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 windowHeight="0" tabRatio="618"/>
  </bookViews>
  <sheets>
    <sheet name="Contents" sheetId="13" r:id="rId1"/>
    <sheet name="HL3 Data Quality" sheetId="21" r:id="rId2"/>
    <sheet name="Data over time" sheetId="30" r:id="rId3"/>
    <sheet name="Table 1" sheetId="2" r:id="rId4"/>
    <sheet name="Table 2" sheetId="3" r:id="rId5"/>
    <sheet name="Table 3" sheetId="4" r:id="rId6"/>
    <sheet name="Table 4" sheetId="23" r:id="rId7"/>
    <sheet name="Table 5" sheetId="22" r:id="rId8"/>
    <sheet name="Table 6" sheetId="28" r:id="rId9"/>
    <sheet name="Table 7" sheetId="6" r:id="rId10"/>
    <sheet name="Table 8" sheetId="7" r:id="rId11"/>
    <sheet name="Table 9" sheetId="8" r:id="rId12"/>
    <sheet name="Table 10" sheetId="9" r:id="rId13"/>
    <sheet name="Table 11" sheetId="29" r:id="rId14"/>
    <sheet name="Table 12" sheetId="14" r:id="rId15"/>
    <sheet name="Table 13" sheetId="15" r:id="rId16"/>
    <sheet name="Table 14" sheetId="16" r:id="rId17"/>
    <sheet name="Table 15" sheetId="17" r:id="rId18"/>
    <sheet name="Table 16" sheetId="18" r:id="rId19"/>
    <sheet name="Table 17" sheetId="19" r:id="rId20"/>
    <sheet name="Table 18" sheetId="20" r:id="rId21"/>
    <sheet name="Table 19" sheetId="25" r:id="rId22"/>
    <sheet name="Table 20" sheetId="24" r:id="rId23"/>
    <sheet name="Table 21" sheetId="27" r:id="rId24"/>
    <sheet name="Table 22" sheetId="31" r:id="rId25"/>
  </sheets>
  <calcPr calcId="162913"/>
  <extLst>
    <ext uri="{140A7094-0E35-4892-8432-C4D2E57EDEB5}">
      <x15:workbookPr chartTrackingRefBase="1"/>
    </ext>
  </extLst>
</workbook>
</file>

<file path=xl/calcChain.xml><?xml version="1.0" encoding="utf-8"?>
<calcChain xmlns="http://schemas.openxmlformats.org/spreadsheetml/2006/main">
  <c r="R21" i="22" l="1"/>
  <c r="R6" i="22"/>
  <c r="L5" i="31" l="1"/>
  <c r="L6" i="31"/>
  <c r="L7" i="31"/>
  <c r="L8" i="31"/>
  <c r="L9" i="31"/>
  <c r="L10" i="31"/>
  <c r="L11" i="31"/>
  <c r="L12" i="31"/>
  <c r="L13" i="31"/>
  <c r="L14" i="31"/>
  <c r="L15" i="31"/>
  <c r="L16" i="31"/>
  <c r="L17" i="31"/>
  <c r="L18" i="31"/>
  <c r="L19" i="31"/>
  <c r="L20" i="31"/>
  <c r="L21" i="31"/>
  <c r="L23" i="31"/>
  <c r="L24" i="31"/>
  <c r="L25" i="31"/>
  <c r="L26" i="31"/>
  <c r="L27" i="31"/>
  <c r="L28" i="31"/>
  <c r="L29" i="31"/>
  <c r="L30" i="31"/>
  <c r="L31" i="31"/>
  <c r="L32" i="31"/>
  <c r="L33" i="31"/>
  <c r="L34" i="31"/>
  <c r="L35" i="31"/>
  <c r="L36" i="31"/>
  <c r="L4" i="31"/>
  <c r="B29" i="13" l="1"/>
  <c r="B28" i="13"/>
  <c r="B27" i="13"/>
  <c r="B26" i="13"/>
  <c r="B25" i="13"/>
  <c r="B24" i="13"/>
  <c r="B23" i="13"/>
  <c r="B22" i="13"/>
  <c r="B35" i="13"/>
  <c r="K5" i="31" l="1"/>
  <c r="K6" i="31"/>
  <c r="K7" i="31"/>
  <c r="K8" i="31"/>
  <c r="K9" i="31"/>
  <c r="K10" i="31"/>
  <c r="K11" i="31"/>
  <c r="K12" i="31"/>
  <c r="K13" i="31"/>
  <c r="K14" i="31"/>
  <c r="K15" i="31"/>
  <c r="K16" i="31"/>
  <c r="K17" i="31"/>
  <c r="K18" i="31"/>
  <c r="K19" i="31"/>
  <c r="K20" i="31"/>
  <c r="K21" i="31"/>
  <c r="K23" i="31"/>
  <c r="K24" i="31"/>
  <c r="K25" i="31"/>
  <c r="K26" i="31"/>
  <c r="K27" i="31"/>
  <c r="K28" i="31"/>
  <c r="K29" i="31"/>
  <c r="K30" i="31"/>
  <c r="K31" i="31"/>
  <c r="K32" i="31"/>
  <c r="K33" i="31"/>
  <c r="K34" i="31"/>
  <c r="K35" i="31"/>
  <c r="K36" i="31"/>
  <c r="K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4" i="31"/>
  <c r="B29" i="30" l="1"/>
  <c r="C28" i="30"/>
  <c r="D28" i="30"/>
  <c r="C27" i="30"/>
  <c r="D27" i="30"/>
  <c r="E27" i="30"/>
  <c r="F27" i="30"/>
  <c r="C26" i="30"/>
  <c r="D26" i="30"/>
  <c r="E26" i="30"/>
  <c r="F26" i="30"/>
  <c r="G26" i="30"/>
  <c r="H26" i="30"/>
  <c r="B26" i="30"/>
  <c r="B27" i="30"/>
  <c r="B28" i="30"/>
  <c r="E25" i="30"/>
  <c r="F25" i="30"/>
  <c r="I25" i="30"/>
  <c r="J25" i="30"/>
  <c r="B25" i="30"/>
  <c r="C20" i="30"/>
  <c r="D20" i="30"/>
  <c r="C19" i="30"/>
  <c r="D19" i="30"/>
  <c r="E19" i="30"/>
  <c r="F19" i="30"/>
  <c r="C18" i="30"/>
  <c r="D18" i="30"/>
  <c r="E18" i="30"/>
  <c r="F18" i="30"/>
  <c r="G18" i="30"/>
  <c r="H18" i="30"/>
  <c r="C17" i="30"/>
  <c r="C25" i="30" s="1"/>
  <c r="D17" i="30"/>
  <c r="D25" i="30" s="1"/>
  <c r="E17" i="30"/>
  <c r="F17" i="30"/>
  <c r="G17" i="30"/>
  <c r="G25" i="30" s="1"/>
  <c r="H17" i="30"/>
  <c r="H25" i="30" s="1"/>
  <c r="I17" i="30"/>
  <c r="J17" i="30"/>
  <c r="B18" i="30"/>
  <c r="B19" i="30"/>
  <c r="B20" i="30"/>
  <c r="B21" i="30"/>
  <c r="B17" i="30"/>
  <c r="N38" i="29" l="1"/>
  <c r="N37" i="29"/>
  <c r="N36" i="29"/>
  <c r="N35" i="29"/>
  <c r="N34" i="29"/>
  <c r="N33" i="29"/>
  <c r="N32" i="29"/>
  <c r="N31" i="29"/>
  <c r="N30" i="29"/>
  <c r="N29" i="29"/>
  <c r="N28" i="29"/>
  <c r="N27" i="29"/>
  <c r="N26" i="29"/>
  <c r="N25" i="29"/>
  <c r="N24" i="29"/>
  <c r="N23" i="29"/>
  <c r="N22" i="29"/>
  <c r="N21" i="29"/>
  <c r="N20" i="29"/>
  <c r="N19" i="29"/>
  <c r="N18" i="29"/>
  <c r="N17" i="29"/>
  <c r="N16" i="29"/>
  <c r="N15" i="29"/>
  <c r="N14" i="29"/>
  <c r="N13" i="29"/>
  <c r="N12" i="29"/>
  <c r="N11" i="29"/>
  <c r="N10" i="29"/>
  <c r="N9" i="29"/>
  <c r="N8" i="29"/>
  <c r="N7" i="29"/>
  <c r="N6" i="29"/>
  <c r="M35" i="6" l="1"/>
  <c r="M36" i="6"/>
  <c r="M37" i="6"/>
  <c r="M38" i="6"/>
  <c r="M39" i="6"/>
  <c r="M40" i="6"/>
  <c r="M41" i="6"/>
  <c r="M42" i="6"/>
  <c r="M34" i="6"/>
  <c r="M21" i="6"/>
  <c r="M22" i="6"/>
  <c r="M23" i="6"/>
  <c r="M24" i="6"/>
  <c r="M25" i="6"/>
  <c r="M26" i="6"/>
  <c r="M27" i="6"/>
  <c r="M28" i="6"/>
  <c r="M20" i="6"/>
  <c r="M6" i="6"/>
  <c r="M7" i="6"/>
  <c r="M8" i="6"/>
  <c r="M9" i="6"/>
  <c r="M10" i="6"/>
  <c r="M11" i="6"/>
  <c r="M12" i="6"/>
  <c r="M13" i="6"/>
  <c r="M5" i="6"/>
  <c r="M5" i="27" l="1"/>
  <c r="M6" i="27"/>
  <c r="M7" i="27"/>
  <c r="M8" i="27"/>
  <c r="M9" i="27"/>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4" i="27"/>
  <c r="B34" i="13" l="1"/>
  <c r="B33" i="13"/>
  <c r="B32" i="13"/>
  <c r="B21" i="13"/>
  <c r="B20" i="13"/>
  <c r="B19" i="13"/>
  <c r="B18" i="13"/>
  <c r="B15" i="13"/>
  <c r="B14" i="13"/>
  <c r="B13" i="13"/>
  <c r="B10" i="13"/>
  <c r="B9" i="13"/>
  <c r="B8" i="13"/>
  <c r="R29" i="24" l="1"/>
  <c r="Q29" i="24"/>
  <c r="O29" i="24"/>
  <c r="N29" i="24"/>
  <c r="C29" i="24"/>
  <c r="D29" i="24"/>
  <c r="E29" i="24"/>
  <c r="F29" i="24"/>
  <c r="G29" i="24"/>
  <c r="H29" i="24"/>
  <c r="I29" i="24"/>
  <c r="J29" i="24"/>
  <c r="K29" i="24"/>
  <c r="L29" i="24"/>
  <c r="B29" i="24"/>
  <c r="R14" i="24"/>
  <c r="Q14" i="24"/>
  <c r="O14" i="24"/>
  <c r="N14" i="24"/>
  <c r="C14" i="24"/>
  <c r="D14" i="24"/>
  <c r="E14" i="24"/>
  <c r="F14" i="24"/>
  <c r="G14" i="24"/>
  <c r="H14" i="24"/>
  <c r="I14" i="24"/>
  <c r="J14" i="24"/>
  <c r="K14" i="24"/>
  <c r="L14" i="24"/>
  <c r="B14" i="24"/>
  <c r="R18" i="25"/>
  <c r="Q18" i="25"/>
  <c r="O18" i="25"/>
  <c r="N18" i="25"/>
  <c r="C18" i="25"/>
  <c r="D18" i="25"/>
  <c r="E18" i="25"/>
  <c r="F18" i="25"/>
  <c r="G18" i="25"/>
  <c r="H18" i="25"/>
  <c r="I18" i="25"/>
  <c r="J18" i="25"/>
  <c r="K18" i="25"/>
  <c r="L18" i="25"/>
  <c r="B18" i="25"/>
  <c r="C9" i="25"/>
  <c r="D9" i="25"/>
  <c r="E9" i="25"/>
  <c r="F9" i="25"/>
  <c r="G9" i="25"/>
  <c r="H9" i="25"/>
  <c r="I9" i="25"/>
  <c r="J9" i="25"/>
  <c r="K9" i="25"/>
  <c r="L9" i="25"/>
  <c r="B9" i="25"/>
  <c r="B42" i="28" l="1"/>
  <c r="C42" i="28"/>
  <c r="D42" i="28"/>
  <c r="E42" i="28"/>
  <c r="F42" i="28"/>
  <c r="G42" i="28"/>
  <c r="H42" i="28"/>
  <c r="I42" i="28"/>
  <c r="J42" i="28"/>
  <c r="K42" i="28"/>
  <c r="B43" i="28"/>
  <c r="C43" i="28"/>
  <c r="D43" i="28"/>
  <c r="E43" i="28"/>
  <c r="F43" i="28"/>
  <c r="G43" i="28"/>
  <c r="H43" i="28"/>
  <c r="I43" i="28"/>
  <c r="J43" i="28"/>
  <c r="K43" i="28"/>
  <c r="B44" i="28"/>
  <c r="C44" i="28"/>
  <c r="D44" i="28"/>
  <c r="E44" i="28"/>
  <c r="F44" i="28"/>
  <c r="G44" i="28"/>
  <c r="H44" i="28"/>
  <c r="I44" i="28"/>
  <c r="J44" i="28"/>
  <c r="K44" i="28"/>
  <c r="B45" i="28"/>
  <c r="C45" i="28"/>
  <c r="D45" i="28"/>
  <c r="E45" i="28"/>
  <c r="F45" i="28"/>
  <c r="G45" i="28"/>
  <c r="H45" i="28"/>
  <c r="I45" i="28"/>
  <c r="J45" i="28"/>
  <c r="K45" i="28"/>
  <c r="B46" i="28"/>
  <c r="C46" i="28"/>
  <c r="D46" i="28"/>
  <c r="E46" i="28"/>
  <c r="F46" i="28"/>
  <c r="G46" i="28"/>
  <c r="H46" i="28"/>
  <c r="I46" i="28"/>
  <c r="J46" i="28"/>
  <c r="K46" i="28"/>
  <c r="B47" i="28"/>
  <c r="C47" i="28"/>
  <c r="D47" i="28"/>
  <c r="E47" i="28"/>
  <c r="F47" i="28"/>
  <c r="G47" i="28"/>
  <c r="H47" i="28"/>
  <c r="I47" i="28"/>
  <c r="J47" i="28"/>
  <c r="K47" i="28"/>
  <c r="B48" i="28"/>
  <c r="C48" i="28"/>
  <c r="D48" i="28"/>
  <c r="E48" i="28"/>
  <c r="F48" i="28"/>
  <c r="G48" i="28"/>
  <c r="H48" i="28"/>
  <c r="I48" i="28"/>
  <c r="J48" i="28"/>
  <c r="K48" i="28"/>
  <c r="B49" i="28"/>
  <c r="C49" i="28"/>
  <c r="D49" i="28"/>
  <c r="E49" i="28"/>
  <c r="F49" i="28"/>
  <c r="G49" i="28"/>
  <c r="H49" i="28"/>
  <c r="I49" i="28"/>
  <c r="J49" i="28"/>
  <c r="K49" i="28"/>
  <c r="B50" i="28"/>
  <c r="C50" i="28"/>
  <c r="D50" i="28"/>
  <c r="E50" i="28"/>
  <c r="F50" i="28"/>
  <c r="G50" i="28"/>
  <c r="H50" i="28"/>
  <c r="I50" i="28"/>
  <c r="J50" i="28"/>
  <c r="K50" i="28"/>
  <c r="B51" i="28"/>
  <c r="C51" i="28"/>
  <c r="D51" i="28"/>
  <c r="E51" i="28"/>
  <c r="F51" i="28"/>
  <c r="G51" i="28"/>
  <c r="H51" i="28"/>
  <c r="I51" i="28"/>
  <c r="J51" i="28"/>
  <c r="K51" i="28"/>
  <c r="B52" i="28"/>
  <c r="C52" i="28"/>
  <c r="D52" i="28"/>
  <c r="E52" i="28"/>
  <c r="F52" i="28"/>
  <c r="G52" i="28"/>
  <c r="H52" i="28"/>
  <c r="I52" i="28"/>
  <c r="J52" i="28"/>
  <c r="K52" i="28"/>
  <c r="B53" i="28"/>
  <c r="C53" i="28"/>
  <c r="D53" i="28"/>
  <c r="E53" i="28"/>
  <c r="F53" i="28"/>
  <c r="G53" i="28"/>
  <c r="H53" i="28"/>
  <c r="I53" i="28"/>
  <c r="J53" i="28"/>
  <c r="K53" i="28"/>
  <c r="B54" i="28"/>
  <c r="C54" i="28"/>
  <c r="D54" i="28"/>
  <c r="E54" i="28"/>
  <c r="F54" i="28"/>
  <c r="G54" i="28"/>
  <c r="H54" i="28"/>
  <c r="I54" i="28"/>
  <c r="J54" i="28"/>
  <c r="K54" i="28"/>
  <c r="B55" i="28"/>
  <c r="C55" i="28"/>
  <c r="D55" i="28"/>
  <c r="E55" i="28"/>
  <c r="F55" i="28"/>
  <c r="G55" i="28"/>
  <c r="H55" i="28"/>
  <c r="I55" i="28"/>
  <c r="J55" i="28"/>
  <c r="K55" i="28"/>
  <c r="B56" i="28"/>
  <c r="C56" i="28"/>
  <c r="D56" i="28"/>
  <c r="E56" i="28"/>
  <c r="F56" i="28"/>
  <c r="G56" i="28"/>
  <c r="H56" i="28"/>
  <c r="I56" i="28"/>
  <c r="J56" i="28"/>
  <c r="K56" i="28"/>
  <c r="B57" i="28"/>
  <c r="C57" i="28"/>
  <c r="D57" i="28"/>
  <c r="E57" i="28"/>
  <c r="F57" i="28"/>
  <c r="G57" i="28"/>
  <c r="H57" i="28"/>
  <c r="I57" i="28"/>
  <c r="J57" i="28"/>
  <c r="K57" i="28"/>
  <c r="B58" i="28"/>
  <c r="C58" i="28"/>
  <c r="D58" i="28"/>
  <c r="E58" i="28"/>
  <c r="F58" i="28"/>
  <c r="G58" i="28"/>
  <c r="H58" i="28"/>
  <c r="I58" i="28"/>
  <c r="J58" i="28"/>
  <c r="K58" i="28"/>
  <c r="B59" i="28"/>
  <c r="C59" i="28"/>
  <c r="D59" i="28"/>
  <c r="E59" i="28"/>
  <c r="F59" i="28"/>
  <c r="G59" i="28"/>
  <c r="H59" i="28"/>
  <c r="I59" i="28"/>
  <c r="J59" i="28"/>
  <c r="K59" i="28"/>
  <c r="B60" i="28"/>
  <c r="C60" i="28"/>
  <c r="D60" i="28"/>
  <c r="E60" i="28"/>
  <c r="F60" i="28"/>
  <c r="G60" i="28"/>
  <c r="H60" i="28"/>
  <c r="I60" i="28"/>
  <c r="J60" i="28"/>
  <c r="K60" i="28"/>
  <c r="B61" i="28"/>
  <c r="C61" i="28"/>
  <c r="D61" i="28"/>
  <c r="E61" i="28"/>
  <c r="F61" i="28"/>
  <c r="G61" i="28"/>
  <c r="H61" i="28"/>
  <c r="I61" i="28"/>
  <c r="J61" i="28"/>
  <c r="K61" i="28"/>
  <c r="B62" i="28"/>
  <c r="C62" i="28"/>
  <c r="D62" i="28"/>
  <c r="E62" i="28"/>
  <c r="F62" i="28"/>
  <c r="G62" i="28"/>
  <c r="H62" i="28"/>
  <c r="I62" i="28"/>
  <c r="J62" i="28"/>
  <c r="K62" i="28"/>
  <c r="B63" i="28"/>
  <c r="C63" i="28"/>
  <c r="D63" i="28"/>
  <c r="E63" i="28"/>
  <c r="F63" i="28"/>
  <c r="G63" i="28"/>
  <c r="H63" i="28"/>
  <c r="I63" i="28"/>
  <c r="J63" i="28"/>
  <c r="K63" i="28"/>
  <c r="B64" i="28"/>
  <c r="C64" i="28"/>
  <c r="D64" i="28"/>
  <c r="E64" i="28"/>
  <c r="F64" i="28"/>
  <c r="G64" i="28"/>
  <c r="H64" i="28"/>
  <c r="I64" i="28"/>
  <c r="J64" i="28"/>
  <c r="K64" i="28"/>
  <c r="B65" i="28"/>
  <c r="C65" i="28"/>
  <c r="D65" i="28"/>
  <c r="E65" i="28"/>
  <c r="F65" i="28"/>
  <c r="G65" i="28"/>
  <c r="H65" i="28"/>
  <c r="I65" i="28"/>
  <c r="J65" i="28"/>
  <c r="K65" i="28"/>
  <c r="B66" i="28"/>
  <c r="C66" i="28"/>
  <c r="D66" i="28"/>
  <c r="E66" i="28"/>
  <c r="F66" i="28"/>
  <c r="G66" i="28"/>
  <c r="H66" i="28"/>
  <c r="I66" i="28"/>
  <c r="J66" i="28"/>
  <c r="K66" i="28"/>
  <c r="B67" i="28"/>
  <c r="C67" i="28"/>
  <c r="D67" i="28"/>
  <c r="E67" i="28"/>
  <c r="F67" i="28"/>
  <c r="G67" i="28"/>
  <c r="H67" i="28"/>
  <c r="I67" i="28"/>
  <c r="J67" i="28"/>
  <c r="K67" i="28"/>
  <c r="B68" i="28"/>
  <c r="C68" i="28"/>
  <c r="D68" i="28"/>
  <c r="E68" i="28"/>
  <c r="F68" i="28"/>
  <c r="G68" i="28"/>
  <c r="H68" i="28"/>
  <c r="I68" i="28"/>
  <c r="J68" i="28"/>
  <c r="K68" i="28"/>
  <c r="B69" i="28"/>
  <c r="C69" i="28"/>
  <c r="D69" i="28"/>
  <c r="E69" i="28"/>
  <c r="F69" i="28"/>
  <c r="G69" i="28"/>
  <c r="H69" i="28"/>
  <c r="I69" i="28"/>
  <c r="J69" i="28"/>
  <c r="K69" i="28"/>
  <c r="B70" i="28"/>
  <c r="C70" i="28"/>
  <c r="D70" i="28"/>
  <c r="E70" i="28"/>
  <c r="F70" i="28"/>
  <c r="G70" i="28"/>
  <c r="H70" i="28"/>
  <c r="I70" i="28"/>
  <c r="J70" i="28"/>
  <c r="K70" i="28"/>
  <c r="B71" i="28"/>
  <c r="C71" i="28"/>
  <c r="D71" i="28"/>
  <c r="E71" i="28"/>
  <c r="F71" i="28"/>
  <c r="G71" i="28"/>
  <c r="H71" i="28"/>
  <c r="I71" i="28"/>
  <c r="J71" i="28"/>
  <c r="K71" i="28"/>
  <c r="B72" i="28"/>
  <c r="C72" i="28"/>
  <c r="D72" i="28"/>
  <c r="E72" i="28"/>
  <c r="F72" i="28"/>
  <c r="G72" i="28"/>
  <c r="H72" i="28"/>
  <c r="I72" i="28"/>
  <c r="J72" i="28"/>
  <c r="K72" i="28"/>
  <c r="B73" i="28"/>
  <c r="C73" i="28"/>
  <c r="D73" i="28"/>
  <c r="E73" i="28"/>
  <c r="F73" i="28"/>
  <c r="G73" i="28"/>
  <c r="H73" i="28"/>
  <c r="I73" i="28"/>
  <c r="J73" i="28"/>
  <c r="K73" i="28"/>
  <c r="C41" i="28"/>
  <c r="D41" i="28"/>
  <c r="E41" i="28"/>
  <c r="F41" i="28"/>
  <c r="G41" i="28"/>
  <c r="H41" i="28"/>
  <c r="I41" i="28"/>
  <c r="J41" i="28"/>
  <c r="K41" i="28"/>
  <c r="B41" i="28"/>
  <c r="H7" i="21" l="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R17" i="25"/>
  <c r="Q17" i="25"/>
  <c r="R16" i="25"/>
  <c r="Q16" i="25"/>
  <c r="R15" i="25"/>
  <c r="Q15" i="25"/>
  <c r="R6" i="25"/>
  <c r="R7" i="25"/>
  <c r="R9" i="25" s="1"/>
  <c r="R8" i="25"/>
  <c r="Q7" i="25"/>
  <c r="Q8" i="25"/>
  <c r="O17" i="25"/>
  <c r="N17" i="25"/>
  <c r="O16" i="25"/>
  <c r="N16" i="25"/>
  <c r="O15" i="25"/>
  <c r="N15" i="25"/>
  <c r="O7" i="25"/>
  <c r="O8" i="25"/>
  <c r="N7" i="25"/>
  <c r="N8" i="25"/>
  <c r="B16" i="23"/>
  <c r="C16" i="23"/>
  <c r="B17" i="23"/>
  <c r="C17" i="23"/>
  <c r="B18" i="23"/>
  <c r="C18" i="23"/>
  <c r="B19" i="23"/>
  <c r="C19" i="23"/>
  <c r="B23" i="4"/>
  <c r="C23" i="4"/>
  <c r="B24" i="4"/>
  <c r="C24" i="4"/>
  <c r="B25" i="4"/>
  <c r="C25" i="4"/>
  <c r="B26" i="4"/>
  <c r="C26" i="4"/>
  <c r="B27" i="4"/>
  <c r="C27" i="4"/>
  <c r="B28" i="4"/>
  <c r="C28" i="4"/>
  <c r="B29" i="4"/>
  <c r="C29" i="4"/>
  <c r="B30" i="4"/>
  <c r="C30" i="4"/>
  <c r="B31" i="4"/>
  <c r="C31" i="4"/>
  <c r="B32" i="4"/>
  <c r="C32" i="4"/>
  <c r="D23" i="4"/>
  <c r="B17" i="4"/>
  <c r="C17" i="4"/>
  <c r="B38" i="3"/>
  <c r="C38" i="3"/>
  <c r="B39" i="3"/>
  <c r="C39" i="3"/>
  <c r="B40" i="3"/>
  <c r="C40" i="3"/>
  <c r="B41" i="3"/>
  <c r="C41" i="3"/>
  <c r="B42" i="3"/>
  <c r="C42" i="3"/>
  <c r="B43" i="3"/>
  <c r="C43" i="3"/>
  <c r="B44" i="3"/>
  <c r="C44" i="3"/>
  <c r="B29" i="3"/>
  <c r="C29" i="3"/>
  <c r="B30" i="3"/>
  <c r="C30" i="3"/>
  <c r="B31" i="3"/>
  <c r="C31" i="3"/>
  <c r="B32" i="3"/>
  <c r="C32" i="3"/>
  <c r="B33" i="3"/>
  <c r="C33" i="3"/>
  <c r="B34" i="3"/>
  <c r="C34" i="3"/>
  <c r="B35" i="3"/>
  <c r="C35" i="3"/>
  <c r="B36" i="3"/>
  <c r="C36" i="3"/>
  <c r="B27" i="3"/>
  <c r="C27" i="3"/>
  <c r="F19" i="23" l="1"/>
  <c r="G19" i="23"/>
  <c r="H19" i="23"/>
  <c r="I19" i="23"/>
  <c r="J19" i="23"/>
  <c r="K19" i="23"/>
  <c r="L19" i="23"/>
  <c r="O21" i="28" l="1"/>
  <c r="O4" i="28"/>
  <c r="N5" i="28"/>
  <c r="N6" i="28"/>
  <c r="N7" i="28"/>
  <c r="N8" i="28"/>
  <c r="O8" i="28" s="1"/>
  <c r="N9" i="28"/>
  <c r="O9" i="28" s="1"/>
  <c r="N10" i="28"/>
  <c r="N11" i="28"/>
  <c r="N12" i="28"/>
  <c r="O12" i="28" s="1"/>
  <c r="N13" i="28"/>
  <c r="O13" i="28" s="1"/>
  <c r="N14" i="28"/>
  <c r="N15" i="28"/>
  <c r="N16" i="28"/>
  <c r="O16" i="28" s="1"/>
  <c r="N17" i="28"/>
  <c r="N18" i="28"/>
  <c r="N19" i="28"/>
  <c r="N20" i="28"/>
  <c r="O20" i="28" s="1"/>
  <c r="N21" i="28"/>
  <c r="N22" i="28"/>
  <c r="N23" i="28"/>
  <c r="N24" i="28"/>
  <c r="O24" i="28" s="1"/>
  <c r="N25" i="28"/>
  <c r="O25" i="28" s="1"/>
  <c r="N26" i="28"/>
  <c r="N27" i="28"/>
  <c r="N28" i="28"/>
  <c r="O28" i="28" s="1"/>
  <c r="N29" i="28"/>
  <c r="O29" i="28" s="1"/>
  <c r="N30" i="28"/>
  <c r="N31" i="28"/>
  <c r="N32" i="28"/>
  <c r="O32" i="28" s="1"/>
  <c r="N33" i="28"/>
  <c r="O33" i="28" s="1"/>
  <c r="N34" i="28"/>
  <c r="N35" i="28"/>
  <c r="N36" i="28"/>
  <c r="O36" i="28" s="1"/>
  <c r="N4" i="28"/>
  <c r="M5" i="28"/>
  <c r="M6" i="28"/>
  <c r="M7" i="28"/>
  <c r="M8" i="28"/>
  <c r="M9" i="28"/>
  <c r="M10" i="28"/>
  <c r="M11" i="28"/>
  <c r="M12" i="28"/>
  <c r="M13" i="28"/>
  <c r="M14" i="28"/>
  <c r="M15" i="28"/>
  <c r="M16" i="28"/>
  <c r="M17" i="28"/>
  <c r="O17" i="28" s="1"/>
  <c r="M18" i="28"/>
  <c r="M19" i="28"/>
  <c r="M20" i="28"/>
  <c r="M21" i="28"/>
  <c r="M22" i="28"/>
  <c r="M23" i="28"/>
  <c r="M24" i="28"/>
  <c r="M25" i="28"/>
  <c r="M26" i="28"/>
  <c r="M27" i="28"/>
  <c r="M28" i="28"/>
  <c r="M29" i="28"/>
  <c r="M30" i="28"/>
  <c r="M31" i="28"/>
  <c r="M32" i="28"/>
  <c r="M33" i="28"/>
  <c r="M34" i="28"/>
  <c r="M35" i="28"/>
  <c r="M36" i="28"/>
  <c r="M4" i="28"/>
  <c r="T18" i="23"/>
  <c r="T16" i="23"/>
  <c r="T17" i="23" s="1"/>
  <c r="T6" i="23"/>
  <c r="T7" i="23"/>
  <c r="T8" i="23"/>
  <c r="T9" i="23"/>
  <c r="T10" i="23"/>
  <c r="T11" i="23"/>
  <c r="T12" i="23"/>
  <c r="T13" i="23"/>
  <c r="T14" i="23"/>
  <c r="T5" i="23"/>
  <c r="S6" i="23"/>
  <c r="U6" i="23" s="1"/>
  <c r="V6" i="23" s="1"/>
  <c r="S7" i="23"/>
  <c r="U7" i="23" s="1"/>
  <c r="V7" i="23" s="1"/>
  <c r="S8" i="23"/>
  <c r="U8" i="23" s="1"/>
  <c r="V8" i="23" s="1"/>
  <c r="S9" i="23"/>
  <c r="S18" i="23" s="1"/>
  <c r="S10" i="23"/>
  <c r="U10" i="23" s="1"/>
  <c r="V10" i="23" s="1"/>
  <c r="S11" i="23"/>
  <c r="U11" i="23" s="1"/>
  <c r="V11" i="23" s="1"/>
  <c r="S12" i="23"/>
  <c r="U12" i="23" s="1"/>
  <c r="V12" i="23" s="1"/>
  <c r="S13" i="23"/>
  <c r="U13" i="23" s="1"/>
  <c r="V13" i="23" s="1"/>
  <c r="S14" i="23"/>
  <c r="U14" i="23" s="1"/>
  <c r="V14" i="23" s="1"/>
  <c r="S5" i="23"/>
  <c r="U5" i="23" s="1"/>
  <c r="V5" i="23" s="1"/>
  <c r="Q9" i="23"/>
  <c r="Q13" i="23"/>
  <c r="P6" i="23"/>
  <c r="Q6" i="23" s="1"/>
  <c r="P7" i="23"/>
  <c r="Q7" i="23" s="1"/>
  <c r="P8" i="23"/>
  <c r="Q8" i="23" s="1"/>
  <c r="P9" i="23"/>
  <c r="P10" i="23"/>
  <c r="Q10" i="23" s="1"/>
  <c r="P11" i="23"/>
  <c r="Q11" i="23" s="1"/>
  <c r="P12" i="23"/>
  <c r="Q12" i="23" s="1"/>
  <c r="P13" i="23"/>
  <c r="P14" i="23"/>
  <c r="Q14" i="23" s="1"/>
  <c r="P5" i="23"/>
  <c r="Q5" i="23" s="1"/>
  <c r="O16" i="23"/>
  <c r="O17" i="23" s="1"/>
  <c r="O18" i="23"/>
  <c r="N18" i="23"/>
  <c r="N19" i="23" s="1"/>
  <c r="N16" i="23"/>
  <c r="N17" i="23" s="1"/>
  <c r="N6" i="23"/>
  <c r="N7" i="23"/>
  <c r="N8" i="23"/>
  <c r="N9" i="23"/>
  <c r="N10" i="23"/>
  <c r="N11" i="23"/>
  <c r="N12" i="23"/>
  <c r="N13" i="23"/>
  <c r="N14" i="23"/>
  <c r="N5" i="23"/>
  <c r="O6" i="23"/>
  <c r="O7" i="23"/>
  <c r="O8" i="23"/>
  <c r="O9" i="23"/>
  <c r="O10" i="23"/>
  <c r="O11" i="23"/>
  <c r="O12" i="23"/>
  <c r="O13" i="23"/>
  <c r="O14" i="23"/>
  <c r="O5" i="23"/>
  <c r="L5" i="27"/>
  <c r="L6" i="27"/>
  <c r="L7" i="27"/>
  <c r="L8" i="27"/>
  <c r="L9" i="27"/>
  <c r="L10" i="27"/>
  <c r="L11" i="27"/>
  <c r="L12" i="27"/>
  <c r="L13" i="27"/>
  <c r="L14" i="27"/>
  <c r="L15" i="27"/>
  <c r="L16" i="27"/>
  <c r="L17" i="27"/>
  <c r="L18" i="27"/>
  <c r="L19" i="27"/>
  <c r="L20" i="27"/>
  <c r="L21" i="27"/>
  <c r="L22" i="27"/>
  <c r="L23" i="27"/>
  <c r="L24" i="27"/>
  <c r="L25" i="27"/>
  <c r="L26" i="27"/>
  <c r="L27" i="27"/>
  <c r="L28" i="27"/>
  <c r="L29" i="27"/>
  <c r="L30" i="27"/>
  <c r="L31" i="27"/>
  <c r="L32" i="27"/>
  <c r="L33" i="27"/>
  <c r="L34" i="27"/>
  <c r="L35" i="27"/>
  <c r="L36" i="27"/>
  <c r="L4" i="27"/>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Q33" i="9"/>
  <c r="Q32" i="9"/>
  <c r="Q31" i="9"/>
  <c r="Q30" i="9"/>
  <c r="Q29" i="9"/>
  <c r="Q28" i="9"/>
  <c r="Q27" i="9"/>
  <c r="Q26" i="9"/>
  <c r="Q25" i="9"/>
  <c r="Q24" i="9"/>
  <c r="Q23" i="9"/>
  <c r="Q22" i="9"/>
  <c r="Q21" i="9"/>
  <c r="Q20" i="9"/>
  <c r="Q19" i="9"/>
  <c r="Q18" i="9"/>
  <c r="Q17" i="9"/>
  <c r="Q16" i="9"/>
  <c r="Q15" i="9"/>
  <c r="Q14" i="9"/>
  <c r="Q13" i="9"/>
  <c r="Q12" i="9"/>
  <c r="Q11" i="9"/>
  <c r="Q10" i="9"/>
  <c r="Q9" i="9"/>
  <c r="Q8" i="9"/>
  <c r="Q7" i="9"/>
  <c r="Q6" i="9"/>
  <c r="Q5" i="9"/>
  <c r="Q4" i="9"/>
  <c r="T19" i="23" l="1"/>
  <c r="O35" i="28"/>
  <c r="O31" i="28"/>
  <c r="O27" i="28"/>
  <c r="O23" i="28"/>
  <c r="O19" i="28"/>
  <c r="O15" i="28"/>
  <c r="O11" i="28"/>
  <c r="O7" i="28"/>
  <c r="O34" i="28"/>
  <c r="O30" i="28"/>
  <c r="O26" i="28"/>
  <c r="O22" i="28"/>
  <c r="O18" i="28"/>
  <c r="O14" i="28"/>
  <c r="O10" i="28"/>
  <c r="O6" i="28"/>
  <c r="O5" i="28"/>
  <c r="O19" i="23"/>
  <c r="P18" i="23"/>
  <c r="Q18" i="23" s="1"/>
  <c r="P16" i="23"/>
  <c r="Q16" i="23" s="1"/>
  <c r="U18" i="23"/>
  <c r="V18" i="23" s="1"/>
  <c r="S16" i="23"/>
  <c r="U9" i="23"/>
  <c r="V9" i="23" s="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7" i="21"/>
  <c r="Q6" i="25"/>
  <c r="Q9" i="25" s="1"/>
  <c r="O6" i="25"/>
  <c r="O9" i="25" s="1"/>
  <c r="N6" i="25"/>
  <c r="N9" i="25" s="1"/>
  <c r="S17" i="23" l="1"/>
  <c r="U16" i="23"/>
  <c r="V16" i="23" s="1"/>
  <c r="S19" i="23"/>
  <c r="R22" i="24"/>
  <c r="Q22" i="24"/>
  <c r="R28" i="24"/>
  <c r="Q28" i="24"/>
  <c r="R27" i="24"/>
  <c r="Q27" i="24"/>
  <c r="R26" i="24"/>
  <c r="Q26" i="24"/>
  <c r="R25" i="24"/>
  <c r="Q25" i="24"/>
  <c r="R24" i="24"/>
  <c r="Q24" i="24"/>
  <c r="R23" i="24"/>
  <c r="Q23" i="24"/>
  <c r="R21" i="24"/>
  <c r="Q21" i="24"/>
  <c r="R20" i="24"/>
  <c r="Q20" i="24"/>
  <c r="R12" i="24"/>
  <c r="R6" i="24"/>
  <c r="R8" i="24"/>
  <c r="R9" i="24"/>
  <c r="R10" i="24"/>
  <c r="R11" i="24"/>
  <c r="R13" i="24"/>
  <c r="R7" i="24"/>
  <c r="R5" i="24"/>
  <c r="Q12" i="24"/>
  <c r="Q6" i="24"/>
  <c r="Q8" i="24"/>
  <c r="Q9" i="24"/>
  <c r="Q10" i="24"/>
  <c r="Q11" i="24"/>
  <c r="Q13" i="24"/>
  <c r="Q7" i="24"/>
  <c r="Q5" i="24"/>
  <c r="O22" i="24"/>
  <c r="N22" i="24"/>
  <c r="O28" i="24"/>
  <c r="N28" i="24"/>
  <c r="O27" i="24"/>
  <c r="N27" i="24"/>
  <c r="O26" i="24"/>
  <c r="N26" i="24"/>
  <c r="O25" i="24"/>
  <c r="N25" i="24"/>
  <c r="O24" i="24"/>
  <c r="N24" i="24"/>
  <c r="O23" i="24"/>
  <c r="N23" i="24"/>
  <c r="O21" i="24"/>
  <c r="N21" i="24"/>
  <c r="O20" i="24"/>
  <c r="N20" i="24"/>
  <c r="O12" i="24"/>
  <c r="O6" i="24"/>
  <c r="O8" i="24"/>
  <c r="O9" i="24"/>
  <c r="O10" i="24"/>
  <c r="O11" i="24"/>
  <c r="O13" i="24"/>
  <c r="O7" i="24"/>
  <c r="O5" i="24"/>
  <c r="N12" i="24"/>
  <c r="N6" i="24"/>
  <c r="N8" i="24"/>
  <c r="N9" i="24"/>
  <c r="N10" i="24"/>
  <c r="N11" i="24"/>
  <c r="N13" i="24"/>
  <c r="N7" i="24"/>
  <c r="N5" i="24"/>
  <c r="F17" i="23" l="1"/>
  <c r="G17" i="23"/>
  <c r="H17" i="23"/>
  <c r="I17" i="23"/>
  <c r="J17" i="23"/>
  <c r="K17" i="23"/>
  <c r="L17" i="23"/>
  <c r="E18" i="23"/>
  <c r="F18" i="23"/>
  <c r="G18" i="23"/>
  <c r="H18" i="23"/>
  <c r="I18" i="23"/>
  <c r="J18" i="23"/>
  <c r="K18" i="23"/>
  <c r="L18" i="23"/>
  <c r="D18" i="23"/>
  <c r="E16" i="23"/>
  <c r="E17" i="23" s="1"/>
  <c r="F16" i="23"/>
  <c r="G16" i="23"/>
  <c r="H16" i="23"/>
  <c r="I16" i="23"/>
  <c r="J16" i="23"/>
  <c r="K16" i="23"/>
  <c r="L16" i="23"/>
  <c r="D16" i="23"/>
  <c r="D17" i="23" s="1"/>
  <c r="T37" i="22"/>
  <c r="S37" i="22"/>
  <c r="O37" i="22"/>
  <c r="P37" i="22" s="1"/>
  <c r="Q37" i="22" s="1"/>
  <c r="N37" i="22"/>
  <c r="T36" i="22"/>
  <c r="S36" i="22"/>
  <c r="O36" i="22"/>
  <c r="P36" i="22" s="1"/>
  <c r="Q36" i="22" s="1"/>
  <c r="N36" i="22"/>
  <c r="T35" i="22"/>
  <c r="S35" i="22"/>
  <c r="O35" i="22"/>
  <c r="P35" i="22" s="1"/>
  <c r="Q35" i="22" s="1"/>
  <c r="N35" i="22"/>
  <c r="T34" i="22"/>
  <c r="S34" i="22"/>
  <c r="O34" i="22"/>
  <c r="P34" i="22" s="1"/>
  <c r="Q34" i="22" s="1"/>
  <c r="N34" i="22"/>
  <c r="T33" i="22"/>
  <c r="S33" i="22"/>
  <c r="O33" i="22"/>
  <c r="P33" i="22" s="1"/>
  <c r="Q33" i="22" s="1"/>
  <c r="N33" i="22"/>
  <c r="T32" i="22"/>
  <c r="S32" i="22"/>
  <c r="O32" i="22"/>
  <c r="P32" i="22" s="1"/>
  <c r="Q32" i="22" s="1"/>
  <c r="N32" i="22"/>
  <c r="T31" i="22"/>
  <c r="S31" i="22"/>
  <c r="O31" i="22"/>
  <c r="P31" i="22" s="1"/>
  <c r="Q31" i="22" s="1"/>
  <c r="N31" i="22"/>
  <c r="T30" i="22"/>
  <c r="S30" i="22"/>
  <c r="O30" i="22"/>
  <c r="P30" i="22" s="1"/>
  <c r="Q30" i="22" s="1"/>
  <c r="N30" i="22"/>
  <c r="T29" i="22"/>
  <c r="S29" i="22"/>
  <c r="O29" i="22"/>
  <c r="P29" i="22" s="1"/>
  <c r="Q29" i="22" s="1"/>
  <c r="N29" i="22"/>
  <c r="T28" i="22"/>
  <c r="S28" i="22"/>
  <c r="O28" i="22"/>
  <c r="P28" i="22" s="1"/>
  <c r="Q28" i="22" s="1"/>
  <c r="N28" i="22"/>
  <c r="T27" i="22"/>
  <c r="S27" i="22"/>
  <c r="O27" i="22"/>
  <c r="P27" i="22" s="1"/>
  <c r="Q27" i="22" s="1"/>
  <c r="N27" i="22"/>
  <c r="T26" i="22"/>
  <c r="S26" i="22"/>
  <c r="O26" i="22"/>
  <c r="P26" i="22" s="1"/>
  <c r="Q26" i="22" s="1"/>
  <c r="N26" i="22"/>
  <c r="T25" i="22"/>
  <c r="S25" i="22"/>
  <c r="O25" i="22"/>
  <c r="P25" i="22" s="1"/>
  <c r="Q25" i="22" s="1"/>
  <c r="N25" i="22"/>
  <c r="T24" i="22"/>
  <c r="S24" i="22"/>
  <c r="O24" i="22"/>
  <c r="P24" i="22" s="1"/>
  <c r="Q24" i="22" s="1"/>
  <c r="N24" i="22"/>
  <c r="T23" i="22"/>
  <c r="S23" i="22"/>
  <c r="O23" i="22"/>
  <c r="P23" i="22" s="1"/>
  <c r="Q23" i="22" s="1"/>
  <c r="N23" i="22"/>
  <c r="T22" i="22"/>
  <c r="S22" i="22"/>
  <c r="O22" i="22"/>
  <c r="P22" i="22" s="1"/>
  <c r="Q22" i="22" s="1"/>
  <c r="N22" i="22"/>
  <c r="T21" i="22"/>
  <c r="S21" i="22"/>
  <c r="O21" i="22"/>
  <c r="P21" i="22" s="1"/>
  <c r="Q21" i="22" s="1"/>
  <c r="N21" i="22"/>
  <c r="T20" i="22"/>
  <c r="S20" i="22"/>
  <c r="O20" i="22"/>
  <c r="P20" i="22" s="1"/>
  <c r="Q20" i="22" s="1"/>
  <c r="N20" i="22"/>
  <c r="T19" i="22"/>
  <c r="S19" i="22"/>
  <c r="O19" i="22"/>
  <c r="P19" i="22" s="1"/>
  <c r="Q19" i="22" s="1"/>
  <c r="N19" i="22"/>
  <c r="T18" i="22"/>
  <c r="S18" i="22"/>
  <c r="O18" i="22"/>
  <c r="P18" i="22" s="1"/>
  <c r="Q18" i="22" s="1"/>
  <c r="N18" i="22"/>
  <c r="T17" i="22"/>
  <c r="S17" i="22"/>
  <c r="O17" i="22"/>
  <c r="P17" i="22" s="1"/>
  <c r="Q17" i="22" s="1"/>
  <c r="N17" i="22"/>
  <c r="T16" i="22"/>
  <c r="S16" i="22"/>
  <c r="O16" i="22"/>
  <c r="P16" i="22" s="1"/>
  <c r="Q16" i="22" s="1"/>
  <c r="N16" i="22"/>
  <c r="T15" i="22"/>
  <c r="S15" i="22"/>
  <c r="O15" i="22"/>
  <c r="P15" i="22" s="1"/>
  <c r="Q15" i="22" s="1"/>
  <c r="N15" i="22"/>
  <c r="T14" i="22"/>
  <c r="S14" i="22"/>
  <c r="O14" i="22"/>
  <c r="P14" i="22" s="1"/>
  <c r="Q14" i="22" s="1"/>
  <c r="N14" i="22"/>
  <c r="T13" i="22"/>
  <c r="S13" i="22"/>
  <c r="O13" i="22"/>
  <c r="P13" i="22" s="1"/>
  <c r="Q13" i="22" s="1"/>
  <c r="N13" i="22"/>
  <c r="T12" i="22"/>
  <c r="S12" i="22"/>
  <c r="O12" i="22"/>
  <c r="P12" i="22" s="1"/>
  <c r="Q12" i="22" s="1"/>
  <c r="N12" i="22"/>
  <c r="T11" i="22"/>
  <c r="S11" i="22"/>
  <c r="O11" i="22"/>
  <c r="P11" i="22" s="1"/>
  <c r="Q11" i="22" s="1"/>
  <c r="N11" i="22"/>
  <c r="T10" i="22"/>
  <c r="S10" i="22"/>
  <c r="O10" i="22"/>
  <c r="P10" i="22" s="1"/>
  <c r="Q10" i="22" s="1"/>
  <c r="N10" i="22"/>
  <c r="T9" i="22"/>
  <c r="S9" i="22"/>
  <c r="O9" i="22"/>
  <c r="P9" i="22" s="1"/>
  <c r="Q9" i="22" s="1"/>
  <c r="N9" i="22"/>
  <c r="T8" i="22"/>
  <c r="S8" i="22"/>
  <c r="O8" i="22"/>
  <c r="P8" i="22" s="1"/>
  <c r="Q8" i="22" s="1"/>
  <c r="N8" i="22"/>
  <c r="T7" i="22"/>
  <c r="S7" i="22"/>
  <c r="O7" i="22"/>
  <c r="P7" i="22" s="1"/>
  <c r="Q7" i="22" s="1"/>
  <c r="N7" i="22"/>
  <c r="T6" i="22"/>
  <c r="S6" i="22"/>
  <c r="O6" i="22"/>
  <c r="P6" i="22" s="1"/>
  <c r="Q6" i="22" s="1"/>
  <c r="N6" i="22"/>
  <c r="T5" i="22"/>
  <c r="S5" i="22"/>
  <c r="O5" i="22"/>
  <c r="P5" i="22" s="1"/>
  <c r="Q5" i="22" s="1"/>
  <c r="N5" i="22"/>
  <c r="U5" i="22" l="1"/>
  <c r="V5" i="22" s="1"/>
  <c r="U6" i="22"/>
  <c r="V6" i="22" s="1"/>
  <c r="U7" i="22"/>
  <c r="V7" i="22" s="1"/>
  <c r="U8" i="22"/>
  <c r="V8" i="22" s="1"/>
  <c r="U9" i="22"/>
  <c r="V9" i="22" s="1"/>
  <c r="U10" i="22"/>
  <c r="V10" i="22" s="1"/>
  <c r="U11" i="22"/>
  <c r="V11" i="22" s="1"/>
  <c r="U12" i="22"/>
  <c r="V12" i="22" s="1"/>
  <c r="U13" i="22"/>
  <c r="V13" i="22" s="1"/>
  <c r="U14" i="22"/>
  <c r="V14" i="22" s="1"/>
  <c r="U15" i="22"/>
  <c r="V15" i="22" s="1"/>
  <c r="U16" i="22"/>
  <c r="V16" i="22" s="1"/>
  <c r="U17" i="22"/>
  <c r="V17" i="22" s="1"/>
  <c r="U18" i="22"/>
  <c r="V18" i="22" s="1"/>
  <c r="U19" i="22"/>
  <c r="V19" i="22" s="1"/>
  <c r="U20" i="22"/>
  <c r="V20" i="22" s="1"/>
  <c r="U21" i="22"/>
  <c r="V21" i="22" s="1"/>
  <c r="U23" i="22"/>
  <c r="V23" i="22" s="1"/>
  <c r="U26" i="22"/>
  <c r="V26" i="22" s="1"/>
  <c r="U28" i="22"/>
  <c r="V28" i="22" s="1"/>
  <c r="U30" i="22"/>
  <c r="V30" i="22" s="1"/>
  <c r="U32" i="22"/>
  <c r="V32" i="22" s="1"/>
  <c r="U34" i="22"/>
  <c r="V34" i="22" s="1"/>
  <c r="U36" i="22"/>
  <c r="V36" i="22" s="1"/>
  <c r="U22" i="22"/>
  <c r="V22" i="22" s="1"/>
  <c r="U24" i="22"/>
  <c r="V24" i="22" s="1"/>
  <c r="U25" i="22"/>
  <c r="V25" i="22" s="1"/>
  <c r="U27" i="22"/>
  <c r="V27" i="22" s="1"/>
  <c r="U29" i="22"/>
  <c r="V29" i="22" s="1"/>
  <c r="U31" i="22"/>
  <c r="V31" i="22" s="1"/>
  <c r="U33" i="22"/>
  <c r="V33" i="22" s="1"/>
  <c r="U35" i="22"/>
  <c r="V35" i="22" s="1"/>
  <c r="U37" i="22"/>
  <c r="V37" i="22" s="1"/>
  <c r="E19" i="23"/>
  <c r="D19" i="23"/>
  <c r="I7" i="21"/>
  <c r="E7" i="21"/>
  <c r="I39" i="21"/>
  <c r="E39" i="21"/>
  <c r="I38" i="21"/>
  <c r="E38" i="21"/>
  <c r="I37" i="21"/>
  <c r="E37" i="21"/>
  <c r="I36" i="21"/>
  <c r="E36" i="21"/>
  <c r="I35" i="21"/>
  <c r="E35" i="21"/>
  <c r="I34" i="21"/>
  <c r="E34" i="21"/>
  <c r="I33" i="21"/>
  <c r="E33" i="21"/>
  <c r="I32" i="21"/>
  <c r="E32" i="21"/>
  <c r="I31" i="21"/>
  <c r="E31" i="21"/>
  <c r="I30" i="21"/>
  <c r="E30" i="21"/>
  <c r="I29" i="21"/>
  <c r="E29" i="21"/>
  <c r="I28" i="21"/>
  <c r="E28" i="21"/>
  <c r="I27" i="21"/>
  <c r="E27" i="21"/>
  <c r="I26" i="21"/>
  <c r="E26" i="21"/>
  <c r="I25" i="21"/>
  <c r="E25" i="21"/>
  <c r="I24" i="21"/>
  <c r="E24" i="21"/>
  <c r="I23" i="21"/>
  <c r="E23" i="21"/>
  <c r="I22" i="21"/>
  <c r="E22" i="21"/>
  <c r="I21" i="21"/>
  <c r="E21" i="21"/>
  <c r="I20" i="21"/>
  <c r="E20" i="21"/>
  <c r="I19" i="21"/>
  <c r="E19" i="21"/>
  <c r="I18" i="21"/>
  <c r="E18" i="21"/>
  <c r="I17" i="21"/>
  <c r="E17" i="21"/>
  <c r="I16" i="21"/>
  <c r="E16" i="21"/>
  <c r="I15" i="21"/>
  <c r="E15" i="21"/>
  <c r="I14" i="21"/>
  <c r="E14" i="21"/>
  <c r="I13" i="21"/>
  <c r="E13" i="21"/>
  <c r="I12" i="21"/>
  <c r="E12" i="21"/>
  <c r="I11" i="21"/>
  <c r="E11" i="21"/>
  <c r="I10" i="21"/>
  <c r="E10" i="21"/>
  <c r="I9" i="21"/>
  <c r="E9" i="21"/>
  <c r="I8" i="21"/>
  <c r="E8" i="21"/>
  <c r="R50" i="17" l="1"/>
  <c r="Q50" i="17"/>
  <c r="P50" i="17"/>
  <c r="O50" i="17"/>
  <c r="N50" i="17"/>
  <c r="M50" i="17"/>
  <c r="L50" i="17"/>
  <c r="K50" i="17"/>
  <c r="I50" i="17"/>
  <c r="H50" i="17"/>
  <c r="G50" i="17"/>
  <c r="F50" i="17"/>
  <c r="E50" i="17"/>
  <c r="D50" i="17"/>
  <c r="C50" i="17"/>
  <c r="B50" i="17"/>
  <c r="R49" i="17"/>
  <c r="Q49" i="17"/>
  <c r="P49" i="17"/>
  <c r="O49" i="17"/>
  <c r="N49" i="17"/>
  <c r="M49" i="17"/>
  <c r="L49" i="17"/>
  <c r="K49" i="17"/>
  <c r="I49" i="17"/>
  <c r="H49" i="17"/>
  <c r="G49" i="17"/>
  <c r="F49" i="17"/>
  <c r="E49" i="17"/>
  <c r="D49" i="17"/>
  <c r="C49" i="17"/>
  <c r="B49" i="17"/>
  <c r="R48" i="17"/>
  <c r="Q48" i="17"/>
  <c r="P48" i="17"/>
  <c r="O48" i="17"/>
  <c r="N48" i="17"/>
  <c r="M48" i="17"/>
  <c r="L48" i="17"/>
  <c r="K48" i="17"/>
  <c r="I48" i="17"/>
  <c r="H48" i="17"/>
  <c r="G48" i="17"/>
  <c r="F48" i="17"/>
  <c r="E48" i="17"/>
  <c r="D48" i="17"/>
  <c r="C48" i="17"/>
  <c r="B48" i="17"/>
  <c r="R47" i="17"/>
  <c r="Q47" i="17"/>
  <c r="P47" i="17"/>
  <c r="O47" i="17"/>
  <c r="N47" i="17"/>
  <c r="M47" i="17"/>
  <c r="L47" i="17"/>
  <c r="K47" i="17"/>
  <c r="I47" i="17"/>
  <c r="H47" i="17"/>
  <c r="G47" i="17"/>
  <c r="F47" i="17"/>
  <c r="E47" i="17"/>
  <c r="D47" i="17"/>
  <c r="C47" i="17"/>
  <c r="B47" i="17"/>
  <c r="R46" i="17"/>
  <c r="Q46" i="17"/>
  <c r="P46" i="17"/>
  <c r="O46" i="17"/>
  <c r="N46" i="17"/>
  <c r="M46" i="17"/>
  <c r="L46" i="17"/>
  <c r="K46" i="17"/>
  <c r="I46" i="17"/>
  <c r="H46" i="17"/>
  <c r="G46" i="17"/>
  <c r="F46" i="17"/>
  <c r="E46" i="17"/>
  <c r="D46" i="17"/>
  <c r="C46" i="17"/>
  <c r="B46" i="17"/>
  <c r="R45" i="17"/>
  <c r="Q45" i="17"/>
  <c r="P45" i="17"/>
  <c r="O45" i="17"/>
  <c r="N45" i="17"/>
  <c r="M45" i="17"/>
  <c r="L45" i="17"/>
  <c r="K45" i="17"/>
  <c r="I45" i="17"/>
  <c r="H45" i="17"/>
  <c r="G45" i="17"/>
  <c r="F45" i="17"/>
  <c r="E45" i="17"/>
  <c r="D45" i="17"/>
  <c r="C45" i="17"/>
  <c r="B45" i="17"/>
  <c r="R44" i="17"/>
  <c r="Q44" i="17"/>
  <c r="P44" i="17"/>
  <c r="O44" i="17"/>
  <c r="N44" i="17"/>
  <c r="M44" i="17"/>
  <c r="L44" i="17"/>
  <c r="K44" i="17"/>
  <c r="I44" i="17"/>
  <c r="H44" i="17"/>
  <c r="G44" i="17"/>
  <c r="F44" i="17"/>
  <c r="E44" i="17"/>
  <c r="D44" i="17"/>
  <c r="C44" i="17"/>
  <c r="B44" i="17"/>
  <c r="R43" i="17"/>
  <c r="Q43" i="17"/>
  <c r="P43" i="17"/>
  <c r="O43" i="17"/>
  <c r="N43" i="17"/>
  <c r="M43" i="17"/>
  <c r="L43" i="17"/>
  <c r="K43" i="17"/>
  <c r="I43" i="17"/>
  <c r="H43" i="17"/>
  <c r="G43" i="17"/>
  <c r="F43" i="17"/>
  <c r="E43" i="17"/>
  <c r="D43" i="17"/>
  <c r="C43" i="17"/>
  <c r="B43" i="17"/>
  <c r="R42" i="17"/>
  <c r="Q42" i="17"/>
  <c r="P42" i="17"/>
  <c r="O42" i="17"/>
  <c r="N42" i="17"/>
  <c r="M42" i="17"/>
  <c r="L42" i="17"/>
  <c r="K42" i="17"/>
  <c r="I42" i="17"/>
  <c r="H42" i="17"/>
  <c r="G42" i="17"/>
  <c r="F42" i="17"/>
  <c r="E42" i="17"/>
  <c r="D42" i="17"/>
  <c r="C42" i="17"/>
  <c r="B42" i="17"/>
  <c r="R41" i="17"/>
  <c r="Q41" i="17"/>
  <c r="P41" i="17"/>
  <c r="O41" i="17"/>
  <c r="N41" i="17"/>
  <c r="M41" i="17"/>
  <c r="L41" i="17"/>
  <c r="K41" i="17"/>
  <c r="I41" i="17"/>
  <c r="H41" i="17"/>
  <c r="G41" i="17"/>
  <c r="F41" i="17"/>
  <c r="E41" i="17"/>
  <c r="D41" i="17"/>
  <c r="C41" i="17"/>
  <c r="B41" i="17"/>
  <c r="R35" i="17"/>
  <c r="Q35" i="17"/>
  <c r="P35" i="17"/>
  <c r="O35" i="17"/>
  <c r="N35" i="17"/>
  <c r="M35" i="17"/>
  <c r="L35" i="17"/>
  <c r="K35" i="17"/>
  <c r="I35" i="17"/>
  <c r="H35" i="17"/>
  <c r="G35" i="17"/>
  <c r="F35" i="17"/>
  <c r="E35" i="17"/>
  <c r="D35" i="17"/>
  <c r="C35" i="17"/>
  <c r="B35" i="17"/>
  <c r="R34" i="17"/>
  <c r="Q34" i="17"/>
  <c r="P34" i="17"/>
  <c r="O34" i="17"/>
  <c r="N34" i="17"/>
  <c r="M34" i="17"/>
  <c r="L34" i="17"/>
  <c r="K34" i="17"/>
  <c r="I34" i="17"/>
  <c r="H34" i="17"/>
  <c r="G34" i="17"/>
  <c r="F34" i="17"/>
  <c r="E34" i="17"/>
  <c r="D34" i="17"/>
  <c r="C34" i="17"/>
  <c r="B34" i="17"/>
  <c r="R33" i="17"/>
  <c r="Q33" i="17"/>
  <c r="P33" i="17"/>
  <c r="O33" i="17"/>
  <c r="N33" i="17"/>
  <c r="M33" i="17"/>
  <c r="L33" i="17"/>
  <c r="K33" i="17"/>
  <c r="I33" i="17"/>
  <c r="H33" i="17"/>
  <c r="G33" i="17"/>
  <c r="F33" i="17"/>
  <c r="E33" i="17"/>
  <c r="D33" i="17"/>
  <c r="C33" i="17"/>
  <c r="B33" i="17"/>
  <c r="R32" i="17"/>
  <c r="Q32" i="17"/>
  <c r="P32" i="17"/>
  <c r="O32" i="17"/>
  <c r="N32" i="17"/>
  <c r="M32" i="17"/>
  <c r="L32" i="17"/>
  <c r="K32" i="17"/>
  <c r="I32" i="17"/>
  <c r="H32" i="17"/>
  <c r="G32" i="17"/>
  <c r="F32" i="17"/>
  <c r="E32" i="17"/>
  <c r="D32" i="17"/>
  <c r="C32" i="17"/>
  <c r="B32" i="17"/>
  <c r="R31" i="17"/>
  <c r="Q31" i="17"/>
  <c r="P31" i="17"/>
  <c r="O31" i="17"/>
  <c r="N31" i="17"/>
  <c r="M31" i="17"/>
  <c r="L31" i="17"/>
  <c r="K31" i="17"/>
  <c r="I31" i="17"/>
  <c r="H31" i="17"/>
  <c r="G31" i="17"/>
  <c r="F31" i="17"/>
  <c r="E31" i="17"/>
  <c r="D31" i="17"/>
  <c r="C31" i="17"/>
  <c r="B31" i="17"/>
  <c r="R30" i="17"/>
  <c r="Q30" i="17"/>
  <c r="P30" i="17"/>
  <c r="O30" i="17"/>
  <c r="N30" i="17"/>
  <c r="M30" i="17"/>
  <c r="L30" i="17"/>
  <c r="K30" i="17"/>
  <c r="I30" i="17"/>
  <c r="H30" i="17"/>
  <c r="G30" i="17"/>
  <c r="F30" i="17"/>
  <c r="E30" i="17"/>
  <c r="D30" i="17"/>
  <c r="C30" i="17"/>
  <c r="B30" i="17"/>
  <c r="R29" i="17"/>
  <c r="Q29" i="17"/>
  <c r="P29" i="17"/>
  <c r="O29" i="17"/>
  <c r="N29" i="17"/>
  <c r="M29" i="17"/>
  <c r="L29" i="17"/>
  <c r="K29" i="17"/>
  <c r="I29" i="17"/>
  <c r="H29" i="17"/>
  <c r="G29" i="17"/>
  <c r="F29" i="17"/>
  <c r="E29" i="17"/>
  <c r="D29" i="17"/>
  <c r="C29" i="17"/>
  <c r="B29" i="17"/>
  <c r="R28" i="17"/>
  <c r="Q28" i="17"/>
  <c r="P28" i="17"/>
  <c r="O28" i="17"/>
  <c r="N28" i="17"/>
  <c r="M28" i="17"/>
  <c r="L28" i="17"/>
  <c r="K28" i="17"/>
  <c r="I28" i="17"/>
  <c r="H28" i="17"/>
  <c r="G28" i="17"/>
  <c r="F28" i="17"/>
  <c r="E28" i="17"/>
  <c r="D28" i="17"/>
  <c r="C28" i="17"/>
  <c r="B28" i="17"/>
  <c r="R27" i="17"/>
  <c r="Q27" i="17"/>
  <c r="P27" i="17"/>
  <c r="O27" i="17"/>
  <c r="N27" i="17"/>
  <c r="M27" i="17"/>
  <c r="L27" i="17"/>
  <c r="K27" i="17"/>
  <c r="I27" i="17"/>
  <c r="H27" i="17"/>
  <c r="G27" i="17"/>
  <c r="F27" i="17"/>
  <c r="E27" i="17"/>
  <c r="D27" i="17"/>
  <c r="C27" i="17"/>
  <c r="B27" i="17"/>
  <c r="R26" i="17"/>
  <c r="Q26" i="17"/>
  <c r="P26" i="17"/>
  <c r="O26" i="17"/>
  <c r="N26" i="17"/>
  <c r="M26" i="17"/>
  <c r="L26" i="17"/>
  <c r="K26" i="17"/>
  <c r="I26" i="17"/>
  <c r="H26" i="17"/>
  <c r="G26" i="17"/>
  <c r="F26" i="17"/>
  <c r="E26" i="17"/>
  <c r="D26" i="17"/>
  <c r="C26" i="17"/>
  <c r="B26" i="17"/>
  <c r="K78" i="16"/>
  <c r="J78" i="16"/>
  <c r="I78" i="16"/>
  <c r="H78" i="16"/>
  <c r="G78" i="16"/>
  <c r="F78" i="16"/>
  <c r="E78" i="16"/>
  <c r="D78" i="16"/>
  <c r="C78" i="16"/>
  <c r="B78" i="16"/>
  <c r="K77" i="16"/>
  <c r="J77" i="16"/>
  <c r="I77" i="16"/>
  <c r="H77" i="16"/>
  <c r="G77" i="16"/>
  <c r="F77" i="16"/>
  <c r="E77" i="16"/>
  <c r="D77" i="16"/>
  <c r="C77" i="16"/>
  <c r="B77" i="16"/>
  <c r="K76" i="16"/>
  <c r="J76" i="16"/>
  <c r="I76" i="16"/>
  <c r="H76" i="16"/>
  <c r="G76" i="16"/>
  <c r="F76" i="16"/>
  <c r="E76" i="16"/>
  <c r="D76" i="16"/>
  <c r="C76" i="16"/>
  <c r="B76" i="16"/>
  <c r="K75" i="16"/>
  <c r="J75" i="16"/>
  <c r="I75" i="16"/>
  <c r="H75" i="16"/>
  <c r="G75" i="16"/>
  <c r="F75" i="16"/>
  <c r="E75" i="16"/>
  <c r="D75" i="16"/>
  <c r="C75" i="16"/>
  <c r="B75" i="16"/>
  <c r="K74" i="16"/>
  <c r="J74" i="16"/>
  <c r="I74" i="16"/>
  <c r="H74" i="16"/>
  <c r="G74" i="16"/>
  <c r="F74" i="16"/>
  <c r="E74" i="16"/>
  <c r="D74" i="16"/>
  <c r="C74" i="16"/>
  <c r="B74" i="16"/>
  <c r="K73" i="16"/>
  <c r="J73" i="16"/>
  <c r="I73" i="16"/>
  <c r="H73" i="16"/>
  <c r="G73" i="16"/>
  <c r="F73" i="16"/>
  <c r="E73" i="16"/>
  <c r="D73" i="16"/>
  <c r="C73" i="16"/>
  <c r="B73" i="16"/>
  <c r="K72" i="16"/>
  <c r="J72" i="16"/>
  <c r="I72" i="16"/>
  <c r="H72" i="16"/>
  <c r="G72" i="16"/>
  <c r="F72" i="16"/>
  <c r="E72" i="16"/>
  <c r="D72" i="16"/>
  <c r="C72" i="16"/>
  <c r="B72" i="16"/>
  <c r="K71" i="16"/>
  <c r="J71" i="16"/>
  <c r="I71" i="16"/>
  <c r="H71" i="16"/>
  <c r="G71" i="16"/>
  <c r="F71" i="16"/>
  <c r="E71" i="16"/>
  <c r="D71" i="16"/>
  <c r="C71" i="16"/>
  <c r="B71" i="16"/>
  <c r="K70" i="16"/>
  <c r="J70" i="16"/>
  <c r="I70" i="16"/>
  <c r="H70" i="16"/>
  <c r="G70" i="16"/>
  <c r="F70" i="16"/>
  <c r="E70" i="16"/>
  <c r="D70" i="16"/>
  <c r="C70" i="16"/>
  <c r="B70" i="16"/>
  <c r="K69" i="16"/>
  <c r="J69" i="16"/>
  <c r="I69" i="16"/>
  <c r="H69" i="16"/>
  <c r="G69" i="16"/>
  <c r="F69" i="16"/>
  <c r="E69" i="16"/>
  <c r="D69" i="16"/>
  <c r="C69" i="16"/>
  <c r="B69" i="16"/>
  <c r="K68" i="16"/>
  <c r="J68" i="16"/>
  <c r="I68" i="16"/>
  <c r="H68" i="16"/>
  <c r="G68" i="16"/>
  <c r="F68" i="16"/>
  <c r="E68" i="16"/>
  <c r="D68" i="16"/>
  <c r="C68" i="16"/>
  <c r="B68" i="16"/>
  <c r="K67" i="16"/>
  <c r="J67" i="16"/>
  <c r="I67" i="16"/>
  <c r="H67" i="16"/>
  <c r="G67" i="16"/>
  <c r="F67" i="16"/>
  <c r="E67" i="16"/>
  <c r="D67" i="16"/>
  <c r="C67" i="16"/>
  <c r="B67" i="16"/>
  <c r="K66" i="16"/>
  <c r="J66" i="16"/>
  <c r="I66" i="16"/>
  <c r="H66" i="16"/>
  <c r="G66" i="16"/>
  <c r="F66" i="16"/>
  <c r="E66" i="16"/>
  <c r="D66" i="16"/>
  <c r="C66" i="16"/>
  <c r="B66" i="16"/>
  <c r="K65" i="16"/>
  <c r="J65" i="16"/>
  <c r="I65" i="16"/>
  <c r="H65" i="16"/>
  <c r="G65" i="16"/>
  <c r="F65" i="16"/>
  <c r="E65" i="16"/>
  <c r="D65" i="16"/>
  <c r="C65" i="16"/>
  <c r="B65" i="16"/>
  <c r="K64" i="16"/>
  <c r="J64" i="16"/>
  <c r="I64" i="16"/>
  <c r="H64" i="16"/>
  <c r="G64" i="16"/>
  <c r="F64" i="16"/>
  <c r="E64" i="16"/>
  <c r="D64" i="16"/>
  <c r="C64" i="16"/>
  <c r="B64" i="16"/>
  <c r="K63" i="16"/>
  <c r="J63" i="16"/>
  <c r="I63" i="16"/>
  <c r="H63" i="16"/>
  <c r="G63" i="16"/>
  <c r="F63" i="16"/>
  <c r="E63" i="16"/>
  <c r="D63" i="16"/>
  <c r="C63" i="16"/>
  <c r="B63" i="16"/>
  <c r="K62" i="16"/>
  <c r="J62" i="16"/>
  <c r="I62" i="16"/>
  <c r="H62" i="16"/>
  <c r="G62" i="16"/>
  <c r="F62" i="16"/>
  <c r="E62" i="16"/>
  <c r="D62" i="16"/>
  <c r="C62" i="16"/>
  <c r="B62" i="16"/>
  <c r="K61" i="16"/>
  <c r="J61" i="16"/>
  <c r="I61" i="16"/>
  <c r="H61" i="16"/>
  <c r="G61" i="16"/>
  <c r="F61" i="16"/>
  <c r="E61" i="16"/>
  <c r="D61" i="16"/>
  <c r="C61" i="16"/>
  <c r="B61" i="16"/>
  <c r="K60" i="16"/>
  <c r="J60" i="16"/>
  <c r="I60" i="16"/>
  <c r="H60" i="16"/>
  <c r="G60" i="16"/>
  <c r="F60" i="16"/>
  <c r="E60" i="16"/>
  <c r="D60" i="16"/>
  <c r="C60" i="16"/>
  <c r="B60" i="16"/>
  <c r="K59" i="16"/>
  <c r="J59" i="16"/>
  <c r="I59" i="16"/>
  <c r="H59" i="16"/>
  <c r="G59" i="16"/>
  <c r="F59" i="16"/>
  <c r="E59" i="16"/>
  <c r="D59" i="16"/>
  <c r="C59" i="16"/>
  <c r="B59" i="16"/>
  <c r="K58" i="16"/>
  <c r="J58" i="16"/>
  <c r="I58" i="16"/>
  <c r="H58" i="16"/>
  <c r="G58" i="16"/>
  <c r="F58" i="16"/>
  <c r="E58" i="16"/>
  <c r="D58" i="16"/>
  <c r="C58" i="16"/>
  <c r="B58" i="16"/>
  <c r="K57" i="16"/>
  <c r="J57" i="16"/>
  <c r="I57" i="16"/>
  <c r="H57" i="16"/>
  <c r="G57" i="16"/>
  <c r="F57" i="16"/>
  <c r="E57" i="16"/>
  <c r="D57" i="16"/>
  <c r="C57" i="16"/>
  <c r="B57" i="16"/>
  <c r="K56" i="16"/>
  <c r="J56" i="16"/>
  <c r="I56" i="16"/>
  <c r="H56" i="16"/>
  <c r="G56" i="16"/>
  <c r="F56" i="16"/>
  <c r="E56" i="16"/>
  <c r="D56" i="16"/>
  <c r="C56" i="16"/>
  <c r="B56" i="16"/>
  <c r="K55" i="16"/>
  <c r="J55" i="16"/>
  <c r="I55" i="16"/>
  <c r="H55" i="16"/>
  <c r="G55" i="16"/>
  <c r="F55" i="16"/>
  <c r="E55" i="16"/>
  <c r="D55" i="16"/>
  <c r="C55" i="16"/>
  <c r="B55" i="16"/>
  <c r="K54" i="16"/>
  <c r="J54" i="16"/>
  <c r="I54" i="16"/>
  <c r="H54" i="16"/>
  <c r="G54" i="16"/>
  <c r="F54" i="16"/>
  <c r="E54" i="16"/>
  <c r="D54" i="16"/>
  <c r="C54" i="16"/>
  <c r="B54" i="16"/>
  <c r="K53" i="16"/>
  <c r="J53" i="16"/>
  <c r="I53" i="16"/>
  <c r="H53" i="16"/>
  <c r="G53" i="16"/>
  <c r="F53" i="16"/>
  <c r="E53" i="16"/>
  <c r="D53" i="16"/>
  <c r="C53" i="16"/>
  <c r="B53" i="16"/>
  <c r="K52" i="16"/>
  <c r="J52" i="16"/>
  <c r="I52" i="16"/>
  <c r="H52" i="16"/>
  <c r="G52" i="16"/>
  <c r="F52" i="16"/>
  <c r="E52" i="16"/>
  <c r="D52" i="16"/>
  <c r="C52" i="16"/>
  <c r="B52" i="16"/>
  <c r="K51" i="16"/>
  <c r="J51" i="16"/>
  <c r="I51" i="16"/>
  <c r="H51" i="16"/>
  <c r="G51" i="16"/>
  <c r="F51" i="16"/>
  <c r="E51" i="16"/>
  <c r="D51" i="16"/>
  <c r="C51" i="16"/>
  <c r="B51" i="16"/>
  <c r="K50" i="16"/>
  <c r="J50" i="16"/>
  <c r="I50" i="16"/>
  <c r="H50" i="16"/>
  <c r="G50" i="16"/>
  <c r="F50" i="16"/>
  <c r="E50" i="16"/>
  <c r="D50" i="16"/>
  <c r="C50" i="16"/>
  <c r="B50" i="16"/>
  <c r="K49" i="16"/>
  <c r="J49" i="16"/>
  <c r="I49" i="16"/>
  <c r="H49" i="16"/>
  <c r="G49" i="16"/>
  <c r="F49" i="16"/>
  <c r="E49" i="16"/>
  <c r="D49" i="16"/>
  <c r="C49" i="16"/>
  <c r="B49" i="16"/>
  <c r="K48" i="16"/>
  <c r="J48" i="16"/>
  <c r="I48" i="16"/>
  <c r="H48" i="16"/>
  <c r="G48" i="16"/>
  <c r="F48" i="16"/>
  <c r="E48" i="16"/>
  <c r="D48" i="16"/>
  <c r="C48" i="16"/>
  <c r="B48" i="16"/>
  <c r="K47" i="16"/>
  <c r="J47" i="16"/>
  <c r="I47" i="16"/>
  <c r="H47" i="16"/>
  <c r="G47" i="16"/>
  <c r="F47" i="16"/>
  <c r="E47" i="16"/>
  <c r="D47" i="16"/>
  <c r="C47" i="16"/>
  <c r="B47" i="16"/>
  <c r="K46" i="16"/>
  <c r="J46" i="16"/>
  <c r="I46" i="16"/>
  <c r="H46" i="16"/>
  <c r="G46" i="16"/>
  <c r="F46" i="16"/>
  <c r="E46" i="16"/>
  <c r="D46" i="16"/>
  <c r="C46" i="16"/>
  <c r="B46" i="16"/>
  <c r="E38" i="14"/>
  <c r="F38" i="14" s="1"/>
  <c r="E37" i="14"/>
  <c r="F37" i="14" s="1"/>
  <c r="E36" i="14"/>
  <c r="F36" i="14" s="1"/>
  <c r="E35" i="14"/>
  <c r="F35" i="14" s="1"/>
  <c r="E34" i="14"/>
  <c r="F34" i="14" s="1"/>
  <c r="E33" i="14"/>
  <c r="F33" i="14" s="1"/>
  <c r="E32" i="14"/>
  <c r="F32" i="14" s="1"/>
  <c r="E31" i="14"/>
  <c r="F31" i="14" s="1"/>
  <c r="E30" i="14"/>
  <c r="F30" i="14" s="1"/>
  <c r="E29" i="14"/>
  <c r="F29" i="14" s="1"/>
  <c r="E28" i="14"/>
  <c r="F28" i="14" s="1"/>
  <c r="E27" i="14"/>
  <c r="F27" i="14" s="1"/>
  <c r="E26" i="14"/>
  <c r="F26" i="14" s="1"/>
  <c r="E25" i="14"/>
  <c r="F25" i="14" s="1"/>
  <c r="E24" i="14"/>
  <c r="F24" i="14" s="1"/>
  <c r="E23" i="14"/>
  <c r="F23" i="14" s="1"/>
  <c r="E22" i="14"/>
  <c r="F22" i="14" s="1"/>
  <c r="E21" i="14"/>
  <c r="F21" i="14" s="1"/>
  <c r="E20" i="14"/>
  <c r="F20" i="14" s="1"/>
  <c r="E19" i="14"/>
  <c r="F19" i="14" s="1"/>
  <c r="E18" i="14"/>
  <c r="F18" i="14" s="1"/>
  <c r="E17" i="14"/>
  <c r="F17" i="14" s="1"/>
  <c r="E16" i="14"/>
  <c r="F16" i="14" s="1"/>
  <c r="E15" i="14"/>
  <c r="F15" i="14" s="1"/>
  <c r="E14" i="14"/>
  <c r="F14" i="14" s="1"/>
  <c r="E13" i="14"/>
  <c r="F13" i="14" s="1"/>
  <c r="E12" i="14"/>
  <c r="F12" i="14" s="1"/>
  <c r="E11" i="14"/>
  <c r="F11" i="14" s="1"/>
  <c r="E10" i="14"/>
  <c r="F10" i="14" s="1"/>
  <c r="E9" i="14"/>
  <c r="F9" i="14" s="1"/>
  <c r="E8" i="14"/>
  <c r="F8" i="14" s="1"/>
  <c r="E7" i="14"/>
  <c r="F7" i="14" s="1"/>
  <c r="E6" i="14"/>
  <c r="F6" i="14" s="1"/>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37" i="7"/>
  <c r="O37" i="7"/>
  <c r="N36" i="7"/>
  <c r="O36" i="7" s="1"/>
  <c r="N35" i="7"/>
  <c r="O35" i="7"/>
  <c r="N34" i="7"/>
  <c r="O34" i="7" s="1"/>
  <c r="N33" i="7"/>
  <c r="O33" i="7"/>
  <c r="N32" i="7"/>
  <c r="O32" i="7" s="1"/>
  <c r="N31" i="7"/>
  <c r="O31" i="7"/>
  <c r="N30" i="7"/>
  <c r="O30" i="7" s="1"/>
  <c r="N29" i="7"/>
  <c r="O29" i="7"/>
  <c r="N28" i="7"/>
  <c r="O28" i="7" s="1"/>
  <c r="N27" i="7"/>
  <c r="O27" i="7"/>
  <c r="N26" i="7"/>
  <c r="O26" i="7" s="1"/>
  <c r="N25" i="7"/>
  <c r="O25" i="7"/>
  <c r="N24" i="7"/>
  <c r="O24" i="7" s="1"/>
  <c r="N23" i="7"/>
  <c r="O23" i="7"/>
  <c r="N22" i="7"/>
  <c r="O22" i="7" s="1"/>
  <c r="N21" i="7"/>
  <c r="O21" i="7"/>
  <c r="N20" i="7"/>
  <c r="O20" i="7" s="1"/>
  <c r="N19" i="7"/>
  <c r="O19" i="7"/>
  <c r="N18" i="7"/>
  <c r="O18" i="7" s="1"/>
  <c r="N17" i="7"/>
  <c r="O17" i="7"/>
  <c r="N16" i="7"/>
  <c r="O16" i="7" s="1"/>
  <c r="N15" i="7"/>
  <c r="O15" i="7"/>
  <c r="N14" i="7"/>
  <c r="O14" i="7" s="1"/>
  <c r="N13" i="7"/>
  <c r="O13" i="7"/>
  <c r="N12" i="7"/>
  <c r="O12" i="7" s="1"/>
  <c r="N11" i="7"/>
  <c r="O11" i="7"/>
  <c r="N10" i="7"/>
  <c r="O10" i="7" s="1"/>
  <c r="N9" i="7"/>
  <c r="O9" i="7"/>
  <c r="N8" i="7"/>
  <c r="O8" i="7" s="1"/>
  <c r="N7" i="7"/>
  <c r="O7" i="7"/>
  <c r="N6" i="7"/>
  <c r="O6" i="7" s="1"/>
  <c r="N5" i="7"/>
  <c r="O5" i="7"/>
  <c r="O42" i="6"/>
  <c r="P42" i="6" s="1"/>
  <c r="O41" i="6"/>
  <c r="P41" i="6" s="1"/>
  <c r="O40" i="6"/>
  <c r="P40" i="6" s="1"/>
  <c r="O39" i="6"/>
  <c r="P39" i="6" s="1"/>
  <c r="O38" i="6"/>
  <c r="P38" i="6" s="1"/>
  <c r="O37" i="6"/>
  <c r="P37" i="6" s="1"/>
  <c r="O36" i="6"/>
  <c r="P36" i="6"/>
  <c r="O35" i="6"/>
  <c r="P35" i="6" s="1"/>
  <c r="O34" i="6"/>
  <c r="P34" i="6" s="1"/>
  <c r="O28" i="6"/>
  <c r="P28" i="6" s="1"/>
  <c r="O27" i="6"/>
  <c r="P27" i="6" s="1"/>
  <c r="O26" i="6"/>
  <c r="P26" i="6" s="1"/>
  <c r="O25" i="6"/>
  <c r="P25" i="6" s="1"/>
  <c r="O24" i="6"/>
  <c r="P24" i="6" s="1"/>
  <c r="O23" i="6"/>
  <c r="P23" i="6" s="1"/>
  <c r="O22" i="6"/>
  <c r="P22" i="6" s="1"/>
  <c r="O21" i="6"/>
  <c r="P21" i="6" s="1"/>
  <c r="O20" i="6"/>
  <c r="P20" i="6" s="1"/>
  <c r="O13" i="6"/>
  <c r="P13" i="6" s="1"/>
  <c r="O12" i="6"/>
  <c r="P12" i="6" s="1"/>
  <c r="O11" i="6"/>
  <c r="P11" i="6" s="1"/>
  <c r="O10" i="6"/>
  <c r="P10" i="6"/>
  <c r="O9" i="6"/>
  <c r="P9" i="6" s="1"/>
  <c r="O8" i="6"/>
  <c r="P8" i="6" s="1"/>
  <c r="O7" i="6"/>
  <c r="P7" i="6" s="1"/>
  <c r="O6" i="6"/>
  <c r="P6" i="6" s="1"/>
  <c r="O5" i="6"/>
  <c r="P5" i="6" s="1"/>
  <c r="L32" i="4"/>
  <c r="K32" i="4"/>
  <c r="J32" i="4"/>
  <c r="I32" i="4"/>
  <c r="T32" i="4" s="1"/>
  <c r="H32" i="4"/>
  <c r="G32" i="4"/>
  <c r="F32" i="4"/>
  <c r="E32" i="4"/>
  <c r="D32" i="4"/>
  <c r="L31" i="4"/>
  <c r="K31" i="4"/>
  <c r="O31" i="4" s="1"/>
  <c r="J31" i="4"/>
  <c r="T31" i="4" s="1"/>
  <c r="I31" i="4"/>
  <c r="H31" i="4"/>
  <c r="N31" i="4" s="1"/>
  <c r="G31" i="4"/>
  <c r="F31" i="4"/>
  <c r="E31" i="4"/>
  <c r="S31" i="4" s="1"/>
  <c r="D31" i="4"/>
  <c r="L30" i="4"/>
  <c r="O30" i="4" s="1"/>
  <c r="K30" i="4"/>
  <c r="J30" i="4"/>
  <c r="T30" i="4" s="1"/>
  <c r="I30" i="4"/>
  <c r="H30" i="4"/>
  <c r="G30" i="4"/>
  <c r="N30" i="4"/>
  <c r="F30" i="4"/>
  <c r="E30" i="4"/>
  <c r="S30" i="4" s="1"/>
  <c r="D30" i="4"/>
  <c r="L29" i="4"/>
  <c r="K29" i="4"/>
  <c r="O29" i="4" s="1"/>
  <c r="J29" i="4"/>
  <c r="I29" i="4"/>
  <c r="T29" i="4" s="1"/>
  <c r="H29" i="4"/>
  <c r="G29" i="4"/>
  <c r="N29" i="4" s="1"/>
  <c r="F29" i="4"/>
  <c r="E29" i="4"/>
  <c r="D29" i="4"/>
  <c r="L28" i="4"/>
  <c r="K28" i="4"/>
  <c r="O28" i="4" s="1"/>
  <c r="J28" i="4"/>
  <c r="I28" i="4"/>
  <c r="T28" i="4" s="1"/>
  <c r="H28" i="4"/>
  <c r="S28" i="4" s="1"/>
  <c r="G28" i="4"/>
  <c r="F28" i="4"/>
  <c r="E28" i="4"/>
  <c r="D28" i="4"/>
  <c r="L27" i="4"/>
  <c r="K27" i="4"/>
  <c r="J27" i="4"/>
  <c r="I27" i="4"/>
  <c r="T27" i="4" s="1"/>
  <c r="H27" i="4"/>
  <c r="G27" i="4"/>
  <c r="F27" i="4"/>
  <c r="E27" i="4"/>
  <c r="S27" i="4" s="1"/>
  <c r="D27" i="4"/>
  <c r="L26" i="4"/>
  <c r="K26" i="4"/>
  <c r="O26" i="4" s="1"/>
  <c r="J26" i="4"/>
  <c r="I26" i="4"/>
  <c r="H26" i="4"/>
  <c r="N26" i="4" s="1"/>
  <c r="G26" i="4"/>
  <c r="F26" i="4"/>
  <c r="E26" i="4"/>
  <c r="S26" i="4" s="1"/>
  <c r="D26" i="4"/>
  <c r="L25" i="4"/>
  <c r="K25" i="4"/>
  <c r="O25" i="4"/>
  <c r="J25" i="4"/>
  <c r="I25" i="4"/>
  <c r="H25" i="4"/>
  <c r="G25" i="4"/>
  <c r="N25" i="4" s="1"/>
  <c r="F25" i="4"/>
  <c r="E25" i="4"/>
  <c r="D25" i="4"/>
  <c r="L24" i="4"/>
  <c r="K24" i="4"/>
  <c r="J24" i="4"/>
  <c r="I24" i="4"/>
  <c r="T24" i="4" s="1"/>
  <c r="H24" i="4"/>
  <c r="G24" i="4"/>
  <c r="F24" i="4"/>
  <c r="E24" i="4"/>
  <c r="D24" i="4"/>
  <c r="L23" i="4"/>
  <c r="K23" i="4"/>
  <c r="O23" i="4" s="1"/>
  <c r="J23" i="4"/>
  <c r="I23" i="4"/>
  <c r="T23" i="4" s="1"/>
  <c r="H23" i="4"/>
  <c r="N23" i="4" s="1"/>
  <c r="G23" i="4"/>
  <c r="F23" i="4"/>
  <c r="E23" i="4"/>
  <c r="S23" i="4" s="1"/>
  <c r="O32" i="4"/>
  <c r="N32" i="4"/>
  <c r="S29" i="4"/>
  <c r="O27" i="4"/>
  <c r="N27" i="4"/>
  <c r="S25" i="4"/>
  <c r="O24" i="4"/>
  <c r="N24" i="4"/>
  <c r="I17" i="4"/>
  <c r="J17" i="4"/>
  <c r="K17" i="4"/>
  <c r="L17" i="4"/>
  <c r="O17" i="4" s="1"/>
  <c r="E17" i="4"/>
  <c r="F17" i="4"/>
  <c r="G17" i="4"/>
  <c r="H17" i="4"/>
  <c r="T16" i="4"/>
  <c r="S16" i="4"/>
  <c r="U16" i="4"/>
  <c r="V16" i="4" s="1"/>
  <c r="O16" i="4"/>
  <c r="N16" i="4"/>
  <c r="P16" i="4"/>
  <c r="Q16" i="4"/>
  <c r="T15" i="4"/>
  <c r="S15" i="4"/>
  <c r="O15" i="4"/>
  <c r="P15" i="4" s="1"/>
  <c r="Q15" i="4" s="1"/>
  <c r="N15" i="4"/>
  <c r="T14" i="4"/>
  <c r="S14" i="4"/>
  <c r="O14" i="4"/>
  <c r="P14" i="4" s="1"/>
  <c r="Q14" i="4" s="1"/>
  <c r="N14" i="4"/>
  <c r="T13" i="4"/>
  <c r="S13" i="4"/>
  <c r="O13" i="4"/>
  <c r="P13" i="4" s="1"/>
  <c r="Q13" i="4" s="1"/>
  <c r="N13" i="4"/>
  <c r="T12" i="4"/>
  <c r="S12" i="4"/>
  <c r="O12" i="4"/>
  <c r="P12" i="4" s="1"/>
  <c r="Q12" i="4" s="1"/>
  <c r="N12" i="4"/>
  <c r="T11" i="4"/>
  <c r="S11" i="4"/>
  <c r="O11" i="4"/>
  <c r="P11" i="4" s="1"/>
  <c r="Q11" i="4" s="1"/>
  <c r="N11" i="4"/>
  <c r="T10" i="4"/>
  <c r="S10" i="4"/>
  <c r="O10" i="4"/>
  <c r="P10" i="4" s="1"/>
  <c r="Q10" i="4" s="1"/>
  <c r="N10" i="4"/>
  <c r="T9" i="4"/>
  <c r="S9" i="4"/>
  <c r="O9" i="4"/>
  <c r="P9" i="4" s="1"/>
  <c r="Q9" i="4" s="1"/>
  <c r="N9" i="4"/>
  <c r="T8" i="4"/>
  <c r="S8" i="4"/>
  <c r="O8" i="4"/>
  <c r="P8" i="4" s="1"/>
  <c r="Q8" i="4" s="1"/>
  <c r="N8" i="4"/>
  <c r="T7" i="4"/>
  <c r="S7" i="4"/>
  <c r="O7" i="4"/>
  <c r="P7" i="4" s="1"/>
  <c r="Q7" i="4" s="1"/>
  <c r="N7" i="4"/>
  <c r="T6" i="4"/>
  <c r="S6" i="4"/>
  <c r="O6" i="4"/>
  <c r="P6" i="4" s="1"/>
  <c r="Q6" i="4" s="1"/>
  <c r="N6" i="4"/>
  <c r="T5" i="4"/>
  <c r="S5" i="4"/>
  <c r="O5" i="4"/>
  <c r="P5" i="4" s="1"/>
  <c r="Q5" i="4" s="1"/>
  <c r="N5" i="4"/>
  <c r="D17" i="4"/>
  <c r="K44" i="3"/>
  <c r="L44" i="3"/>
  <c r="O44" i="3"/>
  <c r="G44" i="3"/>
  <c r="N44" i="3" s="1"/>
  <c r="H44" i="3"/>
  <c r="J44" i="3"/>
  <c r="I44" i="3"/>
  <c r="F44" i="3"/>
  <c r="E44" i="3"/>
  <c r="D44" i="3"/>
  <c r="K43" i="3"/>
  <c r="O43" i="3" s="1"/>
  <c r="L43" i="3"/>
  <c r="J43" i="3"/>
  <c r="I43" i="3"/>
  <c r="H43" i="3"/>
  <c r="G43" i="3"/>
  <c r="F43" i="3"/>
  <c r="E43" i="3"/>
  <c r="D43" i="3"/>
  <c r="L42" i="3"/>
  <c r="O42" i="3" s="1"/>
  <c r="K42" i="3"/>
  <c r="J42" i="3"/>
  <c r="I42" i="3"/>
  <c r="H42" i="3"/>
  <c r="G42" i="3"/>
  <c r="E42" i="3"/>
  <c r="F42" i="3"/>
  <c r="D42" i="3"/>
  <c r="L41" i="3"/>
  <c r="K41" i="3"/>
  <c r="O41" i="3" s="1"/>
  <c r="J41" i="3"/>
  <c r="I41" i="3"/>
  <c r="H41" i="3"/>
  <c r="F41" i="3"/>
  <c r="G41" i="3"/>
  <c r="E41" i="3"/>
  <c r="D41" i="3"/>
  <c r="K40" i="3"/>
  <c r="O40" i="3" s="1"/>
  <c r="L40" i="3"/>
  <c r="G40" i="3"/>
  <c r="H40" i="3"/>
  <c r="J40" i="3"/>
  <c r="I40" i="3"/>
  <c r="F40" i="3"/>
  <c r="E40" i="3"/>
  <c r="S40" i="3" s="1"/>
  <c r="D40" i="3"/>
  <c r="K39" i="3"/>
  <c r="L39" i="3"/>
  <c r="J39" i="3"/>
  <c r="I39" i="3"/>
  <c r="H39" i="3"/>
  <c r="G39" i="3"/>
  <c r="F39" i="3"/>
  <c r="E39" i="3"/>
  <c r="D39" i="3"/>
  <c r="L38" i="3"/>
  <c r="K38" i="3"/>
  <c r="O38" i="3" s="1"/>
  <c r="J38" i="3"/>
  <c r="I38" i="3"/>
  <c r="H38" i="3"/>
  <c r="G38" i="3"/>
  <c r="F38" i="3"/>
  <c r="E38" i="3"/>
  <c r="D38" i="3"/>
  <c r="L36" i="3"/>
  <c r="K36" i="3"/>
  <c r="J36" i="3"/>
  <c r="I36" i="3"/>
  <c r="H36" i="3"/>
  <c r="N36" i="3" s="1"/>
  <c r="G36" i="3"/>
  <c r="F36" i="3"/>
  <c r="E36" i="3"/>
  <c r="D36" i="3"/>
  <c r="K35" i="3"/>
  <c r="L35" i="3"/>
  <c r="G35" i="3"/>
  <c r="H35" i="3"/>
  <c r="J35" i="3"/>
  <c r="I35" i="3"/>
  <c r="F35" i="3"/>
  <c r="E35" i="3"/>
  <c r="D35" i="3"/>
  <c r="K34" i="3"/>
  <c r="O34" i="3" s="1"/>
  <c r="L34" i="3"/>
  <c r="J34" i="3"/>
  <c r="I34" i="3"/>
  <c r="H34" i="3"/>
  <c r="T34" i="3" s="1"/>
  <c r="G34" i="3"/>
  <c r="F34" i="3"/>
  <c r="E34" i="3"/>
  <c r="S34" i="3"/>
  <c r="D34" i="3"/>
  <c r="L33" i="3"/>
  <c r="K33" i="3"/>
  <c r="O33" i="3"/>
  <c r="J33" i="3"/>
  <c r="I33" i="3"/>
  <c r="H33" i="3"/>
  <c r="G33" i="3"/>
  <c r="N33" i="3" s="1"/>
  <c r="E33" i="3"/>
  <c r="F33" i="3"/>
  <c r="D33" i="3"/>
  <c r="L32" i="3"/>
  <c r="O32" i="3" s="1"/>
  <c r="K32" i="3"/>
  <c r="J32" i="3"/>
  <c r="I32" i="3"/>
  <c r="H32" i="3"/>
  <c r="F32" i="3"/>
  <c r="G32" i="3"/>
  <c r="E32" i="3"/>
  <c r="D32" i="3"/>
  <c r="K31" i="3"/>
  <c r="O31" i="3" s="1"/>
  <c r="L31" i="3"/>
  <c r="G31" i="3"/>
  <c r="N31" i="3" s="1"/>
  <c r="H31" i="3"/>
  <c r="J31" i="3"/>
  <c r="I31" i="3"/>
  <c r="F31" i="3"/>
  <c r="E31" i="3"/>
  <c r="D31" i="3"/>
  <c r="K30" i="3"/>
  <c r="L30" i="3"/>
  <c r="O30" i="3" s="1"/>
  <c r="J30" i="3"/>
  <c r="I30" i="3"/>
  <c r="H30" i="3"/>
  <c r="G30" i="3"/>
  <c r="F30" i="3"/>
  <c r="E30" i="3"/>
  <c r="D30" i="3"/>
  <c r="L29" i="3"/>
  <c r="K29" i="3"/>
  <c r="J29" i="3"/>
  <c r="I29" i="3"/>
  <c r="H29" i="3"/>
  <c r="G29" i="3"/>
  <c r="E29" i="3"/>
  <c r="F29" i="3"/>
  <c r="D29" i="3"/>
  <c r="L27" i="3"/>
  <c r="K27" i="3"/>
  <c r="O27" i="3"/>
  <c r="J27" i="3"/>
  <c r="I27" i="3"/>
  <c r="H27" i="3"/>
  <c r="F27" i="3"/>
  <c r="T27" i="3" s="1"/>
  <c r="G27" i="3"/>
  <c r="N27" i="3" s="1"/>
  <c r="E27" i="3"/>
  <c r="D27" i="3"/>
  <c r="T22" i="3"/>
  <c r="S22" i="3"/>
  <c r="T21" i="3"/>
  <c r="S21" i="3"/>
  <c r="T20" i="3"/>
  <c r="S20" i="3"/>
  <c r="T19" i="3"/>
  <c r="S19" i="3"/>
  <c r="T18" i="3"/>
  <c r="S18" i="3"/>
  <c r="T17" i="3"/>
  <c r="S17" i="3"/>
  <c r="T16" i="3"/>
  <c r="S16" i="3"/>
  <c r="T14" i="3"/>
  <c r="S14" i="3"/>
  <c r="T13" i="3"/>
  <c r="S13" i="3"/>
  <c r="T12" i="3"/>
  <c r="S12" i="3"/>
  <c r="T11" i="3"/>
  <c r="S11" i="3"/>
  <c r="T10" i="3"/>
  <c r="S10" i="3"/>
  <c r="T9" i="3"/>
  <c r="S9" i="3"/>
  <c r="T8" i="3"/>
  <c r="S8" i="3"/>
  <c r="T7" i="3"/>
  <c r="S7" i="3"/>
  <c r="T5" i="3"/>
  <c r="S5" i="3"/>
  <c r="U5" i="3"/>
  <c r="V5" i="3" s="1"/>
  <c r="O22" i="3"/>
  <c r="P22" i="3" s="1"/>
  <c r="Q22" i="3" s="1"/>
  <c r="N22" i="3"/>
  <c r="O21" i="3"/>
  <c r="P21" i="3" s="1"/>
  <c r="Q21" i="3" s="1"/>
  <c r="N21" i="3"/>
  <c r="O20" i="3"/>
  <c r="P20" i="3" s="1"/>
  <c r="Q20" i="3" s="1"/>
  <c r="N20" i="3"/>
  <c r="O19" i="3"/>
  <c r="P19" i="3" s="1"/>
  <c r="Q19" i="3" s="1"/>
  <c r="N19" i="3"/>
  <c r="O18" i="3"/>
  <c r="P18" i="3" s="1"/>
  <c r="Q18" i="3" s="1"/>
  <c r="N18" i="3"/>
  <c r="O17" i="3"/>
  <c r="P17" i="3" s="1"/>
  <c r="Q17" i="3" s="1"/>
  <c r="N17" i="3"/>
  <c r="O16" i="3"/>
  <c r="P16" i="3" s="1"/>
  <c r="Q16" i="3" s="1"/>
  <c r="N16" i="3"/>
  <c r="O14" i="3"/>
  <c r="P14" i="3" s="1"/>
  <c r="Q14" i="3" s="1"/>
  <c r="N14" i="3"/>
  <c r="O13" i="3"/>
  <c r="P13" i="3" s="1"/>
  <c r="Q13" i="3" s="1"/>
  <c r="N13" i="3"/>
  <c r="O12" i="3"/>
  <c r="P12" i="3" s="1"/>
  <c r="Q12" i="3" s="1"/>
  <c r="N12" i="3"/>
  <c r="O11" i="3"/>
  <c r="P11" i="3" s="1"/>
  <c r="Q11" i="3" s="1"/>
  <c r="N11" i="3"/>
  <c r="O10" i="3"/>
  <c r="P10" i="3" s="1"/>
  <c r="Q10" i="3" s="1"/>
  <c r="N10" i="3"/>
  <c r="O9" i="3"/>
  <c r="P9" i="3" s="1"/>
  <c r="Q9" i="3" s="1"/>
  <c r="N9" i="3"/>
  <c r="O8" i="3"/>
  <c r="P8" i="3" s="1"/>
  <c r="Q8" i="3" s="1"/>
  <c r="N8" i="3"/>
  <c r="O7" i="3"/>
  <c r="P7" i="3" s="1"/>
  <c r="Q7" i="3" s="1"/>
  <c r="N7" i="3"/>
  <c r="O5" i="3"/>
  <c r="P5" i="3" s="1"/>
  <c r="Q5" i="3" s="1"/>
  <c r="N5" i="3"/>
  <c r="T37" i="2"/>
  <c r="S37" i="2"/>
  <c r="O37" i="2"/>
  <c r="N37" i="2"/>
  <c r="P37" i="2" s="1"/>
  <c r="Q37" i="2" s="1"/>
  <c r="T36" i="2"/>
  <c r="S36" i="2"/>
  <c r="O36" i="2"/>
  <c r="N36" i="2"/>
  <c r="P36" i="2" s="1"/>
  <c r="Q36" i="2" s="1"/>
  <c r="T35" i="2"/>
  <c r="S35" i="2"/>
  <c r="O35" i="2"/>
  <c r="N35" i="2"/>
  <c r="T34" i="2"/>
  <c r="S34" i="2"/>
  <c r="O34" i="2"/>
  <c r="N34" i="2"/>
  <c r="T33" i="2"/>
  <c r="S33" i="2"/>
  <c r="O33" i="2"/>
  <c r="N33" i="2"/>
  <c r="T32" i="2"/>
  <c r="S32" i="2"/>
  <c r="O32" i="2"/>
  <c r="N32" i="2"/>
  <c r="T31" i="2"/>
  <c r="S31" i="2"/>
  <c r="O31" i="2"/>
  <c r="N31" i="2"/>
  <c r="T30" i="2"/>
  <c r="S30" i="2"/>
  <c r="O30" i="2"/>
  <c r="N30" i="2"/>
  <c r="T29" i="2"/>
  <c r="S29" i="2"/>
  <c r="O29" i="2"/>
  <c r="N29" i="2"/>
  <c r="T28" i="2"/>
  <c r="S28" i="2"/>
  <c r="O28" i="2"/>
  <c r="N28" i="2"/>
  <c r="T27" i="2"/>
  <c r="S27" i="2"/>
  <c r="O27" i="2"/>
  <c r="N27" i="2"/>
  <c r="T26" i="2"/>
  <c r="S26" i="2"/>
  <c r="O26" i="2"/>
  <c r="N26" i="2"/>
  <c r="T25" i="2"/>
  <c r="U25" i="2" s="1"/>
  <c r="V25" i="2" s="1"/>
  <c r="S25" i="2"/>
  <c r="O25" i="2"/>
  <c r="N25" i="2"/>
  <c r="T24" i="2"/>
  <c r="S24" i="2"/>
  <c r="O24" i="2"/>
  <c r="N24" i="2"/>
  <c r="T23" i="2"/>
  <c r="S23" i="2"/>
  <c r="O23" i="2"/>
  <c r="N23" i="2"/>
  <c r="T22" i="2"/>
  <c r="S22" i="2"/>
  <c r="O22" i="2"/>
  <c r="N22" i="2"/>
  <c r="T21" i="2"/>
  <c r="S21" i="2"/>
  <c r="O21" i="2"/>
  <c r="R21" i="2" s="1"/>
  <c r="N21" i="2"/>
  <c r="T20" i="2"/>
  <c r="S20" i="2"/>
  <c r="O20" i="2"/>
  <c r="N20" i="2"/>
  <c r="T19" i="2"/>
  <c r="S19" i="2"/>
  <c r="O19" i="2"/>
  <c r="N19" i="2"/>
  <c r="T18" i="2"/>
  <c r="S18" i="2"/>
  <c r="O18" i="2"/>
  <c r="N18" i="2"/>
  <c r="T17" i="2"/>
  <c r="S17" i="2"/>
  <c r="O17" i="2"/>
  <c r="N17" i="2"/>
  <c r="T16" i="2"/>
  <c r="S16" i="2"/>
  <c r="O16" i="2"/>
  <c r="N16" i="2"/>
  <c r="T15" i="2"/>
  <c r="S15" i="2"/>
  <c r="O15" i="2"/>
  <c r="N15" i="2"/>
  <c r="T14" i="2"/>
  <c r="S14" i="2"/>
  <c r="O14" i="2"/>
  <c r="N14" i="2"/>
  <c r="T13" i="2"/>
  <c r="S13" i="2"/>
  <c r="O13" i="2"/>
  <c r="N13" i="2"/>
  <c r="T12" i="2"/>
  <c r="S12" i="2"/>
  <c r="O12" i="2"/>
  <c r="N12" i="2"/>
  <c r="T11" i="2"/>
  <c r="S11" i="2"/>
  <c r="O11" i="2"/>
  <c r="N11" i="2"/>
  <c r="T10" i="2"/>
  <c r="S10" i="2"/>
  <c r="O10" i="2"/>
  <c r="N10" i="2"/>
  <c r="T9" i="2"/>
  <c r="S9" i="2"/>
  <c r="O9" i="2"/>
  <c r="N9" i="2"/>
  <c r="T8" i="2"/>
  <c r="S8" i="2"/>
  <c r="O8" i="2"/>
  <c r="N8" i="2"/>
  <c r="T7" i="2"/>
  <c r="S7" i="2"/>
  <c r="O7" i="2"/>
  <c r="N7" i="2"/>
  <c r="T6" i="2"/>
  <c r="S6" i="2"/>
  <c r="O6" i="2"/>
  <c r="R6" i="2" s="1"/>
  <c r="N6" i="2"/>
  <c r="T5" i="2"/>
  <c r="S5" i="2"/>
  <c r="O5" i="2"/>
  <c r="N5" i="2"/>
  <c r="T25" i="4"/>
  <c r="S30" i="3" l="1"/>
  <c r="O35" i="3"/>
  <c r="T40" i="3"/>
  <c r="N40" i="3"/>
  <c r="T42" i="3"/>
  <c r="S43" i="3"/>
  <c r="N29" i="3"/>
  <c r="O29" i="3"/>
  <c r="N32" i="3"/>
  <c r="S35" i="3"/>
  <c r="O36" i="3"/>
  <c r="O39" i="3"/>
  <c r="T33" i="3"/>
  <c r="N30" i="3"/>
  <c r="S31" i="3"/>
  <c r="N38" i="3"/>
  <c r="S39" i="3"/>
  <c r="U5" i="2"/>
  <c r="V5" i="2" s="1"/>
  <c r="U6" i="4"/>
  <c r="V6" i="4" s="1"/>
  <c r="U8" i="4"/>
  <c r="V8" i="4" s="1"/>
  <c r="U10" i="4"/>
  <c r="V10" i="4" s="1"/>
  <c r="U13" i="4"/>
  <c r="V13" i="4" s="1"/>
  <c r="U15" i="4"/>
  <c r="V15" i="4" s="1"/>
  <c r="S24" i="4"/>
  <c r="U5" i="4"/>
  <c r="V5" i="4" s="1"/>
  <c r="U7" i="4"/>
  <c r="V7" i="4" s="1"/>
  <c r="U9" i="4"/>
  <c r="V9" i="4" s="1"/>
  <c r="U11" i="4"/>
  <c r="V11" i="4" s="1"/>
  <c r="U12" i="4"/>
  <c r="V12" i="4" s="1"/>
  <c r="U14" i="4"/>
  <c r="V14" i="4" s="1"/>
  <c r="S32" i="4"/>
  <c r="U20" i="3"/>
  <c r="V20" i="3" s="1"/>
  <c r="U16" i="3"/>
  <c r="V16" i="3" s="1"/>
  <c r="U18" i="3"/>
  <c r="V18" i="3" s="1"/>
  <c r="U22" i="3"/>
  <c r="V22" i="3" s="1"/>
  <c r="U17" i="3"/>
  <c r="V17" i="3" s="1"/>
  <c r="U19" i="3"/>
  <c r="V19" i="3" s="1"/>
  <c r="U21" i="3"/>
  <c r="V21" i="3" s="1"/>
  <c r="U11" i="3"/>
  <c r="V11" i="3" s="1"/>
  <c r="U7" i="3"/>
  <c r="V7" i="3" s="1"/>
  <c r="U9" i="3"/>
  <c r="V9" i="3" s="1"/>
  <c r="U13" i="3"/>
  <c r="V13" i="3" s="1"/>
  <c r="U8" i="3"/>
  <c r="V8" i="3" s="1"/>
  <c r="U10" i="3"/>
  <c r="V10" i="3" s="1"/>
  <c r="U12" i="3"/>
  <c r="V12" i="3" s="1"/>
  <c r="U14" i="3"/>
  <c r="V14" i="3" s="1"/>
  <c r="S36" i="3"/>
  <c r="U37" i="2"/>
  <c r="V37" i="2" s="1"/>
  <c r="P28" i="2"/>
  <c r="Q28" i="2" s="1"/>
  <c r="U9" i="2"/>
  <c r="V9" i="2" s="1"/>
  <c r="U15" i="2"/>
  <c r="V15" i="2" s="1"/>
  <c r="U17" i="2"/>
  <c r="V17" i="2" s="1"/>
  <c r="U23" i="2"/>
  <c r="V23" i="2" s="1"/>
  <c r="U27" i="2"/>
  <c r="V27" i="2" s="1"/>
  <c r="U29" i="2"/>
  <c r="V29" i="2" s="1"/>
  <c r="U33" i="2"/>
  <c r="V33" i="2" s="1"/>
  <c r="U35" i="2"/>
  <c r="V35" i="2" s="1"/>
  <c r="S17" i="4"/>
  <c r="N17" i="4"/>
  <c r="N28" i="4"/>
  <c r="T26" i="4"/>
  <c r="T17" i="4"/>
  <c r="S38" i="3"/>
  <c r="N39" i="3"/>
  <c r="N41" i="3"/>
  <c r="T41" i="3"/>
  <c r="N43" i="3"/>
  <c r="T36" i="3"/>
  <c r="N35" i="3"/>
  <c r="T32" i="3"/>
  <c r="T35" i="3"/>
  <c r="T31" i="3"/>
  <c r="N34" i="3"/>
  <c r="S27" i="3"/>
  <c r="S29" i="3"/>
  <c r="S32" i="3"/>
  <c r="S33" i="3"/>
  <c r="T39" i="3"/>
  <c r="S41" i="3"/>
  <c r="S42" i="3"/>
  <c r="T43" i="3"/>
  <c r="S44" i="3"/>
  <c r="N42" i="3"/>
  <c r="T30" i="3"/>
  <c r="T29" i="3"/>
  <c r="T38" i="3"/>
  <c r="T44" i="3"/>
  <c r="P12" i="2"/>
  <c r="Q12" i="2" s="1"/>
  <c r="U7" i="2"/>
  <c r="V7" i="2" s="1"/>
  <c r="U11" i="2"/>
  <c r="V11" i="2" s="1"/>
  <c r="U13" i="2"/>
  <c r="V13" i="2" s="1"/>
  <c r="P20" i="2"/>
  <c r="Q20" i="2" s="1"/>
  <c r="U31" i="2"/>
  <c r="V31" i="2" s="1"/>
  <c r="U19" i="2"/>
  <c r="V19" i="2" s="1"/>
  <c r="U21" i="2"/>
  <c r="V21" i="2" s="1"/>
  <c r="P6" i="2"/>
  <c r="Q6" i="2" s="1"/>
  <c r="P14" i="2"/>
  <c r="Q14" i="2" s="1"/>
  <c r="P22" i="2"/>
  <c r="Q22" i="2" s="1"/>
  <c r="P30" i="2"/>
  <c r="Q30" i="2" s="1"/>
  <c r="P8" i="2"/>
  <c r="Q8" i="2" s="1"/>
  <c r="P16" i="2"/>
  <c r="Q16" i="2" s="1"/>
  <c r="P24" i="2"/>
  <c r="Q24" i="2" s="1"/>
  <c r="P32" i="2"/>
  <c r="Q32" i="2" s="1"/>
  <c r="P10" i="2"/>
  <c r="Q10" i="2" s="1"/>
  <c r="P18" i="2"/>
  <c r="Q18" i="2" s="1"/>
  <c r="P26" i="2"/>
  <c r="Q26" i="2" s="1"/>
  <c r="P34" i="2"/>
  <c r="Q34" i="2" s="1"/>
  <c r="P5" i="2"/>
  <c r="Q5" i="2" s="1"/>
  <c r="U6" i="2"/>
  <c r="V6" i="2" s="1"/>
  <c r="P9" i="2"/>
  <c r="Q9" i="2" s="1"/>
  <c r="U10" i="2"/>
  <c r="V10" i="2" s="1"/>
  <c r="P13" i="2"/>
  <c r="Q13" i="2" s="1"/>
  <c r="U14" i="2"/>
  <c r="V14" i="2" s="1"/>
  <c r="P17" i="2"/>
  <c r="Q17" i="2" s="1"/>
  <c r="U18" i="2"/>
  <c r="V18" i="2" s="1"/>
  <c r="P21" i="2"/>
  <c r="Q21" i="2" s="1"/>
  <c r="U22" i="2"/>
  <c r="V22" i="2" s="1"/>
  <c r="P25" i="2"/>
  <c r="Q25" i="2" s="1"/>
  <c r="U26" i="2"/>
  <c r="V26" i="2" s="1"/>
  <c r="P29" i="2"/>
  <c r="Q29" i="2" s="1"/>
  <c r="U30" i="2"/>
  <c r="V30" i="2" s="1"/>
  <c r="P33" i="2"/>
  <c r="Q33" i="2" s="1"/>
  <c r="U34" i="2"/>
  <c r="V34" i="2" s="1"/>
  <c r="P7" i="2"/>
  <c r="Q7" i="2" s="1"/>
  <c r="U8" i="2"/>
  <c r="V8" i="2" s="1"/>
  <c r="P11" i="2"/>
  <c r="Q11" i="2" s="1"/>
  <c r="U12" i="2"/>
  <c r="V12" i="2" s="1"/>
  <c r="P15" i="2"/>
  <c r="Q15" i="2" s="1"/>
  <c r="U16" i="2"/>
  <c r="V16" i="2" s="1"/>
  <c r="P19" i="2"/>
  <c r="Q19" i="2" s="1"/>
  <c r="U20" i="2"/>
  <c r="V20" i="2" s="1"/>
  <c r="P23" i="2"/>
  <c r="Q23" i="2" s="1"/>
  <c r="U24" i="2"/>
  <c r="V24" i="2" s="1"/>
  <c r="P27" i="2"/>
  <c r="Q27" i="2" s="1"/>
  <c r="U28" i="2"/>
  <c r="V28" i="2" s="1"/>
  <c r="P31" i="2"/>
  <c r="Q31" i="2" s="1"/>
  <c r="U32" i="2"/>
  <c r="V32" i="2" s="1"/>
  <c r="P35" i="2"/>
  <c r="Q35" i="2" s="1"/>
  <c r="U36" i="2"/>
  <c r="V36" i="2" s="1"/>
</calcChain>
</file>

<file path=xl/sharedStrings.xml><?xml version="1.0" encoding="utf-8"?>
<sst xmlns="http://schemas.openxmlformats.org/spreadsheetml/2006/main" count="1366" uniqueCount="252">
  <si>
    <t>Applications</t>
  </si>
  <si>
    <t>Assessments</t>
  </si>
  <si>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</si>
  <si>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</si>
  <si>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</si>
  <si>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</si>
  <si>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</si>
  <si>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</si>
  <si>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</si>
  <si>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</si>
  <si>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</si>
  <si>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</si>
  <si>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</si>
  <si>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</si>
  <si>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</si>
  <si>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</si>
  <si>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</si>
  <si>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</si>
  <si>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</si>
  <si>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</si>
  <si>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</si>
  <si>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</si>
  <si>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</si>
  <si>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</si>
  <si>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</si>
  <si>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</si>
  <si>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</si>
  <si>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</si>
  <si>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</si>
  <si>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</si>
  <si>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</si>
  <si>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</si>
  <si>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</si>
  <si>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</si>
  <si>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Termination of tenancy / mortgage due to rent arrears / default on payments</t>
  </si>
  <si>
    <t>Other action by landlord resulting in the termination of the tenancy</t>
  </si>
  <si>
    <t>Applicant terminated secure accommodation</t>
  </si>
  <si>
    <t>Loss of service / tied accommodation</t>
  </si>
  <si>
    <t>Discharge from prison / hospital / care / other institution</t>
  </si>
  <si>
    <t>Forced division and sale of matrimonial home</t>
  </si>
  <si>
    <t>Other reason for loss of accommodation</t>
  </si>
  <si>
    <t>Dispute within household: violent or abusive</t>
  </si>
  <si>
    <t>Dispute within household / relationship breakdown: non-violent</t>
  </si>
  <si>
    <t>Fleeing non-domestic violence</t>
  </si>
  <si>
    <t>Harassment</t>
  </si>
  <si>
    <t>Overcrowding</t>
  </si>
  <si>
    <t>Asked to leave</t>
  </si>
  <si>
    <t>Other reason for leaving accommodation / household</t>
  </si>
  <si>
    <t>Total (ALL)</t>
  </si>
  <si>
    <t>Physical health reasons</t>
  </si>
  <si>
    <t>Mental health reasons</t>
  </si>
  <si>
    <t>Unmet need for support from housing / social work / health services</t>
  </si>
  <si>
    <t>Lack of support from friends / family</t>
  </si>
  <si>
    <t>Difficulties managing on own</t>
  </si>
  <si>
    <t>Drug / alcohol dependency</t>
  </si>
  <si>
    <t>Criminal / anti-social behaviour</t>
  </si>
  <si>
    <t>Refused</t>
  </si>
  <si>
    <t>Total</t>
  </si>
  <si>
    <t>Number</t>
  </si>
  <si>
    <t>Local authority furnished</t>
  </si>
  <si>
    <t>Local authority other</t>
  </si>
  <si>
    <t>Housing association</t>
  </si>
  <si>
    <t>Hostel: Local authority</t>
  </si>
  <si>
    <t>Hostel: Other</t>
  </si>
  <si>
    <t>Bed &amp; Breakfast</t>
  </si>
  <si>
    <t>Womens refuge</t>
  </si>
  <si>
    <t>Other</t>
  </si>
  <si>
    <t>Scotland</t>
  </si>
  <si>
    <t>Private rented tenancy</t>
  </si>
  <si>
    <t>July - Sept</t>
  </si>
  <si>
    <t>Oct-Dec</t>
  </si>
  <si>
    <t>Jan - March</t>
  </si>
  <si>
    <t>April-June</t>
  </si>
  <si>
    <t>Change</t>
  </si>
  <si>
    <t xml:space="preserve">April to Sept </t>
  </si>
  <si>
    <t>number</t>
  </si>
  <si>
    <t>%</t>
  </si>
  <si>
    <t>Annual summary</t>
  </si>
  <si>
    <t>Year to end Sept</t>
  </si>
  <si>
    <t>Bi-annual summary</t>
  </si>
  <si>
    <t>All applications</t>
  </si>
  <si>
    <t>Reason accommodation is no longer available</t>
  </si>
  <si>
    <t>Emergency (fire, flood, storm, closing order, etc)</t>
  </si>
  <si>
    <t>Reason for having to leave accommodation/household</t>
  </si>
  <si>
    <t>Financial difficulties / debt / unemployment</t>
  </si>
  <si>
    <t>Not to do with applicant household (e.g. landlord selling property, fire, circumstances of other persons sharing previous property, harassment by others etc</t>
  </si>
  <si>
    <t>Total applications</t>
  </si>
  <si>
    <t>Percentage completing this question</t>
  </si>
  <si>
    <t>Note: Other includes households in other accommodation not owned by the local authority, including mobile homes and caravans</t>
  </si>
  <si>
    <t>Comparing 30 Sept 2017 with 30 Sept 2018</t>
  </si>
  <si>
    <t>Annual change</t>
  </si>
  <si>
    <t>All</t>
  </si>
  <si>
    <t>All outcomes</t>
  </si>
  <si>
    <t>Contents</t>
  </si>
  <si>
    <t>Temporary Accommodation</t>
  </si>
  <si>
    <t xml:space="preserve">Based on a count of unique households entering temporary accommodation in a given year (based on entry date of first placement) </t>
  </si>
  <si>
    <t>and unique households exiting temporary accommodation in a given year (based on date of last closed placement)</t>
  </si>
  <si>
    <t xml:space="preserve">Households entering TA </t>
  </si>
  <si>
    <t xml:space="preserve">Households exiting TA </t>
  </si>
  <si>
    <t>Difference</t>
  </si>
  <si>
    <t xml:space="preserve">Scotland </t>
  </si>
  <si>
    <t>Figures are rounded to nearest 5 for disclosure purposes</t>
  </si>
  <si>
    <t>Households entering TA</t>
  </si>
  <si>
    <t xml:space="preserve">Households exiting TA </t>
  </si>
  <si>
    <t>Single Person</t>
  </si>
  <si>
    <t>Single Parent</t>
  </si>
  <si>
    <t>Couple</t>
  </si>
  <si>
    <t>Couple with Children</t>
  </si>
  <si>
    <t>Other with Children</t>
  </si>
  <si>
    <t>No HL1</t>
  </si>
  <si>
    <t>Note: 'Other' includes households with 2 adults that are not a couple or households with more than 2 adults.</t>
  </si>
  <si>
    <t>Note that information on household type is derived from the information on household type as at the time of the original homelessness application, and therefore may not reflect the actual composition of the household whilst in temporary accommodation</t>
  </si>
  <si>
    <t>Households exiting TA</t>
  </si>
  <si>
    <t>LA ordinary dwelling</t>
  </si>
  <si>
    <t>Housing Association/RSL dwelling</t>
  </si>
  <si>
    <t>Hostel - LA owned</t>
  </si>
  <si>
    <t>Hostel - RSL</t>
  </si>
  <si>
    <t>Hostel - Other</t>
  </si>
  <si>
    <t>Bed and Breakfast</t>
  </si>
  <si>
    <t>Womens Refuge</t>
  </si>
  <si>
    <t>Private Sector Lease</t>
  </si>
  <si>
    <t>Other placed by local authority</t>
  </si>
  <si>
    <t>Note: 'Other placed by local authority' includes all other propery not owned by the local authority, such as mobile homes, caravans or chalets.</t>
  </si>
  <si>
    <t>DIFFERENCE</t>
  </si>
  <si>
    <t>Household type as at the time of the homelessness application</t>
  </si>
  <si>
    <t>Figures are rounded to nearest 5 for disclosure protection purposes</t>
  </si>
  <si>
    <t>Also note that information on household type is derived from the information on household type as at the time of the original homelessness application, and therefore may not reflect the actual composition of the household whilst in temporary accommodation</t>
  </si>
  <si>
    <t>Column percentages:</t>
  </si>
  <si>
    <t>Row percentages:</t>
  </si>
  <si>
    <t>Figures are based on the average total duration of all individual placements within the same homelessness application, for TA cases that exited during the 6 months April to end September 2018</t>
  </si>
  <si>
    <t>Average duration (days)</t>
  </si>
  <si>
    <t xml:space="preserve"> All household types</t>
  </si>
  <si>
    <t>Average for households with children</t>
  </si>
  <si>
    <t>Average for households without children</t>
  </si>
  <si>
    <t>For disclosure purposes, figures in the table are rounded to the nearest 5, apart from 1,2 and 3, which are rounded to '&lt;4'.</t>
  </si>
  <si>
    <t>A household can have multiple placements</t>
  </si>
  <si>
    <t>Financial year of entry: 2018/2019 (April-September)</t>
  </si>
  <si>
    <t>Financial year of exit: 2018/2019 (April-September)</t>
  </si>
  <si>
    <t xml:space="preserve">HL2 - ALL </t>
  </si>
  <si>
    <t>HL3 - ALL</t>
  </si>
  <si>
    <t xml:space="preserve">Difference </t>
  </si>
  <si>
    <t>HL3 - ALL WITH HL1</t>
  </si>
  <si>
    <t xml:space="preserve">% </t>
  </si>
  <si>
    <t>There are two ways that HL3 data has been quality assured.</t>
  </si>
  <si>
    <t>Fife – the HL3 return includes the Fife council and PSP accommodation, whereas Fife council temporary accommodation only included on HL2.</t>
  </si>
  <si>
    <t>Orkney – Orkney have a number of HL3 cases that aren’t in their HL2 totals - cases which have not correctly been closed (an exit date provided).  Orkney  are assessing data accuracy for next quarter.</t>
  </si>
  <si>
    <t>Midlothian, Perth and Kinross – Historic cases which have been in temporary accommodation a while have not been included in the HL3 return as it has been phased in.  Total figures will align as the data collection continues.</t>
  </si>
  <si>
    <t>Comparison with HL2 data as at 30th September</t>
  </si>
  <si>
    <t xml:space="preserve">1) Snapshot HL2 figures at the end of a quarter have been compared to HL3 data configured to the same snapshot date.  Column B and column C compare the overall number of households in temporary accommodation as at the 30th September 2018.  Where local authorities have a large difference in total numbers (i.e. Fife, Glasgow, Highland), validation of these differences have been requested – see below for reasons given.  </t>
  </si>
  <si>
    <t xml:space="preserve">Highland - the majority are recently added historic cases that did not have their temporary accommodation ended on the system at the correct time, Highland Council are working to amend these and will be updated next quarter. </t>
  </si>
  <si>
    <t xml:space="preserve">2) All HL3 placements should have a corresponding and valid HL1 return, otherwise, household level information is not available.  All local authorities have a  high proportion of placements with a corresponding HL1, therefore, household level analysis has been possible (see column I).  </t>
  </si>
  <si>
    <t>HL3 Data Quality</t>
  </si>
  <si>
    <t>Glasgow – the HL3 return includes both Temporary and Interim Accommodation, whereas only temporary accommodation is included in the HL2, so the numbers will never match exactly. There are also a number of cases which need updated. Glasgow are working to amend these cases and these will be corrected in the following quarter’s submission</t>
  </si>
  <si>
    <t>-</t>
  </si>
  <si>
    <t>Table 1: Applications by local authority</t>
  </si>
  <si>
    <t>Table 4: Number of assessments and intentionality assessments</t>
  </si>
  <si>
    <t>All assessments</t>
  </si>
  <si>
    <t>Homeless - priority unintentional</t>
  </si>
  <si>
    <t>Homeless - priority intentional</t>
  </si>
  <si>
    <t>Potentially homeless - priority unintentional</t>
  </si>
  <si>
    <t>Potentially homeless - priority intentional</t>
  </si>
  <si>
    <t>Neither homeless nor potentially homeless</t>
  </si>
  <si>
    <t>Applicant resolved homelessness prior to assessment decision</t>
  </si>
  <si>
    <t>Lost contact before assessment decision (from 1 April 2007)</t>
  </si>
  <si>
    <t>Withdrew application before assessment decision (from 1 April 2007)</t>
  </si>
  <si>
    <t>Ineligible for assistance (from 1 April 2007)</t>
  </si>
  <si>
    <t>Assessed as homeless</t>
  </si>
  <si>
    <t>Intentionally homeless</t>
  </si>
  <si>
    <t>Percentage assessed as homeless</t>
  </si>
  <si>
    <t>Percentage intentionally homeless</t>
  </si>
  <si>
    <t>Table 5: Applications assessed as homeless or threatened with homelessness by local authority</t>
  </si>
  <si>
    <t>Comparing 30 Sept 2018 with 30 Sept 2019</t>
  </si>
  <si>
    <t>Table 7a: Homeless households in temporary accommodation by type of accommodation</t>
  </si>
  <si>
    <t>Table 7b: Homeless households with children or a household member pregnant in temporary accommodation by type of accommodation</t>
  </si>
  <si>
    <t>Table 7c: Number of children in homeless households in temporary accommodation by type of accommodation</t>
  </si>
  <si>
    <t>Table 9: Households with children or a household member pregnant in bed &amp; breakfast accommodation</t>
  </si>
  <si>
    <t>All households in TA as at 30 September 2019</t>
  </si>
  <si>
    <t>HL3 Data Quality: Households in Temporary Accommodation as at 30th September 2019</t>
  </si>
  <si>
    <t>Source: HL1, HL2 and HL3 as at 18th December 2019</t>
  </si>
  <si>
    <t>Other (known)</t>
  </si>
  <si>
    <t>LA tenancy</t>
  </si>
  <si>
    <t>Hostel</t>
  </si>
  <si>
    <t>Returned to previous/present accommodation</t>
  </si>
  <si>
    <t>Moved-in with friends/ relatives</t>
  </si>
  <si>
    <t>RSL (Housing Association)</t>
  </si>
  <si>
    <t>Proportion securing settled accommodation</t>
  </si>
  <si>
    <t>Contact maintained</t>
  </si>
  <si>
    <t>Percentage settled</t>
  </si>
  <si>
    <t>Total securing settled accommodation</t>
  </si>
  <si>
    <t>Total assessed as homeless or threatened with homelessness</t>
  </si>
  <si>
    <t>Total intentionally homeless</t>
  </si>
  <si>
    <t>Table 6: Number of assessments and intentionality assessments by local authority area, April to September 2019</t>
  </si>
  <si>
    <t>Table 3b:  Reasons for failing to maintain accommodation (as percentage of all applications completing this question)</t>
  </si>
  <si>
    <t>Table 3a:  Reasons for failing to maintain accommodation</t>
  </si>
  <si>
    <t>Table 8: Homeless households in temporary accommodation by local authority</t>
  </si>
  <si>
    <t>Financial difficulties/ debt/ unemployment</t>
  </si>
  <si>
    <t>Unmet need for support from housing/ social work/ health services</t>
  </si>
  <si>
    <t>Lack of support from friends/ family</t>
  </si>
  <si>
    <t>Drug/ alcohol dependency</t>
  </si>
  <si>
    <t>Criminal/ anti-social behaviour</t>
  </si>
  <si>
    <t>Not to do with applicant household (e.g. landlord selling property, fire, circumstances of other persons sharing previous property, harassment by others, etc)</t>
  </si>
  <si>
    <t>All completing this question</t>
  </si>
  <si>
    <t>Table 10: Number of households with children or household member pregnant in unsuitable temporary accommodation</t>
  </si>
  <si>
    <t>Lost contact post assessment</t>
  </si>
  <si>
    <t>Table 2b:  Technical reason for homelessness (percent)</t>
  </si>
  <si>
    <t>Table 2a:  Technical reason for homelessness (number)</t>
  </si>
  <si>
    <t>&lt;4</t>
  </si>
  <si>
    <t>Percentage contact maintained</t>
  </si>
  <si>
    <t>Not Known (Contact maintained)</t>
  </si>
  <si>
    <t>Outcomes</t>
  </si>
  <si>
    <t>HOMELESSNESS IN SCOTLAND
Bi-annual update:  1 April to 30 September 2019</t>
  </si>
  <si>
    <t>Percentage at 30-Sep</t>
  </si>
  <si>
    <t>Table 11:   Breaches of the unsuitable temporary accommodation order</t>
  </si>
  <si>
    <t>Table 12: Number of households entering and exiting temporary accommodation, by local authority during the 6 months April to end September 2019</t>
  </si>
  <si>
    <t>Table 13: Number of households entering and exiting temporary accommodation, by household type and local authority during the 6 months April to end September 2019</t>
  </si>
  <si>
    <t>Table 14: Number of households entering and exiting temporary accommodation, placement type and by local authority during the 6 months April to end September 2019</t>
  </si>
  <si>
    <t>Table 15: Number of households entering and exiting temporary accommodation, by household and placement type during the 6 months April to end September 2019</t>
  </si>
  <si>
    <t>Table 18: Number of placements that have been in breach of the Unsuitable Accommodation Order during April 2017 to end September 2019 (closed placements only)</t>
  </si>
  <si>
    <t>Table 19a: Number of cases where contact was maintained for all closed cases that were assessed as unintentionally homeless or threatened with homelessness</t>
  </si>
  <si>
    <t>Table 19b: Number of cases where contact was maintained for all closed cases that were assessed as intentionally homeless or threatened with homelessness</t>
  </si>
  <si>
    <t>Table 20a: Outcomes for closed cases where households were assessed as unintentionally homeless or threatened with homelessness and contact was maintained</t>
  </si>
  <si>
    <t>Table 20b: Outcomes for closed cases assessed as intentionally homeless or threatened with homelessness where contact was maintained</t>
  </si>
  <si>
    <t>Table 21: Outcome for cases assessed as unintentionally homeless where contact was maintained to duty discharge, by local authority April to September 2019</t>
  </si>
  <si>
    <t>Reporting of the Number of Applications</t>
  </si>
  <si>
    <t>Publication Date</t>
  </si>
  <si>
    <t>Difference in applications between publication shown and most recent publication</t>
  </si>
  <si>
    <t>Percentage difference in applications between publication shown and most recent publication</t>
  </si>
  <si>
    <t>Reporting of the Number of Applications (per quarter)</t>
  </si>
  <si>
    <t>Oct - Dec</t>
  </si>
  <si>
    <t>*Note the (Annual) June publications do not report quarterly changes, but annual statistics.</t>
  </si>
  <si>
    <t>No assessment - No support provided</t>
  </si>
  <si>
    <t>No assessment - support provided</t>
  </si>
  <si>
    <t>Assessment carried out - No support required</t>
  </si>
  <si>
    <t>Assessment carried out - Support required but not provided</t>
  </si>
  <si>
    <t>No duty to assess - No support provided</t>
  </si>
  <si>
    <t>No duty to assess - Support provided</t>
  </si>
  <si>
    <t>Assessment - Support provided</t>
  </si>
  <si>
    <t>Percentage of those assessed who had support provided</t>
  </si>
  <si>
    <t>Table 22:  Unintentionally homeless or threatened with homelessness assessed under Housing Support regulations, April to September 2019</t>
  </si>
  <si>
    <t>http://www.scotland.gov.uk/Publications/2013/06/3279/2</t>
  </si>
  <si>
    <t>These are cases assessed as unintentionally homeless or threatened with homelessness and closed during the quarter.</t>
  </si>
  <si>
    <t>Percentage of closed cases assessed</t>
  </si>
  <si>
    <r>
      <t xml:space="preserve">The duty to assess the need for housing support is relevant to every applicant assessed by the local authority as unintentionally homeless or threatened with homelessness </t>
    </r>
    <r>
      <rPr>
        <u/>
        <sz val="11"/>
        <rFont val="Calibri"/>
        <family val="2"/>
        <scheme val="minor"/>
      </rPr>
      <t>and</t>
    </r>
    <r>
      <rPr>
        <sz val="11"/>
        <rFont val="Calibri"/>
        <family val="2"/>
        <scheme val="minor"/>
      </rPr>
      <t xml:space="preserve"> who the local authority </t>
    </r>
    <r>
      <rPr>
        <u/>
        <sz val="11"/>
        <rFont val="Calibri"/>
        <family val="2"/>
        <scheme val="minor"/>
      </rPr>
      <t>has reason to believe</t>
    </r>
    <r>
      <rPr>
        <sz val="11"/>
        <rFont val="Calibri"/>
        <family val="2"/>
        <scheme val="minor"/>
      </rPr>
      <t xml:space="preserve"> would benefit from housing support services as prescribed in regulations (see paragraph 12, Part 1 of the following guidance).</t>
    </r>
  </si>
  <si>
    <t>Table 16: Average length of time (days) in temporary accommodation (across all placements) during the 6 months April to end September 2019</t>
  </si>
  <si>
    <r>
      <t>Edinburgh</t>
    </r>
    <r>
      <rPr>
        <vertAlign val="superscript"/>
        <sz val="11"/>
        <color theme="1"/>
        <rFont val="Calibri"/>
        <family val="2"/>
        <scheme val="minor"/>
      </rPr>
      <t>1</t>
    </r>
  </si>
  <si>
    <r>
      <t>Glasgow City</t>
    </r>
    <r>
      <rPr>
        <vertAlign val="superscript"/>
        <sz val="11"/>
        <color theme="1"/>
        <rFont val="Calibri"/>
        <family val="2"/>
        <scheme val="minor"/>
      </rPr>
      <t>2</t>
    </r>
  </si>
  <si>
    <t>Percentage of those assessed as requiring support for whom support was not provided</t>
  </si>
  <si>
    <t>1 The City of Edinburgh Council have previously been unable to report ‘not offered’ places via their HL3 return due to technical issues.  The City of Edinburgh Council have now provided backdated aggregate figures, and will continue to do so until their technical issues are resolved.</t>
  </si>
  <si>
    <t>2 As a result of data quality concerns around the capture of all offers of temporary accommodation, all not accommodated cases from 1st April 2019 are being reviewed by Glasgow City. A data improvement plan is in place and the process for recording tenancy offers and tenancy refusals has been reviewed and training is now complete.</t>
  </si>
  <si>
    <t>Note: Since June 2019, there has been a decrease in the number of Bed &amp; Breakfast (B&amp;B) temporary accommodation placements and a subsequent rise in the number of ‘other’ temporary accommodation placements due to Edinburgh reclassifying some of their accommodation from B&amp;B to Other.</t>
  </si>
  <si>
    <t>Table 17: Number of instances where a household has not been offered temporary accommodation during April 2017 to end September 2019</t>
  </si>
  <si>
    <t>A household can have multiple instances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</si>
</sst>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0.0000_ ;\-#,##0.0000\ "/>
  </numFmts>
  <fonts count="28" x14ac:knownFonts="1">
    <font>
      <sz val="11"/>
      <color theme="1"/>
      <name val="Calibri"/>
      <family val="2"/>
      <scheme val="minor"/>
    </font>
    <font>
      <sz val="11"/>
      <color theme="1"/>
      <name val="Calibri"/>
      <family val="2"/>
      <scheme val="minor"/>
    </font>
    <font>
      <b/>
      <sz val="10"/>
      <name val="Arial"/>
      <family val="2"/>
    </font>
    <font>
      <sz val="10"/>
      <name val="Arial"/>
      <family val="2"/>
    </font>
    <font>
      <u/>
      <sz val="10"/>
      <color indexed="12"/>
      <name val="Arial"/>
      <family val="2"/>
    </font>
    <font>
      <b/>
      <sz val="12"/>
      <color theme="4"/>
      <name val="Arial"/>
      <family val="2"/>
    </font>
    <font>
      <b/>
      <sz val="10"/>
      <color indexed="12"/>
      <name val="Arial"/>
      <family val="2"/>
    </font>
    <font>
      <b/>
      <i/>
      <sz val="16"/>
      <color indexed="12"/>
      <name val="Times New Roman"/>
      <family val="1"/>
    </font>
    <font>
      <b/>
      <sz val="11"/>
      <color theme="1"/>
      <name val="Calibri"/>
      <family val="2"/>
      <scheme val="minor"/>
    </font>
    <font>
      <b/>
      <sz val="10"/>
      <color theme="1"/>
      <name val="Arial"/>
      <family val="2"/>
    </font>
    <font>
      <sz val="10"/>
      <color theme="1"/>
      <name val="Arial"/>
      <family val="2"/>
    </font>
    <font>
      <i/>
      <sz val="10"/>
      <color theme="1"/>
      <name val="Arial"/>
      <family val="2"/>
    </font>
    <font>
      <b/>
      <sz val="10"/>
      <color rgb="FFFF0000"/>
      <name val="Arial"/>
      <family val="2"/>
    </font>
    <font>
      <b/>
      <i/>
      <sz val="10"/>
      <color theme="1"/>
      <name val="Arial"/>
      <family val="2"/>
    </font>
    <font>
      <b/>
      <sz val="11"/>
      <color rgb="FFFF0000"/>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11"/>
      <color rgb="FF000000"/>
      <name val="Calibri"/>
      <family val="2"/>
      <scheme val="minor"/>
    </font>
    <font>
      <b/>
      <sz val="11"/>
      <name val="Calibri"/>
      <family val="2"/>
      <scheme val="minor"/>
    </font>
    <font>
      <b/>
      <i/>
      <sz val="11"/>
      <color theme="1"/>
      <name val="Calibri"/>
      <family val="2"/>
      <scheme val="minor"/>
    </font>
    <font>
      <sz val="11"/>
      <color rgb="FF000000"/>
      <name val="Arial"/>
      <family val="2"/>
    </font>
    <font>
      <b/>
      <sz val="10"/>
      <color rgb="FF000000"/>
      <name val="Arial"/>
      <family val="2"/>
    </font>
    <font>
      <sz val="10"/>
      <color rgb="FF000000"/>
      <name val="Arial"/>
      <family val="2"/>
    </font>
    <font>
      <u/>
      <sz val="11"/>
      <name val="Calibri"/>
      <family val="2"/>
      <scheme val="minor"/>
    </font>
    <font>
      <u/>
      <sz val="11"/>
      <color indexed="12"/>
      <name val="Calibri"/>
      <family val="2"/>
      <scheme val="minor"/>
    </font>
    <font>
      <b/>
      <i/>
      <sz val="11"/>
      <color rgb="FFFF0000"/>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cellStyleXfs>
  <cellXfs count="384">
    <xf numFmtId="0" fontId="0" fillId="0" borderId="0" xfId="0"/>
    <xf numFmtId="0" fontId="0" fillId="0" borderId="5" xfId="0" applyBorder="1"/>
    <xf numFmtId="0" fontId="2" fillId="0" borderId="0" xfId="0" applyFont="1" applyBorder="1"/>
    <xf numFmtId="0" fontId="0" fillId="0" borderId="8" xfId="0" applyBorder="1"/>
    <xf numFmtId="0" fontId="0" fillId="0" borderId="0" xfId="0" applyBorder="1"/>
    <xf numFmtId="0" fontId="3" fillId="0" borderId="0" xfId="0" applyFont="1" applyBorder="1"/>
    <xf numFmtId="9" fontId="0" fillId="0" borderId="12" xfId="2" applyFont="1" applyBorder="1"/>
    <xf numFmtId="9" fontId="0" fillId="0" borderId="0" xfId="2" applyFont="1"/>
    <xf numFmtId="9" fontId="0" fillId="0" borderId="11" xfId="2" applyFont="1" applyBorder="1"/>
    <xf numFmtId="0" fontId="0" fillId="0" borderId="0" xfId="0" applyAlignment="1">
      <alignment wrapText="1"/>
    </xf>
    <xf numFmtId="0" fontId="2" fillId="0" borderId="0" xfId="0" applyFont="1" applyBorder="1" applyAlignment="1"/>
    <xf numFmtId="0" fontId="0" fillId="0" borderId="11" xfId="0" applyBorder="1"/>
    <xf numFmtId="3" fontId="0" fillId="0" borderId="0" xfId="0" applyNumberFormat="1" applyBorder="1"/>
    <xf numFmtId="3" fontId="0" fillId="3" borderId="0" xfId="0" applyNumberFormat="1" applyFill="1" applyBorder="1"/>
    <xf numFmtId="0" fontId="0" fillId="0" borderId="6" xfId="0" applyBorder="1"/>
    <xf numFmtId="0" fontId="0" fillId="3" borderId="0" xfId="0" applyFill="1" applyBorder="1"/>
    <xf numFmtId="3" fontId="3" fillId="0" borderId="0" xfId="0" applyNumberFormat="1" applyFont="1" applyFill="1" applyBorder="1" applyAlignment="1">
      <alignment horizontal="right" vertical="center" wrapText="1"/>
    </xf>
    <xf numFmtId="165" fontId="3" fillId="0" borderId="0" xfId="0" applyNumberFormat="1" applyFont="1" applyBorder="1" applyAlignment="1">
      <alignment horizontal="right" vertical="center" wrapText="1"/>
    </xf>
    <xf numFmtId="0" fontId="3" fillId="0" borderId="0" xfId="0" applyNumberFormat="1" applyFont="1" applyFill="1" applyBorder="1" applyAlignment="1">
      <alignment horizontal="right" vertical="center" wrapText="1"/>
    </xf>
    <xf numFmtId="9" fontId="3" fillId="0" borderId="0" xfId="2" applyFont="1" applyFill="1" applyBorder="1" applyAlignment="1">
      <alignment horizontal="right" vertical="center" wrapText="1"/>
    </xf>
    <xf numFmtId="165" fontId="0" fillId="0" borderId="4" xfId="1" applyNumberFormat="1" applyFont="1" applyBorder="1" applyAlignment="1">
      <alignment horizontal="center"/>
    </xf>
    <xf numFmtId="165" fontId="0" fillId="0" borderId="8" xfId="1" applyNumberFormat="1" applyFont="1" applyBorder="1" applyAlignment="1">
      <alignment horizontal="center"/>
    </xf>
    <xf numFmtId="165" fontId="0" fillId="0" borderId="14" xfId="1" applyNumberFormat="1" applyFont="1" applyBorder="1" applyAlignment="1">
      <alignment horizontal="center"/>
    </xf>
    <xf numFmtId="9" fontId="0" fillId="0" borderId="13" xfId="2" applyFont="1" applyBorder="1" applyAlignment="1">
      <alignment horizontal="right" vertical="center"/>
    </xf>
    <xf numFmtId="9" fontId="0" fillId="0" borderId="14" xfId="2" applyFont="1" applyBorder="1" applyAlignment="1">
      <alignment horizontal="right" vertical="center"/>
    </xf>
    <xf numFmtId="165" fontId="0" fillId="0" borderId="6" xfId="1" applyNumberFormat="1" applyFont="1" applyBorder="1" applyAlignment="1">
      <alignment horizontal="center"/>
    </xf>
    <xf numFmtId="165" fontId="0" fillId="0" borderId="0" xfId="1" applyNumberFormat="1" applyFont="1" applyBorder="1" applyAlignment="1">
      <alignment horizontal="center"/>
    </xf>
    <xf numFmtId="165" fontId="0" fillId="0" borderId="10" xfId="1" applyNumberFormat="1" applyFont="1" applyBorder="1" applyAlignment="1">
      <alignment horizontal="center"/>
    </xf>
    <xf numFmtId="9" fontId="0" fillId="0" borderId="12" xfId="2" applyFont="1" applyBorder="1" applyAlignment="1">
      <alignment horizontal="right" vertical="center"/>
    </xf>
    <xf numFmtId="9" fontId="0" fillId="0" borderId="10" xfId="2" applyFont="1" applyBorder="1" applyAlignment="1">
      <alignment horizontal="right" vertical="center"/>
    </xf>
    <xf numFmtId="165" fontId="0" fillId="0" borderId="6" xfId="1" applyNumberFormat="1" applyFont="1" applyBorder="1" applyAlignment="1">
      <alignment horizontal="center" vertical="center"/>
    </xf>
    <xf numFmtId="165" fontId="0" fillId="0" borderId="0" xfId="1" applyNumberFormat="1" applyFont="1" applyBorder="1" applyAlignment="1">
      <alignment horizontal="center" vertical="center"/>
    </xf>
    <xf numFmtId="165" fontId="0" fillId="0" borderId="10" xfId="1" applyNumberFormat="1" applyFont="1" applyBorder="1" applyAlignment="1">
      <alignment horizontal="center" vertical="center"/>
    </xf>
    <xf numFmtId="9" fontId="0" fillId="0" borderId="11" xfId="2" applyFont="1" applyBorder="1" applyAlignment="1">
      <alignment horizontal="right" vertical="center"/>
    </xf>
    <xf numFmtId="9" fontId="0" fillId="0" borderId="5" xfId="2" applyFont="1" applyFill="1" applyBorder="1" applyAlignment="1">
      <alignment horizontal="right" vertical="center"/>
    </xf>
    <xf numFmtId="9" fontId="0" fillId="0" borderId="9" xfId="2" applyFont="1" applyFill="1" applyBorder="1" applyAlignment="1">
      <alignment horizontal="right" vertical="center"/>
    </xf>
    <xf numFmtId="9" fontId="0" fillId="0" borderId="15" xfId="2" applyNumberFormat="1" applyFont="1" applyFill="1" applyBorder="1" applyAlignment="1">
      <alignment horizontal="right" vertical="center"/>
    </xf>
    <xf numFmtId="0" fontId="0" fillId="0" borderId="0" xfId="0" applyFont="1"/>
    <xf numFmtId="0" fontId="0" fillId="0" borderId="0" xfId="0" applyFont="1" applyBorder="1"/>
    <xf numFmtId="3" fontId="0" fillId="0" borderId="0" xfId="0" applyNumberFormat="1" applyFont="1"/>
    <xf numFmtId="3" fontId="0" fillId="0" borderId="0" xfId="0" applyNumberFormat="1" applyFont="1" applyFill="1" applyAlignment="1"/>
    <xf numFmtId="3" fontId="0" fillId="0" borderId="0" xfId="0" applyNumberFormat="1" applyFont="1" applyFill="1" applyBorder="1" applyAlignment="1"/>
    <xf numFmtId="0" fontId="0" fillId="0" borderId="0" xfId="0" applyFont="1" applyAlignment="1"/>
    <xf numFmtId="9" fontId="0" fillId="0" borderId="0" xfId="2" applyNumberFormat="1" applyFont="1"/>
    <xf numFmtId="9" fontId="0" fillId="0" borderId="0" xfId="0" applyNumberFormat="1" applyFont="1"/>
    <xf numFmtId="165" fontId="0" fillId="0" borderId="0" xfId="0" applyNumberFormat="1" applyFont="1"/>
    <xf numFmtId="0" fontId="4" fillId="0" borderId="0" xfId="3" applyAlignment="1" applyProtection="1">
      <alignment horizontal="left" indent="2"/>
    </xf>
    <xf numFmtId="0" fontId="4" fillId="0" borderId="0" xfId="3" applyAlignment="1" applyProtection="1">
      <alignment horizontal="left" indent="1"/>
    </xf>
    <xf numFmtId="0" fontId="5" fillId="0" borderId="0" xfId="0" applyFont="1" applyAlignment="1">
      <alignment horizontal="left"/>
    </xf>
    <xf numFmtId="0" fontId="6" fillId="0" borderId="0" xfId="0" applyFont="1" applyAlignment="1">
      <alignment horizontal="center" vertical="center" wrapText="1"/>
    </xf>
    <xf numFmtId="0" fontId="7" fillId="0" borderId="0" xfId="0" applyFont="1"/>
    <xf numFmtId="0" fontId="4" fillId="0" borderId="0" xfId="3" applyAlignment="1" applyProtection="1"/>
    <xf numFmtId="3" fontId="4" fillId="0" borderId="0" xfId="3" applyNumberFormat="1" applyAlignment="1" applyProtection="1"/>
    <xf numFmtId="0" fontId="9" fillId="0" borderId="0" xfId="0" applyFont="1"/>
    <xf numFmtId="0" fontId="0" fillId="0" borderId="12" xfId="0" applyBorder="1"/>
    <xf numFmtId="0" fontId="0" fillId="0" borderId="1" xfId="0" applyBorder="1"/>
    <xf numFmtId="9" fontId="10" fillId="0" borderId="0" xfId="2" applyFont="1"/>
    <xf numFmtId="0" fontId="0" fillId="0" borderId="12" xfId="0" applyFill="1" applyBorder="1"/>
    <xf numFmtId="0" fontId="0" fillId="0" borderId="6" xfId="0" applyFill="1" applyBorder="1"/>
    <xf numFmtId="0" fontId="0" fillId="0" borderId="0" xfId="0" applyFill="1"/>
    <xf numFmtId="165" fontId="2" fillId="0" borderId="0" xfId="0" applyNumberFormat="1" applyFont="1" applyBorder="1"/>
    <xf numFmtId="0" fontId="11" fillId="0" borderId="0" xfId="0" applyFont="1" applyFill="1" applyBorder="1"/>
    <xf numFmtId="0" fontId="12" fillId="0" borderId="0" xfId="0" applyFont="1"/>
    <xf numFmtId="0" fontId="9" fillId="0" borderId="0" xfId="0" applyFont="1" applyBorder="1" applyAlignment="1">
      <alignment horizontal="center" vertical="top" wrapText="1"/>
    </xf>
    <xf numFmtId="0" fontId="9" fillId="0" borderId="0" xfId="0" applyFont="1" applyBorder="1" applyAlignment="1">
      <alignment horizontal="center"/>
    </xf>
    <xf numFmtId="165" fontId="0" fillId="0" borderId="0" xfId="0" applyNumberFormat="1"/>
    <xf numFmtId="165" fontId="10" fillId="0" borderId="0" xfId="1" applyNumberFormat="1" applyFont="1" applyBorder="1"/>
    <xf numFmtId="165" fontId="10" fillId="0" borderId="0" xfId="1" applyNumberFormat="1" applyFont="1" applyFill="1" applyBorder="1"/>
    <xf numFmtId="0" fontId="14" fillId="0" borderId="0" xfId="0" applyFont="1"/>
    <xf numFmtId="0" fontId="0" fillId="0" borderId="2" xfId="0" applyBorder="1"/>
    <xf numFmtId="9" fontId="10" fillId="0" borderId="1" xfId="2" applyFont="1" applyBorder="1"/>
    <xf numFmtId="9" fontId="10" fillId="0" borderId="12" xfId="2" applyFont="1" applyBorder="1"/>
    <xf numFmtId="9" fontId="10" fillId="0" borderId="11" xfId="2" applyFont="1" applyBorder="1"/>
    <xf numFmtId="0" fontId="0" fillId="0" borderId="1" xfId="0" applyFill="1" applyBorder="1"/>
    <xf numFmtId="0" fontId="13" fillId="0" borderId="0" xfId="0" applyFont="1"/>
    <xf numFmtId="0" fontId="8" fillId="0" borderId="1" xfId="0" applyFont="1" applyBorder="1"/>
    <xf numFmtId="0" fontId="9" fillId="0" borderId="1" xfId="0" applyFont="1" applyBorder="1"/>
    <xf numFmtId="0" fontId="8" fillId="0" borderId="0" xfId="0" applyFont="1"/>
    <xf numFmtId="167" fontId="9" fillId="0" borderId="0" xfId="1" applyNumberFormat="1" applyFont="1" applyBorder="1"/>
    <xf numFmtId="9" fontId="0" fillId="0" borderId="0" xfId="0" applyNumberFormat="1" applyFont="1" applyAlignment="1"/>
    <xf numFmtId="0" fontId="15" fillId="0" borderId="0" xfId="0" applyFont="1"/>
    <xf numFmtId="0" fontId="0" fillId="5" borderId="1" xfId="0" applyFill="1" applyBorder="1"/>
    <xf numFmtId="9" fontId="10" fillId="0" borderId="1" xfId="2" applyFont="1" applyFill="1" applyBorder="1"/>
    <xf numFmtId="3" fontId="0" fillId="5" borderId="1" xfId="0" applyNumberFormat="1" applyFill="1" applyBorder="1"/>
    <xf numFmtId="9" fontId="10" fillId="0" borderId="12" xfId="2" applyFont="1" applyFill="1" applyBorder="1"/>
    <xf numFmtId="3" fontId="9" fillId="5" borderId="1" xfId="0" applyNumberFormat="1" applyFont="1" applyFill="1" applyBorder="1"/>
    <xf numFmtId="0" fontId="2" fillId="6" borderId="1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xf numFmtId="0" fontId="3" fillId="0" borderId="1" xfId="0" applyFont="1" applyBorder="1"/>
    <xf numFmtId="9" fontId="0" fillId="0" borderId="1" xfId="2" applyFont="1" applyBorder="1"/>
    <xf numFmtId="165" fontId="0" fillId="0" borderId="1" xfId="1" applyNumberFormat="1" applyFont="1" applyBorder="1"/>
    <xf numFmtId="3" fontId="8" fillId="0" borderId="1" xfId="0" applyNumberFormat="1" applyFont="1" applyBorder="1"/>
    <xf numFmtId="9" fontId="8" fillId="0" borderId="1" xfId="2" applyFont="1" applyBorder="1"/>
    <xf numFmtId="0" fontId="15" fillId="0" borderId="11" xfId="0" applyFont="1" applyBorder="1"/>
    <xf numFmtId="49" fontId="0" fillId="0" borderId="1" xfId="0" applyNumberFormat="1" applyBorder="1" applyAlignment="1">
      <alignment horizontal="left" vertical="top"/>
    </xf>
    <xf numFmtId="0" fontId="2" fillId="6" borderId="7" xfId="0" applyFont="1" applyFill="1" applyBorder="1" applyAlignment="1">
      <alignment horizontal="center" vertical="center"/>
    </xf>
    <xf numFmtId="3" fontId="0" fillId="0" borderId="1" xfId="0" applyNumberFormat="1" applyFont="1" applyFill="1" applyBorder="1" applyAlignment="1"/>
    <xf numFmtId="165" fontId="0" fillId="0" borderId="1" xfId="1" applyNumberFormat="1" applyFont="1" applyFill="1" applyBorder="1" applyAlignment="1"/>
    <xf numFmtId="165" fontId="0" fillId="0" borderId="1" xfId="1" applyNumberFormat="1" applyFont="1" applyBorder="1" applyAlignment="1"/>
    <xf numFmtId="0" fontId="0" fillId="0" borderId="1" xfId="0" applyFont="1" applyFill="1" applyBorder="1" applyAlignment="1"/>
    <xf numFmtId="49" fontId="0" fillId="0" borderId="0" xfId="0" applyNumberFormat="1" applyBorder="1" applyAlignment="1">
      <alignment vertical="center"/>
    </xf>
    <xf numFmtId="49" fontId="8" fillId="0" borderId="0" xfId="0" applyNumberFormat="1" applyFont="1" applyBorder="1" applyAlignment="1">
      <alignment vertical="center"/>
    </xf>
    <xf numFmtId="49" fontId="17" fillId="0" borderId="1" xfId="0" applyNumberFormat="1" applyFont="1" applyFill="1" applyBorder="1" applyAlignment="1">
      <alignment horizontal="left" vertical="top"/>
    </xf>
    <xf numFmtId="0" fontId="0" fillId="0" borderId="0" xfId="0"/>
    <xf numFmtId="0" fontId="18" fillId="0" borderId="1" xfId="0" applyFont="1" applyBorder="1" applyAlignment="1">
      <alignment horizontal="right"/>
    </xf>
    <xf numFmtId="0" fontId="18" fillId="0" borderId="1" xfId="0" applyFont="1" applyBorder="1" applyAlignment="1"/>
    <xf numFmtId="49" fontId="8" fillId="6" borderId="1"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165" fontId="9" fillId="0" borderId="1" xfId="1" applyNumberFormat="1" applyFont="1" applyFill="1" applyBorder="1"/>
    <xf numFmtId="165" fontId="2" fillId="0" borderId="1" xfId="0" applyNumberFormat="1" applyFont="1" applyBorder="1"/>
    <xf numFmtId="165" fontId="2" fillId="0" borderId="1" xfId="0" applyNumberFormat="1" applyFont="1" applyFill="1" applyBorder="1"/>
    <xf numFmtId="0" fontId="8" fillId="6" borderId="13" xfId="0" applyFont="1" applyFill="1" applyBorder="1" applyAlignment="1">
      <alignment wrapText="1"/>
    </xf>
    <xf numFmtId="0" fontId="8" fillId="6" borderId="13" xfId="0" applyFont="1" applyFill="1" applyBorder="1"/>
    <xf numFmtId="0" fontId="0" fillId="0" borderId="11" xfId="0" applyFont="1" applyBorder="1"/>
    <xf numFmtId="1" fontId="0" fillId="0" borderId="0" xfId="0" applyNumberFormat="1" applyFont="1"/>
    <xf numFmtId="165" fontId="0" fillId="0" borderId="1" xfId="0" applyNumberFormat="1" applyFont="1" applyBorder="1"/>
    <xf numFmtId="3" fontId="0" fillId="0" borderId="1" xfId="0" applyNumberFormat="1" applyFont="1" applyBorder="1"/>
    <xf numFmtId="3" fontId="0" fillId="0" borderId="0" xfId="0" applyNumberFormat="1" applyFont="1" applyBorder="1"/>
    <xf numFmtId="3" fontId="0" fillId="3" borderId="0" xfId="0" applyNumberFormat="1" applyFont="1" applyFill="1" applyBorder="1"/>
    <xf numFmtId="0" fontId="0" fillId="3" borderId="0" xfId="0" applyFont="1" applyFill="1" applyBorder="1"/>
    <xf numFmtId="0" fontId="0" fillId="2" borderId="0" xfId="0" applyFont="1" applyFill="1"/>
    <xf numFmtId="0" fontId="19" fillId="0" borderId="0" xfId="0" applyFont="1" applyBorder="1"/>
    <xf numFmtId="0" fontId="19" fillId="0" borderId="0" xfId="0" applyFont="1" applyBorder="1" applyAlignment="1"/>
    <xf numFmtId="0" fontId="19" fillId="6" borderId="1"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4"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0" borderId="1" xfId="0" applyFont="1" applyBorder="1"/>
    <xf numFmtId="9" fontId="19" fillId="0" borderId="1" xfId="2" applyFont="1" applyFill="1" applyBorder="1" applyAlignment="1">
      <alignment horizontal="right" vertical="center" wrapText="1"/>
    </xf>
    <xf numFmtId="0" fontId="16" fillId="0" borderId="1" xfId="0" applyFont="1" applyBorder="1"/>
    <xf numFmtId="9" fontId="16" fillId="0" borderId="1" xfId="2" applyFont="1" applyFill="1" applyBorder="1" applyAlignment="1">
      <alignment horizontal="right" vertical="center" wrapText="1"/>
    </xf>
    <xf numFmtId="0" fontId="16" fillId="0" borderId="0" xfId="0" applyFont="1" applyBorder="1"/>
    <xf numFmtId="3" fontId="16" fillId="0" borderId="0" xfId="0" applyNumberFormat="1" applyFont="1" applyFill="1" applyBorder="1" applyAlignment="1">
      <alignment horizontal="right" vertical="center" wrapText="1"/>
    </xf>
    <xf numFmtId="165" fontId="16" fillId="0" borderId="0" xfId="0" applyNumberFormat="1" applyFont="1" applyBorder="1" applyAlignment="1">
      <alignment horizontal="right" vertical="center" wrapText="1"/>
    </xf>
    <xf numFmtId="0" fontId="16" fillId="0" borderId="0" xfId="0" applyNumberFormat="1" applyFont="1" applyFill="1" applyBorder="1" applyAlignment="1">
      <alignment horizontal="right" vertical="center" wrapText="1"/>
    </xf>
    <xf numFmtId="9" fontId="16" fillId="0" borderId="0" xfId="2" applyFont="1" applyFill="1" applyBorder="1" applyAlignment="1">
      <alignment horizontal="right" vertical="center" wrapText="1"/>
    </xf>
    <xf numFmtId="0" fontId="16" fillId="2" borderId="0" xfId="0" applyFont="1" applyFill="1"/>
    <xf numFmtId="0" fontId="0" fillId="0" borderId="5" xfId="0" applyFont="1" applyBorder="1"/>
    <xf numFmtId="0" fontId="19" fillId="0" borderId="0" xfId="0" applyFont="1"/>
    <xf numFmtId="0" fontId="16" fillId="0" borderId="0" xfId="0" applyFont="1"/>
    <xf numFmtId="0" fontId="19" fillId="6" borderId="5" xfId="0" applyFont="1" applyFill="1" applyBorder="1" applyAlignment="1">
      <alignment horizontal="center" vertical="center" wrapText="1"/>
    </xf>
    <xf numFmtId="0" fontId="19" fillId="6" borderId="11" xfId="0" applyFont="1" applyFill="1" applyBorder="1" applyAlignment="1">
      <alignment horizontal="center" vertical="center" wrapText="1"/>
    </xf>
    <xf numFmtId="3" fontId="19" fillId="0" borderId="1" xfId="0" applyNumberFormat="1" applyFont="1" applyBorder="1"/>
    <xf numFmtId="165" fontId="19" fillId="0" borderId="1" xfId="1" applyNumberFormat="1" applyFont="1" applyBorder="1"/>
    <xf numFmtId="0" fontId="19" fillId="0" borderId="1" xfId="0" applyFont="1" applyBorder="1" applyAlignment="1">
      <alignment wrapText="1"/>
    </xf>
    <xf numFmtId="3" fontId="16" fillId="0" borderId="1" xfId="0" applyNumberFormat="1" applyFont="1" applyBorder="1"/>
    <xf numFmtId="0" fontId="16" fillId="0" borderId="1" xfId="0" applyFont="1" applyBorder="1" applyAlignment="1">
      <alignment horizontal="left" wrapText="1" indent="1"/>
    </xf>
    <xf numFmtId="0" fontId="16" fillId="0" borderId="1" xfId="0" applyFont="1" applyBorder="1" applyAlignment="1">
      <alignment wrapText="1"/>
    </xf>
    <xf numFmtId="0" fontId="19" fillId="6" borderId="6"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0" xfId="0" applyFont="1" applyFill="1" applyBorder="1" applyAlignment="1">
      <alignment horizontal="center" vertical="center"/>
    </xf>
    <xf numFmtId="3" fontId="0" fillId="0" borderId="13" xfId="0" applyNumberFormat="1" applyFont="1" applyBorder="1" applyAlignment="1">
      <alignment horizontal="right" vertical="center"/>
    </xf>
    <xf numFmtId="165" fontId="0" fillId="0" borderId="13" xfId="0" applyNumberFormat="1" applyFont="1" applyBorder="1" applyAlignment="1">
      <alignment horizontal="right" vertical="center"/>
    </xf>
    <xf numFmtId="3" fontId="0" fillId="0" borderId="4" xfId="0" applyNumberFormat="1" applyFont="1" applyBorder="1" applyAlignment="1">
      <alignment horizontal="right" vertical="center"/>
    </xf>
    <xf numFmtId="3" fontId="0" fillId="0" borderId="8" xfId="0" applyNumberFormat="1" applyFont="1" applyBorder="1" applyAlignment="1">
      <alignment horizontal="right" vertical="center"/>
    </xf>
    <xf numFmtId="3" fontId="0" fillId="0" borderId="12" xfId="0" applyNumberFormat="1" applyFont="1" applyBorder="1" applyAlignment="1">
      <alignment horizontal="right" vertical="center"/>
    </xf>
    <xf numFmtId="165" fontId="0" fillId="0" borderId="12" xfId="0" applyNumberFormat="1" applyFont="1" applyBorder="1" applyAlignment="1">
      <alignment horizontal="right" vertical="center"/>
    </xf>
    <xf numFmtId="3" fontId="0" fillId="0" borderId="6" xfId="0" applyNumberFormat="1" applyFont="1" applyBorder="1" applyAlignment="1">
      <alignment horizontal="right" vertical="center"/>
    </xf>
    <xf numFmtId="3" fontId="0" fillId="0" borderId="0" xfId="0" applyNumberFormat="1" applyFont="1" applyBorder="1" applyAlignment="1">
      <alignment horizontal="right" vertical="center"/>
    </xf>
    <xf numFmtId="3" fontId="0" fillId="0" borderId="9" xfId="0" applyNumberFormat="1" applyFont="1" applyFill="1" applyBorder="1" applyAlignment="1">
      <alignment horizontal="right" vertical="center"/>
    </xf>
    <xf numFmtId="0" fontId="0" fillId="0" borderId="0" xfId="0" applyFont="1" applyAlignment="1">
      <alignment wrapText="1"/>
    </xf>
    <xf numFmtId="0" fontId="19" fillId="6" borderId="15" xfId="0" applyFont="1" applyFill="1" applyBorder="1" applyAlignment="1">
      <alignment horizontal="center" vertical="center" wrapText="1"/>
    </xf>
    <xf numFmtId="0" fontId="19" fillId="0" borderId="6" xfId="0" applyFont="1" applyBorder="1" applyAlignment="1">
      <alignment wrapText="1"/>
    </xf>
    <xf numFmtId="3" fontId="16" fillId="0" borderId="4" xfId="0" applyNumberFormat="1" applyFont="1" applyBorder="1" applyAlignment="1">
      <alignment horizontal="center"/>
    </xf>
    <xf numFmtId="3" fontId="16" fillId="0" borderId="8" xfId="0" applyNumberFormat="1" applyFont="1" applyBorder="1" applyAlignment="1">
      <alignment horizontal="center"/>
    </xf>
    <xf numFmtId="3" fontId="16" fillId="0" borderId="14" xfId="0" applyNumberFormat="1" applyFont="1" applyBorder="1" applyAlignment="1">
      <alignment horizontal="center"/>
    </xf>
    <xf numFmtId="0" fontId="16" fillId="0" borderId="6" xfId="0" applyNumberFormat="1" applyFont="1" applyBorder="1" applyAlignment="1">
      <alignment horizontal="center"/>
    </xf>
    <xf numFmtId="0" fontId="16" fillId="0" borderId="0" xfId="0" applyNumberFormat="1" applyFont="1" applyBorder="1" applyAlignment="1">
      <alignment horizontal="center"/>
    </xf>
    <xf numFmtId="0" fontId="16" fillId="0" borderId="10" xfId="0" applyNumberFormat="1" applyFont="1" applyBorder="1" applyAlignment="1">
      <alignment horizontal="center"/>
    </xf>
    <xf numFmtId="3" fontId="16" fillId="0" borderId="6" xfId="0" applyNumberFormat="1" applyFont="1" applyBorder="1" applyAlignment="1">
      <alignment horizontal="center"/>
    </xf>
    <xf numFmtId="3" fontId="16" fillId="0" borderId="0" xfId="0" applyNumberFormat="1" applyFont="1" applyBorder="1" applyAlignment="1">
      <alignment horizontal="center"/>
    </xf>
    <xf numFmtId="3" fontId="16" fillId="0" borderId="10" xfId="0" applyNumberFormat="1" applyFont="1" applyBorder="1" applyAlignment="1">
      <alignment horizontal="center"/>
    </xf>
    <xf numFmtId="3" fontId="16" fillId="0" borderId="6" xfId="0" applyNumberFormat="1" applyFont="1" applyFill="1" applyBorder="1" applyAlignment="1">
      <alignment horizontal="center"/>
    </xf>
    <xf numFmtId="3" fontId="16" fillId="0" borderId="0" xfId="0" applyNumberFormat="1" applyFont="1" applyFill="1" applyBorder="1" applyAlignment="1">
      <alignment horizontal="center"/>
    </xf>
    <xf numFmtId="3" fontId="16" fillId="0" borderId="10" xfId="0" applyNumberFormat="1" applyFont="1" applyFill="1" applyBorder="1" applyAlignment="1">
      <alignment horizontal="center"/>
    </xf>
    <xf numFmtId="165" fontId="16" fillId="0" borderId="6" xfId="1" applyNumberFormat="1" applyFont="1" applyBorder="1" applyAlignment="1">
      <alignment horizontal="center"/>
    </xf>
    <xf numFmtId="165" fontId="16" fillId="0" borderId="0" xfId="1" applyNumberFormat="1" applyFont="1" applyBorder="1" applyAlignment="1">
      <alignment horizontal="center"/>
    </xf>
    <xf numFmtId="165" fontId="16" fillId="0" borderId="10" xfId="1" applyNumberFormat="1" applyFont="1" applyBorder="1" applyAlignment="1">
      <alignment horizontal="center"/>
    </xf>
    <xf numFmtId="0" fontId="19" fillId="0" borderId="6" xfId="0" applyFont="1" applyBorder="1" applyAlignment="1">
      <alignment vertical="center" wrapText="1"/>
    </xf>
    <xf numFmtId="3" fontId="16" fillId="0" borderId="6"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6" fillId="0" borderId="10" xfId="0" applyNumberFormat="1" applyFont="1" applyBorder="1" applyAlignment="1">
      <alignment horizontal="center" vertical="center"/>
    </xf>
    <xf numFmtId="0" fontId="19" fillId="0" borderId="4" xfId="0" applyFont="1" applyBorder="1" applyAlignment="1">
      <alignment wrapText="1"/>
    </xf>
    <xf numFmtId="3" fontId="19" fillId="0" borderId="6" xfId="0" applyNumberFormat="1" applyFont="1" applyBorder="1" applyAlignment="1">
      <alignment horizontal="center"/>
    </xf>
    <xf numFmtId="3" fontId="19" fillId="0" borderId="0" xfId="0" applyNumberFormat="1" applyFont="1" applyBorder="1" applyAlignment="1">
      <alignment horizontal="center"/>
    </xf>
    <xf numFmtId="165" fontId="19" fillId="0" borderId="6" xfId="1" applyNumberFormat="1" applyFont="1" applyBorder="1" applyAlignment="1">
      <alignment horizontal="center"/>
    </xf>
    <xf numFmtId="165" fontId="19" fillId="0" borderId="0" xfId="1" applyNumberFormat="1" applyFont="1" applyBorder="1" applyAlignment="1">
      <alignment horizontal="center"/>
    </xf>
    <xf numFmtId="165" fontId="19" fillId="0" borderId="10" xfId="1" applyNumberFormat="1" applyFont="1" applyBorder="1" applyAlignment="1">
      <alignment horizontal="center"/>
    </xf>
    <xf numFmtId="3" fontId="19" fillId="0" borderId="12" xfId="0" applyNumberFormat="1" applyFont="1" applyBorder="1" applyAlignment="1">
      <alignment horizontal="right" vertical="center"/>
    </xf>
    <xf numFmtId="165" fontId="19" fillId="0" borderId="12" xfId="0" applyNumberFormat="1" applyFont="1" applyBorder="1" applyAlignment="1">
      <alignment horizontal="right" vertical="center"/>
    </xf>
    <xf numFmtId="9" fontId="19" fillId="0" borderId="12" xfId="2" applyFont="1" applyBorder="1" applyAlignment="1">
      <alignment horizontal="right" vertical="center"/>
    </xf>
    <xf numFmtId="3" fontId="19" fillId="0" borderId="6" xfId="0" applyNumberFormat="1" applyFont="1" applyBorder="1" applyAlignment="1">
      <alignment horizontal="right" vertical="center"/>
    </xf>
    <xf numFmtId="3" fontId="19" fillId="0" borderId="0" xfId="0" applyNumberFormat="1" applyFont="1" applyBorder="1" applyAlignment="1">
      <alignment horizontal="right" vertical="center"/>
    </xf>
    <xf numFmtId="9" fontId="19" fillId="0" borderId="10" xfId="2" applyFont="1" applyBorder="1" applyAlignment="1">
      <alignment horizontal="right" vertical="center"/>
    </xf>
    <xf numFmtId="0" fontId="19" fillId="0" borderId="5" xfId="0" applyFont="1" applyBorder="1" applyAlignment="1">
      <alignment wrapText="1"/>
    </xf>
    <xf numFmtId="9" fontId="16" fillId="0" borderId="5" xfId="2" applyFont="1" applyBorder="1" applyAlignment="1">
      <alignment horizontal="center" vertical="center"/>
    </xf>
    <xf numFmtId="9" fontId="16" fillId="0" borderId="9" xfId="2" applyFont="1" applyBorder="1" applyAlignment="1">
      <alignment horizontal="center" vertical="center"/>
    </xf>
    <xf numFmtId="9" fontId="16" fillId="0" borderId="15" xfId="2" applyFont="1" applyBorder="1" applyAlignment="1">
      <alignment horizontal="center" vertical="center"/>
    </xf>
    <xf numFmtId="9" fontId="16" fillId="0" borderId="4" xfId="2" applyFont="1" applyBorder="1"/>
    <xf numFmtId="9" fontId="16" fillId="0" borderId="8" xfId="2" applyFont="1" applyBorder="1"/>
    <xf numFmtId="9" fontId="16" fillId="0" borderId="14" xfId="2" applyFont="1" applyBorder="1"/>
    <xf numFmtId="9" fontId="16" fillId="0" borderId="6" xfId="2" applyFont="1" applyBorder="1"/>
    <xf numFmtId="9" fontId="16" fillId="0" borderId="0" xfId="2" applyFont="1" applyBorder="1"/>
    <xf numFmtId="9" fontId="16" fillId="0" borderId="10" xfId="2" applyFont="1" applyBorder="1"/>
    <xf numFmtId="9" fontId="16" fillId="0" borderId="5" xfId="2" applyFont="1" applyBorder="1"/>
    <xf numFmtId="9" fontId="16" fillId="0" borderId="9" xfId="2" applyFont="1" applyBorder="1"/>
    <xf numFmtId="9" fontId="16" fillId="0" borderId="15" xfId="2" applyFont="1" applyBorder="1"/>
    <xf numFmtId="49" fontId="0" fillId="0" borderId="0" xfId="0" applyNumberFormat="1" applyFont="1" applyBorder="1" applyAlignment="1">
      <alignment vertical="center" wrapText="1"/>
    </xf>
    <xf numFmtId="49" fontId="0" fillId="0" borderId="1" xfId="0" applyNumberFormat="1" applyFont="1" applyBorder="1" applyAlignment="1">
      <alignment horizontal="left" vertical="top"/>
    </xf>
    <xf numFmtId="0" fontId="0" fillId="0" borderId="1" xfId="0" applyFont="1" applyBorder="1"/>
    <xf numFmtId="164" fontId="0" fillId="0" borderId="1" xfId="0" applyNumberFormat="1" applyFont="1" applyBorder="1"/>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xf>
    <xf numFmtId="9" fontId="0" fillId="0" borderId="1" xfId="0" applyNumberFormat="1" applyFont="1" applyBorder="1"/>
    <xf numFmtId="0" fontId="0" fillId="0" borderId="1" xfId="0" quotePrefix="1" applyFont="1" applyBorder="1" applyAlignment="1">
      <alignment horizontal="right"/>
    </xf>
    <xf numFmtId="165" fontId="0" fillId="0" borderId="1" xfId="1" applyNumberFormat="1" applyFont="1" applyBorder="1" applyAlignment="1">
      <alignment horizontal="left" vertical="top"/>
    </xf>
    <xf numFmtId="165" fontId="0" fillId="0" borderId="1" xfId="1" applyNumberFormat="1" applyFont="1" applyBorder="1" applyAlignment="1">
      <alignment horizontal="right"/>
    </xf>
    <xf numFmtId="165" fontId="0" fillId="0" borderId="1" xfId="1" applyNumberFormat="1" applyFont="1" applyBorder="1" applyAlignment="1">
      <alignment horizontal="left" vertical="top" wrapText="1"/>
    </xf>
    <xf numFmtId="165" fontId="8" fillId="0" borderId="1" xfId="1" applyNumberFormat="1" applyFont="1" applyBorder="1" applyAlignment="1">
      <alignment horizontal="left" vertical="top"/>
    </xf>
    <xf numFmtId="9" fontId="1" fillId="0" borderId="0" xfId="2" applyFont="1"/>
    <xf numFmtId="165" fontId="1" fillId="0" borderId="1" xfId="0" applyNumberFormat="1" applyFont="1" applyBorder="1"/>
    <xf numFmtId="3" fontId="1" fillId="0" borderId="1" xfId="0" applyNumberFormat="1" applyFont="1" applyBorder="1"/>
    <xf numFmtId="9" fontId="1" fillId="0" borderId="1" xfId="2" applyFont="1" applyBorder="1"/>
    <xf numFmtId="16" fontId="19" fillId="6" borderId="1" xfId="0" applyNumberFormat="1" applyFont="1" applyFill="1" applyBorder="1" applyAlignment="1">
      <alignment horizontal="center" vertical="center" wrapText="1"/>
    </xf>
    <xf numFmtId="16" fontId="19" fillId="6" borderId="13" xfId="0" applyNumberFormat="1" applyFont="1" applyFill="1" applyBorder="1" applyAlignment="1">
      <alignment horizontal="center" vertical="center" wrapText="1"/>
    </xf>
    <xf numFmtId="1" fontId="19" fillId="0" borderId="1" xfId="0" applyNumberFormat="1" applyFont="1" applyFill="1" applyBorder="1" applyAlignment="1"/>
    <xf numFmtId="3" fontId="19" fillId="0" borderId="1" xfId="0" applyNumberFormat="1" applyFont="1" applyFill="1" applyBorder="1" applyAlignment="1"/>
    <xf numFmtId="165" fontId="19" fillId="0" borderId="1" xfId="1" applyNumberFormat="1" applyFont="1" applyFill="1" applyBorder="1" applyAlignment="1"/>
    <xf numFmtId="9" fontId="19" fillId="0" borderId="1" xfId="0" applyNumberFormat="1" applyFont="1" applyBorder="1"/>
    <xf numFmtId="9" fontId="16" fillId="0" borderId="1" xfId="0" applyNumberFormat="1" applyFont="1" applyBorder="1"/>
    <xf numFmtId="3" fontId="19" fillId="0" borderId="0" xfId="0" applyNumberFormat="1" applyFont="1" applyFill="1" applyAlignment="1"/>
    <xf numFmtId="1" fontId="19" fillId="0" borderId="6" xfId="0" applyNumberFormat="1" applyFont="1" applyFill="1" applyBorder="1" applyAlignment="1"/>
    <xf numFmtId="3" fontId="16" fillId="0" borderId="0" xfId="0" applyNumberFormat="1" applyFont="1" applyFill="1" applyAlignment="1"/>
    <xf numFmtId="0" fontId="19" fillId="0" borderId="0" xfId="0" applyFont="1" applyAlignment="1"/>
    <xf numFmtId="0" fontId="16" fillId="0" borderId="0" xfId="0" applyFont="1" applyAlignment="1"/>
    <xf numFmtId="0" fontId="19" fillId="4" borderId="12" xfId="0" applyFont="1" applyFill="1" applyBorder="1" applyAlignment="1"/>
    <xf numFmtId="0" fontId="19" fillId="6" borderId="14" xfId="0" applyFont="1" applyFill="1" applyBorder="1" applyAlignment="1">
      <alignment horizontal="center" vertical="center" wrapText="1"/>
    </xf>
    <xf numFmtId="165" fontId="19" fillId="0" borderId="1" xfId="1" applyNumberFormat="1" applyFont="1" applyBorder="1" applyAlignment="1"/>
    <xf numFmtId="9" fontId="19" fillId="0" borderId="1" xfId="2" applyFont="1" applyBorder="1"/>
    <xf numFmtId="3" fontId="16" fillId="0" borderId="1" xfId="0" applyNumberFormat="1" applyFont="1" applyFill="1" applyBorder="1" applyAlignment="1"/>
    <xf numFmtId="165" fontId="16" fillId="0" borderId="1" xfId="1" applyNumberFormat="1" applyFont="1" applyBorder="1" applyAlignment="1"/>
    <xf numFmtId="3" fontId="16" fillId="0" borderId="0" xfId="0" applyNumberFormat="1" applyFont="1" applyBorder="1" applyAlignment="1"/>
    <xf numFmtId="9" fontId="16" fillId="0" borderId="0" xfId="0" applyNumberFormat="1" applyFont="1" applyBorder="1" applyAlignment="1"/>
    <xf numFmtId="3" fontId="0" fillId="3" borderId="1" xfId="0" applyNumberFormat="1" applyFont="1" applyFill="1" applyBorder="1"/>
    <xf numFmtId="0" fontId="19" fillId="6" borderId="1" xfId="0" applyFont="1" applyFill="1" applyBorder="1" applyAlignment="1">
      <alignment horizontal="center"/>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3" fontId="0" fillId="3" borderId="12" xfId="0" applyNumberFormat="1" applyFont="1" applyFill="1" applyBorder="1"/>
    <xf numFmtId="3" fontId="0" fillId="3" borderId="11" xfId="0" applyNumberFormat="1" applyFont="1" applyFill="1" applyBorder="1"/>
    <xf numFmtId="0" fontId="19" fillId="0" borderId="1" xfId="0" applyFont="1" applyBorder="1" applyAlignment="1">
      <alignment horizontal="center" vertical="center" wrapText="1"/>
    </xf>
    <xf numFmtId="3" fontId="19" fillId="0" borderId="2" xfId="0" applyNumberFormat="1" applyFont="1" applyFill="1" applyBorder="1" applyAlignment="1"/>
    <xf numFmtId="3" fontId="16" fillId="0" borderId="2" xfId="0" applyNumberFormat="1" applyFont="1" applyFill="1" applyBorder="1" applyAlignment="1"/>
    <xf numFmtId="0" fontId="0" fillId="0" borderId="0" xfId="0" applyFont="1" applyBorder="1" applyAlignment="1">
      <alignment vertical="top" wrapText="1"/>
    </xf>
    <xf numFmtId="0" fontId="0" fillId="0" borderId="0" xfId="0" applyFont="1" applyBorder="1" applyAlignment="1"/>
    <xf numFmtId="0" fontId="0" fillId="0" borderId="1" xfId="0" applyFont="1" applyFill="1" applyBorder="1"/>
    <xf numFmtId="0" fontId="0" fillId="0" borderId="0" xfId="0" applyFont="1" applyFill="1" applyBorder="1"/>
    <xf numFmtId="0" fontId="0" fillId="0" borderId="0" xfId="0" applyFont="1" applyFill="1"/>
    <xf numFmtId="0" fontId="8" fillId="0" borderId="12" xfId="0" applyFont="1" applyBorder="1"/>
    <xf numFmtId="0" fontId="17" fillId="0" borderId="0" xfId="0" applyFont="1"/>
    <xf numFmtId="0" fontId="17" fillId="6" borderId="1" xfId="0" applyFont="1" applyFill="1" applyBorder="1"/>
    <xf numFmtId="0" fontId="0" fillId="0" borderId="12" xfId="0" applyFont="1" applyBorder="1"/>
    <xf numFmtId="0" fontId="0" fillId="0" borderId="6" xfId="0" applyFont="1" applyBorder="1"/>
    <xf numFmtId="0" fontId="0" fillId="0" borderId="12" xfId="0" applyFont="1" applyFill="1" applyBorder="1"/>
    <xf numFmtId="0" fontId="0" fillId="0" borderId="2" xfId="0" applyFont="1" applyBorder="1"/>
    <xf numFmtId="1" fontId="0" fillId="0" borderId="0" xfId="0" applyNumberFormat="1" applyFont="1" applyBorder="1"/>
    <xf numFmtId="1" fontId="0" fillId="0" borderId="0" xfId="0" quotePrefix="1" applyNumberFormat="1" applyFont="1" applyFill="1" applyBorder="1"/>
    <xf numFmtId="1" fontId="0" fillId="0" borderId="0" xfId="0" quotePrefix="1" applyNumberFormat="1" applyFont="1" applyBorder="1"/>
    <xf numFmtId="166" fontId="0" fillId="0" borderId="0" xfId="0" applyNumberFormat="1" applyFont="1"/>
    <xf numFmtId="166" fontId="0" fillId="0" borderId="0" xfId="0" applyNumberFormat="1" applyFont="1" applyBorder="1"/>
    <xf numFmtId="1" fontId="16" fillId="0" borderId="1" xfId="0" applyNumberFormat="1" applyFont="1" applyBorder="1" applyAlignment="1">
      <alignment horizontal="right"/>
    </xf>
    <xf numFmtId="165" fontId="0" fillId="0" borderId="1" xfId="1" applyNumberFormat="1" applyFont="1" applyFill="1" applyBorder="1"/>
    <xf numFmtId="165" fontId="0" fillId="0" borderId="1" xfId="1" quotePrefix="1" applyNumberFormat="1" applyFont="1" applyFill="1" applyBorder="1"/>
    <xf numFmtId="1" fontId="16" fillId="0" borderId="1" xfId="0" applyNumberFormat="1" applyFont="1" applyFill="1" applyBorder="1" applyAlignment="1">
      <alignment horizontal="right"/>
    </xf>
    <xf numFmtId="165" fontId="0" fillId="0" borderId="1" xfId="1" quotePrefix="1" applyNumberFormat="1" applyFont="1" applyBorder="1"/>
    <xf numFmtId="49" fontId="0" fillId="0" borderId="0" xfId="0" applyNumberFormat="1" applyFont="1" applyBorder="1" applyAlignment="1">
      <alignment horizontal="left" vertical="top"/>
    </xf>
    <xf numFmtId="0" fontId="20" fillId="0" borderId="0" xfId="0" applyFont="1"/>
    <xf numFmtId="0" fontId="8" fillId="6" borderId="1" xfId="0" applyFont="1" applyFill="1" applyBorder="1" applyAlignment="1">
      <alignment horizontal="center" vertical="center" wrapText="1"/>
    </xf>
    <xf numFmtId="9" fontId="8" fillId="0" borderId="1" xfId="1" applyNumberFormat="1" applyFont="1" applyBorder="1" applyAlignment="1">
      <alignment horizontal="left" vertical="top"/>
    </xf>
    <xf numFmtId="9" fontId="1" fillId="0" borderId="1" xfId="1" applyNumberFormat="1" applyFont="1" applyBorder="1" applyAlignment="1">
      <alignment horizontal="left" vertical="top"/>
    </xf>
    <xf numFmtId="9" fontId="0" fillId="0" borderId="1" xfId="1" applyNumberFormat="1" applyFont="1" applyBorder="1"/>
    <xf numFmtId="49" fontId="4" fillId="0" borderId="0" xfId="3" applyNumberFormat="1" applyAlignment="1" applyProtection="1"/>
    <xf numFmtId="0" fontId="4" fillId="0" borderId="0" xfId="3" applyNumberFormat="1" applyAlignment="1" applyProtection="1"/>
    <xf numFmtId="0" fontId="8" fillId="6" borderId="1" xfId="0" applyFont="1" applyFill="1" applyBorder="1" applyAlignment="1">
      <alignment vertical="center"/>
    </xf>
    <xf numFmtId="0" fontId="8" fillId="6" borderId="1" xfId="0" applyFont="1" applyFill="1" applyBorder="1" applyAlignment="1">
      <alignment horizontal="center" vertical="center"/>
    </xf>
    <xf numFmtId="0" fontId="8" fillId="0" borderId="11" xfId="0" applyFont="1" applyBorder="1" applyAlignment="1">
      <alignment vertical="center" wrapText="1"/>
    </xf>
    <xf numFmtId="0" fontId="8" fillId="6" borderId="13"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12" xfId="0" applyFont="1" applyBorder="1" applyAlignment="1">
      <alignment vertical="center"/>
    </xf>
    <xf numFmtId="0" fontId="8" fillId="6" borderId="13" xfId="0" applyFont="1" applyFill="1" applyBorder="1" applyAlignment="1">
      <alignment vertical="center"/>
    </xf>
    <xf numFmtId="0" fontId="0" fillId="0" borderId="0" xfId="0" applyFont="1" applyAlignment="1">
      <alignment vertical="center"/>
    </xf>
    <xf numFmtId="0" fontId="0" fillId="0" borderId="11" xfId="0" applyBorder="1" applyAlignment="1">
      <alignment vertical="center" wrapText="1"/>
    </xf>
    <xf numFmtId="0" fontId="9" fillId="6" borderId="1" xfId="0" applyFont="1" applyFill="1" applyBorder="1" applyAlignment="1">
      <alignment vertical="center" wrapText="1"/>
    </xf>
    <xf numFmtId="0" fontId="13" fillId="6" borderId="1" xfId="0" applyFont="1" applyFill="1" applyBorder="1" applyAlignment="1">
      <alignment vertical="center" wrapText="1"/>
    </xf>
    <xf numFmtId="0" fontId="9" fillId="0" borderId="0" xfId="0" applyFont="1" applyBorder="1" applyAlignment="1">
      <alignment vertical="center" wrapText="1"/>
    </xf>
    <xf numFmtId="9" fontId="10" fillId="0" borderId="0" xfId="2" applyFont="1" applyAlignment="1">
      <alignment vertical="center"/>
    </xf>
    <xf numFmtId="0" fontId="0" fillId="0" borderId="0" xfId="0" applyAlignment="1">
      <alignment vertical="center" wrapText="1"/>
    </xf>
    <xf numFmtId="0" fontId="8" fillId="0" borderId="0" xfId="0" applyFont="1" applyBorder="1" applyAlignment="1">
      <alignment horizontal="center" vertical="center" wrapText="1"/>
    </xf>
    <xf numFmtId="0" fontId="14" fillId="0" borderId="0" xfId="0" applyFont="1" applyAlignment="1">
      <alignment vertical="center"/>
    </xf>
    <xf numFmtId="0" fontId="19" fillId="6" borderId="1" xfId="0" applyFont="1" applyFill="1" applyBorder="1" applyAlignment="1">
      <alignment horizontal="center"/>
    </xf>
    <xf numFmtId="9" fontId="0" fillId="0" borderId="1" xfId="0" quotePrefix="1" applyNumberFormat="1" applyFont="1" applyBorder="1" applyAlignment="1">
      <alignment horizontal="right"/>
    </xf>
    <xf numFmtId="9" fontId="19" fillId="0" borderId="1" xfId="1" applyNumberFormat="1" applyFont="1" applyBorder="1"/>
    <xf numFmtId="0" fontId="21" fillId="0" borderId="1" xfId="0" applyFont="1" applyBorder="1" applyAlignment="1">
      <alignment horizontal="right"/>
    </xf>
    <xf numFmtId="0" fontId="2" fillId="0" borderId="0" xfId="4" applyFont="1" applyBorder="1" applyAlignment="1"/>
    <xf numFmtId="0" fontId="3" fillId="0" borderId="0" xfId="4" applyFont="1"/>
    <xf numFmtId="0" fontId="3" fillId="0" borderId="0" xfId="4"/>
    <xf numFmtId="0" fontId="3" fillId="0" borderId="0" xfId="4" applyBorder="1"/>
    <xf numFmtId="0" fontId="2" fillId="0" borderId="9" xfId="4" applyFont="1" applyBorder="1" applyAlignment="1"/>
    <xf numFmtId="0" fontId="2" fillId="0" borderId="0" xfId="4" applyFont="1"/>
    <xf numFmtId="15" fontId="2" fillId="0" borderId="1" xfId="4" applyNumberFormat="1" applyFont="1" applyBorder="1"/>
    <xf numFmtId="165" fontId="22" fillId="0" borderId="1" xfId="1" applyNumberFormat="1" applyFont="1" applyFill="1" applyBorder="1" applyAlignment="1">
      <alignment horizontal="right"/>
    </xf>
    <xf numFmtId="15" fontId="3" fillId="0" borderId="1" xfId="4" applyNumberFormat="1" applyFont="1" applyBorder="1"/>
    <xf numFmtId="165" fontId="23" fillId="0" borderId="1" xfId="1" applyNumberFormat="1" applyFont="1" applyFill="1" applyBorder="1" applyAlignment="1">
      <alignment horizontal="right"/>
    </xf>
    <xf numFmtId="165" fontId="3" fillId="0" borderId="1" xfId="1" applyNumberFormat="1" applyFont="1" applyFill="1" applyBorder="1"/>
    <xf numFmtId="0" fontId="3" fillId="0" borderId="1" xfId="4" applyFont="1" applyBorder="1"/>
    <xf numFmtId="0" fontId="3" fillId="0" borderId="1" xfId="4" applyFont="1" applyFill="1" applyBorder="1"/>
    <xf numFmtId="0" fontId="3" fillId="0" borderId="0" xfId="4" applyFont="1" applyBorder="1"/>
    <xf numFmtId="9" fontId="23" fillId="0" borderId="1" xfId="1" applyNumberFormat="1" applyFont="1" applyFill="1" applyBorder="1" applyAlignment="1">
      <alignment horizontal="right"/>
    </xf>
    <xf numFmtId="0" fontId="3" fillId="0" borderId="1" xfId="4" applyBorder="1"/>
    <xf numFmtId="0" fontId="2" fillId="0" borderId="1" xfId="4" applyFont="1" applyBorder="1"/>
    <xf numFmtId="15" fontId="3" fillId="0" borderId="0" xfId="4" applyNumberFormat="1" applyFont="1" applyBorder="1"/>
    <xf numFmtId="165" fontId="3" fillId="0" borderId="0" xfId="1" applyNumberFormat="1" applyFont="1" applyFill="1" applyBorder="1"/>
    <xf numFmtId="0" fontId="3" fillId="0" borderId="0" xfId="4" applyFont="1" applyFill="1" applyBorder="1"/>
    <xf numFmtId="165" fontId="23" fillId="0" borderId="0" xfId="1" applyNumberFormat="1" applyFont="1" applyFill="1" applyBorder="1" applyAlignment="1">
      <alignment horizontal="right"/>
    </xf>
    <xf numFmtId="0" fontId="2" fillId="0" borderId="1" xfId="4" applyFont="1" applyBorder="1" applyAlignment="1">
      <alignment vertical="center" wrapText="1"/>
    </xf>
    <xf numFmtId="3" fontId="9" fillId="0" borderId="1" xfId="1" applyNumberFormat="1" applyFont="1" applyBorder="1"/>
    <xf numFmtId="3" fontId="0" fillId="0" borderId="1" xfId="0" applyNumberFormat="1" applyBorder="1"/>
    <xf numFmtId="3" fontId="0" fillId="0" borderId="1" xfId="0" applyNumberFormat="1" applyFill="1" applyBorder="1"/>
    <xf numFmtId="3" fontId="9" fillId="0" borderId="1" xfId="1" applyNumberFormat="1" applyFont="1" applyFill="1" applyBorder="1"/>
    <xf numFmtId="3" fontId="8" fillId="0" borderId="1" xfId="1" applyNumberFormat="1" applyFont="1" applyBorder="1"/>
    <xf numFmtId="3" fontId="0" fillId="0" borderId="1" xfId="1" applyNumberFormat="1" applyFont="1" applyBorder="1"/>
    <xf numFmtId="3" fontId="0" fillId="0" borderId="1" xfId="1" applyNumberFormat="1" applyFont="1" applyFill="1" applyBorder="1"/>
    <xf numFmtId="3" fontId="8" fillId="0" borderId="1" xfId="1" applyNumberFormat="1" applyFont="1" applyFill="1" applyBorder="1"/>
    <xf numFmtId="165" fontId="0" fillId="0" borderId="0" xfId="0" applyNumberFormat="1" applyFont="1" applyBorder="1" applyAlignment="1">
      <alignment horizontal="right"/>
    </xf>
    <xf numFmtId="0" fontId="26" fillId="0" borderId="0" xfId="0" applyFont="1"/>
    <xf numFmtId="10" fontId="0" fillId="0" borderId="0" xfId="0" applyNumberFormat="1" applyFont="1"/>
    <xf numFmtId="9" fontId="0" fillId="0" borderId="0" xfId="0" applyNumberFormat="1"/>
    <xf numFmtId="1" fontId="0" fillId="0" borderId="0" xfId="0" applyNumberFormat="1"/>
    <xf numFmtId="1" fontId="16" fillId="0" borderId="6" xfId="0" applyNumberFormat="1" applyFont="1" applyFill="1" applyBorder="1" applyAlignment="1">
      <alignment vertical="center"/>
    </xf>
    <xf numFmtId="0" fontId="5" fillId="0" borderId="0" xfId="0" applyFont="1" applyAlignment="1">
      <alignment horizontal="left" wrapText="1"/>
    </xf>
    <xf numFmtId="0" fontId="9" fillId="0" borderId="1" xfId="0" applyFont="1" applyBorder="1" applyAlignment="1">
      <alignment horizontal="center"/>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2" xfId="0" applyFont="1" applyFill="1" applyBorder="1" applyAlignment="1">
      <alignment horizontal="center"/>
    </xf>
    <xf numFmtId="0" fontId="19" fillId="6" borderId="3" xfId="0" applyFont="1" applyFill="1" applyBorder="1" applyAlignment="1">
      <alignment horizontal="center"/>
    </xf>
    <xf numFmtId="0" fontId="19" fillId="6" borderId="7" xfId="0" applyFont="1" applyFill="1" applyBorder="1" applyAlignment="1">
      <alignment horizontal="center"/>
    </xf>
    <xf numFmtId="0" fontId="19" fillId="6" borderId="1" xfId="0" applyFont="1" applyFill="1" applyBorder="1" applyAlignment="1">
      <alignment horizontal="center"/>
    </xf>
    <xf numFmtId="0" fontId="19" fillId="6" borderId="7"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7" xfId="0" applyFont="1" applyFill="1" applyBorder="1" applyAlignment="1">
      <alignment horizontal="center"/>
    </xf>
    <xf numFmtId="0" fontId="2" fillId="6" borderId="1" xfId="0" applyFont="1" applyFill="1" applyBorder="1" applyAlignment="1">
      <alignment horizontal="center"/>
    </xf>
    <xf numFmtId="0" fontId="2" fillId="6" borderId="7" xfId="0" applyFont="1" applyFill="1" applyBorder="1" applyAlignment="1">
      <alignment horizontal="center" vertical="center"/>
    </xf>
    <xf numFmtId="3" fontId="0" fillId="0" borderId="9" xfId="0" applyNumberFormat="1" applyFont="1" applyBorder="1" applyAlignment="1">
      <alignment horizontal="center"/>
    </xf>
    <xf numFmtId="0" fontId="16" fillId="0" borderId="0" xfId="0" applyFont="1" applyAlignment="1">
      <alignment horizontal="left" wrapText="1"/>
    </xf>
    <xf numFmtId="0" fontId="0" fillId="0" borderId="0" xfId="0" applyFont="1" applyAlignment="1">
      <alignment horizontal="left" wrapText="1"/>
    </xf>
    <xf numFmtId="0" fontId="9" fillId="6" borderId="1" xfId="0" applyFont="1" applyFill="1" applyBorder="1" applyAlignment="1">
      <alignment horizontal="center" vertical="top" wrapText="1"/>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7" xfId="0" applyFont="1" applyFill="1" applyBorder="1" applyAlignment="1">
      <alignment horizontal="center"/>
    </xf>
    <xf numFmtId="0" fontId="8" fillId="6" borderId="1" xfId="0" applyFont="1" applyFill="1" applyBorder="1" applyAlignment="1">
      <alignment horizontal="center" vertical="top" wrapText="1"/>
    </xf>
    <xf numFmtId="0" fontId="8" fillId="6"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7" xfId="0" applyFont="1" applyFill="1" applyBorder="1" applyAlignment="1">
      <alignment horizontal="center"/>
    </xf>
    <xf numFmtId="0" fontId="16" fillId="0" borderId="0" xfId="0" applyFont="1" applyBorder="1" applyAlignment="1">
      <alignment wrapText="1"/>
    </xf>
    <xf numFmtId="0" fontId="16" fillId="0" borderId="0" xfId="0" applyFont="1" applyAlignment="1">
      <alignment wrapText="1"/>
    </xf>
    <xf numFmtId="0" fontId="25" fillId="0" borderId="0" xfId="3" applyFont="1" applyBorder="1" applyAlignment="1" applyProtection="1">
      <alignment wrapText="1"/>
    </xf>
  </cellXfs>
  <cellStyles count="6">
    <cellStyle name="Comma" xfId="1" builtinId="3"/>
    <cellStyle name="Hyperlink" xfId="3" builtinId="8"/>
    <cellStyle name="Normal" xfId="0" builtinId="0"/>
    <cellStyle name="Normal 2" xfId="4"/>
    <cellStyle name="Percent" xfId="2" builtinId="5"/>
    <cellStyle name="Percent 2" xfId="5"/>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theme/theme1.xml" Type="http://schemas.openxmlformats.org/officeDocument/2006/relationships/theme"/><Relationship Id="rId27" Target="styles.xml" Type="http://schemas.openxmlformats.org/officeDocument/2006/relationships/styles"/><Relationship Id="rId28" Target="sharedStrings.xml" Type="http://schemas.openxmlformats.org/officeDocument/2006/relationships/sharedStrings"/><Relationship Id="rId29"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5.xml.rels><?xml version="1.0" encoding="UTF-8" standalone="yes"?><Relationships xmlns="http://schemas.openxmlformats.org/package/2006/relationships"><Relationship Id="rId1" Target="http://www.scotland.gov.uk/Publications/2013/06/3279/2" TargetMode="External" Type="http://schemas.openxmlformats.org/officeDocument/2006/relationships/hyperlink"/><Relationship Id="rId2" Target="../printerSettings/printerSettings1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workbookViewId="0">
      <selection sqref="A1:G1"/>
    </sheetView>
  </sheetViews>
  <sheetFormatPr defaultRowHeight="15" x14ac:dyDescent="0.25"/>
  <cols>
    <col min="1" max="1" customWidth="true" width="14.42578125" collapsed="false"/>
    <col min="257" max="257" customWidth="true" width="14.42578125" collapsed="false"/>
    <col min="513" max="513" customWidth="true" width="14.42578125" collapsed="false"/>
    <col min="769" max="769" customWidth="true" width="14.42578125" collapsed="false"/>
    <col min="1025" max="1025" customWidth="true" width="14.42578125" collapsed="false"/>
    <col min="1281" max="1281" customWidth="true" width="14.42578125" collapsed="false"/>
    <col min="1537" max="1537" customWidth="true" width="14.42578125" collapsed="false"/>
    <col min="1793" max="1793" customWidth="true" width="14.42578125" collapsed="false"/>
    <col min="2049" max="2049" customWidth="true" width="14.42578125" collapsed="false"/>
    <col min="2305" max="2305" customWidth="true" width="14.42578125" collapsed="false"/>
    <col min="2561" max="2561" customWidth="true" width="14.42578125" collapsed="false"/>
    <col min="2817" max="2817" customWidth="true" width="14.42578125" collapsed="false"/>
    <col min="3073" max="3073" customWidth="true" width="14.42578125" collapsed="false"/>
    <col min="3329" max="3329" customWidth="true" width="14.42578125" collapsed="false"/>
    <col min="3585" max="3585" customWidth="true" width="14.42578125" collapsed="false"/>
    <col min="3841" max="3841" customWidth="true" width="14.42578125" collapsed="false"/>
    <col min="4097" max="4097" customWidth="true" width="14.42578125" collapsed="false"/>
    <col min="4353" max="4353" customWidth="true" width="14.42578125" collapsed="false"/>
    <col min="4609" max="4609" customWidth="true" width="14.42578125" collapsed="false"/>
    <col min="4865" max="4865" customWidth="true" width="14.42578125" collapsed="false"/>
    <col min="5121" max="5121" customWidth="true" width="14.42578125" collapsed="false"/>
    <col min="5377" max="5377" customWidth="true" width="14.42578125" collapsed="false"/>
    <col min="5633" max="5633" customWidth="true" width="14.42578125" collapsed="false"/>
    <col min="5889" max="5889" customWidth="true" width="14.42578125" collapsed="false"/>
    <col min="6145" max="6145" customWidth="true" width="14.42578125" collapsed="false"/>
    <col min="6401" max="6401" customWidth="true" width="14.42578125" collapsed="false"/>
    <col min="6657" max="6657" customWidth="true" width="14.42578125" collapsed="false"/>
    <col min="6913" max="6913" customWidth="true" width="14.42578125" collapsed="false"/>
    <col min="7169" max="7169" customWidth="true" width="14.42578125" collapsed="false"/>
    <col min="7425" max="7425" customWidth="true" width="14.42578125" collapsed="false"/>
    <col min="7681" max="7681" customWidth="true" width="14.42578125" collapsed="false"/>
    <col min="7937" max="7937" customWidth="true" width="14.42578125" collapsed="false"/>
    <col min="8193" max="8193" customWidth="true" width="14.42578125" collapsed="false"/>
    <col min="8449" max="8449" customWidth="true" width="14.42578125" collapsed="false"/>
    <col min="8705" max="8705" customWidth="true" width="14.42578125" collapsed="false"/>
    <col min="8961" max="8961" customWidth="true" width="14.42578125" collapsed="false"/>
    <col min="9217" max="9217" customWidth="true" width="14.42578125" collapsed="false"/>
    <col min="9473" max="9473" customWidth="true" width="14.42578125" collapsed="false"/>
    <col min="9729" max="9729" customWidth="true" width="14.42578125" collapsed="false"/>
    <col min="9985" max="9985" customWidth="true" width="14.42578125" collapsed="false"/>
    <col min="10241" max="10241" customWidth="true" width="14.42578125" collapsed="false"/>
    <col min="10497" max="10497" customWidth="true" width="14.42578125" collapsed="false"/>
    <col min="10753" max="10753" customWidth="true" width="14.42578125" collapsed="false"/>
    <col min="11009" max="11009" customWidth="true" width="14.42578125" collapsed="false"/>
    <col min="11265" max="11265" customWidth="true" width="14.42578125" collapsed="false"/>
    <col min="11521" max="11521" customWidth="true" width="14.42578125" collapsed="false"/>
    <col min="11777" max="11777" customWidth="true" width="14.42578125" collapsed="false"/>
    <col min="12033" max="12033" customWidth="true" width="14.42578125" collapsed="false"/>
    <col min="12289" max="12289" customWidth="true" width="14.42578125" collapsed="false"/>
    <col min="12545" max="12545" customWidth="true" width="14.42578125" collapsed="false"/>
    <col min="12801" max="12801" customWidth="true" width="14.42578125" collapsed="false"/>
    <col min="13057" max="13057" customWidth="true" width="14.42578125" collapsed="false"/>
    <col min="13313" max="13313" customWidth="true" width="14.42578125" collapsed="false"/>
    <col min="13569" max="13569" customWidth="true" width="14.42578125" collapsed="false"/>
    <col min="13825" max="13825" customWidth="true" width="14.42578125" collapsed="false"/>
    <col min="14081" max="14081" customWidth="true" width="14.42578125" collapsed="false"/>
    <col min="14337" max="14337" customWidth="true" width="14.42578125" collapsed="false"/>
    <col min="14593" max="14593" customWidth="true" width="14.42578125" collapsed="false"/>
    <col min="14849" max="14849" customWidth="true" width="14.42578125" collapsed="false"/>
    <col min="15105" max="15105" customWidth="true" width="14.42578125" collapsed="false"/>
    <col min="15361" max="15361" customWidth="true" width="14.42578125" collapsed="false"/>
    <col min="15617" max="15617" customWidth="true" width="14.42578125" collapsed="false"/>
    <col min="15873" max="15873" customWidth="true" width="14.42578125" collapsed="false"/>
    <col min="16129" max="16129" customWidth="true" width="14.42578125" collapsed="false"/>
  </cols>
  <sheetData>
    <row r="1" spans="1:7" ht="36.75" customHeight="1" x14ac:dyDescent="0.25">
      <c r="A1" s="348" t="s">
        <v>210</v>
      </c>
      <c r="B1" s="348"/>
      <c r="C1" s="348"/>
      <c r="D1" s="348"/>
      <c r="E1" s="348"/>
      <c r="F1" s="348"/>
      <c r="G1" s="348"/>
    </row>
    <row r="2" spans="1:7" x14ac:dyDescent="0.25">
      <c r="A2" s="46"/>
    </row>
    <row r="3" spans="1:7" x14ac:dyDescent="0.25">
      <c r="A3" s="47"/>
    </row>
    <row r="4" spans="1:7" ht="15.75" x14ac:dyDescent="0.25">
      <c r="A4" s="48" t="s">
        <v>93</v>
      </c>
    </row>
    <row r="5" spans="1:7" ht="15.75" x14ac:dyDescent="0.25">
      <c r="A5" s="48"/>
      <c r="B5" s="51" t="s">
        <v>151</v>
      </c>
    </row>
    <row r="6" spans="1:7" ht="15.75" x14ac:dyDescent="0.25">
      <c r="A6" s="48"/>
    </row>
    <row r="7" spans="1:7" ht="20.25" x14ac:dyDescent="0.3">
      <c r="A7" s="49"/>
      <c r="B7" s="50" t="s">
        <v>0</v>
      </c>
    </row>
    <row r="8" spans="1:7" x14ac:dyDescent="0.25">
      <c r="B8" s="51" t="str">
        <f>'Table 1'!A1</f>
        <v>Table 1: Applications by local authority</v>
      </c>
    </row>
    <row r="9" spans="1:7" x14ac:dyDescent="0.25">
      <c r="B9" s="51" t="str">
        <f>'Table 2'!A1</f>
        <v>Table 2a:  Technical reason for homelessness (number)</v>
      </c>
    </row>
    <row r="10" spans="1:7" x14ac:dyDescent="0.25">
      <c r="B10" s="51" t="str">
        <f>'Table 3'!A1</f>
        <v>Table 3a:  Reasons for failing to maintain accommodation</v>
      </c>
    </row>
    <row r="11" spans="1:7" x14ac:dyDescent="0.25">
      <c r="B11" s="51"/>
    </row>
    <row r="12" spans="1:7" ht="20.25" x14ac:dyDescent="0.3">
      <c r="B12" s="50" t="s">
        <v>1</v>
      </c>
    </row>
    <row r="13" spans="1:7" x14ac:dyDescent="0.25">
      <c r="B13" s="289" t="str">
        <f>'Table 4'!A1</f>
        <v>Table 4: Number of assessments and intentionality assessments</v>
      </c>
    </row>
    <row r="14" spans="1:7" x14ac:dyDescent="0.25">
      <c r="B14" s="51" t="str">
        <f>'Table 5'!A1</f>
        <v>Table 5: Applications assessed as homeless or threatened with homelessness by local authority</v>
      </c>
    </row>
    <row r="15" spans="1:7" x14ac:dyDescent="0.25">
      <c r="B15" s="51" t="str">
        <f>'Table 6'!A1</f>
        <v>Table 6: Number of assessments and intentionality assessments by local authority area, April to September 2019</v>
      </c>
    </row>
    <row r="16" spans="1:7" x14ac:dyDescent="0.25">
      <c r="B16" s="51"/>
    </row>
    <row r="17" spans="2:2" ht="20.25" x14ac:dyDescent="0.3">
      <c r="B17" s="50" t="s">
        <v>94</v>
      </c>
    </row>
    <row r="18" spans="2:2" x14ac:dyDescent="0.25">
      <c r="B18" s="51" t="str">
        <f>'Table 7'!A1</f>
        <v>Table 7a: Homeless households in temporary accommodation by type of accommodation</v>
      </c>
    </row>
    <row r="19" spans="2:2" x14ac:dyDescent="0.25">
      <c r="B19" s="51" t="str">
        <f>'Table 8'!A1</f>
        <v>Table 8: Homeless households in temporary accommodation by local authority</v>
      </c>
    </row>
    <row r="20" spans="2:2" x14ac:dyDescent="0.25">
      <c r="B20" s="52" t="str">
        <f>'Table 9'!A1</f>
        <v>Table 9: Households with children or a household member pregnant in bed &amp; breakfast accommodation</v>
      </c>
    </row>
    <row r="21" spans="2:2" x14ac:dyDescent="0.25">
      <c r="B21" s="51" t="str">
        <f>'Table 10'!A1</f>
        <v>Table 10: Number of households with children or household member pregnant in unsuitable temporary accommodation</v>
      </c>
    </row>
    <row r="22" spans="2:2" x14ac:dyDescent="0.25">
      <c r="B22" s="51" t="str">
        <f>'Table 11'!A1</f>
        <v>Table 11:   Breaches of the unsuitable temporary accommodation order</v>
      </c>
    </row>
    <row r="23" spans="2:2" x14ac:dyDescent="0.25">
      <c r="B23" s="51" t="str">
        <f>'Table 12'!A1</f>
        <v>Table 12: Number of households entering and exiting temporary accommodation, by local authority during the 6 months April to end September 2019</v>
      </c>
    </row>
    <row r="24" spans="2:2" x14ac:dyDescent="0.25">
      <c r="B24" s="52" t="str">
        <f>'Table 13'!A1</f>
        <v>Table 13: Number of households entering and exiting temporary accommodation, by household type and local authority during the 6 months April to end September 2019</v>
      </c>
    </row>
    <row r="25" spans="2:2" x14ac:dyDescent="0.25">
      <c r="B25" s="51" t="str">
        <f>'Table 14'!A1</f>
        <v>Table 14: Number of households entering and exiting temporary accommodation, placement type and by local authority during the 6 months April to end September 2019</v>
      </c>
    </row>
    <row r="26" spans="2:2" x14ac:dyDescent="0.25">
      <c r="B26" s="51" t="str">
        <f>'Table 15'!A1</f>
        <v>Table 15: Number of households entering and exiting temporary accommodation, by household and placement type during the 6 months April to end September 2019</v>
      </c>
    </row>
    <row r="27" spans="2:2" x14ac:dyDescent="0.25">
      <c r="B27" s="51" t="str">
        <f>'Table 16'!A1</f>
        <v>Table 16: Average length of time (days) in temporary accommodation (across all placements) during the 6 months April to end September 2019</v>
      </c>
    </row>
    <row r="28" spans="2:2" x14ac:dyDescent="0.25">
      <c r="B28" s="51" t="str">
        <f>'Table 17'!A1</f>
        <v>Table 17: Number of instances where a household has not been offered temporary accommodation during April 2017 to end September 2019</v>
      </c>
    </row>
    <row r="29" spans="2:2" x14ac:dyDescent="0.25">
      <c r="B29" s="51" t="str">
        <f>'Table 18'!A1</f>
        <v>Table 18: Number of placements that have been in breach of the Unsuitable Accommodation Order during April 2017 to end September 2019 (closed placements only)</v>
      </c>
    </row>
    <row r="30" spans="2:2" s="108" customFormat="1" x14ac:dyDescent="0.25"/>
    <row r="31" spans="2:2" ht="20.25" x14ac:dyDescent="0.3">
      <c r="B31" s="50" t="s">
        <v>209</v>
      </c>
    </row>
    <row r="32" spans="2:2" x14ac:dyDescent="0.25">
      <c r="B32" s="289" t="str">
        <f>'Table 19'!A1</f>
        <v>Table 19a: Number of cases where contact was maintained for all closed cases that were assessed as unintentionally homeless or threatened with homelessness</v>
      </c>
    </row>
    <row r="33" spans="2:2" x14ac:dyDescent="0.25">
      <c r="B33" s="289" t="str">
        <f>'Table 20'!A1</f>
        <v>Table 20a: Outcomes for closed cases where households were assessed as unintentionally homeless or threatened with homelessness and contact was maintained</v>
      </c>
    </row>
    <row r="34" spans="2:2" x14ac:dyDescent="0.25">
      <c r="B34" s="290" t="str">
        <f>'Table 21'!A1</f>
        <v>Table 21: Outcome for cases assessed as unintentionally homeless where contact was maintained to duty discharge, by local authority April to September 2019</v>
      </c>
    </row>
    <row r="35" spans="2:2" x14ac:dyDescent="0.25">
      <c r="B35" s="51" t="str">
        <f>'Table 22'!A1</f>
        <v>Table 22:  Unintentionally homeless or threatened with homelessness assessed under Housing Support regulations, April to September 2019</v>
      </c>
    </row>
    <row r="37" spans="2:2" x14ac:dyDescent="0.25">
      <c r="B37" s="51"/>
    </row>
    <row r="39" spans="2:2" x14ac:dyDescent="0.25">
      <c r="B39" s="51"/>
    </row>
    <row r="41" spans="2:2" x14ac:dyDescent="0.25">
      <c r="B41" s="51"/>
    </row>
    <row r="43" spans="2:2" x14ac:dyDescent="0.25">
      <c r="B43" s="51"/>
    </row>
  </sheetData>
  <mergeCells count="1">
    <mergeCell ref="A1:G1"/>
  </mergeCells>
  <hyperlinks>
    <hyperlink ref="B5" location="'HL3 Data Quality'!A1" display="HL3 Data Quality"/>
    <hyperlink ref="B8" location="'Table 1'!A1" display="'Table 1'!A1"/>
    <hyperlink ref="B9" location="'Table 2'!A1" display="'Table 2'!A1"/>
    <hyperlink ref="B10" location="'Table 3'!A1" display="'Table 3'!A1"/>
    <hyperlink ref="B13" location="'Table 4'!A1" display="'Table 4'!A1"/>
    <hyperlink ref="B14" location="'Table 5'!A1" display="'Table 5'!A1"/>
    <hyperlink ref="B15" location="'Table 6'!A1" display="'Table 6'!A1"/>
    <hyperlink ref="B18" location="'Table 7'!A1" display="'Table 7'!A1"/>
    <hyperlink ref="B19" location="'Table 8'!A1" display="'Table 8'!A1"/>
    <hyperlink ref="B20" location="'Table 9'!A1" display="'Table 9'!A1"/>
    <hyperlink ref="B21" location="'Table 10'!A1" display="'Table 10'!A1"/>
    <hyperlink ref="B22" location="'Table 11'!A1" display="'Table 11'!A1"/>
    <hyperlink ref="B23" location="'Table 12'!A1" display="'Table 12'!A1"/>
    <hyperlink ref="B24" location="'Table 13'!A1" display="'Table 13'!A1"/>
    <hyperlink ref="B25" location="'Table 14'!A1" display="'Table 14'!A1"/>
    <hyperlink ref="B26" location="'Table 15'!A1" display="'Table 15'!A1"/>
    <hyperlink ref="B27" location="'Table 16'!A1" display="'Table 16'!A1"/>
    <hyperlink ref="B28" location="'Table 17'!A1" display="'Table 17'!A1"/>
    <hyperlink ref="B32" location="'Table 18'!A1" display="'Table 18'!A1"/>
    <hyperlink ref="B33" location="'Table 19'!A1" display="'Table 19'!A1"/>
    <hyperlink ref="B34" location="'Table 20'!A1" display="'Table 20'!A1"/>
    <hyperlink ref="B35" location="'Table 22'!A1" display="'Table 22'!A1"/>
    <hyperlink ref="B29" location="'Table 18'!A1" display="'Table 18'!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T45"/>
  <sheetViews>
    <sheetView showGridLines="0" topLeftCell="A7" workbookViewId="0">
      <selection activeCell="H26" sqref="H26"/>
    </sheetView>
  </sheetViews>
  <sheetFormatPr defaultRowHeight="15" x14ac:dyDescent="0.25"/>
  <cols>
    <col min="1" max="1" customWidth="true" style="37" width="27.140625" collapsed="false"/>
    <col min="2" max="6" bestFit="true" customWidth="true" style="37" width="10.140625" collapsed="false"/>
    <col min="7" max="7" style="37" width="9.140625" collapsed="false"/>
    <col min="8" max="9" bestFit="true" customWidth="true" style="37" width="10.140625" collapsed="false"/>
    <col min="10" max="10" customWidth="true" style="37" width="11.28515625" collapsed="false"/>
    <col min="11" max="12" customWidth="true" style="37" width="10.0" collapsed="false"/>
    <col min="13" max="13" customWidth="true" style="37" width="13.0" collapsed="false"/>
    <col min="14" max="14" customWidth="true" style="37" width="3.140625" collapsed="false"/>
    <col min="15" max="15" style="37" width="9.140625" collapsed="false"/>
    <col min="16" max="16" customWidth="true" style="37" width="11.7109375" collapsed="false"/>
    <col min="17" max="259" style="37" width="9.140625" collapsed="false"/>
    <col min="260" max="260" customWidth="true" style="37" width="27.140625" collapsed="false"/>
    <col min="261" max="263" bestFit="true" customWidth="true" style="37" width="10.140625" collapsed="false"/>
    <col min="264" max="264" style="37" width="9.140625" collapsed="false"/>
    <col min="265" max="266" bestFit="true" customWidth="true" style="37" width="10.140625" collapsed="false"/>
    <col min="267" max="267" customWidth="true" style="37" width="11.28515625" collapsed="false"/>
    <col min="268" max="269" customWidth="true" style="37" width="10.0" collapsed="false"/>
    <col min="270" max="270" customWidth="true" style="37" width="7.5703125" collapsed="false"/>
    <col min="271" max="515" style="37" width="9.140625" collapsed="false"/>
    <col min="516" max="516" customWidth="true" style="37" width="27.140625" collapsed="false"/>
    <col min="517" max="519" bestFit="true" customWidth="true" style="37" width="10.140625" collapsed="false"/>
    <col min="520" max="520" style="37" width="9.140625" collapsed="false"/>
    <col min="521" max="522" bestFit="true" customWidth="true" style="37" width="10.140625" collapsed="false"/>
    <col min="523" max="523" customWidth="true" style="37" width="11.28515625" collapsed="false"/>
    <col min="524" max="525" customWidth="true" style="37" width="10.0" collapsed="false"/>
    <col min="526" max="526" customWidth="true" style="37" width="7.5703125" collapsed="false"/>
    <col min="527" max="771" style="37" width="9.140625" collapsed="false"/>
    <col min="772" max="772" customWidth="true" style="37" width="27.140625" collapsed="false"/>
    <col min="773" max="775" bestFit="true" customWidth="true" style="37" width="10.140625" collapsed="false"/>
    <col min="776" max="776" style="37" width="9.140625" collapsed="false"/>
    <col min="777" max="778" bestFit="true" customWidth="true" style="37" width="10.140625" collapsed="false"/>
    <col min="779" max="779" customWidth="true" style="37" width="11.28515625" collapsed="false"/>
    <col min="780" max="781" customWidth="true" style="37" width="10.0" collapsed="false"/>
    <col min="782" max="782" customWidth="true" style="37" width="7.5703125" collapsed="false"/>
    <col min="783" max="1027" style="37" width="9.140625" collapsed="false"/>
    <col min="1028" max="1028" customWidth="true" style="37" width="27.140625" collapsed="false"/>
    <col min="1029" max="1031" bestFit="true" customWidth="true" style="37" width="10.140625" collapsed="false"/>
    <col min="1032" max="1032" style="37" width="9.140625" collapsed="false"/>
    <col min="1033" max="1034" bestFit="true" customWidth="true" style="37" width="10.140625" collapsed="false"/>
    <col min="1035" max="1035" customWidth="true" style="37" width="11.28515625" collapsed="false"/>
    <col min="1036" max="1037" customWidth="true" style="37" width="10.0" collapsed="false"/>
    <col min="1038" max="1038" customWidth="true" style="37" width="7.5703125" collapsed="false"/>
    <col min="1039" max="1283" style="37" width="9.140625" collapsed="false"/>
    <col min="1284" max="1284" customWidth="true" style="37" width="27.140625" collapsed="false"/>
    <col min="1285" max="1287" bestFit="true" customWidth="true" style="37" width="10.140625" collapsed="false"/>
    <col min="1288" max="1288" style="37" width="9.140625" collapsed="false"/>
    <col min="1289" max="1290" bestFit="true" customWidth="true" style="37" width="10.140625" collapsed="false"/>
    <col min="1291" max="1291" customWidth="true" style="37" width="11.28515625" collapsed="false"/>
    <col min="1292" max="1293" customWidth="true" style="37" width="10.0" collapsed="false"/>
    <col min="1294" max="1294" customWidth="true" style="37" width="7.5703125" collapsed="false"/>
    <col min="1295" max="1539" style="37" width="9.140625" collapsed="false"/>
    <col min="1540" max="1540" customWidth="true" style="37" width="27.140625" collapsed="false"/>
    <col min="1541" max="1543" bestFit="true" customWidth="true" style="37" width="10.140625" collapsed="false"/>
    <col min="1544" max="1544" style="37" width="9.140625" collapsed="false"/>
    <col min="1545" max="1546" bestFit="true" customWidth="true" style="37" width="10.140625" collapsed="false"/>
    <col min="1547" max="1547" customWidth="true" style="37" width="11.28515625" collapsed="false"/>
    <col min="1548" max="1549" customWidth="true" style="37" width="10.0" collapsed="false"/>
    <col min="1550" max="1550" customWidth="true" style="37" width="7.5703125" collapsed="false"/>
    <col min="1551" max="1795" style="37" width="9.140625" collapsed="false"/>
    <col min="1796" max="1796" customWidth="true" style="37" width="27.140625" collapsed="false"/>
    <col min="1797" max="1799" bestFit="true" customWidth="true" style="37" width="10.140625" collapsed="false"/>
    <col min="1800" max="1800" style="37" width="9.140625" collapsed="false"/>
    <col min="1801" max="1802" bestFit="true" customWidth="true" style="37" width="10.140625" collapsed="false"/>
    <col min="1803" max="1803" customWidth="true" style="37" width="11.28515625" collapsed="false"/>
    <col min="1804" max="1805" customWidth="true" style="37" width="10.0" collapsed="false"/>
    <col min="1806" max="1806" customWidth="true" style="37" width="7.5703125" collapsed="false"/>
    <col min="1807" max="2051" style="37" width="9.140625" collapsed="false"/>
    <col min="2052" max="2052" customWidth="true" style="37" width="27.140625" collapsed="false"/>
    <col min="2053" max="2055" bestFit="true" customWidth="true" style="37" width="10.140625" collapsed="false"/>
    <col min="2056" max="2056" style="37" width="9.140625" collapsed="false"/>
    <col min="2057" max="2058" bestFit="true" customWidth="true" style="37" width="10.140625" collapsed="false"/>
    <col min="2059" max="2059" customWidth="true" style="37" width="11.28515625" collapsed="false"/>
    <col min="2060" max="2061" customWidth="true" style="37" width="10.0" collapsed="false"/>
    <col min="2062" max="2062" customWidth="true" style="37" width="7.5703125" collapsed="false"/>
    <col min="2063" max="2307" style="37" width="9.140625" collapsed="false"/>
    <col min="2308" max="2308" customWidth="true" style="37" width="27.140625" collapsed="false"/>
    <col min="2309" max="2311" bestFit="true" customWidth="true" style="37" width="10.140625" collapsed="false"/>
    <col min="2312" max="2312" style="37" width="9.140625" collapsed="false"/>
    <col min="2313" max="2314" bestFit="true" customWidth="true" style="37" width="10.140625" collapsed="false"/>
    <col min="2315" max="2315" customWidth="true" style="37" width="11.28515625" collapsed="false"/>
    <col min="2316" max="2317" customWidth="true" style="37" width="10.0" collapsed="false"/>
    <col min="2318" max="2318" customWidth="true" style="37" width="7.5703125" collapsed="false"/>
    <col min="2319" max="2563" style="37" width="9.140625" collapsed="false"/>
    <col min="2564" max="2564" customWidth="true" style="37" width="27.140625" collapsed="false"/>
    <col min="2565" max="2567" bestFit="true" customWidth="true" style="37" width="10.140625" collapsed="false"/>
    <col min="2568" max="2568" style="37" width="9.140625" collapsed="false"/>
    <col min="2569" max="2570" bestFit="true" customWidth="true" style="37" width="10.140625" collapsed="false"/>
    <col min="2571" max="2571" customWidth="true" style="37" width="11.28515625" collapsed="false"/>
    <col min="2572" max="2573" customWidth="true" style="37" width="10.0" collapsed="false"/>
    <col min="2574" max="2574" customWidth="true" style="37" width="7.5703125" collapsed="false"/>
    <col min="2575" max="2819" style="37" width="9.140625" collapsed="false"/>
    <col min="2820" max="2820" customWidth="true" style="37" width="27.140625" collapsed="false"/>
    <col min="2821" max="2823" bestFit="true" customWidth="true" style="37" width="10.140625" collapsed="false"/>
    <col min="2824" max="2824" style="37" width="9.140625" collapsed="false"/>
    <col min="2825" max="2826" bestFit="true" customWidth="true" style="37" width="10.140625" collapsed="false"/>
    <col min="2827" max="2827" customWidth="true" style="37" width="11.28515625" collapsed="false"/>
    <col min="2828" max="2829" customWidth="true" style="37" width="10.0" collapsed="false"/>
    <col min="2830" max="2830" customWidth="true" style="37" width="7.5703125" collapsed="false"/>
    <col min="2831" max="3075" style="37" width="9.140625" collapsed="false"/>
    <col min="3076" max="3076" customWidth="true" style="37" width="27.140625" collapsed="false"/>
    <col min="3077" max="3079" bestFit="true" customWidth="true" style="37" width="10.140625" collapsed="false"/>
    <col min="3080" max="3080" style="37" width="9.140625" collapsed="false"/>
    <col min="3081" max="3082" bestFit="true" customWidth="true" style="37" width="10.140625" collapsed="false"/>
    <col min="3083" max="3083" customWidth="true" style="37" width="11.28515625" collapsed="false"/>
    <col min="3084" max="3085" customWidth="true" style="37" width="10.0" collapsed="false"/>
    <col min="3086" max="3086" customWidth="true" style="37" width="7.5703125" collapsed="false"/>
    <col min="3087" max="3331" style="37" width="9.140625" collapsed="false"/>
    <col min="3332" max="3332" customWidth="true" style="37" width="27.140625" collapsed="false"/>
    <col min="3333" max="3335" bestFit="true" customWidth="true" style="37" width="10.140625" collapsed="false"/>
    <col min="3336" max="3336" style="37" width="9.140625" collapsed="false"/>
    <col min="3337" max="3338" bestFit="true" customWidth="true" style="37" width="10.140625" collapsed="false"/>
    <col min="3339" max="3339" customWidth="true" style="37" width="11.28515625" collapsed="false"/>
    <col min="3340" max="3341" customWidth="true" style="37" width="10.0" collapsed="false"/>
    <col min="3342" max="3342" customWidth="true" style="37" width="7.5703125" collapsed="false"/>
    <col min="3343" max="3587" style="37" width="9.140625" collapsed="false"/>
    <col min="3588" max="3588" customWidth="true" style="37" width="27.140625" collapsed="false"/>
    <col min="3589" max="3591" bestFit="true" customWidth="true" style="37" width="10.140625" collapsed="false"/>
    <col min="3592" max="3592" style="37" width="9.140625" collapsed="false"/>
    <col min="3593" max="3594" bestFit="true" customWidth="true" style="37" width="10.140625" collapsed="false"/>
    <col min="3595" max="3595" customWidth="true" style="37" width="11.28515625" collapsed="false"/>
    <col min="3596" max="3597" customWidth="true" style="37" width="10.0" collapsed="false"/>
    <col min="3598" max="3598" customWidth="true" style="37" width="7.5703125" collapsed="false"/>
    <col min="3599" max="3843" style="37" width="9.140625" collapsed="false"/>
    <col min="3844" max="3844" customWidth="true" style="37" width="27.140625" collapsed="false"/>
    <col min="3845" max="3847" bestFit="true" customWidth="true" style="37" width="10.140625" collapsed="false"/>
    <col min="3848" max="3848" style="37" width="9.140625" collapsed="false"/>
    <col min="3849" max="3850" bestFit="true" customWidth="true" style="37" width="10.140625" collapsed="false"/>
    <col min="3851" max="3851" customWidth="true" style="37" width="11.28515625" collapsed="false"/>
    <col min="3852" max="3853" customWidth="true" style="37" width="10.0" collapsed="false"/>
    <col min="3854" max="3854" customWidth="true" style="37" width="7.5703125" collapsed="false"/>
    <col min="3855" max="4099" style="37" width="9.140625" collapsed="false"/>
    <col min="4100" max="4100" customWidth="true" style="37" width="27.140625" collapsed="false"/>
    <col min="4101" max="4103" bestFit="true" customWidth="true" style="37" width="10.140625" collapsed="false"/>
    <col min="4104" max="4104" style="37" width="9.140625" collapsed="false"/>
    <col min="4105" max="4106" bestFit="true" customWidth="true" style="37" width="10.140625" collapsed="false"/>
    <col min="4107" max="4107" customWidth="true" style="37" width="11.28515625" collapsed="false"/>
    <col min="4108" max="4109" customWidth="true" style="37" width="10.0" collapsed="false"/>
    <col min="4110" max="4110" customWidth="true" style="37" width="7.5703125" collapsed="false"/>
    <col min="4111" max="4355" style="37" width="9.140625" collapsed="false"/>
    <col min="4356" max="4356" customWidth="true" style="37" width="27.140625" collapsed="false"/>
    <col min="4357" max="4359" bestFit="true" customWidth="true" style="37" width="10.140625" collapsed="false"/>
    <col min="4360" max="4360" style="37" width="9.140625" collapsed="false"/>
    <col min="4361" max="4362" bestFit="true" customWidth="true" style="37" width="10.140625" collapsed="false"/>
    <col min="4363" max="4363" customWidth="true" style="37" width="11.28515625" collapsed="false"/>
    <col min="4364" max="4365" customWidth="true" style="37" width="10.0" collapsed="false"/>
    <col min="4366" max="4366" customWidth="true" style="37" width="7.5703125" collapsed="false"/>
    <col min="4367" max="4611" style="37" width="9.140625" collapsed="false"/>
    <col min="4612" max="4612" customWidth="true" style="37" width="27.140625" collapsed="false"/>
    <col min="4613" max="4615" bestFit="true" customWidth="true" style="37" width="10.140625" collapsed="false"/>
    <col min="4616" max="4616" style="37" width="9.140625" collapsed="false"/>
    <col min="4617" max="4618" bestFit="true" customWidth="true" style="37" width="10.140625" collapsed="false"/>
    <col min="4619" max="4619" customWidth="true" style="37" width="11.28515625" collapsed="false"/>
    <col min="4620" max="4621" customWidth="true" style="37" width="10.0" collapsed="false"/>
    <col min="4622" max="4622" customWidth="true" style="37" width="7.5703125" collapsed="false"/>
    <col min="4623" max="4867" style="37" width="9.140625" collapsed="false"/>
    <col min="4868" max="4868" customWidth="true" style="37" width="27.140625" collapsed="false"/>
    <col min="4869" max="4871" bestFit="true" customWidth="true" style="37" width="10.140625" collapsed="false"/>
    <col min="4872" max="4872" style="37" width="9.140625" collapsed="false"/>
    <col min="4873" max="4874" bestFit="true" customWidth="true" style="37" width="10.140625" collapsed="false"/>
    <col min="4875" max="4875" customWidth="true" style="37" width="11.28515625" collapsed="false"/>
    <col min="4876" max="4877" customWidth="true" style="37" width="10.0" collapsed="false"/>
    <col min="4878" max="4878" customWidth="true" style="37" width="7.5703125" collapsed="false"/>
    <col min="4879" max="5123" style="37" width="9.140625" collapsed="false"/>
    <col min="5124" max="5124" customWidth="true" style="37" width="27.140625" collapsed="false"/>
    <col min="5125" max="5127" bestFit="true" customWidth="true" style="37" width="10.140625" collapsed="false"/>
    <col min="5128" max="5128" style="37" width="9.140625" collapsed="false"/>
    <col min="5129" max="5130" bestFit="true" customWidth="true" style="37" width="10.140625" collapsed="false"/>
    <col min="5131" max="5131" customWidth="true" style="37" width="11.28515625" collapsed="false"/>
    <col min="5132" max="5133" customWidth="true" style="37" width="10.0" collapsed="false"/>
    <col min="5134" max="5134" customWidth="true" style="37" width="7.5703125" collapsed="false"/>
    <col min="5135" max="5379" style="37" width="9.140625" collapsed="false"/>
    <col min="5380" max="5380" customWidth="true" style="37" width="27.140625" collapsed="false"/>
    <col min="5381" max="5383" bestFit="true" customWidth="true" style="37" width="10.140625" collapsed="false"/>
    <col min="5384" max="5384" style="37" width="9.140625" collapsed="false"/>
    <col min="5385" max="5386" bestFit="true" customWidth="true" style="37" width="10.140625" collapsed="false"/>
    <col min="5387" max="5387" customWidth="true" style="37" width="11.28515625" collapsed="false"/>
    <col min="5388" max="5389" customWidth="true" style="37" width="10.0" collapsed="false"/>
    <col min="5390" max="5390" customWidth="true" style="37" width="7.5703125" collapsed="false"/>
    <col min="5391" max="5635" style="37" width="9.140625" collapsed="false"/>
    <col min="5636" max="5636" customWidth="true" style="37" width="27.140625" collapsed="false"/>
    <col min="5637" max="5639" bestFit="true" customWidth="true" style="37" width="10.140625" collapsed="false"/>
    <col min="5640" max="5640" style="37" width="9.140625" collapsed="false"/>
    <col min="5641" max="5642" bestFit="true" customWidth="true" style="37" width="10.140625" collapsed="false"/>
    <col min="5643" max="5643" customWidth="true" style="37" width="11.28515625" collapsed="false"/>
    <col min="5644" max="5645" customWidth="true" style="37" width="10.0" collapsed="false"/>
    <col min="5646" max="5646" customWidth="true" style="37" width="7.5703125" collapsed="false"/>
    <col min="5647" max="5891" style="37" width="9.140625" collapsed="false"/>
    <col min="5892" max="5892" customWidth="true" style="37" width="27.140625" collapsed="false"/>
    <col min="5893" max="5895" bestFit="true" customWidth="true" style="37" width="10.140625" collapsed="false"/>
    <col min="5896" max="5896" style="37" width="9.140625" collapsed="false"/>
    <col min="5897" max="5898" bestFit="true" customWidth="true" style="37" width="10.140625" collapsed="false"/>
    <col min="5899" max="5899" customWidth="true" style="37" width="11.28515625" collapsed="false"/>
    <col min="5900" max="5901" customWidth="true" style="37" width="10.0" collapsed="false"/>
    <col min="5902" max="5902" customWidth="true" style="37" width="7.5703125" collapsed="false"/>
    <col min="5903" max="6147" style="37" width="9.140625" collapsed="false"/>
    <col min="6148" max="6148" customWidth="true" style="37" width="27.140625" collapsed="false"/>
    <col min="6149" max="6151" bestFit="true" customWidth="true" style="37" width="10.140625" collapsed="false"/>
    <col min="6152" max="6152" style="37" width="9.140625" collapsed="false"/>
    <col min="6153" max="6154" bestFit="true" customWidth="true" style="37" width="10.140625" collapsed="false"/>
    <col min="6155" max="6155" customWidth="true" style="37" width="11.28515625" collapsed="false"/>
    <col min="6156" max="6157" customWidth="true" style="37" width="10.0" collapsed="false"/>
    <col min="6158" max="6158" customWidth="true" style="37" width="7.5703125" collapsed="false"/>
    <col min="6159" max="6403" style="37" width="9.140625" collapsed="false"/>
    <col min="6404" max="6404" customWidth="true" style="37" width="27.140625" collapsed="false"/>
    <col min="6405" max="6407" bestFit="true" customWidth="true" style="37" width="10.140625" collapsed="false"/>
    <col min="6408" max="6408" style="37" width="9.140625" collapsed="false"/>
    <col min="6409" max="6410" bestFit="true" customWidth="true" style="37" width="10.140625" collapsed="false"/>
    <col min="6411" max="6411" customWidth="true" style="37" width="11.28515625" collapsed="false"/>
    <col min="6412" max="6413" customWidth="true" style="37" width="10.0" collapsed="false"/>
    <col min="6414" max="6414" customWidth="true" style="37" width="7.5703125" collapsed="false"/>
    <col min="6415" max="6659" style="37" width="9.140625" collapsed="false"/>
    <col min="6660" max="6660" customWidth="true" style="37" width="27.140625" collapsed="false"/>
    <col min="6661" max="6663" bestFit="true" customWidth="true" style="37" width="10.140625" collapsed="false"/>
    <col min="6664" max="6664" style="37" width="9.140625" collapsed="false"/>
    <col min="6665" max="6666" bestFit="true" customWidth="true" style="37" width="10.140625" collapsed="false"/>
    <col min="6667" max="6667" customWidth="true" style="37" width="11.28515625" collapsed="false"/>
    <col min="6668" max="6669" customWidth="true" style="37" width="10.0" collapsed="false"/>
    <col min="6670" max="6670" customWidth="true" style="37" width="7.5703125" collapsed="false"/>
    <col min="6671" max="6915" style="37" width="9.140625" collapsed="false"/>
    <col min="6916" max="6916" customWidth="true" style="37" width="27.140625" collapsed="false"/>
    <col min="6917" max="6919" bestFit="true" customWidth="true" style="37" width="10.140625" collapsed="false"/>
    <col min="6920" max="6920" style="37" width="9.140625" collapsed="false"/>
    <col min="6921" max="6922" bestFit="true" customWidth="true" style="37" width="10.140625" collapsed="false"/>
    <col min="6923" max="6923" customWidth="true" style="37" width="11.28515625" collapsed="false"/>
    <col min="6924" max="6925" customWidth="true" style="37" width="10.0" collapsed="false"/>
    <col min="6926" max="6926" customWidth="true" style="37" width="7.5703125" collapsed="false"/>
    <col min="6927" max="7171" style="37" width="9.140625" collapsed="false"/>
    <col min="7172" max="7172" customWidth="true" style="37" width="27.140625" collapsed="false"/>
    <col min="7173" max="7175" bestFit="true" customWidth="true" style="37" width="10.140625" collapsed="false"/>
    <col min="7176" max="7176" style="37" width="9.140625" collapsed="false"/>
    <col min="7177" max="7178" bestFit="true" customWidth="true" style="37" width="10.140625" collapsed="false"/>
    <col min="7179" max="7179" customWidth="true" style="37" width="11.28515625" collapsed="false"/>
    <col min="7180" max="7181" customWidth="true" style="37" width="10.0" collapsed="false"/>
    <col min="7182" max="7182" customWidth="true" style="37" width="7.5703125" collapsed="false"/>
    <col min="7183" max="7427" style="37" width="9.140625" collapsed="false"/>
    <col min="7428" max="7428" customWidth="true" style="37" width="27.140625" collapsed="false"/>
    <col min="7429" max="7431" bestFit="true" customWidth="true" style="37" width="10.140625" collapsed="false"/>
    <col min="7432" max="7432" style="37" width="9.140625" collapsed="false"/>
    <col min="7433" max="7434" bestFit="true" customWidth="true" style="37" width="10.140625" collapsed="false"/>
    <col min="7435" max="7435" customWidth="true" style="37" width="11.28515625" collapsed="false"/>
    <col min="7436" max="7437" customWidth="true" style="37" width="10.0" collapsed="false"/>
    <col min="7438" max="7438" customWidth="true" style="37" width="7.5703125" collapsed="false"/>
    <col min="7439" max="7683" style="37" width="9.140625" collapsed="false"/>
    <col min="7684" max="7684" customWidth="true" style="37" width="27.140625" collapsed="false"/>
    <col min="7685" max="7687" bestFit="true" customWidth="true" style="37" width="10.140625" collapsed="false"/>
    <col min="7688" max="7688" style="37" width="9.140625" collapsed="false"/>
    <col min="7689" max="7690" bestFit="true" customWidth="true" style="37" width="10.140625" collapsed="false"/>
    <col min="7691" max="7691" customWidth="true" style="37" width="11.28515625" collapsed="false"/>
    <col min="7692" max="7693" customWidth="true" style="37" width="10.0" collapsed="false"/>
    <col min="7694" max="7694" customWidth="true" style="37" width="7.5703125" collapsed="false"/>
    <col min="7695" max="7939" style="37" width="9.140625" collapsed="false"/>
    <col min="7940" max="7940" customWidth="true" style="37" width="27.140625" collapsed="false"/>
    <col min="7941" max="7943" bestFit="true" customWidth="true" style="37" width="10.140625" collapsed="false"/>
    <col min="7944" max="7944" style="37" width="9.140625" collapsed="false"/>
    <col min="7945" max="7946" bestFit="true" customWidth="true" style="37" width="10.140625" collapsed="false"/>
    <col min="7947" max="7947" customWidth="true" style="37" width="11.28515625" collapsed="false"/>
    <col min="7948" max="7949" customWidth="true" style="37" width="10.0" collapsed="false"/>
    <col min="7950" max="7950" customWidth="true" style="37" width="7.5703125" collapsed="false"/>
    <col min="7951" max="8195" style="37" width="9.140625" collapsed="false"/>
    <col min="8196" max="8196" customWidth="true" style="37" width="27.140625" collapsed="false"/>
    <col min="8197" max="8199" bestFit="true" customWidth="true" style="37" width="10.140625" collapsed="false"/>
    <col min="8200" max="8200" style="37" width="9.140625" collapsed="false"/>
    <col min="8201" max="8202" bestFit="true" customWidth="true" style="37" width="10.140625" collapsed="false"/>
    <col min="8203" max="8203" customWidth="true" style="37" width="11.28515625" collapsed="false"/>
    <col min="8204" max="8205" customWidth="true" style="37" width="10.0" collapsed="false"/>
    <col min="8206" max="8206" customWidth="true" style="37" width="7.5703125" collapsed="false"/>
    <col min="8207" max="8451" style="37" width="9.140625" collapsed="false"/>
    <col min="8452" max="8452" customWidth="true" style="37" width="27.140625" collapsed="false"/>
    <col min="8453" max="8455" bestFit="true" customWidth="true" style="37" width="10.140625" collapsed="false"/>
    <col min="8456" max="8456" style="37" width="9.140625" collapsed="false"/>
    <col min="8457" max="8458" bestFit="true" customWidth="true" style="37" width="10.140625" collapsed="false"/>
    <col min="8459" max="8459" customWidth="true" style="37" width="11.28515625" collapsed="false"/>
    <col min="8460" max="8461" customWidth="true" style="37" width="10.0" collapsed="false"/>
    <col min="8462" max="8462" customWidth="true" style="37" width="7.5703125" collapsed="false"/>
    <col min="8463" max="8707" style="37" width="9.140625" collapsed="false"/>
    <col min="8708" max="8708" customWidth="true" style="37" width="27.140625" collapsed="false"/>
    <col min="8709" max="8711" bestFit="true" customWidth="true" style="37" width="10.140625" collapsed="false"/>
    <col min="8712" max="8712" style="37" width="9.140625" collapsed="false"/>
    <col min="8713" max="8714" bestFit="true" customWidth="true" style="37" width="10.140625" collapsed="false"/>
    <col min="8715" max="8715" customWidth="true" style="37" width="11.28515625" collapsed="false"/>
    <col min="8716" max="8717" customWidth="true" style="37" width="10.0" collapsed="false"/>
    <col min="8718" max="8718" customWidth="true" style="37" width="7.5703125" collapsed="false"/>
    <col min="8719" max="8963" style="37" width="9.140625" collapsed="false"/>
    <col min="8964" max="8964" customWidth="true" style="37" width="27.140625" collapsed="false"/>
    <col min="8965" max="8967" bestFit="true" customWidth="true" style="37" width="10.140625" collapsed="false"/>
    <col min="8968" max="8968" style="37" width="9.140625" collapsed="false"/>
    <col min="8969" max="8970" bestFit="true" customWidth="true" style="37" width="10.140625" collapsed="false"/>
    <col min="8971" max="8971" customWidth="true" style="37" width="11.28515625" collapsed="false"/>
    <col min="8972" max="8973" customWidth="true" style="37" width="10.0" collapsed="false"/>
    <col min="8974" max="8974" customWidth="true" style="37" width="7.5703125" collapsed="false"/>
    <col min="8975" max="9219" style="37" width="9.140625" collapsed="false"/>
    <col min="9220" max="9220" customWidth="true" style="37" width="27.140625" collapsed="false"/>
    <col min="9221" max="9223" bestFit="true" customWidth="true" style="37" width="10.140625" collapsed="false"/>
    <col min="9224" max="9224" style="37" width="9.140625" collapsed="false"/>
    <col min="9225" max="9226" bestFit="true" customWidth="true" style="37" width="10.140625" collapsed="false"/>
    <col min="9227" max="9227" customWidth="true" style="37" width="11.28515625" collapsed="false"/>
    <col min="9228" max="9229" customWidth="true" style="37" width="10.0" collapsed="false"/>
    <col min="9230" max="9230" customWidth="true" style="37" width="7.5703125" collapsed="false"/>
    <col min="9231" max="9475" style="37" width="9.140625" collapsed="false"/>
    <col min="9476" max="9476" customWidth="true" style="37" width="27.140625" collapsed="false"/>
    <col min="9477" max="9479" bestFit="true" customWidth="true" style="37" width="10.140625" collapsed="false"/>
    <col min="9480" max="9480" style="37" width="9.140625" collapsed="false"/>
    <col min="9481" max="9482" bestFit="true" customWidth="true" style="37" width="10.140625" collapsed="false"/>
    <col min="9483" max="9483" customWidth="true" style="37" width="11.28515625" collapsed="false"/>
    <col min="9484" max="9485" customWidth="true" style="37" width="10.0" collapsed="false"/>
    <col min="9486" max="9486" customWidth="true" style="37" width="7.5703125" collapsed="false"/>
    <col min="9487" max="9731" style="37" width="9.140625" collapsed="false"/>
    <col min="9732" max="9732" customWidth="true" style="37" width="27.140625" collapsed="false"/>
    <col min="9733" max="9735" bestFit="true" customWidth="true" style="37" width="10.140625" collapsed="false"/>
    <col min="9736" max="9736" style="37" width="9.140625" collapsed="false"/>
    <col min="9737" max="9738" bestFit="true" customWidth="true" style="37" width="10.140625" collapsed="false"/>
    <col min="9739" max="9739" customWidth="true" style="37" width="11.28515625" collapsed="false"/>
    <col min="9740" max="9741" customWidth="true" style="37" width="10.0" collapsed="false"/>
    <col min="9742" max="9742" customWidth="true" style="37" width="7.5703125" collapsed="false"/>
    <col min="9743" max="9987" style="37" width="9.140625" collapsed="false"/>
    <col min="9988" max="9988" customWidth="true" style="37" width="27.140625" collapsed="false"/>
    <col min="9989" max="9991" bestFit="true" customWidth="true" style="37" width="10.140625" collapsed="false"/>
    <col min="9992" max="9992" style="37" width="9.140625" collapsed="false"/>
    <col min="9993" max="9994" bestFit="true" customWidth="true" style="37" width="10.140625" collapsed="false"/>
    <col min="9995" max="9995" customWidth="true" style="37" width="11.28515625" collapsed="false"/>
    <col min="9996" max="9997" customWidth="true" style="37" width="10.0" collapsed="false"/>
    <col min="9998" max="9998" customWidth="true" style="37" width="7.5703125" collapsed="false"/>
    <col min="9999" max="10243" style="37" width="9.140625" collapsed="false"/>
    <col min="10244" max="10244" customWidth="true" style="37" width="27.140625" collapsed="false"/>
    <col min="10245" max="10247" bestFit="true" customWidth="true" style="37" width="10.140625" collapsed="false"/>
    <col min="10248" max="10248" style="37" width="9.140625" collapsed="false"/>
    <col min="10249" max="10250" bestFit="true" customWidth="true" style="37" width="10.140625" collapsed="false"/>
    <col min="10251" max="10251" customWidth="true" style="37" width="11.28515625" collapsed="false"/>
    <col min="10252" max="10253" customWidth="true" style="37" width="10.0" collapsed="false"/>
    <col min="10254" max="10254" customWidth="true" style="37" width="7.5703125" collapsed="false"/>
    <col min="10255" max="10499" style="37" width="9.140625" collapsed="false"/>
    <col min="10500" max="10500" customWidth="true" style="37" width="27.140625" collapsed="false"/>
    <col min="10501" max="10503" bestFit="true" customWidth="true" style="37" width="10.140625" collapsed="false"/>
    <col min="10504" max="10504" style="37" width="9.140625" collapsed="false"/>
    <col min="10505" max="10506" bestFit="true" customWidth="true" style="37" width="10.140625" collapsed="false"/>
    <col min="10507" max="10507" customWidth="true" style="37" width="11.28515625" collapsed="false"/>
    <col min="10508" max="10509" customWidth="true" style="37" width="10.0" collapsed="false"/>
    <col min="10510" max="10510" customWidth="true" style="37" width="7.5703125" collapsed="false"/>
    <col min="10511" max="10755" style="37" width="9.140625" collapsed="false"/>
    <col min="10756" max="10756" customWidth="true" style="37" width="27.140625" collapsed="false"/>
    <col min="10757" max="10759" bestFit="true" customWidth="true" style="37" width="10.140625" collapsed="false"/>
    <col min="10760" max="10760" style="37" width="9.140625" collapsed="false"/>
    <col min="10761" max="10762" bestFit="true" customWidth="true" style="37" width="10.140625" collapsed="false"/>
    <col min="10763" max="10763" customWidth="true" style="37" width="11.28515625" collapsed="false"/>
    <col min="10764" max="10765" customWidth="true" style="37" width="10.0" collapsed="false"/>
    <col min="10766" max="10766" customWidth="true" style="37" width="7.5703125" collapsed="false"/>
    <col min="10767" max="11011" style="37" width="9.140625" collapsed="false"/>
    <col min="11012" max="11012" customWidth="true" style="37" width="27.140625" collapsed="false"/>
    <col min="11013" max="11015" bestFit="true" customWidth="true" style="37" width="10.140625" collapsed="false"/>
    <col min="11016" max="11016" style="37" width="9.140625" collapsed="false"/>
    <col min="11017" max="11018" bestFit="true" customWidth="true" style="37" width="10.140625" collapsed="false"/>
    <col min="11019" max="11019" customWidth="true" style="37" width="11.28515625" collapsed="false"/>
    <col min="11020" max="11021" customWidth="true" style="37" width="10.0" collapsed="false"/>
    <col min="11022" max="11022" customWidth="true" style="37" width="7.5703125" collapsed="false"/>
    <col min="11023" max="11267" style="37" width="9.140625" collapsed="false"/>
    <col min="11268" max="11268" customWidth="true" style="37" width="27.140625" collapsed="false"/>
    <col min="11269" max="11271" bestFit="true" customWidth="true" style="37" width="10.140625" collapsed="false"/>
    <col min="11272" max="11272" style="37" width="9.140625" collapsed="false"/>
    <col min="11273" max="11274" bestFit="true" customWidth="true" style="37" width="10.140625" collapsed="false"/>
    <col min="11275" max="11275" customWidth="true" style="37" width="11.28515625" collapsed="false"/>
    <col min="11276" max="11277" customWidth="true" style="37" width="10.0" collapsed="false"/>
    <col min="11278" max="11278" customWidth="true" style="37" width="7.5703125" collapsed="false"/>
    <col min="11279" max="11523" style="37" width="9.140625" collapsed="false"/>
    <col min="11524" max="11524" customWidth="true" style="37" width="27.140625" collapsed="false"/>
    <col min="11525" max="11527" bestFit="true" customWidth="true" style="37" width="10.140625" collapsed="false"/>
    <col min="11528" max="11528" style="37" width="9.140625" collapsed="false"/>
    <col min="11529" max="11530" bestFit="true" customWidth="true" style="37" width="10.140625" collapsed="false"/>
    <col min="11531" max="11531" customWidth="true" style="37" width="11.28515625" collapsed="false"/>
    <col min="11532" max="11533" customWidth="true" style="37" width="10.0" collapsed="false"/>
    <col min="11534" max="11534" customWidth="true" style="37" width="7.5703125" collapsed="false"/>
    <col min="11535" max="11779" style="37" width="9.140625" collapsed="false"/>
    <col min="11780" max="11780" customWidth="true" style="37" width="27.140625" collapsed="false"/>
    <col min="11781" max="11783" bestFit="true" customWidth="true" style="37" width="10.140625" collapsed="false"/>
    <col min="11784" max="11784" style="37" width="9.140625" collapsed="false"/>
    <col min="11785" max="11786" bestFit="true" customWidth="true" style="37" width="10.140625" collapsed="false"/>
    <col min="11787" max="11787" customWidth="true" style="37" width="11.28515625" collapsed="false"/>
    <col min="11788" max="11789" customWidth="true" style="37" width="10.0" collapsed="false"/>
    <col min="11790" max="11790" customWidth="true" style="37" width="7.5703125" collapsed="false"/>
    <col min="11791" max="12035" style="37" width="9.140625" collapsed="false"/>
    <col min="12036" max="12036" customWidth="true" style="37" width="27.140625" collapsed="false"/>
    <col min="12037" max="12039" bestFit="true" customWidth="true" style="37" width="10.140625" collapsed="false"/>
    <col min="12040" max="12040" style="37" width="9.140625" collapsed="false"/>
    <col min="12041" max="12042" bestFit="true" customWidth="true" style="37" width="10.140625" collapsed="false"/>
    <col min="12043" max="12043" customWidth="true" style="37" width="11.28515625" collapsed="false"/>
    <col min="12044" max="12045" customWidth="true" style="37" width="10.0" collapsed="false"/>
    <col min="12046" max="12046" customWidth="true" style="37" width="7.5703125" collapsed="false"/>
    <col min="12047" max="12291" style="37" width="9.140625" collapsed="false"/>
    <col min="12292" max="12292" customWidth="true" style="37" width="27.140625" collapsed="false"/>
    <col min="12293" max="12295" bestFit="true" customWidth="true" style="37" width="10.140625" collapsed="false"/>
    <col min="12296" max="12296" style="37" width="9.140625" collapsed="false"/>
    <col min="12297" max="12298" bestFit="true" customWidth="true" style="37" width="10.140625" collapsed="false"/>
    <col min="12299" max="12299" customWidth="true" style="37" width="11.28515625" collapsed="false"/>
    <col min="12300" max="12301" customWidth="true" style="37" width="10.0" collapsed="false"/>
    <col min="12302" max="12302" customWidth="true" style="37" width="7.5703125" collapsed="false"/>
    <col min="12303" max="12547" style="37" width="9.140625" collapsed="false"/>
    <col min="12548" max="12548" customWidth="true" style="37" width="27.140625" collapsed="false"/>
    <col min="12549" max="12551" bestFit="true" customWidth="true" style="37" width="10.140625" collapsed="false"/>
    <col min="12552" max="12552" style="37" width="9.140625" collapsed="false"/>
    <col min="12553" max="12554" bestFit="true" customWidth="true" style="37" width="10.140625" collapsed="false"/>
    <col min="12555" max="12555" customWidth="true" style="37" width="11.28515625" collapsed="false"/>
    <col min="12556" max="12557" customWidth="true" style="37" width="10.0" collapsed="false"/>
    <col min="12558" max="12558" customWidth="true" style="37" width="7.5703125" collapsed="false"/>
    <col min="12559" max="12803" style="37" width="9.140625" collapsed="false"/>
    <col min="12804" max="12804" customWidth="true" style="37" width="27.140625" collapsed="false"/>
    <col min="12805" max="12807" bestFit="true" customWidth="true" style="37" width="10.140625" collapsed="false"/>
    <col min="12808" max="12808" style="37" width="9.140625" collapsed="false"/>
    <col min="12809" max="12810" bestFit="true" customWidth="true" style="37" width="10.140625" collapsed="false"/>
    <col min="12811" max="12811" customWidth="true" style="37" width="11.28515625" collapsed="false"/>
    <col min="12812" max="12813" customWidth="true" style="37" width="10.0" collapsed="false"/>
    <col min="12814" max="12814" customWidth="true" style="37" width="7.5703125" collapsed="false"/>
    <col min="12815" max="13059" style="37" width="9.140625" collapsed="false"/>
    <col min="13060" max="13060" customWidth="true" style="37" width="27.140625" collapsed="false"/>
    <col min="13061" max="13063" bestFit="true" customWidth="true" style="37" width="10.140625" collapsed="false"/>
    <col min="13064" max="13064" style="37" width="9.140625" collapsed="false"/>
    <col min="13065" max="13066" bestFit="true" customWidth="true" style="37" width="10.140625" collapsed="false"/>
    <col min="13067" max="13067" customWidth="true" style="37" width="11.28515625" collapsed="false"/>
    <col min="13068" max="13069" customWidth="true" style="37" width="10.0" collapsed="false"/>
    <col min="13070" max="13070" customWidth="true" style="37" width="7.5703125" collapsed="false"/>
    <col min="13071" max="13315" style="37" width="9.140625" collapsed="false"/>
    <col min="13316" max="13316" customWidth="true" style="37" width="27.140625" collapsed="false"/>
    <col min="13317" max="13319" bestFit="true" customWidth="true" style="37" width="10.140625" collapsed="false"/>
    <col min="13320" max="13320" style="37" width="9.140625" collapsed="false"/>
    <col min="13321" max="13322" bestFit="true" customWidth="true" style="37" width="10.140625" collapsed="false"/>
    <col min="13323" max="13323" customWidth="true" style="37" width="11.28515625" collapsed="false"/>
    <col min="13324" max="13325" customWidth="true" style="37" width="10.0" collapsed="false"/>
    <col min="13326" max="13326" customWidth="true" style="37" width="7.5703125" collapsed="false"/>
    <col min="13327" max="13571" style="37" width="9.140625" collapsed="false"/>
    <col min="13572" max="13572" customWidth="true" style="37" width="27.140625" collapsed="false"/>
    <col min="13573" max="13575" bestFit="true" customWidth="true" style="37" width="10.140625" collapsed="false"/>
    <col min="13576" max="13576" style="37" width="9.140625" collapsed="false"/>
    <col min="13577" max="13578" bestFit="true" customWidth="true" style="37" width="10.140625" collapsed="false"/>
    <col min="13579" max="13579" customWidth="true" style="37" width="11.28515625" collapsed="false"/>
    <col min="13580" max="13581" customWidth="true" style="37" width="10.0" collapsed="false"/>
    <col min="13582" max="13582" customWidth="true" style="37" width="7.5703125" collapsed="false"/>
    <col min="13583" max="13827" style="37" width="9.140625" collapsed="false"/>
    <col min="13828" max="13828" customWidth="true" style="37" width="27.140625" collapsed="false"/>
    <col min="13829" max="13831" bestFit="true" customWidth="true" style="37" width="10.140625" collapsed="false"/>
    <col min="13832" max="13832" style="37" width="9.140625" collapsed="false"/>
    <col min="13833" max="13834" bestFit="true" customWidth="true" style="37" width="10.140625" collapsed="false"/>
    <col min="13835" max="13835" customWidth="true" style="37" width="11.28515625" collapsed="false"/>
    <col min="13836" max="13837" customWidth="true" style="37" width="10.0" collapsed="false"/>
    <col min="13838" max="13838" customWidth="true" style="37" width="7.5703125" collapsed="false"/>
    <col min="13839" max="14083" style="37" width="9.140625" collapsed="false"/>
    <col min="14084" max="14084" customWidth="true" style="37" width="27.140625" collapsed="false"/>
    <col min="14085" max="14087" bestFit="true" customWidth="true" style="37" width="10.140625" collapsed="false"/>
    <col min="14088" max="14088" style="37" width="9.140625" collapsed="false"/>
    <col min="14089" max="14090" bestFit="true" customWidth="true" style="37" width="10.140625" collapsed="false"/>
    <col min="14091" max="14091" customWidth="true" style="37" width="11.28515625" collapsed="false"/>
    <col min="14092" max="14093" customWidth="true" style="37" width="10.0" collapsed="false"/>
    <col min="14094" max="14094" customWidth="true" style="37" width="7.5703125" collapsed="false"/>
    <col min="14095" max="14339" style="37" width="9.140625" collapsed="false"/>
    <col min="14340" max="14340" customWidth="true" style="37" width="27.140625" collapsed="false"/>
    <col min="14341" max="14343" bestFit="true" customWidth="true" style="37" width="10.140625" collapsed="false"/>
    <col min="14344" max="14344" style="37" width="9.140625" collapsed="false"/>
    <col min="14345" max="14346" bestFit="true" customWidth="true" style="37" width="10.140625" collapsed="false"/>
    <col min="14347" max="14347" customWidth="true" style="37" width="11.28515625" collapsed="false"/>
    <col min="14348" max="14349" customWidth="true" style="37" width="10.0" collapsed="false"/>
    <col min="14350" max="14350" customWidth="true" style="37" width="7.5703125" collapsed="false"/>
    <col min="14351" max="14595" style="37" width="9.140625" collapsed="false"/>
    <col min="14596" max="14596" customWidth="true" style="37" width="27.140625" collapsed="false"/>
    <col min="14597" max="14599" bestFit="true" customWidth="true" style="37" width="10.140625" collapsed="false"/>
    <col min="14600" max="14600" style="37" width="9.140625" collapsed="false"/>
    <col min="14601" max="14602" bestFit="true" customWidth="true" style="37" width="10.140625" collapsed="false"/>
    <col min="14603" max="14603" customWidth="true" style="37" width="11.28515625" collapsed="false"/>
    <col min="14604" max="14605" customWidth="true" style="37" width="10.0" collapsed="false"/>
    <col min="14606" max="14606" customWidth="true" style="37" width="7.5703125" collapsed="false"/>
    <col min="14607" max="14851" style="37" width="9.140625" collapsed="false"/>
    <col min="14852" max="14852" customWidth="true" style="37" width="27.140625" collapsed="false"/>
    <col min="14853" max="14855" bestFit="true" customWidth="true" style="37" width="10.140625" collapsed="false"/>
    <col min="14856" max="14856" style="37" width="9.140625" collapsed="false"/>
    <col min="14857" max="14858" bestFit="true" customWidth="true" style="37" width="10.140625" collapsed="false"/>
    <col min="14859" max="14859" customWidth="true" style="37" width="11.28515625" collapsed="false"/>
    <col min="14860" max="14861" customWidth="true" style="37" width="10.0" collapsed="false"/>
    <col min="14862" max="14862" customWidth="true" style="37" width="7.5703125" collapsed="false"/>
    <col min="14863" max="15107" style="37" width="9.140625" collapsed="false"/>
    <col min="15108" max="15108" customWidth="true" style="37" width="27.140625" collapsed="false"/>
    <col min="15109" max="15111" bestFit="true" customWidth="true" style="37" width="10.140625" collapsed="false"/>
    <col min="15112" max="15112" style="37" width="9.140625" collapsed="false"/>
    <col min="15113" max="15114" bestFit="true" customWidth="true" style="37" width="10.140625" collapsed="false"/>
    <col min="15115" max="15115" customWidth="true" style="37" width="11.28515625" collapsed="false"/>
    <col min="15116" max="15117" customWidth="true" style="37" width="10.0" collapsed="false"/>
    <col min="15118" max="15118" customWidth="true" style="37" width="7.5703125" collapsed="false"/>
    <col min="15119" max="15363" style="37" width="9.140625" collapsed="false"/>
    <col min="15364" max="15364" customWidth="true" style="37" width="27.140625" collapsed="false"/>
    <col min="15365" max="15367" bestFit="true" customWidth="true" style="37" width="10.140625" collapsed="false"/>
    <col min="15368" max="15368" style="37" width="9.140625" collapsed="false"/>
    <col min="15369" max="15370" bestFit="true" customWidth="true" style="37" width="10.140625" collapsed="false"/>
    <col min="15371" max="15371" customWidth="true" style="37" width="11.28515625" collapsed="false"/>
    <col min="15372" max="15373" customWidth="true" style="37" width="10.0" collapsed="false"/>
    <col min="15374" max="15374" customWidth="true" style="37" width="7.5703125" collapsed="false"/>
    <col min="15375" max="15619" style="37" width="9.140625" collapsed="false"/>
    <col min="15620" max="15620" customWidth="true" style="37" width="27.140625" collapsed="false"/>
    <col min="15621" max="15623" bestFit="true" customWidth="true" style="37" width="10.140625" collapsed="false"/>
    <col min="15624" max="15624" style="37" width="9.140625" collapsed="false"/>
    <col min="15625" max="15626" bestFit="true" customWidth="true" style="37" width="10.140625" collapsed="false"/>
    <col min="15627" max="15627" customWidth="true" style="37" width="11.28515625" collapsed="false"/>
    <col min="15628" max="15629" customWidth="true" style="37" width="10.0" collapsed="false"/>
    <col min="15630" max="15630" customWidth="true" style="37" width="7.5703125" collapsed="false"/>
    <col min="15631" max="15875" style="37" width="9.140625" collapsed="false"/>
    <col min="15876" max="15876" customWidth="true" style="37" width="27.140625" collapsed="false"/>
    <col min="15877" max="15879" bestFit="true" customWidth="true" style="37" width="10.140625" collapsed="false"/>
    <col min="15880" max="15880" style="37" width="9.140625" collapsed="false"/>
    <col min="15881" max="15882" bestFit="true" customWidth="true" style="37" width="10.140625" collapsed="false"/>
    <col min="15883" max="15883" customWidth="true" style="37" width="11.28515625" collapsed="false"/>
    <col min="15884" max="15885" customWidth="true" style="37" width="10.0" collapsed="false"/>
    <col min="15886" max="15886" customWidth="true" style="37" width="7.5703125" collapsed="false"/>
    <col min="15887" max="16131" style="37" width="9.140625" collapsed="false"/>
    <col min="16132" max="16132" customWidth="true" style="37" width="27.140625" collapsed="false"/>
    <col min="16133" max="16135" bestFit="true" customWidth="true" style="37" width="10.140625" collapsed="false"/>
    <col min="16136" max="16136" style="37" width="9.140625" collapsed="false"/>
    <col min="16137" max="16138" bestFit="true" customWidth="true" style="37" width="10.140625" collapsed="false"/>
    <col min="16139" max="16139" customWidth="true" style="37" width="11.28515625" collapsed="false"/>
    <col min="16140" max="16141" customWidth="true" style="37" width="10.0" collapsed="false"/>
    <col min="16142" max="16142" customWidth="true" style="37" width="7.5703125" collapsed="false"/>
    <col min="16143" max="16384" style="37" width="9.140625" collapsed="false"/>
  </cols>
  <sheetData>
    <row r="1" spans="1:19" x14ac:dyDescent="0.25">
      <c r="A1" s="147" t="s">
        <v>172</v>
      </c>
    </row>
    <row r="2" spans="1:19" x14ac:dyDescent="0.25">
      <c r="A2" s="147"/>
    </row>
    <row r="3" spans="1:19" ht="34.5" customHeight="1" x14ac:dyDescent="0.25">
      <c r="B3" s="350">
        <v>2017</v>
      </c>
      <c r="C3" s="351"/>
      <c r="D3" s="351"/>
      <c r="E3" s="352"/>
      <c r="F3" s="350">
        <v>2018</v>
      </c>
      <c r="G3" s="351"/>
      <c r="H3" s="351"/>
      <c r="I3" s="352"/>
      <c r="J3" s="350">
        <v>2019</v>
      </c>
      <c r="K3" s="351"/>
      <c r="L3" s="352"/>
      <c r="O3" s="350" t="s">
        <v>171</v>
      </c>
      <c r="P3" s="352"/>
    </row>
    <row r="4" spans="1:19" ht="30" customHeight="1" x14ac:dyDescent="0.25">
      <c r="B4" s="232">
        <v>42094</v>
      </c>
      <c r="C4" s="232">
        <v>42185</v>
      </c>
      <c r="D4" s="232">
        <v>42277</v>
      </c>
      <c r="E4" s="232">
        <v>42369</v>
      </c>
      <c r="F4" s="232">
        <v>42094</v>
      </c>
      <c r="G4" s="232">
        <v>42185</v>
      </c>
      <c r="H4" s="232">
        <v>42277</v>
      </c>
      <c r="I4" s="232">
        <v>42369</v>
      </c>
      <c r="J4" s="233">
        <v>42460</v>
      </c>
      <c r="K4" s="233">
        <v>42551</v>
      </c>
      <c r="L4" s="233">
        <v>42643</v>
      </c>
      <c r="M4" s="232" t="s">
        <v>211</v>
      </c>
      <c r="O4" s="135" t="s">
        <v>58</v>
      </c>
      <c r="P4" s="135" t="s">
        <v>76</v>
      </c>
    </row>
    <row r="5" spans="1:19" ht="17.25" customHeight="1" x14ac:dyDescent="0.25">
      <c r="A5" s="234" t="s">
        <v>57</v>
      </c>
      <c r="B5" s="235">
        <v>10873</v>
      </c>
      <c r="C5" s="235">
        <v>10916</v>
      </c>
      <c r="D5" s="235">
        <v>10899</v>
      </c>
      <c r="E5" s="235">
        <v>10843</v>
      </c>
      <c r="F5" s="235">
        <v>10933</v>
      </c>
      <c r="G5" s="235">
        <v>11143</v>
      </c>
      <c r="H5" s="235">
        <v>10955</v>
      </c>
      <c r="I5" s="235">
        <v>10990</v>
      </c>
      <c r="J5" s="236">
        <v>10989</v>
      </c>
      <c r="K5" s="152">
        <v>11079</v>
      </c>
      <c r="L5" s="152">
        <v>11432</v>
      </c>
      <c r="M5" s="310">
        <f>L5/L$5</f>
        <v>1</v>
      </c>
      <c r="O5" s="151">
        <f>L5-H5</f>
        <v>477</v>
      </c>
      <c r="P5" s="237">
        <f>O5/H5</f>
        <v>4.3541761752624371E-2</v>
      </c>
    </row>
    <row r="6" spans="1:19" s="42" customFormat="1" ht="19.5" customHeight="1" x14ac:dyDescent="0.25">
      <c r="A6" s="234" t="s">
        <v>59</v>
      </c>
      <c r="B6" s="101">
        <v>4526</v>
      </c>
      <c r="C6" s="101">
        <v>4609</v>
      </c>
      <c r="D6" s="101">
        <v>4563</v>
      </c>
      <c r="E6" s="101">
        <v>4542</v>
      </c>
      <c r="F6" s="101">
        <v>4505</v>
      </c>
      <c r="G6" s="101">
        <v>4761</v>
      </c>
      <c r="H6" s="101">
        <v>4734</v>
      </c>
      <c r="I6" s="101">
        <v>4786</v>
      </c>
      <c r="J6" s="102">
        <v>4781</v>
      </c>
      <c r="K6" s="103">
        <v>4791</v>
      </c>
      <c r="L6" s="103">
        <v>5015</v>
      </c>
      <c r="M6" s="310">
        <f t="shared" ref="M6:M13" si="0">L6/L$5</f>
        <v>0.43868089573128061</v>
      </c>
      <c r="O6" s="154">
        <f t="shared" ref="O6:O13" si="1">L6-H6</f>
        <v>281</v>
      </c>
      <c r="P6" s="238">
        <f t="shared" ref="P6:P13" si="2">O6/H6</f>
        <v>5.935783692437685E-2</v>
      </c>
      <c r="S6" s="79"/>
    </row>
    <row r="7" spans="1:19" s="42" customFormat="1" x14ac:dyDescent="0.25">
      <c r="A7" s="234" t="s">
        <v>60</v>
      </c>
      <c r="B7" s="104">
        <v>179</v>
      </c>
      <c r="C7" s="104">
        <v>172</v>
      </c>
      <c r="D7" s="104">
        <v>193</v>
      </c>
      <c r="E7" s="104">
        <v>169</v>
      </c>
      <c r="F7" s="104">
        <v>170</v>
      </c>
      <c r="G7" s="104">
        <v>145</v>
      </c>
      <c r="H7" s="104">
        <v>145</v>
      </c>
      <c r="I7" s="104">
        <v>156</v>
      </c>
      <c r="J7" s="102">
        <v>151</v>
      </c>
      <c r="K7" s="103">
        <v>137</v>
      </c>
      <c r="L7" s="103">
        <v>152</v>
      </c>
      <c r="M7" s="310">
        <f t="shared" si="0"/>
        <v>1.3296011196641007E-2</v>
      </c>
      <c r="O7" s="154">
        <f t="shared" si="1"/>
        <v>7</v>
      </c>
      <c r="P7" s="238">
        <f t="shared" si="2"/>
        <v>4.8275862068965517E-2</v>
      </c>
      <c r="S7" s="79"/>
    </row>
    <row r="8" spans="1:19" s="42" customFormat="1" x14ac:dyDescent="0.25">
      <c r="A8" s="234" t="s">
        <v>61</v>
      </c>
      <c r="B8" s="101">
        <v>1932</v>
      </c>
      <c r="C8" s="101">
        <v>1890</v>
      </c>
      <c r="D8" s="101">
        <v>1851</v>
      </c>
      <c r="E8" s="101">
        <v>1848</v>
      </c>
      <c r="F8" s="101">
        <v>1804</v>
      </c>
      <c r="G8" s="101">
        <v>1858</v>
      </c>
      <c r="H8" s="101">
        <v>1824</v>
      </c>
      <c r="I8" s="101">
        <v>1831</v>
      </c>
      <c r="J8" s="102">
        <v>1809</v>
      </c>
      <c r="K8" s="103">
        <v>1838</v>
      </c>
      <c r="L8" s="103">
        <v>1821</v>
      </c>
      <c r="M8" s="310">
        <f t="shared" si="0"/>
        <v>0.15928971308607418</v>
      </c>
      <c r="O8" s="154">
        <f t="shared" si="1"/>
        <v>-3</v>
      </c>
      <c r="P8" s="238">
        <f t="shared" si="2"/>
        <v>-1.6447368421052631E-3</v>
      </c>
      <c r="S8" s="79"/>
    </row>
    <row r="9" spans="1:19" s="42" customFormat="1" ht="19.5" customHeight="1" x14ac:dyDescent="0.25">
      <c r="A9" s="234" t="s">
        <v>62</v>
      </c>
      <c r="B9" s="104">
        <v>738</v>
      </c>
      <c r="C9" s="104">
        <v>774</v>
      </c>
      <c r="D9" s="104">
        <v>814</v>
      </c>
      <c r="E9" s="104">
        <v>812</v>
      </c>
      <c r="F9" s="104">
        <v>807</v>
      </c>
      <c r="G9" s="104">
        <v>768</v>
      </c>
      <c r="H9" s="104">
        <v>734</v>
      </c>
      <c r="I9" s="104">
        <v>755</v>
      </c>
      <c r="J9" s="102">
        <v>746</v>
      </c>
      <c r="K9" s="103">
        <v>765</v>
      </c>
      <c r="L9" s="103">
        <v>807</v>
      </c>
      <c r="M9" s="310">
        <f t="shared" si="0"/>
        <v>7.0591322603219028E-2</v>
      </c>
      <c r="O9" s="154">
        <f t="shared" si="1"/>
        <v>73</v>
      </c>
      <c r="P9" s="238">
        <f t="shared" si="2"/>
        <v>9.9455040871934602E-2</v>
      </c>
      <c r="S9" s="79"/>
    </row>
    <row r="10" spans="1:19" s="42" customFormat="1" x14ac:dyDescent="0.25">
      <c r="A10" s="234" t="s">
        <v>63</v>
      </c>
      <c r="B10" s="104">
        <v>1000</v>
      </c>
      <c r="C10" s="104">
        <v>993</v>
      </c>
      <c r="D10" s="104">
        <v>976</v>
      </c>
      <c r="E10" s="104">
        <v>950</v>
      </c>
      <c r="F10" s="104">
        <v>930</v>
      </c>
      <c r="G10" s="104">
        <v>904</v>
      </c>
      <c r="H10" s="104">
        <v>872</v>
      </c>
      <c r="I10" s="104">
        <v>885</v>
      </c>
      <c r="J10" s="102">
        <v>848</v>
      </c>
      <c r="K10" s="103">
        <v>848</v>
      </c>
      <c r="L10" s="103">
        <v>771</v>
      </c>
      <c r="M10" s="310">
        <f t="shared" si="0"/>
        <v>6.7442267319804058E-2</v>
      </c>
      <c r="O10" s="154">
        <f t="shared" si="1"/>
        <v>-101</v>
      </c>
      <c r="P10" s="238">
        <f t="shared" si="2"/>
        <v>-0.11582568807339449</v>
      </c>
      <c r="S10" s="79"/>
    </row>
    <row r="11" spans="1:19" s="42" customFormat="1" ht="18.75" customHeight="1" x14ac:dyDescent="0.25">
      <c r="A11" s="234" t="s">
        <v>64</v>
      </c>
      <c r="B11" s="101">
        <v>1113</v>
      </c>
      <c r="C11" s="101">
        <v>1084</v>
      </c>
      <c r="D11" s="101">
        <v>1103</v>
      </c>
      <c r="E11" s="101">
        <v>1030</v>
      </c>
      <c r="F11" s="101">
        <v>1215</v>
      </c>
      <c r="G11" s="101">
        <v>1157</v>
      </c>
      <c r="H11" s="101">
        <v>1129</v>
      </c>
      <c r="I11" s="101">
        <v>1083</v>
      </c>
      <c r="J11" s="102">
        <v>1137</v>
      </c>
      <c r="K11" s="103">
        <v>649</v>
      </c>
      <c r="L11" s="103">
        <v>710</v>
      </c>
      <c r="M11" s="310">
        <f t="shared" si="0"/>
        <v>6.2106368089573129E-2</v>
      </c>
      <c r="O11" s="154">
        <f t="shared" si="1"/>
        <v>-419</v>
      </c>
      <c r="P11" s="238">
        <f t="shared" si="2"/>
        <v>-0.37112488928255094</v>
      </c>
      <c r="S11" s="79"/>
    </row>
    <row r="12" spans="1:19" s="42" customFormat="1" x14ac:dyDescent="0.25">
      <c r="A12" s="234" t="s">
        <v>65</v>
      </c>
      <c r="B12" s="104">
        <v>147</v>
      </c>
      <c r="C12" s="104">
        <v>148</v>
      </c>
      <c r="D12" s="104">
        <v>149</v>
      </c>
      <c r="E12" s="104">
        <v>129</v>
      </c>
      <c r="F12" s="104">
        <v>113</v>
      </c>
      <c r="G12" s="104">
        <v>132</v>
      </c>
      <c r="H12" s="104">
        <v>127</v>
      </c>
      <c r="I12" s="104">
        <v>120</v>
      </c>
      <c r="J12" s="102">
        <v>121</v>
      </c>
      <c r="K12" s="103">
        <v>134</v>
      </c>
      <c r="L12" s="103">
        <v>128</v>
      </c>
      <c r="M12" s="310">
        <f t="shared" si="0"/>
        <v>1.119664100769769E-2</v>
      </c>
      <c r="O12" s="154">
        <f t="shared" si="1"/>
        <v>1</v>
      </c>
      <c r="P12" s="238">
        <f t="shared" si="2"/>
        <v>7.874015748031496E-3</v>
      </c>
      <c r="S12" s="79"/>
    </row>
    <row r="13" spans="1:19" s="42" customFormat="1" x14ac:dyDescent="0.25">
      <c r="A13" s="234" t="s">
        <v>66</v>
      </c>
      <c r="B13" s="101">
        <v>1238</v>
      </c>
      <c r="C13" s="101">
        <v>1246</v>
      </c>
      <c r="D13" s="101">
        <v>1250</v>
      </c>
      <c r="E13" s="101">
        <v>1363</v>
      </c>
      <c r="F13" s="101">
        <v>1389</v>
      </c>
      <c r="G13" s="101">
        <v>1418</v>
      </c>
      <c r="H13" s="101">
        <v>1390</v>
      </c>
      <c r="I13" s="101">
        <v>1374</v>
      </c>
      <c r="J13" s="101">
        <v>1396</v>
      </c>
      <c r="K13" s="101">
        <v>1917</v>
      </c>
      <c r="L13" s="101">
        <v>2028</v>
      </c>
      <c r="M13" s="310">
        <f t="shared" si="0"/>
        <v>0.17739678096571029</v>
      </c>
      <c r="O13" s="154">
        <f t="shared" si="1"/>
        <v>638</v>
      </c>
      <c r="P13" s="238">
        <f t="shared" si="2"/>
        <v>0.45899280575539569</v>
      </c>
      <c r="S13" s="79"/>
    </row>
    <row r="14" spans="1:19" ht="30" customHeight="1" x14ac:dyDescent="0.25">
      <c r="A14" s="347" t="s">
        <v>88</v>
      </c>
      <c r="J14" s="38"/>
    </row>
    <row r="15" spans="1:19" ht="48" customHeight="1" x14ac:dyDescent="0.25">
      <c r="A15" s="369" t="s">
        <v>249</v>
      </c>
      <c r="B15" s="369"/>
      <c r="C15" s="369"/>
      <c r="D15" s="369"/>
      <c r="E15" s="369"/>
      <c r="F15" s="369"/>
      <c r="G15" s="369"/>
      <c r="H15" s="369"/>
      <c r="J15" s="38"/>
    </row>
    <row r="16" spans="1:19" x14ac:dyDescent="0.25">
      <c r="B16" s="39"/>
      <c r="C16" s="39"/>
      <c r="D16" s="39"/>
      <c r="E16" s="39"/>
      <c r="F16" s="39"/>
      <c r="G16" s="39"/>
      <c r="H16" s="39"/>
      <c r="I16" s="39"/>
      <c r="J16" s="39"/>
    </row>
    <row r="17" spans="1:20" x14ac:dyDescent="0.25">
      <c r="A17" s="147" t="s">
        <v>173</v>
      </c>
      <c r="B17" s="239"/>
      <c r="C17" s="239"/>
      <c r="D17" s="239"/>
      <c r="E17" s="239"/>
      <c r="F17" s="239"/>
      <c r="G17" s="239"/>
      <c r="H17" s="239"/>
      <c r="I17" s="239"/>
      <c r="J17" s="239"/>
      <c r="K17" s="239"/>
      <c r="L17" s="147"/>
      <c r="M17" s="147"/>
    </row>
    <row r="18" spans="1:20" ht="33.75" customHeight="1" x14ac:dyDescent="0.25">
      <c r="A18" s="42"/>
      <c r="B18" s="350">
        <v>2017</v>
      </c>
      <c r="C18" s="351"/>
      <c r="D18" s="351"/>
      <c r="E18" s="352"/>
      <c r="F18" s="350">
        <v>2018</v>
      </c>
      <c r="G18" s="351"/>
      <c r="H18" s="351"/>
      <c r="I18" s="352"/>
      <c r="J18" s="350">
        <v>2019</v>
      </c>
      <c r="K18" s="351"/>
      <c r="L18" s="352"/>
      <c r="O18" s="350" t="s">
        <v>171</v>
      </c>
      <c r="P18" s="352"/>
    </row>
    <row r="19" spans="1:20" ht="27" customHeight="1" x14ac:dyDescent="0.25">
      <c r="A19" s="240"/>
      <c r="B19" s="232">
        <v>42094</v>
      </c>
      <c r="C19" s="232">
        <v>42185</v>
      </c>
      <c r="D19" s="232">
        <v>42277</v>
      </c>
      <c r="E19" s="232">
        <v>42369</v>
      </c>
      <c r="F19" s="232">
        <v>42094</v>
      </c>
      <c r="G19" s="232">
        <v>42185</v>
      </c>
      <c r="H19" s="232">
        <v>42277</v>
      </c>
      <c r="I19" s="232">
        <v>42369</v>
      </c>
      <c r="J19" s="233">
        <v>42460</v>
      </c>
      <c r="K19" s="233">
        <v>42551</v>
      </c>
      <c r="L19" s="233">
        <v>42643</v>
      </c>
      <c r="M19" s="232" t="s">
        <v>211</v>
      </c>
      <c r="O19" s="135" t="s">
        <v>58</v>
      </c>
      <c r="P19" s="135" t="s">
        <v>76</v>
      </c>
    </row>
    <row r="20" spans="1:20" x14ac:dyDescent="0.25">
      <c r="A20" s="235" t="s">
        <v>57</v>
      </c>
      <c r="B20" s="235">
        <v>3231</v>
      </c>
      <c r="C20" s="235">
        <v>3346</v>
      </c>
      <c r="D20" s="235">
        <v>3426</v>
      </c>
      <c r="E20" s="235">
        <v>3246</v>
      </c>
      <c r="F20" s="235">
        <v>3349</v>
      </c>
      <c r="G20" s="235">
        <v>3482</v>
      </c>
      <c r="H20" s="235">
        <v>3315</v>
      </c>
      <c r="I20" s="235">
        <v>3378</v>
      </c>
      <c r="J20" s="236">
        <v>3415</v>
      </c>
      <c r="K20" s="152">
        <v>3466</v>
      </c>
      <c r="L20" s="152">
        <v>3579</v>
      </c>
      <c r="M20" s="310">
        <f>L20/L$20</f>
        <v>1</v>
      </c>
      <c r="O20" s="151">
        <f>L20-H20</f>
        <v>264</v>
      </c>
      <c r="P20" s="237">
        <f>O20/H20</f>
        <v>7.963800904977375E-2</v>
      </c>
      <c r="R20" s="43"/>
      <c r="S20" s="43"/>
    </row>
    <row r="21" spans="1:20" ht="20.25" customHeight="1" x14ac:dyDescent="0.25">
      <c r="A21" s="235" t="s">
        <v>59</v>
      </c>
      <c r="B21" s="101">
        <v>1663</v>
      </c>
      <c r="C21" s="101">
        <v>1758</v>
      </c>
      <c r="D21" s="101">
        <v>1801</v>
      </c>
      <c r="E21" s="101">
        <v>1658</v>
      </c>
      <c r="F21" s="101">
        <v>1703</v>
      </c>
      <c r="G21" s="101">
        <v>1792</v>
      </c>
      <c r="H21" s="101">
        <v>1635</v>
      </c>
      <c r="I21" s="101">
        <v>1667</v>
      </c>
      <c r="J21" s="102">
        <v>1688</v>
      </c>
      <c r="K21" s="103">
        <v>1679</v>
      </c>
      <c r="L21" s="103">
        <v>1707</v>
      </c>
      <c r="M21" s="310">
        <f t="shared" ref="M21:M28" si="3">L21/L$20</f>
        <v>0.47694886839899414</v>
      </c>
      <c r="O21" s="151">
        <f t="shared" ref="O21:O28" si="4">L21-H21</f>
        <v>72</v>
      </c>
      <c r="P21" s="237">
        <f t="shared" ref="P21:P28" si="5">O21/H21</f>
        <v>4.4036697247706424E-2</v>
      </c>
      <c r="R21" s="7"/>
    </row>
    <row r="22" spans="1:20" x14ac:dyDescent="0.25">
      <c r="A22" s="235" t="s">
        <v>60</v>
      </c>
      <c r="B22" s="104">
        <v>56</v>
      </c>
      <c r="C22" s="104">
        <v>56</v>
      </c>
      <c r="D22" s="104">
        <v>61</v>
      </c>
      <c r="E22" s="104">
        <v>50</v>
      </c>
      <c r="F22" s="104">
        <v>53</v>
      </c>
      <c r="G22" s="104">
        <v>35</v>
      </c>
      <c r="H22" s="104">
        <v>41</v>
      </c>
      <c r="I22" s="104">
        <v>44</v>
      </c>
      <c r="J22" s="102">
        <v>42</v>
      </c>
      <c r="K22" s="103">
        <v>34</v>
      </c>
      <c r="L22" s="103">
        <v>35</v>
      </c>
      <c r="M22" s="310">
        <f t="shared" si="3"/>
        <v>9.7792679519418824E-3</v>
      </c>
      <c r="O22" s="151">
        <f t="shared" si="4"/>
        <v>-6</v>
      </c>
      <c r="P22" s="237">
        <f t="shared" si="5"/>
        <v>-0.14634146341463414</v>
      </c>
      <c r="R22" s="7"/>
    </row>
    <row r="23" spans="1:20" x14ac:dyDescent="0.25">
      <c r="A23" s="235" t="s">
        <v>61</v>
      </c>
      <c r="B23" s="101">
        <v>917</v>
      </c>
      <c r="C23" s="101">
        <v>932</v>
      </c>
      <c r="D23" s="101">
        <v>947</v>
      </c>
      <c r="E23" s="101">
        <v>924</v>
      </c>
      <c r="F23" s="101">
        <v>919</v>
      </c>
      <c r="G23" s="101">
        <v>945</v>
      </c>
      <c r="H23" s="101">
        <v>916</v>
      </c>
      <c r="I23" s="101">
        <v>930</v>
      </c>
      <c r="J23" s="102">
        <v>935</v>
      </c>
      <c r="K23" s="103">
        <v>943</v>
      </c>
      <c r="L23" s="103">
        <v>973</v>
      </c>
      <c r="M23" s="310">
        <f t="shared" si="3"/>
        <v>0.27186364906398436</v>
      </c>
      <c r="O23" s="151">
        <f t="shared" si="4"/>
        <v>57</v>
      </c>
      <c r="P23" s="237">
        <f t="shared" si="5"/>
        <v>6.222707423580786E-2</v>
      </c>
      <c r="R23" s="7"/>
    </row>
    <row r="24" spans="1:20" x14ac:dyDescent="0.25">
      <c r="A24" s="235" t="s">
        <v>62</v>
      </c>
      <c r="B24" s="104">
        <v>25</v>
      </c>
      <c r="C24" s="104">
        <v>26</v>
      </c>
      <c r="D24" s="104">
        <v>29</v>
      </c>
      <c r="E24" s="104">
        <v>28</v>
      </c>
      <c r="F24" s="104">
        <v>25</v>
      </c>
      <c r="G24" s="104">
        <v>18</v>
      </c>
      <c r="H24" s="104">
        <v>20</v>
      </c>
      <c r="I24" s="104">
        <v>23</v>
      </c>
      <c r="J24" s="102">
        <v>24</v>
      </c>
      <c r="K24" s="103">
        <v>19</v>
      </c>
      <c r="L24" s="103">
        <v>16</v>
      </c>
      <c r="M24" s="310">
        <f t="shared" si="3"/>
        <v>4.4705224923162895E-3</v>
      </c>
      <c r="O24" s="151">
        <f t="shared" si="4"/>
        <v>-4</v>
      </c>
      <c r="P24" s="237">
        <f t="shared" si="5"/>
        <v>-0.2</v>
      </c>
      <c r="R24" s="7"/>
    </row>
    <row r="25" spans="1:20" x14ac:dyDescent="0.25">
      <c r="A25" s="235" t="s">
        <v>63</v>
      </c>
      <c r="B25" s="104">
        <v>8</v>
      </c>
      <c r="C25" s="104">
        <v>14</v>
      </c>
      <c r="D25" s="104">
        <v>16</v>
      </c>
      <c r="E25" s="104">
        <v>13</v>
      </c>
      <c r="F25" s="104">
        <v>11</v>
      </c>
      <c r="G25" s="104">
        <v>12</v>
      </c>
      <c r="H25" s="104">
        <v>11</v>
      </c>
      <c r="I25" s="104">
        <v>12</v>
      </c>
      <c r="J25" s="102">
        <v>9</v>
      </c>
      <c r="K25" s="103">
        <v>9</v>
      </c>
      <c r="L25" s="103">
        <v>7</v>
      </c>
      <c r="M25" s="310">
        <f t="shared" si="3"/>
        <v>1.9558535903883767E-3</v>
      </c>
      <c r="O25" s="151">
        <f t="shared" si="4"/>
        <v>-4</v>
      </c>
      <c r="P25" s="237">
        <f t="shared" si="5"/>
        <v>-0.36363636363636365</v>
      </c>
      <c r="R25" s="7"/>
    </row>
    <row r="26" spans="1:20" x14ac:dyDescent="0.25">
      <c r="A26" s="235" t="s">
        <v>64</v>
      </c>
      <c r="B26" s="101">
        <v>33</v>
      </c>
      <c r="C26" s="101">
        <v>34</v>
      </c>
      <c r="D26" s="101">
        <v>37</v>
      </c>
      <c r="E26" s="101">
        <v>10</v>
      </c>
      <c r="F26" s="101">
        <v>39</v>
      </c>
      <c r="G26" s="101">
        <v>41</v>
      </c>
      <c r="H26" s="101">
        <v>37</v>
      </c>
      <c r="I26" s="101">
        <v>33</v>
      </c>
      <c r="J26" s="102">
        <v>24</v>
      </c>
      <c r="K26" s="103">
        <v>14</v>
      </c>
      <c r="L26" s="103">
        <v>25</v>
      </c>
      <c r="M26" s="310">
        <f t="shared" si="3"/>
        <v>6.9851913942442024E-3</v>
      </c>
      <c r="O26" s="151">
        <f t="shared" si="4"/>
        <v>-12</v>
      </c>
      <c r="P26" s="237">
        <f t="shared" si="5"/>
        <v>-0.32432432432432434</v>
      </c>
      <c r="R26" s="43"/>
    </row>
    <row r="27" spans="1:20" x14ac:dyDescent="0.25">
      <c r="A27" s="235" t="s">
        <v>65</v>
      </c>
      <c r="B27" s="104">
        <v>75</v>
      </c>
      <c r="C27" s="104">
        <v>61</v>
      </c>
      <c r="D27" s="104">
        <v>60</v>
      </c>
      <c r="E27" s="104">
        <v>52</v>
      </c>
      <c r="F27" s="104">
        <v>49</v>
      </c>
      <c r="G27" s="104">
        <v>53</v>
      </c>
      <c r="H27" s="104">
        <v>55</v>
      </c>
      <c r="I27" s="104">
        <v>53</v>
      </c>
      <c r="J27" s="102">
        <v>54</v>
      </c>
      <c r="K27" s="103">
        <v>64</v>
      </c>
      <c r="L27" s="103">
        <v>53</v>
      </c>
      <c r="M27" s="310">
        <f t="shared" si="3"/>
        <v>1.4808605755797708E-2</v>
      </c>
      <c r="O27" s="151">
        <f t="shared" si="4"/>
        <v>-2</v>
      </c>
      <c r="P27" s="237">
        <f t="shared" si="5"/>
        <v>-3.6363636363636362E-2</v>
      </c>
      <c r="R27" s="7"/>
    </row>
    <row r="28" spans="1:20" x14ac:dyDescent="0.25">
      <c r="A28" s="235" t="s">
        <v>66</v>
      </c>
      <c r="B28" s="104">
        <v>454</v>
      </c>
      <c r="C28" s="104">
        <v>465</v>
      </c>
      <c r="D28" s="104">
        <v>475</v>
      </c>
      <c r="E28" s="104">
        <v>511</v>
      </c>
      <c r="F28" s="104">
        <v>550</v>
      </c>
      <c r="G28" s="104">
        <v>586</v>
      </c>
      <c r="H28" s="104">
        <v>600</v>
      </c>
      <c r="I28" s="104">
        <v>616</v>
      </c>
      <c r="J28" s="102">
        <v>639</v>
      </c>
      <c r="K28" s="103">
        <v>704</v>
      </c>
      <c r="L28" s="103">
        <v>763</v>
      </c>
      <c r="M28" s="310">
        <f t="shared" si="3"/>
        <v>0.21318804135233305</v>
      </c>
      <c r="O28" s="151">
        <f t="shared" si="4"/>
        <v>163</v>
      </c>
      <c r="P28" s="237">
        <f t="shared" si="5"/>
        <v>0.27166666666666667</v>
      </c>
      <c r="R28" s="7"/>
      <c r="T28" s="44"/>
    </row>
    <row r="29" spans="1:20" x14ac:dyDescent="0.25">
      <c r="A29" s="241" t="s">
        <v>88</v>
      </c>
      <c r="B29" s="40"/>
      <c r="C29" s="40"/>
      <c r="D29" s="40"/>
      <c r="E29" s="40"/>
      <c r="F29" s="40"/>
      <c r="G29" s="40"/>
      <c r="H29" s="40"/>
      <c r="I29" s="40"/>
      <c r="J29" s="41"/>
      <c r="K29" s="40"/>
    </row>
    <row r="30" spans="1:20" x14ac:dyDescent="0.25">
      <c r="A30" s="241"/>
      <c r="B30" s="40"/>
      <c r="C30" s="40"/>
      <c r="D30" s="40"/>
      <c r="E30" s="40"/>
      <c r="F30" s="40"/>
      <c r="G30" s="40"/>
      <c r="H30" s="40"/>
      <c r="I30" s="40"/>
      <c r="J30" s="41"/>
      <c r="K30" s="40"/>
    </row>
    <row r="31" spans="1:20" x14ac:dyDescent="0.25">
      <c r="A31" s="147" t="s">
        <v>174</v>
      </c>
      <c r="B31" s="40"/>
      <c r="C31" s="40"/>
      <c r="D31" s="40"/>
      <c r="E31" s="40"/>
      <c r="F31" s="40"/>
      <c r="G31" s="40"/>
      <c r="H31" s="40"/>
      <c r="I31" s="40"/>
      <c r="J31" s="40"/>
      <c r="K31" s="40"/>
      <c r="O31" s="368"/>
      <c r="P31" s="368"/>
    </row>
    <row r="32" spans="1:20" ht="40.5" customHeight="1" x14ac:dyDescent="0.25">
      <c r="A32" s="42"/>
      <c r="B32" s="350">
        <v>2017</v>
      </c>
      <c r="C32" s="351"/>
      <c r="D32" s="351"/>
      <c r="E32" s="352"/>
      <c r="F32" s="350">
        <v>2018</v>
      </c>
      <c r="G32" s="351"/>
      <c r="H32" s="351"/>
      <c r="I32" s="352"/>
      <c r="J32" s="350">
        <v>2019</v>
      </c>
      <c r="K32" s="351"/>
      <c r="L32" s="352"/>
      <c r="O32" s="350" t="s">
        <v>171</v>
      </c>
      <c r="P32" s="352"/>
    </row>
    <row r="33" spans="1:16" ht="30" customHeight="1" x14ac:dyDescent="0.25">
      <c r="A33" s="240"/>
      <c r="B33" s="232">
        <v>42094</v>
      </c>
      <c r="C33" s="232">
        <v>42185</v>
      </c>
      <c r="D33" s="232">
        <v>42277</v>
      </c>
      <c r="E33" s="232">
        <v>42369</v>
      </c>
      <c r="F33" s="232">
        <v>42094</v>
      </c>
      <c r="G33" s="232">
        <v>42185</v>
      </c>
      <c r="H33" s="232">
        <v>42277</v>
      </c>
      <c r="I33" s="232">
        <v>42369</v>
      </c>
      <c r="J33" s="233">
        <v>42460</v>
      </c>
      <c r="K33" s="233">
        <v>42551</v>
      </c>
      <c r="L33" s="233">
        <v>42643</v>
      </c>
      <c r="M33" s="232" t="s">
        <v>211</v>
      </c>
      <c r="O33" s="135" t="s">
        <v>58</v>
      </c>
      <c r="P33" s="135" t="s">
        <v>76</v>
      </c>
    </row>
    <row r="34" spans="1:16" x14ac:dyDescent="0.25">
      <c r="A34" s="235" t="s">
        <v>57</v>
      </c>
      <c r="B34" s="235">
        <v>6058</v>
      </c>
      <c r="C34" s="235">
        <v>6332</v>
      </c>
      <c r="D34" s="235">
        <v>6581</v>
      </c>
      <c r="E34" s="235">
        <v>6378</v>
      </c>
      <c r="F34" s="235">
        <v>6615</v>
      </c>
      <c r="G34" s="235">
        <v>6815</v>
      </c>
      <c r="H34" s="235">
        <v>6826</v>
      </c>
      <c r="I34" s="235">
        <v>6734</v>
      </c>
      <c r="J34" s="236">
        <v>6793</v>
      </c>
      <c r="K34" s="152">
        <v>7027</v>
      </c>
      <c r="L34" s="152">
        <v>7252</v>
      </c>
      <c r="M34" s="310">
        <f>L34/L$34</f>
        <v>1</v>
      </c>
      <c r="O34" s="151">
        <f>L34-H34</f>
        <v>426</v>
      </c>
      <c r="P34" s="237">
        <f>O34/H34</f>
        <v>6.2408438324055085E-2</v>
      </c>
    </row>
    <row r="35" spans="1:16" ht="21" customHeight="1" x14ac:dyDescent="0.25">
      <c r="A35" s="235" t="s">
        <v>59</v>
      </c>
      <c r="B35" s="101">
        <v>2954</v>
      </c>
      <c r="C35" s="101">
        <v>3163</v>
      </c>
      <c r="D35" s="101">
        <v>3267</v>
      </c>
      <c r="E35" s="101">
        <v>3078</v>
      </c>
      <c r="F35" s="101">
        <v>3173</v>
      </c>
      <c r="G35" s="101">
        <v>3349</v>
      </c>
      <c r="H35" s="101">
        <v>3336</v>
      </c>
      <c r="I35" s="101">
        <v>3140</v>
      </c>
      <c r="J35" s="102">
        <v>3185</v>
      </c>
      <c r="K35" s="103">
        <v>3208</v>
      </c>
      <c r="L35" s="103">
        <v>3211</v>
      </c>
      <c r="M35" s="310">
        <f t="shared" ref="M35:M42" si="6">L35/L$34</f>
        <v>0.44277440706012133</v>
      </c>
      <c r="O35" s="151">
        <f t="shared" ref="O35:O42" si="7">L35-H35</f>
        <v>-125</v>
      </c>
      <c r="P35" s="237">
        <f t="shared" ref="P35:P42" si="8">O35/H35</f>
        <v>-3.7470023980815351E-2</v>
      </c>
    </row>
    <row r="36" spans="1:16" x14ac:dyDescent="0.25">
      <c r="A36" s="235" t="s">
        <v>60</v>
      </c>
      <c r="B36" s="104">
        <v>118</v>
      </c>
      <c r="C36" s="104">
        <v>112</v>
      </c>
      <c r="D36" s="104">
        <v>120</v>
      </c>
      <c r="E36" s="104">
        <v>75</v>
      </c>
      <c r="F36" s="104">
        <v>119</v>
      </c>
      <c r="G36" s="104">
        <v>93</v>
      </c>
      <c r="H36" s="104">
        <v>111</v>
      </c>
      <c r="I36" s="104">
        <v>109</v>
      </c>
      <c r="J36" s="102">
        <v>102</v>
      </c>
      <c r="K36" s="103">
        <v>79</v>
      </c>
      <c r="L36" s="103">
        <v>96</v>
      </c>
      <c r="M36" s="310">
        <f t="shared" si="6"/>
        <v>1.3237727523441808E-2</v>
      </c>
      <c r="O36" s="151">
        <f t="shared" si="7"/>
        <v>-15</v>
      </c>
      <c r="P36" s="237">
        <f t="shared" si="8"/>
        <v>-0.13513513513513514</v>
      </c>
    </row>
    <row r="37" spans="1:16" x14ac:dyDescent="0.25">
      <c r="A37" s="235" t="s">
        <v>61</v>
      </c>
      <c r="B37" s="101">
        <v>1919</v>
      </c>
      <c r="C37" s="101">
        <v>1980</v>
      </c>
      <c r="D37" s="101">
        <v>2054</v>
      </c>
      <c r="E37" s="101">
        <v>2071</v>
      </c>
      <c r="F37" s="101">
        <v>2041</v>
      </c>
      <c r="G37" s="101">
        <v>2098</v>
      </c>
      <c r="H37" s="101">
        <v>2062</v>
      </c>
      <c r="I37" s="101">
        <v>2111</v>
      </c>
      <c r="J37" s="102">
        <v>2189</v>
      </c>
      <c r="K37" s="103">
        <v>2271</v>
      </c>
      <c r="L37" s="103">
        <v>2350</v>
      </c>
      <c r="M37" s="310">
        <f t="shared" si="6"/>
        <v>0.32404853833425262</v>
      </c>
      <c r="O37" s="151">
        <f t="shared" si="7"/>
        <v>288</v>
      </c>
      <c r="P37" s="237">
        <f t="shared" si="8"/>
        <v>0.13967022308438409</v>
      </c>
    </row>
    <row r="38" spans="1:16" x14ac:dyDescent="0.25">
      <c r="A38" s="235" t="s">
        <v>62</v>
      </c>
      <c r="B38" s="104">
        <v>41</v>
      </c>
      <c r="C38" s="104">
        <v>36</v>
      </c>
      <c r="D38" s="104">
        <v>49</v>
      </c>
      <c r="E38" s="104">
        <v>35</v>
      </c>
      <c r="F38" s="104">
        <v>28</v>
      </c>
      <c r="G38" s="104">
        <v>25</v>
      </c>
      <c r="H38" s="104">
        <v>22</v>
      </c>
      <c r="I38" s="104">
        <v>32</v>
      </c>
      <c r="J38" s="102">
        <v>36</v>
      </c>
      <c r="K38" s="103">
        <v>21</v>
      </c>
      <c r="L38" s="103">
        <v>19</v>
      </c>
      <c r="M38" s="310">
        <f t="shared" si="6"/>
        <v>2.6199669056811915E-3</v>
      </c>
      <c r="O38" s="151">
        <f t="shared" si="7"/>
        <v>-3</v>
      </c>
      <c r="P38" s="237">
        <f t="shared" si="8"/>
        <v>-0.13636363636363635</v>
      </c>
    </row>
    <row r="39" spans="1:16" x14ac:dyDescent="0.25">
      <c r="A39" s="235" t="s">
        <v>63</v>
      </c>
      <c r="B39" s="104">
        <v>7</v>
      </c>
      <c r="C39" s="104">
        <v>18</v>
      </c>
      <c r="D39" s="104">
        <v>18</v>
      </c>
      <c r="E39" s="104">
        <v>18</v>
      </c>
      <c r="F39" s="104">
        <v>13</v>
      </c>
      <c r="G39" s="104">
        <v>19</v>
      </c>
      <c r="H39" s="104">
        <v>15</v>
      </c>
      <c r="I39" s="104">
        <v>9</v>
      </c>
      <c r="J39" s="102">
        <v>12</v>
      </c>
      <c r="K39" s="103">
        <v>10</v>
      </c>
      <c r="L39" s="103">
        <v>10</v>
      </c>
      <c r="M39" s="310">
        <f t="shared" si="6"/>
        <v>1.3789299503585218E-3</v>
      </c>
      <c r="O39" s="151">
        <f t="shared" si="7"/>
        <v>-5</v>
      </c>
      <c r="P39" s="237">
        <f t="shared" si="8"/>
        <v>-0.33333333333333331</v>
      </c>
    </row>
    <row r="40" spans="1:16" x14ac:dyDescent="0.25">
      <c r="A40" s="235" t="s">
        <v>64</v>
      </c>
      <c r="B40" s="101">
        <v>58</v>
      </c>
      <c r="C40" s="101">
        <v>80</v>
      </c>
      <c r="D40" s="101">
        <v>61</v>
      </c>
      <c r="E40" s="101">
        <v>9</v>
      </c>
      <c r="F40" s="101">
        <v>69</v>
      </c>
      <c r="G40" s="101">
        <v>59</v>
      </c>
      <c r="H40" s="101">
        <v>61</v>
      </c>
      <c r="I40" s="101">
        <v>56</v>
      </c>
      <c r="J40" s="102">
        <v>42</v>
      </c>
      <c r="K40" s="103">
        <v>23</v>
      </c>
      <c r="L40" s="103">
        <v>46</v>
      </c>
      <c r="M40" s="310">
        <f t="shared" si="6"/>
        <v>6.3430777716492002E-3</v>
      </c>
      <c r="O40" s="151">
        <f t="shared" si="7"/>
        <v>-15</v>
      </c>
      <c r="P40" s="237">
        <f t="shared" si="8"/>
        <v>-0.24590163934426229</v>
      </c>
    </row>
    <row r="41" spans="1:16" x14ac:dyDescent="0.25">
      <c r="A41" s="235" t="s">
        <v>65</v>
      </c>
      <c r="B41" s="104">
        <v>135</v>
      </c>
      <c r="C41" s="104">
        <v>111</v>
      </c>
      <c r="D41" s="104">
        <v>116</v>
      </c>
      <c r="E41" s="104">
        <v>94</v>
      </c>
      <c r="F41" s="104">
        <v>87</v>
      </c>
      <c r="G41" s="104">
        <v>94</v>
      </c>
      <c r="H41" s="104">
        <v>112</v>
      </c>
      <c r="I41" s="104">
        <v>106</v>
      </c>
      <c r="J41" s="102">
        <v>98</v>
      </c>
      <c r="K41" s="103">
        <v>108</v>
      </c>
      <c r="L41" s="103">
        <v>97</v>
      </c>
      <c r="M41" s="310">
        <f t="shared" si="6"/>
        <v>1.3375620518477661E-2</v>
      </c>
      <c r="O41" s="151">
        <f t="shared" si="7"/>
        <v>-15</v>
      </c>
      <c r="P41" s="237">
        <f t="shared" si="8"/>
        <v>-0.13392857142857142</v>
      </c>
    </row>
    <row r="42" spans="1:16" x14ac:dyDescent="0.25">
      <c r="A42" s="235" t="s">
        <v>66</v>
      </c>
      <c r="B42" s="102">
        <v>826</v>
      </c>
      <c r="C42" s="102">
        <v>832</v>
      </c>
      <c r="D42" s="102">
        <v>896</v>
      </c>
      <c r="E42" s="102">
        <v>998</v>
      </c>
      <c r="F42" s="102">
        <v>1085</v>
      </c>
      <c r="G42" s="102">
        <v>1078</v>
      </c>
      <c r="H42" s="102">
        <v>1107</v>
      </c>
      <c r="I42" s="102">
        <v>1171</v>
      </c>
      <c r="J42" s="102">
        <v>1129</v>
      </c>
      <c r="K42" s="103">
        <v>1307</v>
      </c>
      <c r="L42" s="103">
        <v>1423</v>
      </c>
      <c r="M42" s="310">
        <f t="shared" si="6"/>
        <v>0.19622173193601766</v>
      </c>
      <c r="O42" s="151">
        <f t="shared" si="7"/>
        <v>316</v>
      </c>
      <c r="P42" s="237">
        <f t="shared" si="8"/>
        <v>0.28545618789521227</v>
      </c>
    </row>
    <row r="43" spans="1:16" x14ac:dyDescent="0.25">
      <c r="A43" s="37" t="s">
        <v>88</v>
      </c>
    </row>
    <row r="45" spans="1:16" x14ac:dyDescent="0.25">
      <c r="L45" s="45"/>
      <c r="M45" s="45"/>
    </row>
  </sheetData>
  <mergeCells count="14">
    <mergeCell ref="B3:E3"/>
    <mergeCell ref="B18:E18"/>
    <mergeCell ref="A15:H15"/>
    <mergeCell ref="B32:E32"/>
    <mergeCell ref="F3:I3"/>
    <mergeCell ref="F18:I18"/>
    <mergeCell ref="F32:I32"/>
    <mergeCell ref="O3:P3"/>
    <mergeCell ref="J18:L18"/>
    <mergeCell ref="O18:P18"/>
    <mergeCell ref="O31:P31"/>
    <mergeCell ref="J32:L32"/>
    <mergeCell ref="O32:P32"/>
    <mergeCell ref="J3:L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W39"/>
  <sheetViews>
    <sheetView showGridLines="0" topLeftCell="A4" workbookViewId="0">
      <selection activeCell="H21" sqref="H21"/>
    </sheetView>
  </sheetViews>
  <sheetFormatPr defaultRowHeight="15" x14ac:dyDescent="0.25"/>
  <cols>
    <col min="1" max="1" customWidth="true" style="42" width="23.140625" collapsed="false"/>
    <col min="2" max="5" customWidth="true" style="42" width="11.0" collapsed="false"/>
    <col min="6" max="9" bestFit="true" customWidth="true" style="42" width="11.28515625" collapsed="false"/>
    <col min="10" max="10" customWidth="true" style="42" width="10.7109375" collapsed="false"/>
    <col min="11" max="12" customWidth="true" style="42" width="9.85546875" collapsed="false"/>
    <col min="13" max="13" customWidth="true" style="42" width="3.28515625" collapsed="false"/>
    <col min="14" max="14" customWidth="true" style="42" width="10.5703125" collapsed="false"/>
    <col min="15" max="258" style="42" width="9.140625" collapsed="false"/>
    <col min="259" max="259" customWidth="true" style="42" width="23.140625" collapsed="false"/>
    <col min="260" max="265" bestFit="true" customWidth="true" style="42" width="11.28515625" collapsed="false"/>
    <col min="266" max="266" customWidth="true" style="42" width="10.7109375" collapsed="false"/>
    <col min="267" max="268" customWidth="true" style="42" width="9.85546875" collapsed="false"/>
    <col min="269" max="269" customWidth="true" style="42" width="3.28515625" collapsed="false"/>
    <col min="270" max="270" customWidth="true" style="42" width="10.5703125" collapsed="false"/>
    <col min="271" max="514" style="42" width="9.140625" collapsed="false"/>
    <col min="515" max="515" customWidth="true" style="42" width="23.140625" collapsed="false"/>
    <col min="516" max="521" bestFit="true" customWidth="true" style="42" width="11.28515625" collapsed="false"/>
    <col min="522" max="522" customWidth="true" style="42" width="10.7109375" collapsed="false"/>
    <col min="523" max="524" customWidth="true" style="42" width="9.85546875" collapsed="false"/>
    <col min="525" max="525" customWidth="true" style="42" width="3.28515625" collapsed="false"/>
    <col min="526" max="526" customWidth="true" style="42" width="10.5703125" collapsed="false"/>
    <col min="527" max="770" style="42" width="9.140625" collapsed="false"/>
    <col min="771" max="771" customWidth="true" style="42" width="23.140625" collapsed="false"/>
    <col min="772" max="777" bestFit="true" customWidth="true" style="42" width="11.28515625" collapsed="false"/>
    <col min="778" max="778" customWidth="true" style="42" width="10.7109375" collapsed="false"/>
    <col min="779" max="780" customWidth="true" style="42" width="9.85546875" collapsed="false"/>
    <col min="781" max="781" customWidth="true" style="42" width="3.28515625" collapsed="false"/>
    <col min="782" max="782" customWidth="true" style="42" width="10.5703125" collapsed="false"/>
    <col min="783" max="1026" style="42" width="9.140625" collapsed="false"/>
    <col min="1027" max="1027" customWidth="true" style="42" width="23.140625" collapsed="false"/>
    <col min="1028" max="1033" bestFit="true" customWidth="true" style="42" width="11.28515625" collapsed="false"/>
    <col min="1034" max="1034" customWidth="true" style="42" width="10.7109375" collapsed="false"/>
    <col min="1035" max="1036" customWidth="true" style="42" width="9.85546875" collapsed="false"/>
    <col min="1037" max="1037" customWidth="true" style="42" width="3.28515625" collapsed="false"/>
    <col min="1038" max="1038" customWidth="true" style="42" width="10.5703125" collapsed="false"/>
    <col min="1039" max="1282" style="42" width="9.140625" collapsed="false"/>
    <col min="1283" max="1283" customWidth="true" style="42" width="23.140625" collapsed="false"/>
    <col min="1284" max="1289" bestFit="true" customWidth="true" style="42" width="11.28515625" collapsed="false"/>
    <col min="1290" max="1290" customWidth="true" style="42" width="10.7109375" collapsed="false"/>
    <col min="1291" max="1292" customWidth="true" style="42" width="9.85546875" collapsed="false"/>
    <col min="1293" max="1293" customWidth="true" style="42" width="3.28515625" collapsed="false"/>
    <col min="1294" max="1294" customWidth="true" style="42" width="10.5703125" collapsed="false"/>
    <col min="1295" max="1538" style="42" width="9.140625" collapsed="false"/>
    <col min="1539" max="1539" customWidth="true" style="42" width="23.140625" collapsed="false"/>
    <col min="1540" max="1545" bestFit="true" customWidth="true" style="42" width="11.28515625" collapsed="false"/>
    <col min="1546" max="1546" customWidth="true" style="42" width="10.7109375" collapsed="false"/>
    <col min="1547" max="1548" customWidth="true" style="42" width="9.85546875" collapsed="false"/>
    <col min="1549" max="1549" customWidth="true" style="42" width="3.28515625" collapsed="false"/>
    <col min="1550" max="1550" customWidth="true" style="42" width="10.5703125" collapsed="false"/>
    <col min="1551" max="1794" style="42" width="9.140625" collapsed="false"/>
    <col min="1795" max="1795" customWidth="true" style="42" width="23.140625" collapsed="false"/>
    <col min="1796" max="1801" bestFit="true" customWidth="true" style="42" width="11.28515625" collapsed="false"/>
    <col min="1802" max="1802" customWidth="true" style="42" width="10.7109375" collapsed="false"/>
    <col min="1803" max="1804" customWidth="true" style="42" width="9.85546875" collapsed="false"/>
    <col min="1805" max="1805" customWidth="true" style="42" width="3.28515625" collapsed="false"/>
    <col min="1806" max="1806" customWidth="true" style="42" width="10.5703125" collapsed="false"/>
    <col min="1807" max="2050" style="42" width="9.140625" collapsed="false"/>
    <col min="2051" max="2051" customWidth="true" style="42" width="23.140625" collapsed="false"/>
    <col min="2052" max="2057" bestFit="true" customWidth="true" style="42" width="11.28515625" collapsed="false"/>
    <col min="2058" max="2058" customWidth="true" style="42" width="10.7109375" collapsed="false"/>
    <col min="2059" max="2060" customWidth="true" style="42" width="9.85546875" collapsed="false"/>
    <col min="2061" max="2061" customWidth="true" style="42" width="3.28515625" collapsed="false"/>
    <col min="2062" max="2062" customWidth="true" style="42" width="10.5703125" collapsed="false"/>
    <col min="2063" max="2306" style="42" width="9.140625" collapsed="false"/>
    <col min="2307" max="2307" customWidth="true" style="42" width="23.140625" collapsed="false"/>
    <col min="2308" max="2313" bestFit="true" customWidth="true" style="42" width="11.28515625" collapsed="false"/>
    <col min="2314" max="2314" customWidth="true" style="42" width="10.7109375" collapsed="false"/>
    <col min="2315" max="2316" customWidth="true" style="42" width="9.85546875" collapsed="false"/>
    <col min="2317" max="2317" customWidth="true" style="42" width="3.28515625" collapsed="false"/>
    <col min="2318" max="2318" customWidth="true" style="42" width="10.5703125" collapsed="false"/>
    <col min="2319" max="2562" style="42" width="9.140625" collapsed="false"/>
    <col min="2563" max="2563" customWidth="true" style="42" width="23.140625" collapsed="false"/>
    <col min="2564" max="2569" bestFit="true" customWidth="true" style="42" width="11.28515625" collapsed="false"/>
    <col min="2570" max="2570" customWidth="true" style="42" width="10.7109375" collapsed="false"/>
    <col min="2571" max="2572" customWidth="true" style="42" width="9.85546875" collapsed="false"/>
    <col min="2573" max="2573" customWidth="true" style="42" width="3.28515625" collapsed="false"/>
    <col min="2574" max="2574" customWidth="true" style="42" width="10.5703125" collapsed="false"/>
    <col min="2575" max="2818" style="42" width="9.140625" collapsed="false"/>
    <col min="2819" max="2819" customWidth="true" style="42" width="23.140625" collapsed="false"/>
    <col min="2820" max="2825" bestFit="true" customWidth="true" style="42" width="11.28515625" collapsed="false"/>
    <col min="2826" max="2826" customWidth="true" style="42" width="10.7109375" collapsed="false"/>
    <col min="2827" max="2828" customWidth="true" style="42" width="9.85546875" collapsed="false"/>
    <col min="2829" max="2829" customWidth="true" style="42" width="3.28515625" collapsed="false"/>
    <col min="2830" max="2830" customWidth="true" style="42" width="10.5703125" collapsed="false"/>
    <col min="2831" max="3074" style="42" width="9.140625" collapsed="false"/>
    <col min="3075" max="3075" customWidth="true" style="42" width="23.140625" collapsed="false"/>
    <col min="3076" max="3081" bestFit="true" customWidth="true" style="42" width="11.28515625" collapsed="false"/>
    <col min="3082" max="3082" customWidth="true" style="42" width="10.7109375" collapsed="false"/>
    <col min="3083" max="3084" customWidth="true" style="42" width="9.85546875" collapsed="false"/>
    <col min="3085" max="3085" customWidth="true" style="42" width="3.28515625" collapsed="false"/>
    <col min="3086" max="3086" customWidth="true" style="42" width="10.5703125" collapsed="false"/>
    <col min="3087" max="3330" style="42" width="9.140625" collapsed="false"/>
    <col min="3331" max="3331" customWidth="true" style="42" width="23.140625" collapsed="false"/>
    <col min="3332" max="3337" bestFit="true" customWidth="true" style="42" width="11.28515625" collapsed="false"/>
    <col min="3338" max="3338" customWidth="true" style="42" width="10.7109375" collapsed="false"/>
    <col min="3339" max="3340" customWidth="true" style="42" width="9.85546875" collapsed="false"/>
    <col min="3341" max="3341" customWidth="true" style="42" width="3.28515625" collapsed="false"/>
    <col min="3342" max="3342" customWidth="true" style="42" width="10.5703125" collapsed="false"/>
    <col min="3343" max="3586" style="42" width="9.140625" collapsed="false"/>
    <col min="3587" max="3587" customWidth="true" style="42" width="23.140625" collapsed="false"/>
    <col min="3588" max="3593" bestFit="true" customWidth="true" style="42" width="11.28515625" collapsed="false"/>
    <col min="3594" max="3594" customWidth="true" style="42" width="10.7109375" collapsed="false"/>
    <col min="3595" max="3596" customWidth="true" style="42" width="9.85546875" collapsed="false"/>
    <col min="3597" max="3597" customWidth="true" style="42" width="3.28515625" collapsed="false"/>
    <col min="3598" max="3598" customWidth="true" style="42" width="10.5703125" collapsed="false"/>
    <col min="3599" max="3842" style="42" width="9.140625" collapsed="false"/>
    <col min="3843" max="3843" customWidth="true" style="42" width="23.140625" collapsed="false"/>
    <col min="3844" max="3849" bestFit="true" customWidth="true" style="42" width="11.28515625" collapsed="false"/>
    <col min="3850" max="3850" customWidth="true" style="42" width="10.7109375" collapsed="false"/>
    <col min="3851" max="3852" customWidth="true" style="42" width="9.85546875" collapsed="false"/>
    <col min="3853" max="3853" customWidth="true" style="42" width="3.28515625" collapsed="false"/>
    <col min="3854" max="3854" customWidth="true" style="42" width="10.5703125" collapsed="false"/>
    <col min="3855" max="4098" style="42" width="9.140625" collapsed="false"/>
    <col min="4099" max="4099" customWidth="true" style="42" width="23.140625" collapsed="false"/>
    <col min="4100" max="4105" bestFit="true" customWidth="true" style="42" width="11.28515625" collapsed="false"/>
    <col min="4106" max="4106" customWidth="true" style="42" width="10.7109375" collapsed="false"/>
    <col min="4107" max="4108" customWidth="true" style="42" width="9.85546875" collapsed="false"/>
    <col min="4109" max="4109" customWidth="true" style="42" width="3.28515625" collapsed="false"/>
    <col min="4110" max="4110" customWidth="true" style="42" width="10.5703125" collapsed="false"/>
    <col min="4111" max="4354" style="42" width="9.140625" collapsed="false"/>
    <col min="4355" max="4355" customWidth="true" style="42" width="23.140625" collapsed="false"/>
    <col min="4356" max="4361" bestFit="true" customWidth="true" style="42" width="11.28515625" collapsed="false"/>
    <col min="4362" max="4362" customWidth="true" style="42" width="10.7109375" collapsed="false"/>
    <col min="4363" max="4364" customWidth="true" style="42" width="9.85546875" collapsed="false"/>
    <col min="4365" max="4365" customWidth="true" style="42" width="3.28515625" collapsed="false"/>
    <col min="4366" max="4366" customWidth="true" style="42" width="10.5703125" collapsed="false"/>
    <col min="4367" max="4610" style="42" width="9.140625" collapsed="false"/>
    <col min="4611" max="4611" customWidth="true" style="42" width="23.140625" collapsed="false"/>
    <col min="4612" max="4617" bestFit="true" customWidth="true" style="42" width="11.28515625" collapsed="false"/>
    <col min="4618" max="4618" customWidth="true" style="42" width="10.7109375" collapsed="false"/>
    <col min="4619" max="4620" customWidth="true" style="42" width="9.85546875" collapsed="false"/>
    <col min="4621" max="4621" customWidth="true" style="42" width="3.28515625" collapsed="false"/>
    <col min="4622" max="4622" customWidth="true" style="42" width="10.5703125" collapsed="false"/>
    <col min="4623" max="4866" style="42" width="9.140625" collapsed="false"/>
    <col min="4867" max="4867" customWidth="true" style="42" width="23.140625" collapsed="false"/>
    <col min="4868" max="4873" bestFit="true" customWidth="true" style="42" width="11.28515625" collapsed="false"/>
    <col min="4874" max="4874" customWidth="true" style="42" width="10.7109375" collapsed="false"/>
    <col min="4875" max="4876" customWidth="true" style="42" width="9.85546875" collapsed="false"/>
    <col min="4877" max="4877" customWidth="true" style="42" width="3.28515625" collapsed="false"/>
    <col min="4878" max="4878" customWidth="true" style="42" width="10.5703125" collapsed="false"/>
    <col min="4879" max="5122" style="42" width="9.140625" collapsed="false"/>
    <col min="5123" max="5123" customWidth="true" style="42" width="23.140625" collapsed="false"/>
    <col min="5124" max="5129" bestFit="true" customWidth="true" style="42" width="11.28515625" collapsed="false"/>
    <col min="5130" max="5130" customWidth="true" style="42" width="10.7109375" collapsed="false"/>
    <col min="5131" max="5132" customWidth="true" style="42" width="9.85546875" collapsed="false"/>
    <col min="5133" max="5133" customWidth="true" style="42" width="3.28515625" collapsed="false"/>
    <col min="5134" max="5134" customWidth="true" style="42" width="10.5703125" collapsed="false"/>
    <col min="5135" max="5378" style="42" width="9.140625" collapsed="false"/>
    <col min="5379" max="5379" customWidth="true" style="42" width="23.140625" collapsed="false"/>
    <col min="5380" max="5385" bestFit="true" customWidth="true" style="42" width="11.28515625" collapsed="false"/>
    <col min="5386" max="5386" customWidth="true" style="42" width="10.7109375" collapsed="false"/>
    <col min="5387" max="5388" customWidth="true" style="42" width="9.85546875" collapsed="false"/>
    <col min="5389" max="5389" customWidth="true" style="42" width="3.28515625" collapsed="false"/>
    <col min="5390" max="5390" customWidth="true" style="42" width="10.5703125" collapsed="false"/>
    <col min="5391" max="5634" style="42" width="9.140625" collapsed="false"/>
    <col min="5635" max="5635" customWidth="true" style="42" width="23.140625" collapsed="false"/>
    <col min="5636" max="5641" bestFit="true" customWidth="true" style="42" width="11.28515625" collapsed="false"/>
    <col min="5642" max="5642" customWidth="true" style="42" width="10.7109375" collapsed="false"/>
    <col min="5643" max="5644" customWidth="true" style="42" width="9.85546875" collapsed="false"/>
    <col min="5645" max="5645" customWidth="true" style="42" width="3.28515625" collapsed="false"/>
    <col min="5646" max="5646" customWidth="true" style="42" width="10.5703125" collapsed="false"/>
    <col min="5647" max="5890" style="42" width="9.140625" collapsed="false"/>
    <col min="5891" max="5891" customWidth="true" style="42" width="23.140625" collapsed="false"/>
    <col min="5892" max="5897" bestFit="true" customWidth="true" style="42" width="11.28515625" collapsed="false"/>
    <col min="5898" max="5898" customWidth="true" style="42" width="10.7109375" collapsed="false"/>
    <col min="5899" max="5900" customWidth="true" style="42" width="9.85546875" collapsed="false"/>
    <col min="5901" max="5901" customWidth="true" style="42" width="3.28515625" collapsed="false"/>
    <col min="5902" max="5902" customWidth="true" style="42" width="10.5703125" collapsed="false"/>
    <col min="5903" max="6146" style="42" width="9.140625" collapsed="false"/>
    <col min="6147" max="6147" customWidth="true" style="42" width="23.140625" collapsed="false"/>
    <col min="6148" max="6153" bestFit="true" customWidth="true" style="42" width="11.28515625" collapsed="false"/>
    <col min="6154" max="6154" customWidth="true" style="42" width="10.7109375" collapsed="false"/>
    <col min="6155" max="6156" customWidth="true" style="42" width="9.85546875" collapsed="false"/>
    <col min="6157" max="6157" customWidth="true" style="42" width="3.28515625" collapsed="false"/>
    <col min="6158" max="6158" customWidth="true" style="42" width="10.5703125" collapsed="false"/>
    <col min="6159" max="6402" style="42" width="9.140625" collapsed="false"/>
    <col min="6403" max="6403" customWidth="true" style="42" width="23.140625" collapsed="false"/>
    <col min="6404" max="6409" bestFit="true" customWidth="true" style="42" width="11.28515625" collapsed="false"/>
    <col min="6410" max="6410" customWidth="true" style="42" width="10.7109375" collapsed="false"/>
    <col min="6411" max="6412" customWidth="true" style="42" width="9.85546875" collapsed="false"/>
    <col min="6413" max="6413" customWidth="true" style="42" width="3.28515625" collapsed="false"/>
    <col min="6414" max="6414" customWidth="true" style="42" width="10.5703125" collapsed="false"/>
    <col min="6415" max="6658" style="42" width="9.140625" collapsed="false"/>
    <col min="6659" max="6659" customWidth="true" style="42" width="23.140625" collapsed="false"/>
    <col min="6660" max="6665" bestFit="true" customWidth="true" style="42" width="11.28515625" collapsed="false"/>
    <col min="6666" max="6666" customWidth="true" style="42" width="10.7109375" collapsed="false"/>
    <col min="6667" max="6668" customWidth="true" style="42" width="9.85546875" collapsed="false"/>
    <col min="6669" max="6669" customWidth="true" style="42" width="3.28515625" collapsed="false"/>
    <col min="6670" max="6670" customWidth="true" style="42" width="10.5703125" collapsed="false"/>
    <col min="6671" max="6914" style="42" width="9.140625" collapsed="false"/>
    <col min="6915" max="6915" customWidth="true" style="42" width="23.140625" collapsed="false"/>
    <col min="6916" max="6921" bestFit="true" customWidth="true" style="42" width="11.28515625" collapsed="false"/>
    <col min="6922" max="6922" customWidth="true" style="42" width="10.7109375" collapsed="false"/>
    <col min="6923" max="6924" customWidth="true" style="42" width="9.85546875" collapsed="false"/>
    <col min="6925" max="6925" customWidth="true" style="42" width="3.28515625" collapsed="false"/>
    <col min="6926" max="6926" customWidth="true" style="42" width="10.5703125" collapsed="false"/>
    <col min="6927" max="7170" style="42" width="9.140625" collapsed="false"/>
    <col min="7171" max="7171" customWidth="true" style="42" width="23.140625" collapsed="false"/>
    <col min="7172" max="7177" bestFit="true" customWidth="true" style="42" width="11.28515625" collapsed="false"/>
    <col min="7178" max="7178" customWidth="true" style="42" width="10.7109375" collapsed="false"/>
    <col min="7179" max="7180" customWidth="true" style="42" width="9.85546875" collapsed="false"/>
    <col min="7181" max="7181" customWidth="true" style="42" width="3.28515625" collapsed="false"/>
    <col min="7182" max="7182" customWidth="true" style="42" width="10.5703125" collapsed="false"/>
    <col min="7183" max="7426" style="42" width="9.140625" collapsed="false"/>
    <col min="7427" max="7427" customWidth="true" style="42" width="23.140625" collapsed="false"/>
    <col min="7428" max="7433" bestFit="true" customWidth="true" style="42" width="11.28515625" collapsed="false"/>
    <col min="7434" max="7434" customWidth="true" style="42" width="10.7109375" collapsed="false"/>
    <col min="7435" max="7436" customWidth="true" style="42" width="9.85546875" collapsed="false"/>
    <col min="7437" max="7437" customWidth="true" style="42" width="3.28515625" collapsed="false"/>
    <col min="7438" max="7438" customWidth="true" style="42" width="10.5703125" collapsed="false"/>
    <col min="7439" max="7682" style="42" width="9.140625" collapsed="false"/>
    <col min="7683" max="7683" customWidth="true" style="42" width="23.140625" collapsed="false"/>
    <col min="7684" max="7689" bestFit="true" customWidth="true" style="42" width="11.28515625" collapsed="false"/>
    <col min="7690" max="7690" customWidth="true" style="42" width="10.7109375" collapsed="false"/>
    <col min="7691" max="7692" customWidth="true" style="42" width="9.85546875" collapsed="false"/>
    <col min="7693" max="7693" customWidth="true" style="42" width="3.28515625" collapsed="false"/>
    <col min="7694" max="7694" customWidth="true" style="42" width="10.5703125" collapsed="false"/>
    <col min="7695" max="7938" style="42" width="9.140625" collapsed="false"/>
    <col min="7939" max="7939" customWidth="true" style="42" width="23.140625" collapsed="false"/>
    <col min="7940" max="7945" bestFit="true" customWidth="true" style="42" width="11.28515625" collapsed="false"/>
    <col min="7946" max="7946" customWidth="true" style="42" width="10.7109375" collapsed="false"/>
    <col min="7947" max="7948" customWidth="true" style="42" width="9.85546875" collapsed="false"/>
    <col min="7949" max="7949" customWidth="true" style="42" width="3.28515625" collapsed="false"/>
    <col min="7950" max="7950" customWidth="true" style="42" width="10.5703125" collapsed="false"/>
    <col min="7951" max="8194" style="42" width="9.140625" collapsed="false"/>
    <col min="8195" max="8195" customWidth="true" style="42" width="23.140625" collapsed="false"/>
    <col min="8196" max="8201" bestFit="true" customWidth="true" style="42" width="11.28515625" collapsed="false"/>
    <col min="8202" max="8202" customWidth="true" style="42" width="10.7109375" collapsed="false"/>
    <col min="8203" max="8204" customWidth="true" style="42" width="9.85546875" collapsed="false"/>
    <col min="8205" max="8205" customWidth="true" style="42" width="3.28515625" collapsed="false"/>
    <col min="8206" max="8206" customWidth="true" style="42" width="10.5703125" collapsed="false"/>
    <col min="8207" max="8450" style="42" width="9.140625" collapsed="false"/>
    <col min="8451" max="8451" customWidth="true" style="42" width="23.140625" collapsed="false"/>
    <col min="8452" max="8457" bestFit="true" customWidth="true" style="42" width="11.28515625" collapsed="false"/>
    <col min="8458" max="8458" customWidth="true" style="42" width="10.7109375" collapsed="false"/>
    <col min="8459" max="8460" customWidth="true" style="42" width="9.85546875" collapsed="false"/>
    <col min="8461" max="8461" customWidth="true" style="42" width="3.28515625" collapsed="false"/>
    <col min="8462" max="8462" customWidth="true" style="42" width="10.5703125" collapsed="false"/>
    <col min="8463" max="8706" style="42" width="9.140625" collapsed="false"/>
    <col min="8707" max="8707" customWidth="true" style="42" width="23.140625" collapsed="false"/>
    <col min="8708" max="8713" bestFit="true" customWidth="true" style="42" width="11.28515625" collapsed="false"/>
    <col min="8714" max="8714" customWidth="true" style="42" width="10.7109375" collapsed="false"/>
    <col min="8715" max="8716" customWidth="true" style="42" width="9.85546875" collapsed="false"/>
    <col min="8717" max="8717" customWidth="true" style="42" width="3.28515625" collapsed="false"/>
    <col min="8718" max="8718" customWidth="true" style="42" width="10.5703125" collapsed="false"/>
    <col min="8719" max="8962" style="42" width="9.140625" collapsed="false"/>
    <col min="8963" max="8963" customWidth="true" style="42" width="23.140625" collapsed="false"/>
    <col min="8964" max="8969" bestFit="true" customWidth="true" style="42" width="11.28515625" collapsed="false"/>
    <col min="8970" max="8970" customWidth="true" style="42" width="10.7109375" collapsed="false"/>
    <col min="8971" max="8972" customWidth="true" style="42" width="9.85546875" collapsed="false"/>
    <col min="8973" max="8973" customWidth="true" style="42" width="3.28515625" collapsed="false"/>
    <col min="8974" max="8974" customWidth="true" style="42" width="10.5703125" collapsed="false"/>
    <col min="8975" max="9218" style="42" width="9.140625" collapsed="false"/>
    <col min="9219" max="9219" customWidth="true" style="42" width="23.140625" collapsed="false"/>
    <col min="9220" max="9225" bestFit="true" customWidth="true" style="42" width="11.28515625" collapsed="false"/>
    <col min="9226" max="9226" customWidth="true" style="42" width="10.7109375" collapsed="false"/>
    <col min="9227" max="9228" customWidth="true" style="42" width="9.85546875" collapsed="false"/>
    <col min="9229" max="9229" customWidth="true" style="42" width="3.28515625" collapsed="false"/>
    <col min="9230" max="9230" customWidth="true" style="42" width="10.5703125" collapsed="false"/>
    <col min="9231" max="9474" style="42" width="9.140625" collapsed="false"/>
    <col min="9475" max="9475" customWidth="true" style="42" width="23.140625" collapsed="false"/>
    <col min="9476" max="9481" bestFit="true" customWidth="true" style="42" width="11.28515625" collapsed="false"/>
    <col min="9482" max="9482" customWidth="true" style="42" width="10.7109375" collapsed="false"/>
    <col min="9483" max="9484" customWidth="true" style="42" width="9.85546875" collapsed="false"/>
    <col min="9485" max="9485" customWidth="true" style="42" width="3.28515625" collapsed="false"/>
    <col min="9486" max="9486" customWidth="true" style="42" width="10.5703125" collapsed="false"/>
    <col min="9487" max="9730" style="42" width="9.140625" collapsed="false"/>
    <col min="9731" max="9731" customWidth="true" style="42" width="23.140625" collapsed="false"/>
    <col min="9732" max="9737" bestFit="true" customWidth="true" style="42" width="11.28515625" collapsed="false"/>
    <col min="9738" max="9738" customWidth="true" style="42" width="10.7109375" collapsed="false"/>
    <col min="9739" max="9740" customWidth="true" style="42" width="9.85546875" collapsed="false"/>
    <col min="9741" max="9741" customWidth="true" style="42" width="3.28515625" collapsed="false"/>
    <col min="9742" max="9742" customWidth="true" style="42" width="10.5703125" collapsed="false"/>
    <col min="9743" max="9986" style="42" width="9.140625" collapsed="false"/>
    <col min="9987" max="9987" customWidth="true" style="42" width="23.140625" collapsed="false"/>
    <col min="9988" max="9993" bestFit="true" customWidth="true" style="42" width="11.28515625" collapsed="false"/>
    <col min="9994" max="9994" customWidth="true" style="42" width="10.7109375" collapsed="false"/>
    <col min="9995" max="9996" customWidth="true" style="42" width="9.85546875" collapsed="false"/>
    <col min="9997" max="9997" customWidth="true" style="42" width="3.28515625" collapsed="false"/>
    <col min="9998" max="9998" customWidth="true" style="42" width="10.5703125" collapsed="false"/>
    <col min="9999" max="10242" style="42" width="9.140625" collapsed="false"/>
    <col min="10243" max="10243" customWidth="true" style="42" width="23.140625" collapsed="false"/>
    <col min="10244" max="10249" bestFit="true" customWidth="true" style="42" width="11.28515625" collapsed="false"/>
    <col min="10250" max="10250" customWidth="true" style="42" width="10.7109375" collapsed="false"/>
    <col min="10251" max="10252" customWidth="true" style="42" width="9.85546875" collapsed="false"/>
    <col min="10253" max="10253" customWidth="true" style="42" width="3.28515625" collapsed="false"/>
    <col min="10254" max="10254" customWidth="true" style="42" width="10.5703125" collapsed="false"/>
    <col min="10255" max="10498" style="42" width="9.140625" collapsed="false"/>
    <col min="10499" max="10499" customWidth="true" style="42" width="23.140625" collapsed="false"/>
    <col min="10500" max="10505" bestFit="true" customWidth="true" style="42" width="11.28515625" collapsed="false"/>
    <col min="10506" max="10506" customWidth="true" style="42" width="10.7109375" collapsed="false"/>
    <col min="10507" max="10508" customWidth="true" style="42" width="9.85546875" collapsed="false"/>
    <col min="10509" max="10509" customWidth="true" style="42" width="3.28515625" collapsed="false"/>
    <col min="10510" max="10510" customWidth="true" style="42" width="10.5703125" collapsed="false"/>
    <col min="10511" max="10754" style="42" width="9.140625" collapsed="false"/>
    <col min="10755" max="10755" customWidth="true" style="42" width="23.140625" collapsed="false"/>
    <col min="10756" max="10761" bestFit="true" customWidth="true" style="42" width="11.28515625" collapsed="false"/>
    <col min="10762" max="10762" customWidth="true" style="42" width="10.7109375" collapsed="false"/>
    <col min="10763" max="10764" customWidth="true" style="42" width="9.85546875" collapsed="false"/>
    <col min="10765" max="10765" customWidth="true" style="42" width="3.28515625" collapsed="false"/>
    <col min="10766" max="10766" customWidth="true" style="42" width="10.5703125" collapsed="false"/>
    <col min="10767" max="11010" style="42" width="9.140625" collapsed="false"/>
    <col min="11011" max="11011" customWidth="true" style="42" width="23.140625" collapsed="false"/>
    <col min="11012" max="11017" bestFit="true" customWidth="true" style="42" width="11.28515625" collapsed="false"/>
    <col min="11018" max="11018" customWidth="true" style="42" width="10.7109375" collapsed="false"/>
    <col min="11019" max="11020" customWidth="true" style="42" width="9.85546875" collapsed="false"/>
    <col min="11021" max="11021" customWidth="true" style="42" width="3.28515625" collapsed="false"/>
    <col min="11022" max="11022" customWidth="true" style="42" width="10.5703125" collapsed="false"/>
    <col min="11023" max="11266" style="42" width="9.140625" collapsed="false"/>
    <col min="11267" max="11267" customWidth="true" style="42" width="23.140625" collapsed="false"/>
    <col min="11268" max="11273" bestFit="true" customWidth="true" style="42" width="11.28515625" collapsed="false"/>
    <col min="11274" max="11274" customWidth="true" style="42" width="10.7109375" collapsed="false"/>
    <col min="11275" max="11276" customWidth="true" style="42" width="9.85546875" collapsed="false"/>
    <col min="11277" max="11277" customWidth="true" style="42" width="3.28515625" collapsed="false"/>
    <col min="11278" max="11278" customWidth="true" style="42" width="10.5703125" collapsed="false"/>
    <col min="11279" max="11522" style="42" width="9.140625" collapsed="false"/>
    <col min="11523" max="11523" customWidth="true" style="42" width="23.140625" collapsed="false"/>
    <col min="11524" max="11529" bestFit="true" customWidth="true" style="42" width="11.28515625" collapsed="false"/>
    <col min="11530" max="11530" customWidth="true" style="42" width="10.7109375" collapsed="false"/>
    <col min="11531" max="11532" customWidth="true" style="42" width="9.85546875" collapsed="false"/>
    <col min="11533" max="11533" customWidth="true" style="42" width="3.28515625" collapsed="false"/>
    <col min="11534" max="11534" customWidth="true" style="42" width="10.5703125" collapsed="false"/>
    <col min="11535" max="11778" style="42" width="9.140625" collapsed="false"/>
    <col min="11779" max="11779" customWidth="true" style="42" width="23.140625" collapsed="false"/>
    <col min="11780" max="11785" bestFit="true" customWidth="true" style="42" width="11.28515625" collapsed="false"/>
    <col min="11786" max="11786" customWidth="true" style="42" width="10.7109375" collapsed="false"/>
    <col min="11787" max="11788" customWidth="true" style="42" width="9.85546875" collapsed="false"/>
    <col min="11789" max="11789" customWidth="true" style="42" width="3.28515625" collapsed="false"/>
    <col min="11790" max="11790" customWidth="true" style="42" width="10.5703125" collapsed="false"/>
    <col min="11791" max="12034" style="42" width="9.140625" collapsed="false"/>
    <col min="12035" max="12035" customWidth="true" style="42" width="23.140625" collapsed="false"/>
    <col min="12036" max="12041" bestFit="true" customWidth="true" style="42" width="11.28515625" collapsed="false"/>
    <col min="12042" max="12042" customWidth="true" style="42" width="10.7109375" collapsed="false"/>
    <col min="12043" max="12044" customWidth="true" style="42" width="9.85546875" collapsed="false"/>
    <col min="12045" max="12045" customWidth="true" style="42" width="3.28515625" collapsed="false"/>
    <col min="12046" max="12046" customWidth="true" style="42" width="10.5703125" collapsed="false"/>
    <col min="12047" max="12290" style="42" width="9.140625" collapsed="false"/>
    <col min="12291" max="12291" customWidth="true" style="42" width="23.140625" collapsed="false"/>
    <col min="12292" max="12297" bestFit="true" customWidth="true" style="42" width="11.28515625" collapsed="false"/>
    <col min="12298" max="12298" customWidth="true" style="42" width="10.7109375" collapsed="false"/>
    <col min="12299" max="12300" customWidth="true" style="42" width="9.85546875" collapsed="false"/>
    <col min="12301" max="12301" customWidth="true" style="42" width="3.28515625" collapsed="false"/>
    <col min="12302" max="12302" customWidth="true" style="42" width="10.5703125" collapsed="false"/>
    <col min="12303" max="12546" style="42" width="9.140625" collapsed="false"/>
    <col min="12547" max="12547" customWidth="true" style="42" width="23.140625" collapsed="false"/>
    <col min="12548" max="12553" bestFit="true" customWidth="true" style="42" width="11.28515625" collapsed="false"/>
    <col min="12554" max="12554" customWidth="true" style="42" width="10.7109375" collapsed="false"/>
    <col min="12555" max="12556" customWidth="true" style="42" width="9.85546875" collapsed="false"/>
    <col min="12557" max="12557" customWidth="true" style="42" width="3.28515625" collapsed="false"/>
    <col min="12558" max="12558" customWidth="true" style="42" width="10.5703125" collapsed="false"/>
    <col min="12559" max="12802" style="42" width="9.140625" collapsed="false"/>
    <col min="12803" max="12803" customWidth="true" style="42" width="23.140625" collapsed="false"/>
    <col min="12804" max="12809" bestFit="true" customWidth="true" style="42" width="11.28515625" collapsed="false"/>
    <col min="12810" max="12810" customWidth="true" style="42" width="10.7109375" collapsed="false"/>
    <col min="12811" max="12812" customWidth="true" style="42" width="9.85546875" collapsed="false"/>
    <col min="12813" max="12813" customWidth="true" style="42" width="3.28515625" collapsed="false"/>
    <col min="12814" max="12814" customWidth="true" style="42" width="10.5703125" collapsed="false"/>
    <col min="12815" max="13058" style="42" width="9.140625" collapsed="false"/>
    <col min="13059" max="13059" customWidth="true" style="42" width="23.140625" collapsed="false"/>
    <col min="13060" max="13065" bestFit="true" customWidth="true" style="42" width="11.28515625" collapsed="false"/>
    <col min="13066" max="13066" customWidth="true" style="42" width="10.7109375" collapsed="false"/>
    <col min="13067" max="13068" customWidth="true" style="42" width="9.85546875" collapsed="false"/>
    <col min="13069" max="13069" customWidth="true" style="42" width="3.28515625" collapsed="false"/>
    <col min="13070" max="13070" customWidth="true" style="42" width="10.5703125" collapsed="false"/>
    <col min="13071" max="13314" style="42" width="9.140625" collapsed="false"/>
    <col min="13315" max="13315" customWidth="true" style="42" width="23.140625" collapsed="false"/>
    <col min="13316" max="13321" bestFit="true" customWidth="true" style="42" width="11.28515625" collapsed="false"/>
    <col min="13322" max="13322" customWidth="true" style="42" width="10.7109375" collapsed="false"/>
    <col min="13323" max="13324" customWidth="true" style="42" width="9.85546875" collapsed="false"/>
    <col min="13325" max="13325" customWidth="true" style="42" width="3.28515625" collapsed="false"/>
    <col min="13326" max="13326" customWidth="true" style="42" width="10.5703125" collapsed="false"/>
    <col min="13327" max="13570" style="42" width="9.140625" collapsed="false"/>
    <col min="13571" max="13571" customWidth="true" style="42" width="23.140625" collapsed="false"/>
    <col min="13572" max="13577" bestFit="true" customWidth="true" style="42" width="11.28515625" collapsed="false"/>
    <col min="13578" max="13578" customWidth="true" style="42" width="10.7109375" collapsed="false"/>
    <col min="13579" max="13580" customWidth="true" style="42" width="9.85546875" collapsed="false"/>
    <col min="13581" max="13581" customWidth="true" style="42" width="3.28515625" collapsed="false"/>
    <col min="13582" max="13582" customWidth="true" style="42" width="10.5703125" collapsed="false"/>
    <col min="13583" max="13826" style="42" width="9.140625" collapsed="false"/>
    <col min="13827" max="13827" customWidth="true" style="42" width="23.140625" collapsed="false"/>
    <col min="13828" max="13833" bestFit="true" customWidth="true" style="42" width="11.28515625" collapsed="false"/>
    <col min="13834" max="13834" customWidth="true" style="42" width="10.7109375" collapsed="false"/>
    <col min="13835" max="13836" customWidth="true" style="42" width="9.85546875" collapsed="false"/>
    <col min="13837" max="13837" customWidth="true" style="42" width="3.28515625" collapsed="false"/>
    <col min="13838" max="13838" customWidth="true" style="42" width="10.5703125" collapsed="false"/>
    <col min="13839" max="14082" style="42" width="9.140625" collapsed="false"/>
    <col min="14083" max="14083" customWidth="true" style="42" width="23.140625" collapsed="false"/>
    <col min="14084" max="14089" bestFit="true" customWidth="true" style="42" width="11.28515625" collapsed="false"/>
    <col min="14090" max="14090" customWidth="true" style="42" width="10.7109375" collapsed="false"/>
    <col min="14091" max="14092" customWidth="true" style="42" width="9.85546875" collapsed="false"/>
    <col min="14093" max="14093" customWidth="true" style="42" width="3.28515625" collapsed="false"/>
    <col min="14094" max="14094" customWidth="true" style="42" width="10.5703125" collapsed="false"/>
    <col min="14095" max="14338" style="42" width="9.140625" collapsed="false"/>
    <col min="14339" max="14339" customWidth="true" style="42" width="23.140625" collapsed="false"/>
    <col min="14340" max="14345" bestFit="true" customWidth="true" style="42" width="11.28515625" collapsed="false"/>
    <col min="14346" max="14346" customWidth="true" style="42" width="10.7109375" collapsed="false"/>
    <col min="14347" max="14348" customWidth="true" style="42" width="9.85546875" collapsed="false"/>
    <col min="14349" max="14349" customWidth="true" style="42" width="3.28515625" collapsed="false"/>
    <col min="14350" max="14350" customWidth="true" style="42" width="10.5703125" collapsed="false"/>
    <col min="14351" max="14594" style="42" width="9.140625" collapsed="false"/>
    <col min="14595" max="14595" customWidth="true" style="42" width="23.140625" collapsed="false"/>
    <col min="14596" max="14601" bestFit="true" customWidth="true" style="42" width="11.28515625" collapsed="false"/>
    <col min="14602" max="14602" customWidth="true" style="42" width="10.7109375" collapsed="false"/>
    <col min="14603" max="14604" customWidth="true" style="42" width="9.85546875" collapsed="false"/>
    <col min="14605" max="14605" customWidth="true" style="42" width="3.28515625" collapsed="false"/>
    <col min="14606" max="14606" customWidth="true" style="42" width="10.5703125" collapsed="false"/>
    <col min="14607" max="14850" style="42" width="9.140625" collapsed="false"/>
    <col min="14851" max="14851" customWidth="true" style="42" width="23.140625" collapsed="false"/>
    <col min="14852" max="14857" bestFit="true" customWidth="true" style="42" width="11.28515625" collapsed="false"/>
    <col min="14858" max="14858" customWidth="true" style="42" width="10.7109375" collapsed="false"/>
    <col min="14859" max="14860" customWidth="true" style="42" width="9.85546875" collapsed="false"/>
    <col min="14861" max="14861" customWidth="true" style="42" width="3.28515625" collapsed="false"/>
    <col min="14862" max="14862" customWidth="true" style="42" width="10.5703125" collapsed="false"/>
    <col min="14863" max="15106" style="42" width="9.140625" collapsed="false"/>
    <col min="15107" max="15107" customWidth="true" style="42" width="23.140625" collapsed="false"/>
    <col min="15108" max="15113" bestFit="true" customWidth="true" style="42" width="11.28515625" collapsed="false"/>
    <col min="15114" max="15114" customWidth="true" style="42" width="10.7109375" collapsed="false"/>
    <col min="15115" max="15116" customWidth="true" style="42" width="9.85546875" collapsed="false"/>
    <col min="15117" max="15117" customWidth="true" style="42" width="3.28515625" collapsed="false"/>
    <col min="15118" max="15118" customWidth="true" style="42" width="10.5703125" collapsed="false"/>
    <col min="15119" max="15362" style="42" width="9.140625" collapsed="false"/>
    <col min="15363" max="15363" customWidth="true" style="42" width="23.140625" collapsed="false"/>
    <col min="15364" max="15369" bestFit="true" customWidth="true" style="42" width="11.28515625" collapsed="false"/>
    <col min="15370" max="15370" customWidth="true" style="42" width="10.7109375" collapsed="false"/>
    <col min="15371" max="15372" customWidth="true" style="42" width="9.85546875" collapsed="false"/>
    <col min="15373" max="15373" customWidth="true" style="42" width="3.28515625" collapsed="false"/>
    <col min="15374" max="15374" customWidth="true" style="42" width="10.5703125" collapsed="false"/>
    <col min="15375" max="15618" style="42" width="9.140625" collapsed="false"/>
    <col min="15619" max="15619" customWidth="true" style="42" width="23.140625" collapsed="false"/>
    <col min="15620" max="15625" bestFit="true" customWidth="true" style="42" width="11.28515625" collapsed="false"/>
    <col min="15626" max="15626" customWidth="true" style="42" width="10.7109375" collapsed="false"/>
    <col min="15627" max="15628" customWidth="true" style="42" width="9.85546875" collapsed="false"/>
    <col min="15629" max="15629" customWidth="true" style="42" width="3.28515625" collapsed="false"/>
    <col min="15630" max="15630" customWidth="true" style="42" width="10.5703125" collapsed="false"/>
    <col min="15631" max="15874" style="42" width="9.140625" collapsed="false"/>
    <col min="15875" max="15875" customWidth="true" style="42" width="23.140625" collapsed="false"/>
    <col min="15876" max="15881" bestFit="true" customWidth="true" style="42" width="11.28515625" collapsed="false"/>
    <col min="15882" max="15882" customWidth="true" style="42" width="10.7109375" collapsed="false"/>
    <col min="15883" max="15884" customWidth="true" style="42" width="9.85546875" collapsed="false"/>
    <col min="15885" max="15885" customWidth="true" style="42" width="3.28515625" collapsed="false"/>
    <col min="15886" max="15886" customWidth="true" style="42" width="10.5703125" collapsed="false"/>
    <col min="15887" max="16130" style="42" width="9.140625" collapsed="false"/>
    <col min="16131" max="16131" customWidth="true" style="42" width="23.140625" collapsed="false"/>
    <col min="16132" max="16137" bestFit="true" customWidth="true" style="42" width="11.28515625" collapsed="false"/>
    <col min="16138" max="16138" customWidth="true" style="42" width="10.7109375" collapsed="false"/>
    <col min="16139" max="16140" customWidth="true" style="42" width="9.85546875" collapsed="false"/>
    <col min="16141" max="16141" customWidth="true" style="42" width="3.28515625" collapsed="false"/>
    <col min="16142" max="16142" customWidth="true" style="42" width="10.5703125" collapsed="false"/>
    <col min="16143" max="16384" style="42" width="9.140625" collapsed="false"/>
  </cols>
  <sheetData>
    <row r="1" spans="1:15" x14ac:dyDescent="0.25">
      <c r="A1" s="242" t="s">
        <v>194</v>
      </c>
      <c r="B1" s="242"/>
      <c r="C1" s="242"/>
      <c r="D1" s="242"/>
      <c r="E1" s="242"/>
      <c r="F1" s="242"/>
      <c r="G1" s="242"/>
      <c r="H1" s="242"/>
      <c r="I1" s="242"/>
      <c r="J1" s="243"/>
      <c r="K1" s="243"/>
      <c r="L1" s="243"/>
    </row>
    <row r="2" spans="1:15" x14ac:dyDescent="0.25">
      <c r="A2" s="242"/>
      <c r="B2" s="242"/>
      <c r="C2" s="242"/>
      <c r="D2" s="242"/>
      <c r="E2" s="242"/>
      <c r="F2" s="242"/>
      <c r="G2" s="242"/>
      <c r="H2" s="242"/>
      <c r="I2" s="242"/>
      <c r="J2" s="243"/>
      <c r="K2" s="243"/>
      <c r="L2" s="243"/>
    </row>
    <row r="3" spans="1:15" ht="43.5" customHeight="1" x14ac:dyDescent="0.25">
      <c r="A3" s="242"/>
      <c r="B3" s="350">
        <v>2017</v>
      </c>
      <c r="C3" s="351"/>
      <c r="D3" s="351"/>
      <c r="E3" s="352"/>
      <c r="F3" s="350">
        <v>2018</v>
      </c>
      <c r="G3" s="351"/>
      <c r="H3" s="351"/>
      <c r="I3" s="352"/>
      <c r="J3" s="350">
        <v>2019</v>
      </c>
      <c r="K3" s="351"/>
      <c r="L3" s="352"/>
      <c r="N3" s="350" t="s">
        <v>171</v>
      </c>
      <c r="O3" s="352"/>
    </row>
    <row r="4" spans="1:15" ht="23.25" customHeight="1" x14ac:dyDescent="0.25">
      <c r="A4" s="244"/>
      <c r="B4" s="233">
        <v>42094</v>
      </c>
      <c r="C4" s="233">
        <v>42185</v>
      </c>
      <c r="D4" s="233">
        <v>42277</v>
      </c>
      <c r="E4" s="233">
        <v>42369</v>
      </c>
      <c r="F4" s="233">
        <v>42094</v>
      </c>
      <c r="G4" s="233">
        <v>42185</v>
      </c>
      <c r="H4" s="233">
        <v>42277</v>
      </c>
      <c r="I4" s="233">
        <v>42369</v>
      </c>
      <c r="J4" s="233">
        <v>42460</v>
      </c>
      <c r="K4" s="233">
        <v>42551</v>
      </c>
      <c r="L4" s="233">
        <v>42643</v>
      </c>
      <c r="N4" s="133" t="s">
        <v>58</v>
      </c>
      <c r="O4" s="245" t="s">
        <v>76</v>
      </c>
    </row>
    <row r="5" spans="1:15" ht="15" customHeight="1" x14ac:dyDescent="0.25">
      <c r="A5" s="235" t="s">
        <v>67</v>
      </c>
      <c r="B5" s="235">
        <v>10873</v>
      </c>
      <c r="C5" s="235">
        <v>10916</v>
      </c>
      <c r="D5" s="152">
        <v>10899</v>
      </c>
      <c r="E5" s="152">
        <v>10843</v>
      </c>
      <c r="F5" s="152">
        <v>10933</v>
      </c>
      <c r="G5" s="152">
        <v>11143</v>
      </c>
      <c r="H5" s="152">
        <v>10955</v>
      </c>
      <c r="I5" s="152">
        <v>10990</v>
      </c>
      <c r="J5" s="246">
        <v>10989</v>
      </c>
      <c r="K5" s="246">
        <v>11079</v>
      </c>
      <c r="L5" s="246">
        <v>11432</v>
      </c>
      <c r="N5" s="151">
        <f>L5-H5</f>
        <v>477</v>
      </c>
      <c r="O5" s="247">
        <f>N5/H5</f>
        <v>4.3541761752624371E-2</v>
      </c>
    </row>
    <row r="6" spans="1:15" ht="18" customHeight="1" x14ac:dyDescent="0.25">
      <c r="A6" s="248" t="s">
        <v>2</v>
      </c>
      <c r="B6" s="248">
        <v>447</v>
      </c>
      <c r="C6" s="248">
        <v>454</v>
      </c>
      <c r="D6" s="95">
        <v>445</v>
      </c>
      <c r="E6" s="95">
        <v>438</v>
      </c>
      <c r="F6" s="95">
        <v>426</v>
      </c>
      <c r="G6" s="95">
        <v>438</v>
      </c>
      <c r="H6" s="95">
        <v>418</v>
      </c>
      <c r="I6" s="95">
        <v>410</v>
      </c>
      <c r="J6" s="249">
        <v>394</v>
      </c>
      <c r="K6" s="103">
        <v>347</v>
      </c>
      <c r="L6" s="103">
        <v>330</v>
      </c>
      <c r="N6" s="151">
        <f t="shared" ref="N6:N37" si="0">L6-H6</f>
        <v>-88</v>
      </c>
      <c r="O6" s="247">
        <f t="shared" ref="O6:O37" si="1">N6/H6</f>
        <v>-0.21052631578947367</v>
      </c>
    </row>
    <row r="7" spans="1:15" x14ac:dyDescent="0.25">
      <c r="A7" s="248" t="s">
        <v>3</v>
      </c>
      <c r="B7" s="248">
        <v>367</v>
      </c>
      <c r="C7" s="248">
        <v>369</v>
      </c>
      <c r="D7" s="95">
        <v>366</v>
      </c>
      <c r="E7" s="95">
        <v>371</v>
      </c>
      <c r="F7" s="95">
        <v>393</v>
      </c>
      <c r="G7" s="95">
        <v>404</v>
      </c>
      <c r="H7" s="95">
        <v>378</v>
      </c>
      <c r="I7" s="95">
        <v>395</v>
      </c>
      <c r="J7" s="249">
        <v>373</v>
      </c>
      <c r="K7" s="103">
        <v>316</v>
      </c>
      <c r="L7" s="103">
        <v>332</v>
      </c>
      <c r="N7" s="151">
        <f t="shared" si="0"/>
        <v>-46</v>
      </c>
      <c r="O7" s="247">
        <f t="shared" si="1"/>
        <v>-0.12169312169312169</v>
      </c>
    </row>
    <row r="8" spans="1:15" x14ac:dyDescent="0.25">
      <c r="A8" s="248" t="s">
        <v>4</v>
      </c>
      <c r="B8" s="248">
        <v>132</v>
      </c>
      <c r="C8" s="248">
        <v>142</v>
      </c>
      <c r="D8" s="103">
        <v>124</v>
      </c>
      <c r="E8" s="103">
        <v>132</v>
      </c>
      <c r="F8" s="103">
        <v>127</v>
      </c>
      <c r="G8" s="103">
        <v>109</v>
      </c>
      <c r="H8" s="103">
        <v>111</v>
      </c>
      <c r="I8" s="103">
        <v>123</v>
      </c>
      <c r="J8" s="249">
        <v>107</v>
      </c>
      <c r="K8" s="103">
        <v>114</v>
      </c>
      <c r="L8" s="103">
        <v>116</v>
      </c>
      <c r="N8" s="151">
        <f t="shared" si="0"/>
        <v>5</v>
      </c>
      <c r="O8" s="247">
        <f t="shared" si="1"/>
        <v>4.5045045045045043E-2</v>
      </c>
    </row>
    <row r="9" spans="1:15" x14ac:dyDescent="0.25">
      <c r="A9" s="248" t="s">
        <v>5</v>
      </c>
      <c r="B9" s="248">
        <v>116</v>
      </c>
      <c r="C9" s="248">
        <v>126</v>
      </c>
      <c r="D9" s="95">
        <v>116</v>
      </c>
      <c r="E9" s="95">
        <v>116</v>
      </c>
      <c r="F9" s="95">
        <v>125</v>
      </c>
      <c r="G9" s="95">
        <v>120</v>
      </c>
      <c r="H9" s="95">
        <v>120</v>
      </c>
      <c r="I9" s="95">
        <v>117</v>
      </c>
      <c r="J9" s="249">
        <v>118</v>
      </c>
      <c r="K9" s="103">
        <v>112</v>
      </c>
      <c r="L9" s="103">
        <v>117</v>
      </c>
      <c r="N9" s="151">
        <f t="shared" si="0"/>
        <v>-3</v>
      </c>
      <c r="O9" s="247">
        <f t="shared" si="1"/>
        <v>-2.5000000000000001E-2</v>
      </c>
    </row>
    <row r="10" spans="1:15" ht="18" customHeight="1" x14ac:dyDescent="0.25">
      <c r="A10" s="248" t="s">
        <v>6</v>
      </c>
      <c r="B10" s="248">
        <v>101</v>
      </c>
      <c r="C10" s="248">
        <v>110</v>
      </c>
      <c r="D10" s="95">
        <v>119</v>
      </c>
      <c r="E10" s="95">
        <v>121</v>
      </c>
      <c r="F10" s="95">
        <v>124</v>
      </c>
      <c r="G10" s="95">
        <v>135</v>
      </c>
      <c r="H10" s="95">
        <v>125</v>
      </c>
      <c r="I10" s="95">
        <v>114</v>
      </c>
      <c r="J10" s="249">
        <v>116</v>
      </c>
      <c r="K10" s="103">
        <v>113</v>
      </c>
      <c r="L10" s="103">
        <v>118</v>
      </c>
      <c r="N10" s="151">
        <f t="shared" si="0"/>
        <v>-7</v>
      </c>
      <c r="O10" s="247">
        <f t="shared" si="1"/>
        <v>-5.6000000000000001E-2</v>
      </c>
    </row>
    <row r="11" spans="1:15" x14ac:dyDescent="0.25">
      <c r="A11" s="248" t="s">
        <v>7</v>
      </c>
      <c r="B11" s="248">
        <v>199</v>
      </c>
      <c r="C11" s="248">
        <v>201</v>
      </c>
      <c r="D11" s="95">
        <v>188</v>
      </c>
      <c r="E11" s="95">
        <v>176</v>
      </c>
      <c r="F11" s="95">
        <v>160</v>
      </c>
      <c r="G11" s="95">
        <v>158</v>
      </c>
      <c r="H11" s="95">
        <v>165</v>
      </c>
      <c r="I11" s="95">
        <v>156</v>
      </c>
      <c r="J11" s="249">
        <v>181</v>
      </c>
      <c r="K11" s="103">
        <v>154</v>
      </c>
      <c r="L11" s="103">
        <v>155</v>
      </c>
      <c r="N11" s="151">
        <f t="shared" si="0"/>
        <v>-10</v>
      </c>
      <c r="O11" s="247">
        <f t="shared" si="1"/>
        <v>-6.0606060606060608E-2</v>
      </c>
    </row>
    <row r="12" spans="1:15" x14ac:dyDescent="0.25">
      <c r="A12" s="248" t="s">
        <v>8</v>
      </c>
      <c r="B12" s="248">
        <v>252</v>
      </c>
      <c r="C12" s="248">
        <v>255</v>
      </c>
      <c r="D12" s="95">
        <v>267</v>
      </c>
      <c r="E12" s="95">
        <v>259</v>
      </c>
      <c r="F12" s="95">
        <v>254</v>
      </c>
      <c r="G12" s="95">
        <v>241</v>
      </c>
      <c r="H12" s="95">
        <v>244</v>
      </c>
      <c r="I12" s="95">
        <v>274</v>
      </c>
      <c r="J12" s="249">
        <v>262</v>
      </c>
      <c r="K12" s="103">
        <v>258</v>
      </c>
      <c r="L12" s="103">
        <v>256</v>
      </c>
      <c r="N12" s="151">
        <f t="shared" si="0"/>
        <v>12</v>
      </c>
      <c r="O12" s="247">
        <f t="shared" si="1"/>
        <v>4.9180327868852458E-2</v>
      </c>
    </row>
    <row r="13" spans="1:15" x14ac:dyDescent="0.25">
      <c r="A13" s="248" t="s">
        <v>9</v>
      </c>
      <c r="B13" s="248">
        <v>73</v>
      </c>
      <c r="C13" s="248">
        <v>75</v>
      </c>
      <c r="D13" s="95">
        <v>80</v>
      </c>
      <c r="E13" s="95">
        <v>81</v>
      </c>
      <c r="F13" s="95">
        <v>73</v>
      </c>
      <c r="G13" s="95">
        <v>80</v>
      </c>
      <c r="H13" s="95">
        <v>91</v>
      </c>
      <c r="I13" s="95">
        <v>83</v>
      </c>
      <c r="J13" s="249">
        <v>83</v>
      </c>
      <c r="K13" s="103">
        <v>98</v>
      </c>
      <c r="L13" s="103">
        <v>96</v>
      </c>
      <c r="N13" s="151">
        <f t="shared" si="0"/>
        <v>5</v>
      </c>
      <c r="O13" s="247">
        <f t="shared" si="1"/>
        <v>5.4945054945054944E-2</v>
      </c>
    </row>
    <row r="14" spans="1:15" ht="18" customHeight="1" x14ac:dyDescent="0.25">
      <c r="A14" s="248" t="s">
        <v>10</v>
      </c>
      <c r="B14" s="248">
        <v>210</v>
      </c>
      <c r="C14" s="248">
        <v>201</v>
      </c>
      <c r="D14" s="95">
        <v>189</v>
      </c>
      <c r="E14" s="95">
        <v>189</v>
      </c>
      <c r="F14" s="95">
        <v>187</v>
      </c>
      <c r="G14" s="95">
        <v>186</v>
      </c>
      <c r="H14" s="95">
        <v>186</v>
      </c>
      <c r="I14" s="95">
        <v>190</v>
      </c>
      <c r="J14" s="249">
        <v>182</v>
      </c>
      <c r="K14" s="103">
        <v>173</v>
      </c>
      <c r="L14" s="103">
        <v>175</v>
      </c>
      <c r="N14" s="151">
        <f t="shared" si="0"/>
        <v>-11</v>
      </c>
      <c r="O14" s="247">
        <f t="shared" si="1"/>
        <v>-5.9139784946236562E-2</v>
      </c>
    </row>
    <row r="15" spans="1:15" x14ac:dyDescent="0.25">
      <c r="A15" s="248" t="s">
        <v>11</v>
      </c>
      <c r="B15" s="248">
        <v>440</v>
      </c>
      <c r="C15" s="248">
        <v>425</v>
      </c>
      <c r="D15" s="95">
        <v>415</v>
      </c>
      <c r="E15" s="95">
        <v>389</v>
      </c>
      <c r="F15" s="95">
        <v>398</v>
      </c>
      <c r="G15" s="95">
        <v>401</v>
      </c>
      <c r="H15" s="95">
        <v>422</v>
      </c>
      <c r="I15" s="95">
        <v>408</v>
      </c>
      <c r="J15" s="249">
        <v>405</v>
      </c>
      <c r="K15" s="103">
        <v>420</v>
      </c>
      <c r="L15" s="103">
        <v>425</v>
      </c>
      <c r="N15" s="151">
        <f t="shared" si="0"/>
        <v>3</v>
      </c>
      <c r="O15" s="247">
        <f t="shared" si="1"/>
        <v>7.1090047393364926E-3</v>
      </c>
    </row>
    <row r="16" spans="1:15" x14ac:dyDescent="0.25">
      <c r="A16" s="248" t="s">
        <v>12</v>
      </c>
      <c r="B16" s="248">
        <v>55</v>
      </c>
      <c r="C16" s="248">
        <v>56</v>
      </c>
      <c r="D16" s="95">
        <v>38</v>
      </c>
      <c r="E16" s="95">
        <v>52</v>
      </c>
      <c r="F16" s="95">
        <v>55</v>
      </c>
      <c r="G16" s="95">
        <v>55</v>
      </c>
      <c r="H16" s="95">
        <v>42</v>
      </c>
      <c r="I16" s="95">
        <v>46</v>
      </c>
      <c r="J16" s="249">
        <v>63</v>
      </c>
      <c r="K16" s="103">
        <v>55</v>
      </c>
      <c r="L16" s="103">
        <v>60</v>
      </c>
      <c r="N16" s="151">
        <f t="shared" si="0"/>
        <v>18</v>
      </c>
      <c r="O16" s="247">
        <f t="shared" si="1"/>
        <v>0.42857142857142855</v>
      </c>
    </row>
    <row r="17" spans="1:15" x14ac:dyDescent="0.25">
      <c r="A17" s="248" t="s">
        <v>13</v>
      </c>
      <c r="B17" s="248">
        <v>1246</v>
      </c>
      <c r="C17" s="248">
        <v>1303</v>
      </c>
      <c r="D17" s="95">
        <v>1335</v>
      </c>
      <c r="E17" s="95">
        <v>1310</v>
      </c>
      <c r="F17" s="95">
        <v>1379</v>
      </c>
      <c r="G17" s="95">
        <v>1421</v>
      </c>
      <c r="H17" s="95">
        <v>1452</v>
      </c>
      <c r="I17" s="95">
        <v>1457</v>
      </c>
      <c r="J17" s="249">
        <v>1515</v>
      </c>
      <c r="K17" s="103">
        <v>1624</v>
      </c>
      <c r="L17" s="103">
        <v>1732</v>
      </c>
      <c r="N17" s="151">
        <f t="shared" si="0"/>
        <v>280</v>
      </c>
      <c r="O17" s="247">
        <f>N17/H17</f>
        <v>0.1928374655647383</v>
      </c>
    </row>
    <row r="18" spans="1:15" ht="18" customHeight="1" x14ac:dyDescent="0.25">
      <c r="A18" s="248" t="s">
        <v>14</v>
      </c>
      <c r="B18" s="248">
        <v>65</v>
      </c>
      <c r="C18" s="248">
        <v>69</v>
      </c>
      <c r="D18" s="95">
        <v>66</v>
      </c>
      <c r="E18" s="95">
        <v>69</v>
      </c>
      <c r="F18" s="95">
        <v>63</v>
      </c>
      <c r="G18" s="95">
        <v>62</v>
      </c>
      <c r="H18" s="95">
        <v>59</v>
      </c>
      <c r="I18" s="95">
        <v>62</v>
      </c>
      <c r="J18" s="249">
        <v>60</v>
      </c>
      <c r="K18" s="103">
        <v>55</v>
      </c>
      <c r="L18" s="103">
        <v>59</v>
      </c>
      <c r="N18" s="151">
        <f t="shared" si="0"/>
        <v>0</v>
      </c>
      <c r="O18" s="247">
        <f t="shared" si="1"/>
        <v>0</v>
      </c>
    </row>
    <row r="19" spans="1:15" x14ac:dyDescent="0.25">
      <c r="A19" s="248" t="s">
        <v>15</v>
      </c>
      <c r="B19" s="248">
        <v>195</v>
      </c>
      <c r="C19" s="248">
        <v>195</v>
      </c>
      <c r="D19" s="95">
        <v>204</v>
      </c>
      <c r="E19" s="95">
        <v>214</v>
      </c>
      <c r="F19" s="95">
        <v>185</v>
      </c>
      <c r="G19" s="95">
        <v>198</v>
      </c>
      <c r="H19" s="95">
        <v>176</v>
      </c>
      <c r="I19" s="95">
        <v>191</v>
      </c>
      <c r="J19" s="249">
        <v>211</v>
      </c>
      <c r="K19" s="103">
        <v>213</v>
      </c>
      <c r="L19" s="103">
        <v>247</v>
      </c>
      <c r="N19" s="151">
        <f t="shared" si="0"/>
        <v>71</v>
      </c>
      <c r="O19" s="247">
        <f t="shared" si="1"/>
        <v>0.40340909090909088</v>
      </c>
    </row>
    <row r="20" spans="1:15" x14ac:dyDescent="0.25">
      <c r="A20" s="248" t="s">
        <v>16</v>
      </c>
      <c r="B20" s="248">
        <v>515</v>
      </c>
      <c r="C20" s="248">
        <v>521</v>
      </c>
      <c r="D20" s="95">
        <v>501</v>
      </c>
      <c r="E20" s="95">
        <v>520</v>
      </c>
      <c r="F20" s="95">
        <v>510</v>
      </c>
      <c r="G20" s="95">
        <v>507</v>
      </c>
      <c r="H20" s="95">
        <v>546</v>
      </c>
      <c r="I20" s="95">
        <v>527</v>
      </c>
      <c r="J20" s="249">
        <v>533</v>
      </c>
      <c r="K20" s="103">
        <v>539</v>
      </c>
      <c r="L20" s="103">
        <v>549</v>
      </c>
      <c r="N20" s="151">
        <f t="shared" si="0"/>
        <v>3</v>
      </c>
      <c r="O20" s="247">
        <f t="shared" si="1"/>
        <v>5.4945054945054949E-3</v>
      </c>
    </row>
    <row r="21" spans="1:15" x14ac:dyDescent="0.25">
      <c r="A21" s="248" t="s">
        <v>17</v>
      </c>
      <c r="B21" s="248">
        <v>2071</v>
      </c>
      <c r="C21" s="248">
        <v>2045</v>
      </c>
      <c r="D21" s="95">
        <v>2023</v>
      </c>
      <c r="E21" s="95">
        <v>2143</v>
      </c>
      <c r="F21" s="95">
        <v>2149</v>
      </c>
      <c r="G21" s="95">
        <v>2264</v>
      </c>
      <c r="H21" s="95">
        <v>2145</v>
      </c>
      <c r="I21" s="95">
        <v>2190</v>
      </c>
      <c r="J21" s="249">
        <v>2191</v>
      </c>
      <c r="K21" s="103">
        <v>2275</v>
      </c>
      <c r="L21" s="103">
        <v>2317</v>
      </c>
      <c r="N21" s="151">
        <f t="shared" si="0"/>
        <v>172</v>
      </c>
      <c r="O21" s="247">
        <f t="shared" si="1"/>
        <v>8.0186480186480183E-2</v>
      </c>
    </row>
    <row r="22" spans="1:15" ht="18" customHeight="1" x14ac:dyDescent="0.25">
      <c r="A22" s="248" t="s">
        <v>18</v>
      </c>
      <c r="B22" s="248">
        <v>658</v>
      </c>
      <c r="C22" s="248">
        <v>623</v>
      </c>
      <c r="D22" s="95">
        <v>617</v>
      </c>
      <c r="E22" s="95">
        <v>611</v>
      </c>
      <c r="F22" s="95">
        <v>608</v>
      </c>
      <c r="G22" s="95">
        <v>694</v>
      </c>
      <c r="H22" s="95">
        <v>620</v>
      </c>
      <c r="I22" s="95">
        <v>610</v>
      </c>
      <c r="J22" s="249">
        <v>560</v>
      </c>
      <c r="K22" s="103">
        <v>568</v>
      </c>
      <c r="L22" s="103">
        <v>639</v>
      </c>
      <c r="N22" s="151">
        <f t="shared" si="0"/>
        <v>19</v>
      </c>
      <c r="O22" s="247">
        <f t="shared" si="1"/>
        <v>3.0645161290322579E-2</v>
      </c>
    </row>
    <row r="23" spans="1:15" x14ac:dyDescent="0.25">
      <c r="A23" s="248" t="s">
        <v>19</v>
      </c>
      <c r="B23" s="248">
        <v>46</v>
      </c>
      <c r="C23" s="248">
        <v>41</v>
      </c>
      <c r="D23" s="95">
        <v>49</v>
      </c>
      <c r="E23" s="95">
        <v>48</v>
      </c>
      <c r="F23" s="95">
        <v>50</v>
      </c>
      <c r="G23" s="95">
        <v>52</v>
      </c>
      <c r="H23" s="95">
        <v>49</v>
      </c>
      <c r="I23" s="95">
        <v>46</v>
      </c>
      <c r="J23" s="249">
        <v>37</v>
      </c>
      <c r="K23" s="103">
        <v>49</v>
      </c>
      <c r="L23" s="103">
        <v>52</v>
      </c>
      <c r="N23" s="151">
        <f t="shared" si="0"/>
        <v>3</v>
      </c>
      <c r="O23" s="247">
        <f t="shared" si="1"/>
        <v>6.1224489795918366E-2</v>
      </c>
    </row>
    <row r="24" spans="1:15" x14ac:dyDescent="0.25">
      <c r="A24" s="248" t="s">
        <v>20</v>
      </c>
      <c r="B24" s="248">
        <v>467</v>
      </c>
      <c r="C24" s="248">
        <v>447</v>
      </c>
      <c r="D24" s="95">
        <v>458</v>
      </c>
      <c r="E24" s="95">
        <v>415</v>
      </c>
      <c r="F24" s="95">
        <v>418</v>
      </c>
      <c r="G24" s="95">
        <v>410</v>
      </c>
      <c r="H24" s="95">
        <v>425</v>
      </c>
      <c r="I24" s="95">
        <v>420</v>
      </c>
      <c r="J24" s="249">
        <v>413</v>
      </c>
      <c r="K24" s="103">
        <v>412</v>
      </c>
      <c r="L24" s="103">
        <v>419</v>
      </c>
      <c r="N24" s="151">
        <f t="shared" si="0"/>
        <v>-6</v>
      </c>
      <c r="O24" s="247">
        <f t="shared" si="1"/>
        <v>-1.411764705882353E-2</v>
      </c>
    </row>
    <row r="25" spans="1:15" x14ac:dyDescent="0.25">
      <c r="A25" s="248" t="s">
        <v>21</v>
      </c>
      <c r="B25" s="248">
        <v>165</v>
      </c>
      <c r="C25" s="248">
        <v>154</v>
      </c>
      <c r="D25" s="95">
        <v>159</v>
      </c>
      <c r="E25" s="95">
        <v>148</v>
      </c>
      <c r="F25" s="95">
        <v>151</v>
      </c>
      <c r="G25" s="95">
        <v>142</v>
      </c>
      <c r="H25" s="95">
        <v>157</v>
      </c>
      <c r="I25" s="95">
        <v>148</v>
      </c>
      <c r="J25" s="249">
        <v>151</v>
      </c>
      <c r="K25" s="103">
        <v>131</v>
      </c>
      <c r="L25" s="103">
        <v>145</v>
      </c>
      <c r="N25" s="151">
        <f t="shared" si="0"/>
        <v>-12</v>
      </c>
      <c r="O25" s="247">
        <f t="shared" si="1"/>
        <v>-7.6433121019108277E-2</v>
      </c>
    </row>
    <row r="26" spans="1:15" ht="18" customHeight="1" x14ac:dyDescent="0.25">
      <c r="A26" s="248" t="s">
        <v>22</v>
      </c>
      <c r="B26" s="248">
        <v>214</v>
      </c>
      <c r="C26" s="248">
        <v>225</v>
      </c>
      <c r="D26" s="95">
        <v>238</v>
      </c>
      <c r="E26" s="95">
        <v>228</v>
      </c>
      <c r="F26" s="95">
        <v>220</v>
      </c>
      <c r="G26" s="95">
        <v>216</v>
      </c>
      <c r="H26" s="95">
        <v>229</v>
      </c>
      <c r="I26" s="95">
        <v>222</v>
      </c>
      <c r="J26" s="249">
        <v>219</v>
      </c>
      <c r="K26" s="103">
        <v>240</v>
      </c>
      <c r="L26" s="103">
        <v>245</v>
      </c>
      <c r="N26" s="151">
        <f t="shared" si="0"/>
        <v>16</v>
      </c>
      <c r="O26" s="247">
        <f t="shared" si="1"/>
        <v>6.9868995633187769E-2</v>
      </c>
    </row>
    <row r="27" spans="1:15" x14ac:dyDescent="0.25">
      <c r="A27" s="248" t="s">
        <v>23</v>
      </c>
      <c r="B27" s="248">
        <v>570</v>
      </c>
      <c r="C27" s="248">
        <v>544</v>
      </c>
      <c r="D27" s="95">
        <v>534</v>
      </c>
      <c r="E27" s="95">
        <v>532</v>
      </c>
      <c r="F27" s="95">
        <v>512</v>
      </c>
      <c r="G27" s="95">
        <v>443</v>
      </c>
      <c r="H27" s="95">
        <v>426</v>
      </c>
      <c r="I27" s="95">
        <v>546</v>
      </c>
      <c r="J27" s="249">
        <v>531</v>
      </c>
      <c r="K27" s="103">
        <v>531</v>
      </c>
      <c r="L27" s="103">
        <v>515</v>
      </c>
      <c r="N27" s="151">
        <f t="shared" si="0"/>
        <v>89</v>
      </c>
      <c r="O27" s="247">
        <f t="shared" si="1"/>
        <v>0.20892018779342722</v>
      </c>
    </row>
    <row r="28" spans="1:15" x14ac:dyDescent="0.25">
      <c r="A28" s="248" t="s">
        <v>24</v>
      </c>
      <c r="B28" s="248">
        <v>37</v>
      </c>
      <c r="C28" s="248">
        <v>46</v>
      </c>
      <c r="D28" s="95">
        <v>54</v>
      </c>
      <c r="E28" s="95">
        <v>35</v>
      </c>
      <c r="F28" s="95">
        <v>28</v>
      </c>
      <c r="G28" s="95">
        <v>22</v>
      </c>
      <c r="H28" s="95">
        <v>32</v>
      </c>
      <c r="I28" s="95">
        <v>34</v>
      </c>
      <c r="J28" s="249">
        <v>47</v>
      </c>
      <c r="K28" s="103">
        <v>54</v>
      </c>
      <c r="L28" s="103">
        <v>51</v>
      </c>
      <c r="N28" s="151">
        <f t="shared" si="0"/>
        <v>19</v>
      </c>
      <c r="O28" s="247">
        <f t="shared" si="1"/>
        <v>0.59375</v>
      </c>
    </row>
    <row r="29" spans="1:15" x14ac:dyDescent="0.25">
      <c r="A29" s="248" t="s">
        <v>25</v>
      </c>
      <c r="B29" s="248">
        <v>118</v>
      </c>
      <c r="C29" s="248">
        <v>129</v>
      </c>
      <c r="D29" s="95">
        <v>106</v>
      </c>
      <c r="E29" s="95">
        <v>110</v>
      </c>
      <c r="F29" s="95">
        <v>113</v>
      </c>
      <c r="G29" s="95">
        <v>118</v>
      </c>
      <c r="H29" s="95">
        <v>106</v>
      </c>
      <c r="I29" s="95">
        <v>111</v>
      </c>
      <c r="J29" s="249">
        <v>74</v>
      </c>
      <c r="K29" s="103">
        <v>71</v>
      </c>
      <c r="L29" s="103">
        <v>81</v>
      </c>
      <c r="N29" s="151">
        <f t="shared" si="0"/>
        <v>-25</v>
      </c>
      <c r="O29" s="247">
        <f t="shared" si="1"/>
        <v>-0.23584905660377359</v>
      </c>
    </row>
    <row r="30" spans="1:15" ht="18" customHeight="1" x14ac:dyDescent="0.25">
      <c r="A30" s="248" t="s">
        <v>26</v>
      </c>
      <c r="B30" s="248">
        <v>197</v>
      </c>
      <c r="C30" s="248">
        <v>181</v>
      </c>
      <c r="D30" s="95">
        <v>192</v>
      </c>
      <c r="E30" s="95">
        <v>198</v>
      </c>
      <c r="F30" s="95">
        <v>200</v>
      </c>
      <c r="G30" s="95">
        <v>200</v>
      </c>
      <c r="H30" s="95">
        <v>204</v>
      </c>
      <c r="I30" s="95">
        <v>191</v>
      </c>
      <c r="J30" s="249">
        <v>202</v>
      </c>
      <c r="K30" s="103">
        <v>202</v>
      </c>
      <c r="L30" s="103">
        <v>197</v>
      </c>
      <c r="N30" s="151">
        <f t="shared" si="0"/>
        <v>-7</v>
      </c>
      <c r="O30" s="247">
        <f t="shared" si="1"/>
        <v>-3.4313725490196081E-2</v>
      </c>
    </row>
    <row r="31" spans="1:15" x14ac:dyDescent="0.25">
      <c r="A31" s="248" t="s">
        <v>27</v>
      </c>
      <c r="B31" s="248">
        <v>87</v>
      </c>
      <c r="C31" s="248">
        <v>85</v>
      </c>
      <c r="D31" s="95">
        <v>90</v>
      </c>
      <c r="E31" s="95">
        <v>93</v>
      </c>
      <c r="F31" s="95">
        <v>83</v>
      </c>
      <c r="G31" s="95">
        <v>88</v>
      </c>
      <c r="H31" s="95">
        <v>81</v>
      </c>
      <c r="I31" s="95">
        <v>94</v>
      </c>
      <c r="J31" s="249">
        <v>81</v>
      </c>
      <c r="K31" s="103">
        <v>92</v>
      </c>
      <c r="L31" s="103">
        <v>85</v>
      </c>
      <c r="N31" s="151">
        <f t="shared" si="0"/>
        <v>4</v>
      </c>
      <c r="O31" s="247">
        <f t="shared" si="1"/>
        <v>4.9382716049382713E-2</v>
      </c>
    </row>
    <row r="32" spans="1:15" x14ac:dyDescent="0.25">
      <c r="A32" s="248" t="s">
        <v>28</v>
      </c>
      <c r="B32" s="248">
        <v>119</v>
      </c>
      <c r="C32" s="248">
        <v>119</v>
      </c>
      <c r="D32" s="95">
        <v>117</v>
      </c>
      <c r="E32" s="95">
        <v>103</v>
      </c>
      <c r="F32" s="95">
        <v>106</v>
      </c>
      <c r="G32" s="95">
        <v>87</v>
      </c>
      <c r="H32" s="95">
        <v>90</v>
      </c>
      <c r="I32" s="95">
        <v>79</v>
      </c>
      <c r="J32" s="249">
        <v>82</v>
      </c>
      <c r="K32" s="103">
        <v>86</v>
      </c>
      <c r="L32" s="103">
        <v>87</v>
      </c>
      <c r="N32" s="151">
        <f t="shared" si="0"/>
        <v>-3</v>
      </c>
      <c r="O32" s="247">
        <f t="shared" si="1"/>
        <v>-3.3333333333333333E-2</v>
      </c>
    </row>
    <row r="33" spans="1:23" x14ac:dyDescent="0.25">
      <c r="A33" s="248" t="s">
        <v>29</v>
      </c>
      <c r="B33" s="248">
        <v>191</v>
      </c>
      <c r="C33" s="248">
        <v>216</v>
      </c>
      <c r="D33" s="95">
        <v>218</v>
      </c>
      <c r="E33" s="95">
        <v>199</v>
      </c>
      <c r="F33" s="95">
        <v>216</v>
      </c>
      <c r="G33" s="95">
        <v>218</v>
      </c>
      <c r="H33" s="95">
        <v>218</v>
      </c>
      <c r="I33" s="95">
        <v>202</v>
      </c>
      <c r="J33" s="249">
        <v>223</v>
      </c>
      <c r="K33" s="103">
        <v>211</v>
      </c>
      <c r="L33" s="103">
        <v>219</v>
      </c>
      <c r="N33" s="151">
        <f>L33-H33</f>
        <v>1</v>
      </c>
      <c r="O33" s="247">
        <f t="shared" si="1"/>
        <v>4.5871559633027525E-3</v>
      </c>
    </row>
    <row r="34" spans="1:23" ht="18" customHeight="1" x14ac:dyDescent="0.25">
      <c r="A34" s="248" t="s">
        <v>30</v>
      </c>
      <c r="B34" s="248">
        <v>651</v>
      </c>
      <c r="C34" s="248">
        <v>640</v>
      </c>
      <c r="D34" s="95">
        <v>644</v>
      </c>
      <c r="E34" s="95">
        <v>617</v>
      </c>
      <c r="F34" s="95">
        <v>616</v>
      </c>
      <c r="G34" s="95">
        <v>638</v>
      </c>
      <c r="H34" s="95">
        <v>627</v>
      </c>
      <c r="I34" s="95">
        <v>588</v>
      </c>
      <c r="J34" s="249">
        <v>599</v>
      </c>
      <c r="K34" s="103">
        <v>594</v>
      </c>
      <c r="L34" s="103">
        <v>633</v>
      </c>
      <c r="N34" s="151">
        <f t="shared" si="0"/>
        <v>6</v>
      </c>
      <c r="O34" s="247">
        <f t="shared" si="1"/>
        <v>9.5693779904306216E-3</v>
      </c>
    </row>
    <row r="35" spans="1:23" x14ac:dyDescent="0.25">
      <c r="A35" s="248" t="s">
        <v>31</v>
      </c>
      <c r="B35" s="248">
        <v>208</v>
      </c>
      <c r="C35" s="248">
        <v>216</v>
      </c>
      <c r="D35" s="95">
        <v>235</v>
      </c>
      <c r="E35" s="95">
        <v>220</v>
      </c>
      <c r="F35" s="95">
        <v>241</v>
      </c>
      <c r="G35" s="95">
        <v>239</v>
      </c>
      <c r="H35" s="95">
        <v>234</v>
      </c>
      <c r="I35" s="95">
        <v>236</v>
      </c>
      <c r="J35" s="249">
        <v>233</v>
      </c>
      <c r="K35" s="103">
        <v>215</v>
      </c>
      <c r="L35" s="103">
        <v>224</v>
      </c>
      <c r="N35" s="151">
        <f t="shared" si="0"/>
        <v>-10</v>
      </c>
      <c r="O35" s="247">
        <f t="shared" si="1"/>
        <v>-4.2735042735042736E-2</v>
      </c>
    </row>
    <row r="36" spans="1:23" x14ac:dyDescent="0.25">
      <c r="A36" s="248" t="s">
        <v>32</v>
      </c>
      <c r="B36" s="248">
        <v>248</v>
      </c>
      <c r="C36" s="248">
        <v>237</v>
      </c>
      <c r="D36" s="95">
        <v>246</v>
      </c>
      <c r="E36" s="95">
        <v>250</v>
      </c>
      <c r="F36" s="95">
        <v>258</v>
      </c>
      <c r="G36" s="95">
        <v>258</v>
      </c>
      <c r="H36" s="95">
        <v>262</v>
      </c>
      <c r="I36" s="95">
        <v>262</v>
      </c>
      <c r="J36" s="249">
        <v>262</v>
      </c>
      <c r="K36" s="103">
        <v>267</v>
      </c>
      <c r="L36" s="103">
        <v>265</v>
      </c>
      <c r="N36" s="151">
        <f t="shared" si="0"/>
        <v>3</v>
      </c>
      <c r="O36" s="247">
        <f t="shared" si="1"/>
        <v>1.1450381679389313E-2</v>
      </c>
    </row>
    <row r="37" spans="1:23" x14ac:dyDescent="0.25">
      <c r="A37" s="248" t="s">
        <v>33</v>
      </c>
      <c r="B37" s="248">
        <v>413</v>
      </c>
      <c r="C37" s="248">
        <v>466</v>
      </c>
      <c r="D37" s="95">
        <v>466</v>
      </c>
      <c r="E37" s="95">
        <v>456</v>
      </c>
      <c r="F37" s="95">
        <v>505</v>
      </c>
      <c r="G37" s="95">
        <v>539</v>
      </c>
      <c r="H37" s="95">
        <v>515</v>
      </c>
      <c r="I37" s="95">
        <v>458</v>
      </c>
      <c r="J37" s="249">
        <v>481</v>
      </c>
      <c r="K37" s="103">
        <v>490</v>
      </c>
      <c r="L37" s="103">
        <v>491</v>
      </c>
      <c r="N37" s="151">
        <f t="shared" si="0"/>
        <v>-24</v>
      </c>
      <c r="O37" s="247">
        <f t="shared" si="1"/>
        <v>-4.6601941747572817E-2</v>
      </c>
    </row>
    <row r="38" spans="1:23" x14ac:dyDescent="0.25">
      <c r="K38" s="250"/>
      <c r="L38" s="251"/>
    </row>
    <row r="39" spans="1:23" ht="15" customHeight="1" x14ac:dyDescent="0.25">
      <c r="A39" s="370"/>
      <c r="B39" s="370"/>
      <c r="C39" s="370"/>
      <c r="D39" s="370"/>
      <c r="E39" s="370"/>
      <c r="F39" s="370"/>
      <c r="G39" s="370"/>
      <c r="H39" s="370"/>
      <c r="I39" s="370"/>
      <c r="J39" s="370"/>
      <c r="K39" s="370"/>
      <c r="L39" s="370"/>
      <c r="M39" s="169"/>
      <c r="N39" s="169"/>
      <c r="O39" s="169"/>
      <c r="P39" s="169"/>
      <c r="Q39" s="169"/>
      <c r="R39" s="169"/>
      <c r="S39" s="169"/>
      <c r="T39" s="169"/>
      <c r="U39" s="169"/>
      <c r="V39" s="169"/>
      <c r="W39" s="169"/>
    </row>
  </sheetData>
  <mergeCells count="5">
    <mergeCell ref="A39:L39"/>
    <mergeCell ref="F3:I3"/>
    <mergeCell ref="J3:L3"/>
    <mergeCell ref="N3:O3"/>
    <mergeCell ref="B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39"/>
  <sheetViews>
    <sheetView showGridLines="0" topLeftCell="A2" workbookViewId="0">
      <selection activeCell="A4" sqref="A4:XFD4"/>
    </sheetView>
  </sheetViews>
  <sheetFormatPr defaultRowHeight="15" x14ac:dyDescent="0.25"/>
  <cols>
    <col min="1" max="1" customWidth="true" style="40" width="19.28515625" collapsed="false"/>
    <col min="2" max="12" customWidth="true" style="40" width="9.0" collapsed="false"/>
    <col min="13" max="13" customWidth="true" style="40" width="5.5703125" collapsed="false"/>
    <col min="14" max="14" customWidth="true" style="40" width="17.28515625" collapsed="false"/>
    <col min="15" max="258" style="40" width="9.140625" collapsed="false"/>
    <col min="259" max="259" customWidth="true" style="40" width="19.28515625" collapsed="false"/>
    <col min="260" max="269" style="40" width="9.140625" collapsed="false"/>
    <col min="270" max="270" customWidth="true" style="40" width="17.28515625" collapsed="false"/>
    <col min="271" max="514" style="40" width="9.140625" collapsed="false"/>
    <col min="515" max="515" customWidth="true" style="40" width="19.28515625" collapsed="false"/>
    <col min="516" max="525" style="40" width="9.140625" collapsed="false"/>
    <col min="526" max="526" customWidth="true" style="40" width="17.28515625" collapsed="false"/>
    <col min="527" max="770" style="40" width="9.140625" collapsed="false"/>
    <col min="771" max="771" customWidth="true" style="40" width="19.28515625" collapsed="false"/>
    <col min="772" max="781" style="40" width="9.140625" collapsed="false"/>
    <col min="782" max="782" customWidth="true" style="40" width="17.28515625" collapsed="false"/>
    <col min="783" max="1026" style="40" width="9.140625" collapsed="false"/>
    <col min="1027" max="1027" customWidth="true" style="40" width="19.28515625" collapsed="false"/>
    <col min="1028" max="1037" style="40" width="9.140625" collapsed="false"/>
    <col min="1038" max="1038" customWidth="true" style="40" width="17.28515625" collapsed="false"/>
    <col min="1039" max="1282" style="40" width="9.140625" collapsed="false"/>
    <col min="1283" max="1283" customWidth="true" style="40" width="19.28515625" collapsed="false"/>
    <col min="1284" max="1293" style="40" width="9.140625" collapsed="false"/>
    <col min="1294" max="1294" customWidth="true" style="40" width="17.28515625" collapsed="false"/>
    <col min="1295" max="1538" style="40" width="9.140625" collapsed="false"/>
    <col min="1539" max="1539" customWidth="true" style="40" width="19.28515625" collapsed="false"/>
    <col min="1540" max="1549" style="40" width="9.140625" collapsed="false"/>
    <col min="1550" max="1550" customWidth="true" style="40" width="17.28515625" collapsed="false"/>
    <col min="1551" max="1794" style="40" width="9.140625" collapsed="false"/>
    <col min="1795" max="1795" customWidth="true" style="40" width="19.28515625" collapsed="false"/>
    <col min="1796" max="1805" style="40" width="9.140625" collapsed="false"/>
    <col min="1806" max="1806" customWidth="true" style="40" width="17.28515625" collapsed="false"/>
    <col min="1807" max="2050" style="40" width="9.140625" collapsed="false"/>
    <col min="2051" max="2051" customWidth="true" style="40" width="19.28515625" collapsed="false"/>
    <col min="2052" max="2061" style="40" width="9.140625" collapsed="false"/>
    <col min="2062" max="2062" customWidth="true" style="40" width="17.28515625" collapsed="false"/>
    <col min="2063" max="2306" style="40" width="9.140625" collapsed="false"/>
    <col min="2307" max="2307" customWidth="true" style="40" width="19.28515625" collapsed="false"/>
    <col min="2308" max="2317" style="40" width="9.140625" collapsed="false"/>
    <col min="2318" max="2318" customWidth="true" style="40" width="17.28515625" collapsed="false"/>
    <col min="2319" max="2562" style="40" width="9.140625" collapsed="false"/>
    <col min="2563" max="2563" customWidth="true" style="40" width="19.28515625" collapsed="false"/>
    <col min="2564" max="2573" style="40" width="9.140625" collapsed="false"/>
    <col min="2574" max="2574" customWidth="true" style="40" width="17.28515625" collapsed="false"/>
    <col min="2575" max="2818" style="40" width="9.140625" collapsed="false"/>
    <col min="2819" max="2819" customWidth="true" style="40" width="19.28515625" collapsed="false"/>
    <col min="2820" max="2829" style="40" width="9.140625" collapsed="false"/>
    <col min="2830" max="2830" customWidth="true" style="40" width="17.28515625" collapsed="false"/>
    <col min="2831" max="3074" style="40" width="9.140625" collapsed="false"/>
    <col min="3075" max="3075" customWidth="true" style="40" width="19.28515625" collapsed="false"/>
    <col min="3076" max="3085" style="40" width="9.140625" collapsed="false"/>
    <col min="3086" max="3086" customWidth="true" style="40" width="17.28515625" collapsed="false"/>
    <col min="3087" max="3330" style="40" width="9.140625" collapsed="false"/>
    <col min="3331" max="3331" customWidth="true" style="40" width="19.28515625" collapsed="false"/>
    <col min="3332" max="3341" style="40" width="9.140625" collapsed="false"/>
    <col min="3342" max="3342" customWidth="true" style="40" width="17.28515625" collapsed="false"/>
    <col min="3343" max="3586" style="40" width="9.140625" collapsed="false"/>
    <col min="3587" max="3587" customWidth="true" style="40" width="19.28515625" collapsed="false"/>
    <col min="3588" max="3597" style="40" width="9.140625" collapsed="false"/>
    <col min="3598" max="3598" customWidth="true" style="40" width="17.28515625" collapsed="false"/>
    <col min="3599" max="3842" style="40" width="9.140625" collapsed="false"/>
    <col min="3843" max="3843" customWidth="true" style="40" width="19.28515625" collapsed="false"/>
    <col min="3844" max="3853" style="40" width="9.140625" collapsed="false"/>
    <col min="3854" max="3854" customWidth="true" style="40" width="17.28515625" collapsed="false"/>
    <col min="3855" max="4098" style="40" width="9.140625" collapsed="false"/>
    <col min="4099" max="4099" customWidth="true" style="40" width="19.28515625" collapsed="false"/>
    <col min="4100" max="4109" style="40" width="9.140625" collapsed="false"/>
    <col min="4110" max="4110" customWidth="true" style="40" width="17.28515625" collapsed="false"/>
    <col min="4111" max="4354" style="40" width="9.140625" collapsed="false"/>
    <col min="4355" max="4355" customWidth="true" style="40" width="19.28515625" collapsed="false"/>
    <col min="4356" max="4365" style="40" width="9.140625" collapsed="false"/>
    <col min="4366" max="4366" customWidth="true" style="40" width="17.28515625" collapsed="false"/>
    <col min="4367" max="4610" style="40" width="9.140625" collapsed="false"/>
    <col min="4611" max="4611" customWidth="true" style="40" width="19.28515625" collapsed="false"/>
    <col min="4612" max="4621" style="40" width="9.140625" collapsed="false"/>
    <col min="4622" max="4622" customWidth="true" style="40" width="17.28515625" collapsed="false"/>
    <col min="4623" max="4866" style="40" width="9.140625" collapsed="false"/>
    <col min="4867" max="4867" customWidth="true" style="40" width="19.28515625" collapsed="false"/>
    <col min="4868" max="4877" style="40" width="9.140625" collapsed="false"/>
    <col min="4878" max="4878" customWidth="true" style="40" width="17.28515625" collapsed="false"/>
    <col min="4879" max="5122" style="40" width="9.140625" collapsed="false"/>
    <col min="5123" max="5123" customWidth="true" style="40" width="19.28515625" collapsed="false"/>
    <col min="5124" max="5133" style="40" width="9.140625" collapsed="false"/>
    <col min="5134" max="5134" customWidth="true" style="40" width="17.28515625" collapsed="false"/>
    <col min="5135" max="5378" style="40" width="9.140625" collapsed="false"/>
    <col min="5379" max="5379" customWidth="true" style="40" width="19.28515625" collapsed="false"/>
    <col min="5380" max="5389" style="40" width="9.140625" collapsed="false"/>
    <col min="5390" max="5390" customWidth="true" style="40" width="17.28515625" collapsed="false"/>
    <col min="5391" max="5634" style="40" width="9.140625" collapsed="false"/>
    <col min="5635" max="5635" customWidth="true" style="40" width="19.28515625" collapsed="false"/>
    <col min="5636" max="5645" style="40" width="9.140625" collapsed="false"/>
    <col min="5646" max="5646" customWidth="true" style="40" width="17.28515625" collapsed="false"/>
    <col min="5647" max="5890" style="40" width="9.140625" collapsed="false"/>
    <col min="5891" max="5891" customWidth="true" style="40" width="19.28515625" collapsed="false"/>
    <col min="5892" max="5901" style="40" width="9.140625" collapsed="false"/>
    <col min="5902" max="5902" customWidth="true" style="40" width="17.28515625" collapsed="false"/>
    <col min="5903" max="6146" style="40" width="9.140625" collapsed="false"/>
    <col min="6147" max="6147" customWidth="true" style="40" width="19.28515625" collapsed="false"/>
    <col min="6148" max="6157" style="40" width="9.140625" collapsed="false"/>
    <col min="6158" max="6158" customWidth="true" style="40" width="17.28515625" collapsed="false"/>
    <col min="6159" max="6402" style="40" width="9.140625" collapsed="false"/>
    <col min="6403" max="6403" customWidth="true" style="40" width="19.28515625" collapsed="false"/>
    <col min="6404" max="6413" style="40" width="9.140625" collapsed="false"/>
    <col min="6414" max="6414" customWidth="true" style="40" width="17.28515625" collapsed="false"/>
    <col min="6415" max="6658" style="40" width="9.140625" collapsed="false"/>
    <col min="6659" max="6659" customWidth="true" style="40" width="19.28515625" collapsed="false"/>
    <col min="6660" max="6669" style="40" width="9.140625" collapsed="false"/>
    <col min="6670" max="6670" customWidth="true" style="40" width="17.28515625" collapsed="false"/>
    <col min="6671" max="6914" style="40" width="9.140625" collapsed="false"/>
    <col min="6915" max="6915" customWidth="true" style="40" width="19.28515625" collapsed="false"/>
    <col min="6916" max="6925" style="40" width="9.140625" collapsed="false"/>
    <col min="6926" max="6926" customWidth="true" style="40" width="17.28515625" collapsed="false"/>
    <col min="6927" max="7170" style="40" width="9.140625" collapsed="false"/>
    <col min="7171" max="7171" customWidth="true" style="40" width="19.28515625" collapsed="false"/>
    <col min="7172" max="7181" style="40" width="9.140625" collapsed="false"/>
    <col min="7182" max="7182" customWidth="true" style="40" width="17.28515625" collapsed="false"/>
    <col min="7183" max="7426" style="40" width="9.140625" collapsed="false"/>
    <col min="7427" max="7427" customWidth="true" style="40" width="19.28515625" collapsed="false"/>
    <col min="7428" max="7437" style="40" width="9.140625" collapsed="false"/>
    <col min="7438" max="7438" customWidth="true" style="40" width="17.28515625" collapsed="false"/>
    <col min="7439" max="7682" style="40" width="9.140625" collapsed="false"/>
    <col min="7683" max="7683" customWidth="true" style="40" width="19.28515625" collapsed="false"/>
    <col min="7684" max="7693" style="40" width="9.140625" collapsed="false"/>
    <col min="7694" max="7694" customWidth="true" style="40" width="17.28515625" collapsed="false"/>
    <col min="7695" max="7938" style="40" width="9.140625" collapsed="false"/>
    <col min="7939" max="7939" customWidth="true" style="40" width="19.28515625" collapsed="false"/>
    <col min="7940" max="7949" style="40" width="9.140625" collapsed="false"/>
    <col min="7950" max="7950" customWidth="true" style="40" width="17.28515625" collapsed="false"/>
    <col min="7951" max="8194" style="40" width="9.140625" collapsed="false"/>
    <col min="8195" max="8195" customWidth="true" style="40" width="19.28515625" collapsed="false"/>
    <col min="8196" max="8205" style="40" width="9.140625" collapsed="false"/>
    <col min="8206" max="8206" customWidth="true" style="40" width="17.28515625" collapsed="false"/>
    <col min="8207" max="8450" style="40" width="9.140625" collapsed="false"/>
    <col min="8451" max="8451" customWidth="true" style="40" width="19.28515625" collapsed="false"/>
    <col min="8452" max="8461" style="40" width="9.140625" collapsed="false"/>
    <col min="8462" max="8462" customWidth="true" style="40" width="17.28515625" collapsed="false"/>
    <col min="8463" max="8706" style="40" width="9.140625" collapsed="false"/>
    <col min="8707" max="8707" customWidth="true" style="40" width="19.28515625" collapsed="false"/>
    <col min="8708" max="8717" style="40" width="9.140625" collapsed="false"/>
    <col min="8718" max="8718" customWidth="true" style="40" width="17.28515625" collapsed="false"/>
    <col min="8719" max="8962" style="40" width="9.140625" collapsed="false"/>
    <col min="8963" max="8963" customWidth="true" style="40" width="19.28515625" collapsed="false"/>
    <col min="8964" max="8973" style="40" width="9.140625" collapsed="false"/>
    <col min="8974" max="8974" customWidth="true" style="40" width="17.28515625" collapsed="false"/>
    <col min="8975" max="9218" style="40" width="9.140625" collapsed="false"/>
    <col min="9219" max="9219" customWidth="true" style="40" width="19.28515625" collapsed="false"/>
    <col min="9220" max="9229" style="40" width="9.140625" collapsed="false"/>
    <col min="9230" max="9230" customWidth="true" style="40" width="17.28515625" collapsed="false"/>
    <col min="9231" max="9474" style="40" width="9.140625" collapsed="false"/>
    <col min="9475" max="9475" customWidth="true" style="40" width="19.28515625" collapsed="false"/>
    <col min="9476" max="9485" style="40" width="9.140625" collapsed="false"/>
    <col min="9486" max="9486" customWidth="true" style="40" width="17.28515625" collapsed="false"/>
    <col min="9487" max="9730" style="40" width="9.140625" collapsed="false"/>
    <col min="9731" max="9731" customWidth="true" style="40" width="19.28515625" collapsed="false"/>
    <col min="9732" max="9741" style="40" width="9.140625" collapsed="false"/>
    <col min="9742" max="9742" customWidth="true" style="40" width="17.28515625" collapsed="false"/>
    <col min="9743" max="9986" style="40" width="9.140625" collapsed="false"/>
    <col min="9987" max="9987" customWidth="true" style="40" width="19.28515625" collapsed="false"/>
    <col min="9988" max="9997" style="40" width="9.140625" collapsed="false"/>
    <col min="9998" max="9998" customWidth="true" style="40" width="17.28515625" collapsed="false"/>
    <col min="9999" max="10242" style="40" width="9.140625" collapsed="false"/>
    <col min="10243" max="10243" customWidth="true" style="40" width="19.28515625" collapsed="false"/>
    <col min="10244" max="10253" style="40" width="9.140625" collapsed="false"/>
    <col min="10254" max="10254" customWidth="true" style="40" width="17.28515625" collapsed="false"/>
    <col min="10255" max="10498" style="40" width="9.140625" collapsed="false"/>
    <col min="10499" max="10499" customWidth="true" style="40" width="19.28515625" collapsed="false"/>
    <col min="10500" max="10509" style="40" width="9.140625" collapsed="false"/>
    <col min="10510" max="10510" customWidth="true" style="40" width="17.28515625" collapsed="false"/>
    <col min="10511" max="10754" style="40" width="9.140625" collapsed="false"/>
    <col min="10755" max="10755" customWidth="true" style="40" width="19.28515625" collapsed="false"/>
    <col min="10756" max="10765" style="40" width="9.140625" collapsed="false"/>
    <col min="10766" max="10766" customWidth="true" style="40" width="17.28515625" collapsed="false"/>
    <col min="10767" max="11010" style="40" width="9.140625" collapsed="false"/>
    <col min="11011" max="11011" customWidth="true" style="40" width="19.28515625" collapsed="false"/>
    <col min="11012" max="11021" style="40" width="9.140625" collapsed="false"/>
    <col min="11022" max="11022" customWidth="true" style="40" width="17.28515625" collapsed="false"/>
    <col min="11023" max="11266" style="40" width="9.140625" collapsed="false"/>
    <col min="11267" max="11267" customWidth="true" style="40" width="19.28515625" collapsed="false"/>
    <col min="11268" max="11277" style="40" width="9.140625" collapsed="false"/>
    <col min="11278" max="11278" customWidth="true" style="40" width="17.28515625" collapsed="false"/>
    <col min="11279" max="11522" style="40" width="9.140625" collapsed="false"/>
    <col min="11523" max="11523" customWidth="true" style="40" width="19.28515625" collapsed="false"/>
    <col min="11524" max="11533" style="40" width="9.140625" collapsed="false"/>
    <col min="11534" max="11534" customWidth="true" style="40" width="17.28515625" collapsed="false"/>
    <col min="11535" max="11778" style="40" width="9.140625" collapsed="false"/>
    <col min="11779" max="11779" customWidth="true" style="40" width="19.28515625" collapsed="false"/>
    <col min="11780" max="11789" style="40" width="9.140625" collapsed="false"/>
    <col min="11790" max="11790" customWidth="true" style="40" width="17.28515625" collapsed="false"/>
    <col min="11791" max="12034" style="40" width="9.140625" collapsed="false"/>
    <col min="12035" max="12035" customWidth="true" style="40" width="19.28515625" collapsed="false"/>
    <col min="12036" max="12045" style="40" width="9.140625" collapsed="false"/>
    <col min="12046" max="12046" customWidth="true" style="40" width="17.28515625" collapsed="false"/>
    <col min="12047" max="12290" style="40" width="9.140625" collapsed="false"/>
    <col min="12291" max="12291" customWidth="true" style="40" width="19.28515625" collapsed="false"/>
    <col min="12292" max="12301" style="40" width="9.140625" collapsed="false"/>
    <col min="12302" max="12302" customWidth="true" style="40" width="17.28515625" collapsed="false"/>
    <col min="12303" max="12546" style="40" width="9.140625" collapsed="false"/>
    <col min="12547" max="12547" customWidth="true" style="40" width="19.28515625" collapsed="false"/>
    <col min="12548" max="12557" style="40" width="9.140625" collapsed="false"/>
    <col min="12558" max="12558" customWidth="true" style="40" width="17.28515625" collapsed="false"/>
    <col min="12559" max="12802" style="40" width="9.140625" collapsed="false"/>
    <col min="12803" max="12803" customWidth="true" style="40" width="19.28515625" collapsed="false"/>
    <col min="12804" max="12813" style="40" width="9.140625" collapsed="false"/>
    <col min="12814" max="12814" customWidth="true" style="40" width="17.28515625" collapsed="false"/>
    <col min="12815" max="13058" style="40" width="9.140625" collapsed="false"/>
    <col min="13059" max="13059" customWidth="true" style="40" width="19.28515625" collapsed="false"/>
    <col min="13060" max="13069" style="40" width="9.140625" collapsed="false"/>
    <col min="13070" max="13070" customWidth="true" style="40" width="17.28515625" collapsed="false"/>
    <col min="13071" max="13314" style="40" width="9.140625" collapsed="false"/>
    <col min="13315" max="13315" customWidth="true" style="40" width="19.28515625" collapsed="false"/>
    <col min="13316" max="13325" style="40" width="9.140625" collapsed="false"/>
    <col min="13326" max="13326" customWidth="true" style="40" width="17.28515625" collapsed="false"/>
    <col min="13327" max="13570" style="40" width="9.140625" collapsed="false"/>
    <col min="13571" max="13571" customWidth="true" style="40" width="19.28515625" collapsed="false"/>
    <col min="13572" max="13581" style="40" width="9.140625" collapsed="false"/>
    <col min="13582" max="13582" customWidth="true" style="40" width="17.28515625" collapsed="false"/>
    <col min="13583" max="13826" style="40" width="9.140625" collapsed="false"/>
    <col min="13827" max="13827" customWidth="true" style="40" width="19.28515625" collapsed="false"/>
    <col min="13828" max="13837" style="40" width="9.140625" collapsed="false"/>
    <col min="13838" max="13838" customWidth="true" style="40" width="17.28515625" collapsed="false"/>
    <col min="13839" max="14082" style="40" width="9.140625" collapsed="false"/>
    <col min="14083" max="14083" customWidth="true" style="40" width="19.28515625" collapsed="false"/>
    <col min="14084" max="14093" style="40" width="9.140625" collapsed="false"/>
    <col min="14094" max="14094" customWidth="true" style="40" width="17.28515625" collapsed="false"/>
    <col min="14095" max="14338" style="40" width="9.140625" collapsed="false"/>
    <col min="14339" max="14339" customWidth="true" style="40" width="19.28515625" collapsed="false"/>
    <col min="14340" max="14349" style="40" width="9.140625" collapsed="false"/>
    <col min="14350" max="14350" customWidth="true" style="40" width="17.28515625" collapsed="false"/>
    <col min="14351" max="14594" style="40" width="9.140625" collapsed="false"/>
    <col min="14595" max="14595" customWidth="true" style="40" width="19.28515625" collapsed="false"/>
    <col min="14596" max="14605" style="40" width="9.140625" collapsed="false"/>
    <col min="14606" max="14606" customWidth="true" style="40" width="17.28515625" collapsed="false"/>
    <col min="14607" max="14850" style="40" width="9.140625" collapsed="false"/>
    <col min="14851" max="14851" customWidth="true" style="40" width="19.28515625" collapsed="false"/>
    <col min="14852" max="14861" style="40" width="9.140625" collapsed="false"/>
    <col min="14862" max="14862" customWidth="true" style="40" width="17.28515625" collapsed="false"/>
    <col min="14863" max="15106" style="40" width="9.140625" collapsed="false"/>
    <col min="15107" max="15107" customWidth="true" style="40" width="19.28515625" collapsed="false"/>
    <col min="15108" max="15117" style="40" width="9.140625" collapsed="false"/>
    <col min="15118" max="15118" customWidth="true" style="40" width="17.28515625" collapsed="false"/>
    <col min="15119" max="15362" style="40" width="9.140625" collapsed="false"/>
    <col min="15363" max="15363" customWidth="true" style="40" width="19.28515625" collapsed="false"/>
    <col min="15364" max="15373" style="40" width="9.140625" collapsed="false"/>
    <col min="15374" max="15374" customWidth="true" style="40" width="17.28515625" collapsed="false"/>
    <col min="15375" max="15618" style="40" width="9.140625" collapsed="false"/>
    <col min="15619" max="15619" customWidth="true" style="40" width="19.28515625" collapsed="false"/>
    <col min="15620" max="15629" style="40" width="9.140625" collapsed="false"/>
    <col min="15630" max="15630" customWidth="true" style="40" width="17.28515625" collapsed="false"/>
    <col min="15631" max="15874" style="40" width="9.140625" collapsed="false"/>
    <col min="15875" max="15875" customWidth="true" style="40" width="19.28515625" collapsed="false"/>
    <col min="15876" max="15885" style="40" width="9.140625" collapsed="false"/>
    <col min="15886" max="15886" customWidth="true" style="40" width="17.28515625" collapsed="false"/>
    <col min="15887" max="16130" style="40" width="9.140625" collapsed="false"/>
    <col min="16131" max="16131" customWidth="true" style="40" width="19.28515625" collapsed="false"/>
    <col min="16132" max="16141" style="40" width="9.140625" collapsed="false"/>
    <col min="16142" max="16142" customWidth="true" style="40" width="17.28515625" collapsed="false"/>
    <col min="16143" max="16384" style="40" width="9.140625" collapsed="false"/>
  </cols>
  <sheetData>
    <row r="1" spans="1:15" x14ac:dyDescent="0.25">
      <c r="A1" s="239" t="s">
        <v>175</v>
      </c>
      <c r="B1" s="239"/>
      <c r="C1" s="239"/>
      <c r="D1" s="239"/>
      <c r="E1" s="239"/>
      <c r="F1" s="239"/>
      <c r="G1" s="239"/>
      <c r="N1" s="41"/>
      <c r="O1" s="129"/>
    </row>
    <row r="2" spans="1:15" x14ac:dyDescent="0.25">
      <c r="A2" s="239"/>
      <c r="B2" s="239"/>
      <c r="C2" s="239"/>
      <c r="D2" s="239"/>
      <c r="E2" s="239"/>
      <c r="F2" s="239"/>
      <c r="G2" s="239"/>
      <c r="N2" s="41"/>
      <c r="O2" s="129"/>
    </row>
    <row r="3" spans="1:15" ht="12.75" customHeight="1" x14ac:dyDescent="0.25">
      <c r="B3" s="350">
        <v>2017</v>
      </c>
      <c r="C3" s="351"/>
      <c r="D3" s="351"/>
      <c r="E3" s="352"/>
      <c r="F3" s="350">
        <v>2018</v>
      </c>
      <c r="G3" s="351"/>
      <c r="H3" s="351"/>
      <c r="I3" s="352"/>
      <c r="J3" s="350">
        <v>2019</v>
      </c>
      <c r="K3" s="351"/>
      <c r="L3" s="352"/>
      <c r="N3" s="253" t="s">
        <v>90</v>
      </c>
      <c r="O3" s="254"/>
    </row>
    <row r="4" spans="1:15" ht="49.5" customHeight="1" x14ac:dyDescent="0.25">
      <c r="B4" s="233">
        <v>42094</v>
      </c>
      <c r="C4" s="233">
        <v>42185</v>
      </c>
      <c r="D4" s="233">
        <v>42277</v>
      </c>
      <c r="E4" s="233">
        <v>42369</v>
      </c>
      <c r="F4" s="233">
        <v>42094</v>
      </c>
      <c r="G4" s="233">
        <v>42185</v>
      </c>
      <c r="H4" s="233">
        <v>42277</v>
      </c>
      <c r="I4" s="233">
        <v>42369</v>
      </c>
      <c r="J4" s="233">
        <v>42460</v>
      </c>
      <c r="K4" s="233">
        <v>42551</v>
      </c>
      <c r="L4" s="233">
        <v>42643</v>
      </c>
      <c r="N4" s="233" t="s">
        <v>171</v>
      </c>
      <c r="O4" s="255"/>
    </row>
    <row r="5" spans="1:15" ht="12.75" customHeight="1" x14ac:dyDescent="0.25">
      <c r="A5" s="235" t="s">
        <v>67</v>
      </c>
      <c r="B5" s="235">
        <v>33</v>
      </c>
      <c r="C5" s="235">
        <v>34</v>
      </c>
      <c r="D5" s="151">
        <v>37</v>
      </c>
      <c r="E5" s="151">
        <v>10</v>
      </c>
      <c r="F5" s="151">
        <v>39</v>
      </c>
      <c r="G5" s="151">
        <v>41</v>
      </c>
      <c r="H5" s="151">
        <v>37</v>
      </c>
      <c r="I5" s="151">
        <v>33</v>
      </c>
      <c r="J5" s="151">
        <v>24</v>
      </c>
      <c r="K5" s="151">
        <v>14</v>
      </c>
      <c r="L5" s="151">
        <v>25</v>
      </c>
      <c r="N5" s="151">
        <f>L5-H5</f>
        <v>-12</v>
      </c>
    </row>
    <row r="6" spans="1:15" ht="18" customHeight="1" x14ac:dyDescent="0.25">
      <c r="A6" s="248" t="s">
        <v>2</v>
      </c>
      <c r="B6" s="248">
        <v>0</v>
      </c>
      <c r="C6" s="248">
        <v>0</v>
      </c>
      <c r="D6" s="252">
        <v>0</v>
      </c>
      <c r="E6" s="252">
        <v>0</v>
      </c>
      <c r="F6" s="252">
        <v>0</v>
      </c>
      <c r="G6" s="252">
        <v>0</v>
      </c>
      <c r="H6" s="252">
        <v>0</v>
      </c>
      <c r="I6" s="252">
        <v>0</v>
      </c>
      <c r="J6" s="252">
        <v>0</v>
      </c>
      <c r="K6" s="252">
        <v>0</v>
      </c>
      <c r="L6" s="252">
        <v>0</v>
      </c>
      <c r="N6" s="252">
        <f t="shared" ref="N6:N37" si="0">L6-H6</f>
        <v>0</v>
      </c>
    </row>
    <row r="7" spans="1:15" x14ac:dyDescent="0.25">
      <c r="A7" s="248" t="s">
        <v>3</v>
      </c>
      <c r="B7" s="248">
        <v>1</v>
      </c>
      <c r="C7" s="248">
        <v>0</v>
      </c>
      <c r="D7" s="252">
        <v>0</v>
      </c>
      <c r="E7" s="252">
        <v>0</v>
      </c>
      <c r="F7" s="252">
        <v>0</v>
      </c>
      <c r="G7" s="252">
        <v>0</v>
      </c>
      <c r="H7" s="252">
        <v>0</v>
      </c>
      <c r="I7" s="252">
        <v>0</v>
      </c>
      <c r="J7" s="252">
        <v>0</v>
      </c>
      <c r="K7" s="252">
        <v>0</v>
      </c>
      <c r="L7" s="252">
        <v>0</v>
      </c>
      <c r="N7" s="252">
        <f t="shared" si="0"/>
        <v>0</v>
      </c>
    </row>
    <row r="8" spans="1:15" x14ac:dyDescent="0.25">
      <c r="A8" s="248" t="s">
        <v>4</v>
      </c>
      <c r="B8" s="248">
        <v>0</v>
      </c>
      <c r="C8" s="248">
        <v>0</v>
      </c>
      <c r="D8" s="252">
        <v>0</v>
      </c>
      <c r="E8" s="252">
        <v>0</v>
      </c>
      <c r="F8" s="252">
        <v>0</v>
      </c>
      <c r="G8" s="252">
        <v>0</v>
      </c>
      <c r="H8" s="252">
        <v>0</v>
      </c>
      <c r="I8" s="252">
        <v>0</v>
      </c>
      <c r="J8" s="252">
        <v>0</v>
      </c>
      <c r="K8" s="252">
        <v>0</v>
      </c>
      <c r="L8" s="252">
        <v>0</v>
      </c>
      <c r="N8" s="252">
        <f t="shared" si="0"/>
        <v>0</v>
      </c>
    </row>
    <row r="9" spans="1:15" x14ac:dyDescent="0.25">
      <c r="A9" s="248" t="s">
        <v>5</v>
      </c>
      <c r="B9" s="248">
        <v>0</v>
      </c>
      <c r="C9" s="248">
        <v>0</v>
      </c>
      <c r="D9" s="252">
        <v>0</v>
      </c>
      <c r="E9" s="252">
        <v>0</v>
      </c>
      <c r="F9" s="252">
        <v>0</v>
      </c>
      <c r="G9" s="252">
        <v>0</v>
      </c>
      <c r="H9" s="252">
        <v>0</v>
      </c>
      <c r="I9" s="252">
        <v>0</v>
      </c>
      <c r="J9" s="252">
        <v>0</v>
      </c>
      <c r="K9" s="252">
        <v>0</v>
      </c>
      <c r="L9" s="252">
        <v>0</v>
      </c>
      <c r="N9" s="252">
        <f t="shared" si="0"/>
        <v>0</v>
      </c>
    </row>
    <row r="10" spans="1:15" ht="18" customHeight="1" x14ac:dyDescent="0.25">
      <c r="A10" s="248" t="s">
        <v>6</v>
      </c>
      <c r="B10" s="248">
        <v>0</v>
      </c>
      <c r="C10" s="248">
        <v>0</v>
      </c>
      <c r="D10" s="252">
        <v>0</v>
      </c>
      <c r="E10" s="252">
        <v>0</v>
      </c>
      <c r="F10" s="252">
        <v>0</v>
      </c>
      <c r="G10" s="252">
        <v>0</v>
      </c>
      <c r="H10" s="252">
        <v>0</v>
      </c>
      <c r="I10" s="252">
        <v>0</v>
      </c>
      <c r="J10" s="252">
        <v>0</v>
      </c>
      <c r="K10" s="252">
        <v>0</v>
      </c>
      <c r="L10" s="252">
        <v>0</v>
      </c>
      <c r="N10" s="252">
        <f t="shared" si="0"/>
        <v>0</v>
      </c>
    </row>
    <row r="11" spans="1:15" x14ac:dyDescent="0.25">
      <c r="A11" s="248" t="s">
        <v>7</v>
      </c>
      <c r="B11" s="248">
        <v>0</v>
      </c>
      <c r="C11" s="248">
        <v>0</v>
      </c>
      <c r="D11" s="252">
        <v>0</v>
      </c>
      <c r="E11" s="252">
        <v>0</v>
      </c>
      <c r="F11" s="252">
        <v>0</v>
      </c>
      <c r="G11" s="252">
        <v>0</v>
      </c>
      <c r="H11" s="252">
        <v>0</v>
      </c>
      <c r="I11" s="252">
        <v>0</v>
      </c>
      <c r="J11" s="252">
        <v>0</v>
      </c>
      <c r="K11" s="252">
        <v>0</v>
      </c>
      <c r="L11" s="252">
        <v>0</v>
      </c>
      <c r="N11" s="252">
        <f t="shared" si="0"/>
        <v>0</v>
      </c>
    </row>
    <row r="12" spans="1:15" x14ac:dyDescent="0.25">
      <c r="A12" s="248" t="s">
        <v>8</v>
      </c>
      <c r="B12" s="248">
        <v>0</v>
      </c>
      <c r="C12" s="248">
        <v>0</v>
      </c>
      <c r="D12" s="252">
        <v>0</v>
      </c>
      <c r="E12" s="252">
        <v>0</v>
      </c>
      <c r="F12" s="252">
        <v>0</v>
      </c>
      <c r="G12" s="252">
        <v>0</v>
      </c>
      <c r="H12" s="252">
        <v>0</v>
      </c>
      <c r="I12" s="252">
        <v>0</v>
      </c>
      <c r="J12" s="252">
        <v>0</v>
      </c>
      <c r="K12" s="252">
        <v>0</v>
      </c>
      <c r="L12" s="252">
        <v>2</v>
      </c>
      <c r="N12" s="252">
        <f t="shared" si="0"/>
        <v>2</v>
      </c>
    </row>
    <row r="13" spans="1:15" x14ac:dyDescent="0.25">
      <c r="A13" s="248" t="s">
        <v>9</v>
      </c>
      <c r="B13" s="248">
        <v>0</v>
      </c>
      <c r="C13" s="248">
        <v>0</v>
      </c>
      <c r="D13" s="252">
        <v>0</v>
      </c>
      <c r="E13" s="252">
        <v>0</v>
      </c>
      <c r="F13" s="252">
        <v>0</v>
      </c>
      <c r="G13" s="252">
        <v>0</v>
      </c>
      <c r="H13" s="252">
        <v>0</v>
      </c>
      <c r="I13" s="252">
        <v>0</v>
      </c>
      <c r="J13" s="252">
        <v>0</v>
      </c>
      <c r="K13" s="252">
        <v>0</v>
      </c>
      <c r="L13" s="252">
        <v>0</v>
      </c>
      <c r="N13" s="252">
        <f t="shared" si="0"/>
        <v>0</v>
      </c>
    </row>
    <row r="14" spans="1:15" ht="18" customHeight="1" x14ac:dyDescent="0.25">
      <c r="A14" s="248" t="s">
        <v>10</v>
      </c>
      <c r="B14" s="248">
        <v>5</v>
      </c>
      <c r="C14" s="248">
        <v>1</v>
      </c>
      <c r="D14" s="252">
        <v>0</v>
      </c>
      <c r="E14" s="252">
        <v>1</v>
      </c>
      <c r="F14" s="252">
        <v>1</v>
      </c>
      <c r="G14" s="252">
        <v>0</v>
      </c>
      <c r="H14" s="252">
        <v>1</v>
      </c>
      <c r="I14" s="252">
        <v>1</v>
      </c>
      <c r="J14" s="252">
        <v>1</v>
      </c>
      <c r="K14" s="252">
        <v>1</v>
      </c>
      <c r="L14" s="252">
        <v>0</v>
      </c>
      <c r="N14" s="252">
        <f t="shared" si="0"/>
        <v>-1</v>
      </c>
    </row>
    <row r="15" spans="1:15" x14ac:dyDescent="0.25">
      <c r="A15" s="248" t="s">
        <v>11</v>
      </c>
      <c r="B15" s="248">
        <v>6</v>
      </c>
      <c r="C15" s="248">
        <v>7</v>
      </c>
      <c r="D15" s="252">
        <v>3</v>
      </c>
      <c r="E15" s="252">
        <v>0</v>
      </c>
      <c r="F15" s="252">
        <v>1</v>
      </c>
      <c r="G15" s="252">
        <v>0</v>
      </c>
      <c r="H15" s="252">
        <v>2</v>
      </c>
      <c r="I15" s="252">
        <v>1</v>
      </c>
      <c r="J15" s="252">
        <v>2</v>
      </c>
      <c r="K15" s="252">
        <v>0</v>
      </c>
      <c r="L15" s="252">
        <v>3</v>
      </c>
      <c r="N15" s="252">
        <f t="shared" si="0"/>
        <v>1</v>
      </c>
    </row>
    <row r="16" spans="1:15" x14ac:dyDescent="0.25">
      <c r="A16" s="248" t="s">
        <v>12</v>
      </c>
      <c r="B16" s="248">
        <v>0</v>
      </c>
      <c r="C16" s="248">
        <v>0</v>
      </c>
      <c r="D16" s="252">
        <v>0</v>
      </c>
      <c r="E16" s="252">
        <v>0</v>
      </c>
      <c r="F16" s="252">
        <v>0</v>
      </c>
      <c r="G16" s="252">
        <v>0</v>
      </c>
      <c r="H16" s="252">
        <v>0</v>
      </c>
      <c r="I16" s="252">
        <v>0</v>
      </c>
      <c r="J16" s="252">
        <v>0</v>
      </c>
      <c r="K16" s="252">
        <v>0</v>
      </c>
      <c r="L16" s="252">
        <v>0</v>
      </c>
      <c r="N16" s="252">
        <f t="shared" si="0"/>
        <v>0</v>
      </c>
    </row>
    <row r="17" spans="1:14" x14ac:dyDescent="0.25">
      <c r="A17" s="248" t="s">
        <v>13</v>
      </c>
      <c r="B17" s="248">
        <v>15</v>
      </c>
      <c r="C17" s="248">
        <v>22</v>
      </c>
      <c r="D17" s="252">
        <v>25</v>
      </c>
      <c r="E17" s="252">
        <v>6</v>
      </c>
      <c r="F17" s="252">
        <v>30</v>
      </c>
      <c r="G17" s="252">
        <v>34</v>
      </c>
      <c r="H17" s="252">
        <v>17</v>
      </c>
      <c r="I17" s="252">
        <v>26</v>
      </c>
      <c r="J17" s="252">
        <v>11</v>
      </c>
      <c r="K17" s="252">
        <v>2</v>
      </c>
      <c r="L17" s="252">
        <v>10</v>
      </c>
      <c r="N17" s="252">
        <f t="shared" si="0"/>
        <v>-7</v>
      </c>
    </row>
    <row r="18" spans="1:14" ht="18" customHeight="1" x14ac:dyDescent="0.25">
      <c r="A18" s="248" t="s">
        <v>14</v>
      </c>
      <c r="B18" s="248">
        <v>0</v>
      </c>
      <c r="C18" s="248">
        <v>0</v>
      </c>
      <c r="D18" s="252">
        <v>1</v>
      </c>
      <c r="E18" s="252">
        <v>0</v>
      </c>
      <c r="F18" s="252">
        <v>0</v>
      </c>
      <c r="G18" s="252">
        <v>0</v>
      </c>
      <c r="H18" s="252">
        <v>0</v>
      </c>
      <c r="I18" s="252">
        <v>0</v>
      </c>
      <c r="J18" s="252">
        <v>0</v>
      </c>
      <c r="K18" s="252">
        <v>0</v>
      </c>
      <c r="L18" s="252">
        <v>0</v>
      </c>
      <c r="N18" s="252">
        <f t="shared" si="0"/>
        <v>0</v>
      </c>
    </row>
    <row r="19" spans="1:14" x14ac:dyDescent="0.25">
      <c r="A19" s="248" t="s">
        <v>15</v>
      </c>
      <c r="B19" s="248">
        <v>0</v>
      </c>
      <c r="C19" s="248">
        <v>0</v>
      </c>
      <c r="D19" s="252">
        <v>0</v>
      </c>
      <c r="E19" s="252">
        <v>0</v>
      </c>
      <c r="F19" s="252">
        <v>0</v>
      </c>
      <c r="G19" s="252">
        <v>0</v>
      </c>
      <c r="H19" s="252">
        <v>0</v>
      </c>
      <c r="I19" s="252">
        <v>0</v>
      </c>
      <c r="J19" s="252">
        <v>0</v>
      </c>
      <c r="K19" s="252">
        <v>0</v>
      </c>
      <c r="L19" s="252">
        <v>0</v>
      </c>
      <c r="N19" s="252">
        <f t="shared" si="0"/>
        <v>0</v>
      </c>
    </row>
    <row r="20" spans="1:14" x14ac:dyDescent="0.25">
      <c r="A20" s="248" t="s">
        <v>16</v>
      </c>
      <c r="B20" s="248">
        <v>0</v>
      </c>
      <c r="C20" s="248">
        <v>0</v>
      </c>
      <c r="D20" s="252">
        <v>2</v>
      </c>
      <c r="E20" s="252">
        <v>0</v>
      </c>
      <c r="F20" s="252">
        <v>0</v>
      </c>
      <c r="G20" s="252">
        <v>0</v>
      </c>
      <c r="H20" s="252">
        <v>0</v>
      </c>
      <c r="I20" s="252">
        <v>0</v>
      </c>
      <c r="J20" s="252">
        <v>3</v>
      </c>
      <c r="K20" s="252">
        <v>2</v>
      </c>
      <c r="L20" s="252">
        <v>0</v>
      </c>
      <c r="N20" s="252">
        <f t="shared" si="0"/>
        <v>0</v>
      </c>
    </row>
    <row r="21" spans="1:14" x14ac:dyDescent="0.25">
      <c r="A21" s="248" t="s">
        <v>17</v>
      </c>
      <c r="B21" s="248">
        <v>2</v>
      </c>
      <c r="C21" s="248">
        <v>1</v>
      </c>
      <c r="D21" s="252">
        <v>3</v>
      </c>
      <c r="E21" s="252">
        <v>2</v>
      </c>
      <c r="F21" s="252">
        <v>4</v>
      </c>
      <c r="G21" s="252">
        <v>1</v>
      </c>
      <c r="H21" s="252">
        <v>3</v>
      </c>
      <c r="I21" s="252">
        <v>5</v>
      </c>
      <c r="J21" s="252">
        <v>2</v>
      </c>
      <c r="K21" s="252">
        <v>9</v>
      </c>
      <c r="L21" s="252">
        <v>5</v>
      </c>
      <c r="N21" s="252">
        <f t="shared" si="0"/>
        <v>2</v>
      </c>
    </row>
    <row r="22" spans="1:14" ht="18" customHeight="1" x14ac:dyDescent="0.25">
      <c r="A22" s="248" t="s">
        <v>18</v>
      </c>
      <c r="B22" s="248">
        <v>0</v>
      </c>
      <c r="C22" s="248">
        <v>0</v>
      </c>
      <c r="D22" s="252">
        <v>0</v>
      </c>
      <c r="E22" s="252">
        <v>0</v>
      </c>
      <c r="F22" s="252">
        <v>0</v>
      </c>
      <c r="G22" s="252">
        <v>0</v>
      </c>
      <c r="H22" s="252">
        <v>0</v>
      </c>
      <c r="I22" s="252">
        <v>0</v>
      </c>
      <c r="J22" s="252">
        <v>0</v>
      </c>
      <c r="K22" s="252">
        <v>0</v>
      </c>
      <c r="L22" s="252">
        <v>1</v>
      </c>
      <c r="N22" s="252">
        <f t="shared" si="0"/>
        <v>1</v>
      </c>
    </row>
    <row r="23" spans="1:14" x14ac:dyDescent="0.25">
      <c r="A23" s="248" t="s">
        <v>19</v>
      </c>
      <c r="B23" s="248">
        <v>0</v>
      </c>
      <c r="C23" s="248">
        <v>0</v>
      </c>
      <c r="D23" s="252">
        <v>0</v>
      </c>
      <c r="E23" s="252">
        <v>0</v>
      </c>
      <c r="F23" s="252">
        <v>0</v>
      </c>
      <c r="G23" s="252">
        <v>0</v>
      </c>
      <c r="H23" s="252">
        <v>0</v>
      </c>
      <c r="I23" s="252">
        <v>0</v>
      </c>
      <c r="J23" s="252">
        <v>0</v>
      </c>
      <c r="K23" s="252">
        <v>0</v>
      </c>
      <c r="L23" s="252">
        <v>0</v>
      </c>
      <c r="N23" s="252">
        <f t="shared" si="0"/>
        <v>0</v>
      </c>
    </row>
    <row r="24" spans="1:14" x14ac:dyDescent="0.25">
      <c r="A24" s="248" t="s">
        <v>20</v>
      </c>
      <c r="B24" s="248">
        <v>1</v>
      </c>
      <c r="C24" s="248">
        <v>0</v>
      </c>
      <c r="D24" s="252">
        <v>0</v>
      </c>
      <c r="E24" s="252">
        <v>1</v>
      </c>
      <c r="F24" s="252">
        <v>1</v>
      </c>
      <c r="G24" s="252">
        <v>0</v>
      </c>
      <c r="H24" s="252">
        <v>0</v>
      </c>
      <c r="I24" s="252">
        <v>0</v>
      </c>
      <c r="J24" s="252">
        <v>0</v>
      </c>
      <c r="K24" s="252">
        <v>0</v>
      </c>
      <c r="L24" s="252">
        <v>0</v>
      </c>
      <c r="N24" s="252">
        <f t="shared" si="0"/>
        <v>0</v>
      </c>
    </row>
    <row r="25" spans="1:14" x14ac:dyDescent="0.25">
      <c r="A25" s="248" t="s">
        <v>21</v>
      </c>
      <c r="B25" s="248">
        <v>0</v>
      </c>
      <c r="C25" s="248">
        <v>0</v>
      </c>
      <c r="D25" s="252">
        <v>0</v>
      </c>
      <c r="E25" s="252">
        <v>0</v>
      </c>
      <c r="F25" s="252">
        <v>0</v>
      </c>
      <c r="G25" s="252">
        <v>0</v>
      </c>
      <c r="H25" s="252">
        <v>0</v>
      </c>
      <c r="I25" s="252">
        <v>0</v>
      </c>
      <c r="J25" s="252">
        <v>0</v>
      </c>
      <c r="K25" s="252">
        <v>0</v>
      </c>
      <c r="L25" s="252">
        <v>0</v>
      </c>
      <c r="N25" s="252">
        <f t="shared" si="0"/>
        <v>0</v>
      </c>
    </row>
    <row r="26" spans="1:14" ht="18" customHeight="1" x14ac:dyDescent="0.25">
      <c r="A26" s="248" t="s">
        <v>22</v>
      </c>
      <c r="B26" s="248">
        <v>0</v>
      </c>
      <c r="C26" s="248">
        <v>0</v>
      </c>
      <c r="D26" s="252">
        <v>0</v>
      </c>
      <c r="E26" s="252">
        <v>0</v>
      </c>
      <c r="F26" s="252">
        <v>0</v>
      </c>
      <c r="G26" s="252">
        <v>0</v>
      </c>
      <c r="H26" s="252">
        <v>0</v>
      </c>
      <c r="I26" s="252">
        <v>0</v>
      </c>
      <c r="J26" s="252">
        <v>0</v>
      </c>
      <c r="K26" s="252">
        <v>0</v>
      </c>
      <c r="L26" s="252">
        <v>0</v>
      </c>
      <c r="N26" s="252">
        <f t="shared" si="0"/>
        <v>0</v>
      </c>
    </row>
    <row r="27" spans="1:14" x14ac:dyDescent="0.25">
      <c r="A27" s="248" t="s">
        <v>23</v>
      </c>
      <c r="B27" s="248">
        <v>0</v>
      </c>
      <c r="C27" s="248">
        <v>0</v>
      </c>
      <c r="D27" s="252">
        <v>0</v>
      </c>
      <c r="E27" s="252">
        <v>0</v>
      </c>
      <c r="F27" s="252">
        <v>0</v>
      </c>
      <c r="G27" s="252">
        <v>0</v>
      </c>
      <c r="H27" s="252">
        <v>0</v>
      </c>
      <c r="I27" s="252">
        <v>0</v>
      </c>
      <c r="J27" s="252">
        <v>0</v>
      </c>
      <c r="K27" s="252">
        <v>0</v>
      </c>
      <c r="L27" s="252">
        <v>0</v>
      </c>
      <c r="N27" s="252">
        <f t="shared" si="0"/>
        <v>0</v>
      </c>
    </row>
    <row r="28" spans="1:14" x14ac:dyDescent="0.25">
      <c r="A28" s="248" t="s">
        <v>24</v>
      </c>
      <c r="B28" s="248">
        <v>0</v>
      </c>
      <c r="C28" s="248">
        <v>0</v>
      </c>
      <c r="D28" s="252">
        <v>0</v>
      </c>
      <c r="E28" s="252">
        <v>0</v>
      </c>
      <c r="F28" s="252">
        <v>0</v>
      </c>
      <c r="G28" s="252">
        <v>0</v>
      </c>
      <c r="H28" s="252">
        <v>0</v>
      </c>
      <c r="I28" s="252">
        <v>0</v>
      </c>
      <c r="J28" s="252">
        <v>0</v>
      </c>
      <c r="K28" s="252">
        <v>0</v>
      </c>
      <c r="L28" s="252">
        <v>0</v>
      </c>
      <c r="N28" s="252">
        <f t="shared" si="0"/>
        <v>0</v>
      </c>
    </row>
    <row r="29" spans="1:14" x14ac:dyDescent="0.25">
      <c r="A29" s="248" t="s">
        <v>25</v>
      </c>
      <c r="B29" s="248">
        <v>0</v>
      </c>
      <c r="C29" s="248">
        <v>0</v>
      </c>
      <c r="D29" s="252">
        <v>0</v>
      </c>
      <c r="E29" s="252">
        <v>0</v>
      </c>
      <c r="F29" s="252">
        <v>0</v>
      </c>
      <c r="G29" s="252">
        <v>0</v>
      </c>
      <c r="H29" s="252">
        <v>0</v>
      </c>
      <c r="I29" s="252">
        <v>0</v>
      </c>
      <c r="J29" s="252">
        <v>1</v>
      </c>
      <c r="K29" s="252">
        <v>0</v>
      </c>
      <c r="L29" s="252">
        <v>0</v>
      </c>
      <c r="N29" s="252">
        <f t="shared" si="0"/>
        <v>0</v>
      </c>
    </row>
    <row r="30" spans="1:14" ht="18" customHeight="1" x14ac:dyDescent="0.25">
      <c r="A30" s="248" t="s">
        <v>26</v>
      </c>
      <c r="B30" s="248">
        <v>0</v>
      </c>
      <c r="C30" s="248">
        <v>0</v>
      </c>
      <c r="D30" s="252">
        <v>0</v>
      </c>
      <c r="E30" s="252">
        <v>0</v>
      </c>
      <c r="F30" s="252">
        <v>0</v>
      </c>
      <c r="G30" s="252">
        <v>0</v>
      </c>
      <c r="H30" s="252">
        <v>0</v>
      </c>
      <c r="I30" s="252">
        <v>0</v>
      </c>
      <c r="J30" s="252">
        <v>0</v>
      </c>
      <c r="K30" s="252">
        <v>0</v>
      </c>
      <c r="L30" s="252">
        <v>0</v>
      </c>
      <c r="N30" s="252">
        <f t="shared" si="0"/>
        <v>0</v>
      </c>
    </row>
    <row r="31" spans="1:14" x14ac:dyDescent="0.25">
      <c r="A31" s="248" t="s">
        <v>27</v>
      </c>
      <c r="B31" s="248">
        <v>0</v>
      </c>
      <c r="C31" s="248">
        <v>0</v>
      </c>
      <c r="D31" s="252">
        <v>0</v>
      </c>
      <c r="E31" s="252">
        <v>0</v>
      </c>
      <c r="F31" s="252">
        <v>0</v>
      </c>
      <c r="G31" s="252">
        <v>0</v>
      </c>
      <c r="H31" s="252">
        <v>0</v>
      </c>
      <c r="I31" s="252">
        <v>0</v>
      </c>
      <c r="J31" s="252">
        <v>0</v>
      </c>
      <c r="K31" s="252">
        <v>0</v>
      </c>
      <c r="L31" s="252">
        <v>0</v>
      </c>
      <c r="N31" s="252">
        <f t="shared" si="0"/>
        <v>0</v>
      </c>
    </row>
    <row r="32" spans="1:14" x14ac:dyDescent="0.25">
      <c r="A32" s="248" t="s">
        <v>28</v>
      </c>
      <c r="B32" s="248">
        <v>0</v>
      </c>
      <c r="C32" s="248">
        <v>0</v>
      </c>
      <c r="D32" s="252">
        <v>0</v>
      </c>
      <c r="E32" s="252">
        <v>0</v>
      </c>
      <c r="F32" s="252">
        <v>0</v>
      </c>
      <c r="G32" s="252">
        <v>0</v>
      </c>
      <c r="H32" s="252">
        <v>0</v>
      </c>
      <c r="I32" s="252">
        <v>0</v>
      </c>
      <c r="J32" s="252">
        <v>0</v>
      </c>
      <c r="K32" s="252">
        <v>0</v>
      </c>
      <c r="L32" s="252">
        <v>0</v>
      </c>
      <c r="N32" s="252">
        <f t="shared" si="0"/>
        <v>0</v>
      </c>
    </row>
    <row r="33" spans="1:14" x14ac:dyDescent="0.25">
      <c r="A33" s="248" t="s">
        <v>29</v>
      </c>
      <c r="B33" s="248">
        <v>0</v>
      </c>
      <c r="C33" s="248">
        <v>0</v>
      </c>
      <c r="D33" s="252">
        <v>0</v>
      </c>
      <c r="E33" s="252">
        <v>0</v>
      </c>
      <c r="F33" s="252">
        <v>0</v>
      </c>
      <c r="G33" s="252">
        <v>0</v>
      </c>
      <c r="H33" s="252">
        <v>0</v>
      </c>
      <c r="I33" s="252">
        <v>0</v>
      </c>
      <c r="J33" s="252">
        <v>0</v>
      </c>
      <c r="K33" s="252">
        <v>0</v>
      </c>
      <c r="L33" s="252">
        <v>0</v>
      </c>
      <c r="N33" s="252">
        <f t="shared" si="0"/>
        <v>0</v>
      </c>
    </row>
    <row r="34" spans="1:14" ht="18" customHeight="1" x14ac:dyDescent="0.25">
      <c r="A34" s="248" t="s">
        <v>30</v>
      </c>
      <c r="B34" s="248">
        <v>0</v>
      </c>
      <c r="C34" s="248">
        <v>0</v>
      </c>
      <c r="D34" s="252">
        <v>0</v>
      </c>
      <c r="E34" s="252">
        <v>0</v>
      </c>
      <c r="F34" s="252">
        <v>0</v>
      </c>
      <c r="G34" s="252">
        <v>0</v>
      </c>
      <c r="H34" s="252">
        <v>1</v>
      </c>
      <c r="I34" s="252">
        <v>0</v>
      </c>
      <c r="J34" s="252">
        <v>0</v>
      </c>
      <c r="K34" s="252">
        <v>0</v>
      </c>
      <c r="L34" s="252">
        <v>0</v>
      </c>
      <c r="N34" s="252">
        <f t="shared" si="0"/>
        <v>-1</v>
      </c>
    </row>
    <row r="35" spans="1:14" x14ac:dyDescent="0.25">
      <c r="A35" s="248" t="s">
        <v>31</v>
      </c>
      <c r="B35" s="248">
        <v>1</v>
      </c>
      <c r="C35" s="248">
        <v>0</v>
      </c>
      <c r="D35" s="252">
        <v>2</v>
      </c>
      <c r="E35" s="252">
        <v>0</v>
      </c>
      <c r="F35" s="252">
        <v>2</v>
      </c>
      <c r="G35" s="252">
        <v>0</v>
      </c>
      <c r="H35" s="252">
        <v>1</v>
      </c>
      <c r="I35" s="252">
        <v>0</v>
      </c>
      <c r="J35" s="252">
        <v>0</v>
      </c>
      <c r="K35" s="252">
        <v>0</v>
      </c>
      <c r="L35" s="252">
        <v>0</v>
      </c>
      <c r="N35" s="252">
        <f t="shared" si="0"/>
        <v>-1</v>
      </c>
    </row>
    <row r="36" spans="1:14" x14ac:dyDescent="0.25">
      <c r="A36" s="248" t="s">
        <v>32</v>
      </c>
      <c r="B36" s="248">
        <v>0</v>
      </c>
      <c r="C36" s="248">
        <v>0</v>
      </c>
      <c r="D36" s="252">
        <v>0</v>
      </c>
      <c r="E36" s="252">
        <v>0</v>
      </c>
      <c r="F36" s="252">
        <v>0</v>
      </c>
      <c r="G36" s="252">
        <v>0</v>
      </c>
      <c r="H36" s="252">
        <v>0</v>
      </c>
      <c r="I36" s="252">
        <v>0</v>
      </c>
      <c r="J36" s="252">
        <v>0</v>
      </c>
      <c r="K36" s="252">
        <v>0</v>
      </c>
      <c r="L36" s="252">
        <v>0</v>
      </c>
      <c r="N36" s="252">
        <f t="shared" si="0"/>
        <v>0</v>
      </c>
    </row>
    <row r="37" spans="1:14" x14ac:dyDescent="0.25">
      <c r="A37" s="248" t="s">
        <v>33</v>
      </c>
      <c r="B37" s="248">
        <v>2</v>
      </c>
      <c r="C37" s="248">
        <v>3</v>
      </c>
      <c r="D37" s="252">
        <v>1</v>
      </c>
      <c r="E37" s="252">
        <v>0</v>
      </c>
      <c r="F37" s="252">
        <v>0</v>
      </c>
      <c r="G37" s="252">
        <v>6</v>
      </c>
      <c r="H37" s="252">
        <v>12</v>
      </c>
      <c r="I37" s="252">
        <v>0</v>
      </c>
      <c r="J37" s="252">
        <v>4</v>
      </c>
      <c r="K37" s="252">
        <v>0</v>
      </c>
      <c r="L37" s="252">
        <v>4</v>
      </c>
      <c r="N37" s="252">
        <f t="shared" si="0"/>
        <v>-8</v>
      </c>
    </row>
    <row r="39" spans="1:14" ht="12.75" customHeight="1" x14ac:dyDescent="0.25">
      <c r="A39" s="370"/>
      <c r="B39" s="370"/>
      <c r="C39" s="370"/>
      <c r="D39" s="370"/>
      <c r="E39" s="370"/>
      <c r="F39" s="370"/>
      <c r="G39" s="370"/>
      <c r="H39" s="370"/>
      <c r="I39" s="370"/>
      <c r="J39" s="169"/>
      <c r="K39" s="169"/>
      <c r="L39" s="169"/>
    </row>
  </sheetData>
  <mergeCells count="4">
    <mergeCell ref="J3:L3"/>
    <mergeCell ref="A39:I39"/>
    <mergeCell ref="F3:I3"/>
    <mergeCell ref="B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37"/>
  <sheetViews>
    <sheetView showGridLines="0" workbookViewId="0"/>
  </sheetViews>
  <sheetFormatPr defaultColWidth="24.140625" defaultRowHeight="15" x14ac:dyDescent="0.25"/>
  <cols>
    <col min="1" max="1" style="42" width="24.140625" collapsed="false"/>
    <col min="2" max="12" customWidth="true" style="42" width="9.7109375" collapsed="false"/>
    <col min="13" max="13" customWidth="true" style="42" width="3.140625" collapsed="false"/>
    <col min="14" max="14" customWidth="true" style="40" width="19.140625" collapsed="false"/>
    <col min="15" max="16384" style="42" width="24.140625" collapsed="false"/>
  </cols>
  <sheetData>
    <row r="1" spans="1:17" x14ac:dyDescent="0.25">
      <c r="A1" s="129" t="s">
        <v>202</v>
      </c>
      <c r="B1" s="129"/>
      <c r="C1" s="129"/>
      <c r="D1" s="129"/>
      <c r="E1" s="129"/>
      <c r="F1" s="129"/>
      <c r="G1" s="129"/>
      <c r="N1" s="41"/>
    </row>
    <row r="2" spans="1:17" x14ac:dyDescent="0.25">
      <c r="A2" s="129"/>
      <c r="B2" s="129"/>
      <c r="C2" s="129"/>
      <c r="D2" s="129"/>
      <c r="E2" s="129"/>
      <c r="F2" s="129"/>
      <c r="G2" s="129"/>
      <c r="N2" s="41"/>
    </row>
    <row r="3" spans="1:17" s="40" customFormat="1" ht="16.5" customHeight="1" x14ac:dyDescent="0.25">
      <c r="A3" s="42"/>
      <c r="B3" s="350">
        <v>2017</v>
      </c>
      <c r="C3" s="351"/>
      <c r="D3" s="351"/>
      <c r="E3" s="352"/>
      <c r="F3" s="350">
        <v>2018</v>
      </c>
      <c r="G3" s="351"/>
      <c r="H3" s="351"/>
      <c r="I3" s="352"/>
      <c r="J3" s="350">
        <v>2019</v>
      </c>
      <c r="K3" s="351"/>
      <c r="L3" s="352"/>
      <c r="M3" s="255"/>
      <c r="N3" s="253" t="s">
        <v>90</v>
      </c>
      <c r="Q3" s="258" t="s">
        <v>89</v>
      </c>
    </row>
    <row r="4" spans="1:17" ht="45.75" customHeight="1" x14ac:dyDescent="0.25">
      <c r="B4" s="233">
        <v>42094</v>
      </c>
      <c r="C4" s="233">
        <v>42185</v>
      </c>
      <c r="D4" s="233">
        <v>42277</v>
      </c>
      <c r="E4" s="233">
        <v>42369</v>
      </c>
      <c r="F4" s="233">
        <v>42094</v>
      </c>
      <c r="G4" s="233">
        <v>42185</v>
      </c>
      <c r="H4" s="233">
        <v>42277</v>
      </c>
      <c r="I4" s="233">
        <v>42369</v>
      </c>
      <c r="J4" s="233">
        <v>42460</v>
      </c>
      <c r="K4" s="233">
        <v>42551</v>
      </c>
      <c r="L4" s="233">
        <v>42643</v>
      </c>
      <c r="N4" s="233" t="s">
        <v>171</v>
      </c>
      <c r="Q4" s="256">
        <f t="shared" ref="Q4:Q33" si="0">O4-K4</f>
        <v>-42551</v>
      </c>
    </row>
    <row r="5" spans="1:17" x14ac:dyDescent="0.25">
      <c r="A5" s="259" t="s">
        <v>67</v>
      </c>
      <c r="B5" s="109">
        <v>29</v>
      </c>
      <c r="C5" s="109">
        <v>31</v>
      </c>
      <c r="D5" s="109">
        <v>34</v>
      </c>
      <c r="E5" s="109">
        <v>9</v>
      </c>
      <c r="F5" s="109">
        <v>38</v>
      </c>
      <c r="G5" s="109">
        <v>42</v>
      </c>
      <c r="H5" s="109">
        <v>36</v>
      </c>
      <c r="I5" s="109">
        <v>35</v>
      </c>
      <c r="J5" s="109">
        <v>18</v>
      </c>
      <c r="K5" s="109">
        <v>23</v>
      </c>
      <c r="L5" s="109">
        <v>40</v>
      </c>
      <c r="N5" s="151">
        <f>L5-H5</f>
        <v>4</v>
      </c>
      <c r="Q5" s="256">
        <f t="shared" si="0"/>
        <v>-23</v>
      </c>
    </row>
    <row r="6" spans="1:17" x14ac:dyDescent="0.25">
      <c r="A6" s="260" t="s">
        <v>2</v>
      </c>
      <c r="B6" s="110">
        <v>0</v>
      </c>
      <c r="C6" s="110">
        <v>0</v>
      </c>
      <c r="D6" s="110">
        <v>0</v>
      </c>
      <c r="E6" s="110">
        <v>0</v>
      </c>
      <c r="F6" s="110">
        <v>0</v>
      </c>
      <c r="G6" s="110">
        <v>0</v>
      </c>
      <c r="H6" s="110">
        <v>0</v>
      </c>
      <c r="I6" s="110">
        <v>0</v>
      </c>
      <c r="J6" s="110">
        <v>0</v>
      </c>
      <c r="K6" s="110">
        <v>0</v>
      </c>
      <c r="L6" s="110">
        <v>0</v>
      </c>
      <c r="N6" s="252">
        <f t="shared" ref="N6:N37" si="1">L6-H6</f>
        <v>0</v>
      </c>
      <c r="Q6" s="256" t="e">
        <f>O6-#REF!</f>
        <v>#REF!</v>
      </c>
    </row>
    <row r="7" spans="1:17" x14ac:dyDescent="0.25">
      <c r="A7" s="260" t="s">
        <v>3</v>
      </c>
      <c r="B7" s="109">
        <v>0</v>
      </c>
      <c r="C7" s="109">
        <v>0</v>
      </c>
      <c r="D7" s="109">
        <v>0</v>
      </c>
      <c r="E7" s="109">
        <v>0</v>
      </c>
      <c r="F7" s="109">
        <v>2</v>
      </c>
      <c r="G7" s="109">
        <v>0</v>
      </c>
      <c r="H7" s="109">
        <v>0</v>
      </c>
      <c r="I7" s="109">
        <v>0</v>
      </c>
      <c r="J7" s="109">
        <v>0</v>
      </c>
      <c r="K7" s="109">
        <v>0</v>
      </c>
      <c r="L7" s="109">
        <v>0</v>
      </c>
      <c r="N7" s="252">
        <f t="shared" si="1"/>
        <v>0</v>
      </c>
      <c r="Q7" s="256">
        <f t="shared" si="0"/>
        <v>0</v>
      </c>
    </row>
    <row r="8" spans="1:17" x14ac:dyDescent="0.25">
      <c r="A8" s="260" t="s">
        <v>4</v>
      </c>
      <c r="B8" s="109">
        <v>0</v>
      </c>
      <c r="C8" s="109">
        <v>0</v>
      </c>
      <c r="D8" s="109">
        <v>0</v>
      </c>
      <c r="E8" s="109">
        <v>0</v>
      </c>
      <c r="F8" s="109">
        <v>0</v>
      </c>
      <c r="G8" s="109">
        <v>0</v>
      </c>
      <c r="H8" s="109">
        <v>0</v>
      </c>
      <c r="I8" s="109">
        <v>0</v>
      </c>
      <c r="J8" s="109">
        <v>0</v>
      </c>
      <c r="K8" s="109">
        <v>0</v>
      </c>
      <c r="L8" s="109">
        <v>0</v>
      </c>
      <c r="N8" s="252">
        <f t="shared" si="1"/>
        <v>0</v>
      </c>
      <c r="Q8" s="256">
        <f t="shared" si="0"/>
        <v>0</v>
      </c>
    </row>
    <row r="9" spans="1:17" x14ac:dyDescent="0.25">
      <c r="A9" s="260" t="s">
        <v>5</v>
      </c>
      <c r="B9" s="109">
        <v>0</v>
      </c>
      <c r="C9" s="109">
        <v>0</v>
      </c>
      <c r="D9" s="109">
        <v>0</v>
      </c>
      <c r="E9" s="109">
        <v>0</v>
      </c>
      <c r="F9" s="109">
        <v>0</v>
      </c>
      <c r="G9" s="109">
        <v>0</v>
      </c>
      <c r="H9" s="109">
        <v>0</v>
      </c>
      <c r="I9" s="109">
        <v>0</v>
      </c>
      <c r="J9" s="109">
        <v>0</v>
      </c>
      <c r="K9" s="109">
        <v>0</v>
      </c>
      <c r="L9" s="109">
        <v>0</v>
      </c>
      <c r="N9" s="252">
        <f t="shared" si="1"/>
        <v>0</v>
      </c>
      <c r="Q9" s="256">
        <f t="shared" si="0"/>
        <v>0</v>
      </c>
    </row>
    <row r="10" spans="1:17" x14ac:dyDescent="0.25">
      <c r="A10" s="260" t="s">
        <v>6</v>
      </c>
      <c r="B10" s="109">
        <v>0</v>
      </c>
      <c r="C10" s="109">
        <v>0</v>
      </c>
      <c r="D10" s="109">
        <v>0</v>
      </c>
      <c r="E10" s="109">
        <v>0</v>
      </c>
      <c r="F10" s="109">
        <v>0</v>
      </c>
      <c r="G10" s="109">
        <v>1</v>
      </c>
      <c r="H10" s="109">
        <v>0</v>
      </c>
      <c r="I10" s="109">
        <v>2</v>
      </c>
      <c r="J10" s="109">
        <v>0</v>
      </c>
      <c r="K10" s="109">
        <v>0</v>
      </c>
      <c r="L10" s="109">
        <v>0</v>
      </c>
      <c r="N10" s="252">
        <f t="shared" si="1"/>
        <v>0</v>
      </c>
      <c r="Q10" s="256">
        <f t="shared" si="0"/>
        <v>0</v>
      </c>
    </row>
    <row r="11" spans="1:17" x14ac:dyDescent="0.25">
      <c r="A11" s="260" t="s">
        <v>7</v>
      </c>
      <c r="B11" s="109">
        <v>0</v>
      </c>
      <c r="C11" s="109">
        <v>0</v>
      </c>
      <c r="D11" s="109">
        <v>0</v>
      </c>
      <c r="E11" s="109">
        <v>0</v>
      </c>
      <c r="F11" s="109">
        <v>0</v>
      </c>
      <c r="G11" s="109">
        <v>0</v>
      </c>
      <c r="H11" s="109">
        <v>0</v>
      </c>
      <c r="I11" s="109">
        <v>0</v>
      </c>
      <c r="J11" s="109">
        <v>0</v>
      </c>
      <c r="K11" s="109">
        <v>0</v>
      </c>
      <c r="L11" s="109">
        <v>0</v>
      </c>
      <c r="N11" s="252">
        <f t="shared" si="1"/>
        <v>0</v>
      </c>
      <c r="Q11" s="256">
        <f t="shared" si="0"/>
        <v>0</v>
      </c>
    </row>
    <row r="12" spans="1:17" x14ac:dyDescent="0.25">
      <c r="A12" s="260" t="s">
        <v>8</v>
      </c>
      <c r="B12" s="109">
        <v>0</v>
      </c>
      <c r="C12" s="109">
        <v>0</v>
      </c>
      <c r="D12" s="109">
        <v>0</v>
      </c>
      <c r="E12" s="109">
        <v>0</v>
      </c>
      <c r="F12" s="109">
        <v>1</v>
      </c>
      <c r="G12" s="109">
        <v>0</v>
      </c>
      <c r="H12" s="109">
        <v>0</v>
      </c>
      <c r="I12" s="109">
        <v>0</v>
      </c>
      <c r="J12" s="109">
        <v>0</v>
      </c>
      <c r="K12" s="109">
        <v>0</v>
      </c>
      <c r="L12" s="109">
        <v>2</v>
      </c>
      <c r="N12" s="252">
        <f t="shared" si="1"/>
        <v>2</v>
      </c>
      <c r="Q12" s="256">
        <f t="shared" si="0"/>
        <v>0</v>
      </c>
    </row>
    <row r="13" spans="1:17" x14ac:dyDescent="0.25">
      <c r="A13" s="260" t="s">
        <v>9</v>
      </c>
      <c r="B13" s="109">
        <v>0</v>
      </c>
      <c r="C13" s="109">
        <v>0</v>
      </c>
      <c r="D13" s="109">
        <v>0</v>
      </c>
      <c r="E13" s="109">
        <v>0</v>
      </c>
      <c r="F13" s="109">
        <v>0</v>
      </c>
      <c r="G13" s="109">
        <v>0</v>
      </c>
      <c r="H13" s="109">
        <v>0</v>
      </c>
      <c r="I13" s="109">
        <v>0</v>
      </c>
      <c r="J13" s="109">
        <v>0</v>
      </c>
      <c r="K13" s="109">
        <v>0</v>
      </c>
      <c r="L13" s="109">
        <v>0</v>
      </c>
      <c r="N13" s="252">
        <f t="shared" si="1"/>
        <v>0</v>
      </c>
      <c r="Q13" s="256">
        <f t="shared" si="0"/>
        <v>0</v>
      </c>
    </row>
    <row r="14" spans="1:17" x14ac:dyDescent="0.25">
      <c r="A14" s="260" t="s">
        <v>10</v>
      </c>
      <c r="B14" s="109">
        <v>5</v>
      </c>
      <c r="C14" s="109">
        <v>0</v>
      </c>
      <c r="D14" s="109">
        <v>0</v>
      </c>
      <c r="E14" s="109">
        <v>1</v>
      </c>
      <c r="F14" s="109">
        <v>1</v>
      </c>
      <c r="G14" s="109">
        <v>0</v>
      </c>
      <c r="H14" s="109">
        <v>1</v>
      </c>
      <c r="I14" s="109">
        <v>1</v>
      </c>
      <c r="J14" s="109">
        <v>1</v>
      </c>
      <c r="K14" s="109">
        <v>1</v>
      </c>
      <c r="L14" s="109">
        <v>0</v>
      </c>
      <c r="N14" s="252">
        <f t="shared" si="1"/>
        <v>-1</v>
      </c>
      <c r="Q14" s="256">
        <f t="shared" si="0"/>
        <v>-1</v>
      </c>
    </row>
    <row r="15" spans="1:17" x14ac:dyDescent="0.25">
      <c r="A15" s="260" t="s">
        <v>11</v>
      </c>
      <c r="B15" s="109">
        <v>5</v>
      </c>
      <c r="C15" s="109">
        <v>5</v>
      </c>
      <c r="D15" s="109">
        <v>1</v>
      </c>
      <c r="E15" s="109">
        <v>0</v>
      </c>
      <c r="F15" s="109">
        <v>0</v>
      </c>
      <c r="G15" s="109">
        <v>0</v>
      </c>
      <c r="H15" s="109">
        <v>1</v>
      </c>
      <c r="I15" s="109">
        <v>1</v>
      </c>
      <c r="J15" s="109">
        <v>0</v>
      </c>
      <c r="K15" s="109">
        <v>0</v>
      </c>
      <c r="L15" s="109">
        <v>1</v>
      </c>
      <c r="N15" s="252">
        <f t="shared" si="1"/>
        <v>0</v>
      </c>
      <c r="Q15" s="256">
        <f t="shared" si="0"/>
        <v>0</v>
      </c>
    </row>
    <row r="16" spans="1:17" x14ac:dyDescent="0.25">
      <c r="A16" s="260" t="s">
        <v>12</v>
      </c>
      <c r="B16" s="109">
        <v>0</v>
      </c>
      <c r="C16" s="109">
        <v>0</v>
      </c>
      <c r="D16" s="109">
        <v>0</v>
      </c>
      <c r="E16" s="109">
        <v>0</v>
      </c>
      <c r="F16" s="109">
        <v>0</v>
      </c>
      <c r="G16" s="109">
        <v>0</v>
      </c>
      <c r="H16" s="109">
        <v>0</v>
      </c>
      <c r="I16" s="109">
        <v>0</v>
      </c>
      <c r="J16" s="109">
        <v>0</v>
      </c>
      <c r="K16" s="109">
        <v>0</v>
      </c>
      <c r="L16" s="109">
        <v>1</v>
      </c>
      <c r="N16" s="252">
        <f t="shared" si="1"/>
        <v>1</v>
      </c>
      <c r="Q16" s="256">
        <f t="shared" si="0"/>
        <v>0</v>
      </c>
    </row>
    <row r="17" spans="1:17" x14ac:dyDescent="0.25">
      <c r="A17" s="260" t="s">
        <v>13</v>
      </c>
      <c r="B17" s="109">
        <v>15</v>
      </c>
      <c r="C17" s="109">
        <v>22</v>
      </c>
      <c r="D17" s="109">
        <v>25</v>
      </c>
      <c r="E17" s="109">
        <v>6</v>
      </c>
      <c r="F17" s="109">
        <v>30</v>
      </c>
      <c r="G17" s="109">
        <v>34</v>
      </c>
      <c r="H17" s="109">
        <v>17</v>
      </c>
      <c r="I17" s="109">
        <v>26</v>
      </c>
      <c r="J17" s="109">
        <v>8</v>
      </c>
      <c r="K17" s="109">
        <v>11</v>
      </c>
      <c r="L17" s="109">
        <v>25</v>
      </c>
      <c r="N17" s="252">
        <f t="shared" si="1"/>
        <v>8</v>
      </c>
      <c r="Q17" s="256">
        <f t="shared" si="0"/>
        <v>-11</v>
      </c>
    </row>
    <row r="18" spans="1:17" x14ac:dyDescent="0.25">
      <c r="A18" s="260" t="s">
        <v>14</v>
      </c>
      <c r="B18" s="109">
        <v>0</v>
      </c>
      <c r="C18" s="109">
        <v>0</v>
      </c>
      <c r="D18" s="109">
        <v>1</v>
      </c>
      <c r="E18" s="109">
        <v>0</v>
      </c>
      <c r="F18" s="109">
        <v>0</v>
      </c>
      <c r="G18" s="109">
        <v>0</v>
      </c>
      <c r="H18" s="109">
        <v>0</v>
      </c>
      <c r="I18" s="109">
        <v>0</v>
      </c>
      <c r="J18" s="109">
        <v>0</v>
      </c>
      <c r="K18" s="109">
        <v>0</v>
      </c>
      <c r="L18" s="109">
        <v>0</v>
      </c>
      <c r="N18" s="252">
        <f t="shared" si="1"/>
        <v>0</v>
      </c>
      <c r="Q18" s="256">
        <f t="shared" si="0"/>
        <v>0</v>
      </c>
    </row>
    <row r="19" spans="1:17" x14ac:dyDescent="0.25">
      <c r="A19" s="260" t="s">
        <v>15</v>
      </c>
      <c r="B19" s="109">
        <v>0</v>
      </c>
      <c r="C19" s="109">
        <v>0</v>
      </c>
      <c r="D19" s="109">
        <v>0</v>
      </c>
      <c r="E19" s="109">
        <v>0</v>
      </c>
      <c r="F19" s="109">
        <v>0</v>
      </c>
      <c r="G19" s="109">
        <v>0</v>
      </c>
      <c r="H19" s="109">
        <v>0</v>
      </c>
      <c r="I19" s="109">
        <v>0</v>
      </c>
      <c r="J19" s="109">
        <v>0</v>
      </c>
      <c r="K19" s="109">
        <v>0</v>
      </c>
      <c r="L19" s="109">
        <v>0</v>
      </c>
      <c r="N19" s="252">
        <f t="shared" si="1"/>
        <v>0</v>
      </c>
      <c r="Q19" s="256">
        <f t="shared" si="0"/>
        <v>0</v>
      </c>
    </row>
    <row r="20" spans="1:17" x14ac:dyDescent="0.25">
      <c r="A20" s="260" t="s">
        <v>16</v>
      </c>
      <c r="B20" s="109">
        <v>0</v>
      </c>
      <c r="C20" s="109">
        <v>0</v>
      </c>
      <c r="D20" s="109">
        <v>2</v>
      </c>
      <c r="E20" s="109">
        <v>0</v>
      </c>
      <c r="F20" s="109">
        <v>0</v>
      </c>
      <c r="G20" s="109">
        <v>0</v>
      </c>
      <c r="H20" s="109">
        <v>0</v>
      </c>
      <c r="I20" s="109">
        <v>0</v>
      </c>
      <c r="J20" s="109">
        <v>3</v>
      </c>
      <c r="K20" s="109">
        <v>2</v>
      </c>
      <c r="L20" s="109">
        <v>0</v>
      </c>
      <c r="N20" s="252">
        <f t="shared" si="1"/>
        <v>0</v>
      </c>
      <c r="Q20" s="256">
        <f t="shared" si="0"/>
        <v>-2</v>
      </c>
    </row>
    <row r="21" spans="1:17" x14ac:dyDescent="0.25">
      <c r="A21" s="260" t="s">
        <v>17</v>
      </c>
      <c r="B21" s="109">
        <v>2</v>
      </c>
      <c r="C21" s="109">
        <v>1</v>
      </c>
      <c r="D21" s="109">
        <v>3</v>
      </c>
      <c r="E21" s="109">
        <v>2</v>
      </c>
      <c r="F21" s="109">
        <v>1</v>
      </c>
      <c r="G21" s="109">
        <v>1</v>
      </c>
      <c r="H21" s="109">
        <v>3</v>
      </c>
      <c r="I21" s="109">
        <v>5</v>
      </c>
      <c r="J21" s="109">
        <v>2</v>
      </c>
      <c r="K21" s="109">
        <v>9</v>
      </c>
      <c r="L21" s="109">
        <v>5</v>
      </c>
      <c r="N21" s="252">
        <f t="shared" si="1"/>
        <v>2</v>
      </c>
      <c r="Q21" s="256">
        <f t="shared" si="0"/>
        <v>-9</v>
      </c>
    </row>
    <row r="22" spans="1:17" x14ac:dyDescent="0.25">
      <c r="A22" s="260" t="s">
        <v>18</v>
      </c>
      <c r="B22" s="109">
        <v>0</v>
      </c>
      <c r="C22" s="109">
        <v>0</v>
      </c>
      <c r="D22" s="109">
        <v>0</v>
      </c>
      <c r="E22" s="109">
        <v>0</v>
      </c>
      <c r="F22" s="109">
        <v>0</v>
      </c>
      <c r="G22" s="109">
        <v>0</v>
      </c>
      <c r="H22" s="109">
        <v>0</v>
      </c>
      <c r="I22" s="109">
        <v>0</v>
      </c>
      <c r="J22" s="109">
        <v>0</v>
      </c>
      <c r="K22" s="109">
        <v>0</v>
      </c>
      <c r="L22" s="109">
        <v>2</v>
      </c>
      <c r="N22" s="252">
        <f t="shared" si="1"/>
        <v>2</v>
      </c>
      <c r="Q22" s="256">
        <f t="shared" si="0"/>
        <v>0</v>
      </c>
    </row>
    <row r="23" spans="1:17" x14ac:dyDescent="0.25">
      <c r="A23" s="260" t="s">
        <v>19</v>
      </c>
      <c r="B23" s="109">
        <v>0</v>
      </c>
      <c r="C23" s="109">
        <v>0</v>
      </c>
      <c r="D23" s="109">
        <v>0</v>
      </c>
      <c r="E23" s="109">
        <v>0</v>
      </c>
      <c r="F23" s="109">
        <v>0</v>
      </c>
      <c r="G23" s="109">
        <v>0</v>
      </c>
      <c r="H23" s="109">
        <v>0</v>
      </c>
      <c r="I23" s="109">
        <v>0</v>
      </c>
      <c r="J23" s="109">
        <v>0</v>
      </c>
      <c r="K23" s="109">
        <v>0</v>
      </c>
      <c r="L23" s="109">
        <v>0</v>
      </c>
      <c r="N23" s="252">
        <f t="shared" si="1"/>
        <v>0</v>
      </c>
      <c r="Q23" s="256">
        <f t="shared" si="0"/>
        <v>0</v>
      </c>
    </row>
    <row r="24" spans="1:17" x14ac:dyDescent="0.25">
      <c r="A24" s="260" t="s">
        <v>20</v>
      </c>
      <c r="B24" s="109">
        <v>0</v>
      </c>
      <c r="C24" s="109">
        <v>0</v>
      </c>
      <c r="D24" s="109">
        <v>0</v>
      </c>
      <c r="E24" s="109">
        <v>0</v>
      </c>
      <c r="F24" s="109">
        <v>1</v>
      </c>
      <c r="G24" s="109">
        <v>0</v>
      </c>
      <c r="H24" s="109">
        <v>0</v>
      </c>
      <c r="I24" s="109">
        <v>0</v>
      </c>
      <c r="J24" s="109">
        <v>0</v>
      </c>
      <c r="K24" s="109">
        <v>0</v>
      </c>
      <c r="L24" s="109">
        <v>0</v>
      </c>
      <c r="N24" s="252">
        <f t="shared" si="1"/>
        <v>0</v>
      </c>
      <c r="Q24" s="256">
        <f t="shared" si="0"/>
        <v>0</v>
      </c>
    </row>
    <row r="25" spans="1:17" x14ac:dyDescent="0.25">
      <c r="A25" s="260" t="s">
        <v>21</v>
      </c>
      <c r="B25" s="109">
        <v>0</v>
      </c>
      <c r="C25" s="109">
        <v>0</v>
      </c>
      <c r="D25" s="109">
        <v>0</v>
      </c>
      <c r="E25" s="109">
        <v>0</v>
      </c>
      <c r="F25" s="109">
        <v>0</v>
      </c>
      <c r="G25" s="109">
        <v>0</v>
      </c>
      <c r="H25" s="109">
        <v>0</v>
      </c>
      <c r="I25" s="109">
        <v>0</v>
      </c>
      <c r="J25" s="109">
        <v>0</v>
      </c>
      <c r="K25" s="109">
        <v>0</v>
      </c>
      <c r="L25" s="109">
        <v>0</v>
      </c>
      <c r="N25" s="252">
        <f t="shared" si="1"/>
        <v>0</v>
      </c>
      <c r="Q25" s="256">
        <f t="shared" si="0"/>
        <v>0</v>
      </c>
    </row>
    <row r="26" spans="1:17" x14ac:dyDescent="0.25">
      <c r="A26" s="260" t="s">
        <v>22</v>
      </c>
      <c r="B26" s="109">
        <v>0</v>
      </c>
      <c r="C26" s="109">
        <v>0</v>
      </c>
      <c r="D26" s="109">
        <v>0</v>
      </c>
      <c r="E26" s="109">
        <v>0</v>
      </c>
      <c r="F26" s="109">
        <v>0</v>
      </c>
      <c r="G26" s="109">
        <v>0</v>
      </c>
      <c r="H26" s="109">
        <v>0</v>
      </c>
      <c r="I26" s="109">
        <v>0</v>
      </c>
      <c r="J26" s="109">
        <v>0</v>
      </c>
      <c r="K26" s="109">
        <v>0</v>
      </c>
      <c r="L26" s="109">
        <v>0</v>
      </c>
      <c r="N26" s="252">
        <f t="shared" si="1"/>
        <v>0</v>
      </c>
      <c r="Q26" s="256">
        <f t="shared" si="0"/>
        <v>0</v>
      </c>
    </row>
    <row r="27" spans="1:17" x14ac:dyDescent="0.25">
      <c r="A27" s="260" t="s">
        <v>23</v>
      </c>
      <c r="B27" s="109">
        <v>0</v>
      </c>
      <c r="C27" s="109">
        <v>0</v>
      </c>
      <c r="D27" s="109">
        <v>0</v>
      </c>
      <c r="E27" s="109">
        <v>0</v>
      </c>
      <c r="F27" s="109">
        <v>0</v>
      </c>
      <c r="G27" s="109">
        <v>0</v>
      </c>
      <c r="H27" s="109">
        <v>0</v>
      </c>
      <c r="I27" s="109">
        <v>0</v>
      </c>
      <c r="J27" s="109">
        <v>0</v>
      </c>
      <c r="K27" s="109">
        <v>0</v>
      </c>
      <c r="L27" s="109">
        <v>0</v>
      </c>
      <c r="N27" s="252">
        <f t="shared" si="1"/>
        <v>0</v>
      </c>
      <c r="Q27" s="256">
        <f t="shared" si="0"/>
        <v>0</v>
      </c>
    </row>
    <row r="28" spans="1:17" x14ac:dyDescent="0.25">
      <c r="A28" s="260" t="s">
        <v>24</v>
      </c>
      <c r="B28" s="109">
        <v>0</v>
      </c>
      <c r="C28" s="109">
        <v>0</v>
      </c>
      <c r="D28" s="109">
        <v>0</v>
      </c>
      <c r="E28" s="109">
        <v>0</v>
      </c>
      <c r="F28" s="109">
        <v>0</v>
      </c>
      <c r="G28" s="109">
        <v>0</v>
      </c>
      <c r="H28" s="109">
        <v>0</v>
      </c>
      <c r="I28" s="109">
        <v>0</v>
      </c>
      <c r="J28" s="109">
        <v>0</v>
      </c>
      <c r="K28" s="109">
        <v>0</v>
      </c>
      <c r="L28" s="109">
        <v>0</v>
      </c>
      <c r="N28" s="252">
        <f t="shared" si="1"/>
        <v>0</v>
      </c>
      <c r="Q28" s="256">
        <f t="shared" si="0"/>
        <v>0</v>
      </c>
    </row>
    <row r="29" spans="1:17" x14ac:dyDescent="0.25">
      <c r="A29" s="260" t="s">
        <v>25</v>
      </c>
      <c r="B29" s="109">
        <v>0</v>
      </c>
      <c r="C29" s="109">
        <v>0</v>
      </c>
      <c r="D29" s="109">
        <v>0</v>
      </c>
      <c r="E29" s="109">
        <v>0</v>
      </c>
      <c r="F29" s="109">
        <v>0</v>
      </c>
      <c r="G29" s="109">
        <v>0</v>
      </c>
      <c r="H29" s="109">
        <v>0</v>
      </c>
      <c r="I29" s="109">
        <v>0</v>
      </c>
      <c r="J29" s="109">
        <v>0</v>
      </c>
      <c r="K29" s="109">
        <v>0</v>
      </c>
      <c r="L29" s="109">
        <v>0</v>
      </c>
      <c r="N29" s="252">
        <f t="shared" si="1"/>
        <v>0</v>
      </c>
      <c r="Q29" s="256">
        <f t="shared" si="0"/>
        <v>0</v>
      </c>
    </row>
    <row r="30" spans="1:17" x14ac:dyDescent="0.25">
      <c r="A30" s="260" t="s">
        <v>26</v>
      </c>
      <c r="B30" s="109">
        <v>0</v>
      </c>
      <c r="C30" s="109">
        <v>0</v>
      </c>
      <c r="D30" s="109">
        <v>0</v>
      </c>
      <c r="E30" s="109">
        <v>0</v>
      </c>
      <c r="F30" s="109">
        <v>0</v>
      </c>
      <c r="G30" s="109">
        <v>0</v>
      </c>
      <c r="H30" s="109">
        <v>0</v>
      </c>
      <c r="I30" s="109">
        <v>0</v>
      </c>
      <c r="J30" s="109">
        <v>0</v>
      </c>
      <c r="K30" s="109">
        <v>0</v>
      </c>
      <c r="L30" s="109">
        <v>0</v>
      </c>
      <c r="N30" s="252">
        <f t="shared" si="1"/>
        <v>0</v>
      </c>
      <c r="Q30" s="256">
        <f t="shared" si="0"/>
        <v>0</v>
      </c>
    </row>
    <row r="31" spans="1:17" x14ac:dyDescent="0.25">
      <c r="A31" s="260" t="s">
        <v>27</v>
      </c>
      <c r="B31" s="109">
        <v>0</v>
      </c>
      <c r="C31" s="109">
        <v>0</v>
      </c>
      <c r="D31" s="109">
        <v>0</v>
      </c>
      <c r="E31" s="109">
        <v>0</v>
      </c>
      <c r="F31" s="109">
        <v>0</v>
      </c>
      <c r="G31" s="109">
        <v>0</v>
      </c>
      <c r="H31" s="109">
        <v>0</v>
      </c>
      <c r="I31" s="109">
        <v>0</v>
      </c>
      <c r="J31" s="109">
        <v>0</v>
      </c>
      <c r="K31" s="109">
        <v>0</v>
      </c>
      <c r="L31" s="109">
        <v>0</v>
      </c>
      <c r="N31" s="252">
        <f t="shared" si="1"/>
        <v>0</v>
      </c>
      <c r="Q31" s="256">
        <f t="shared" si="0"/>
        <v>0</v>
      </c>
    </row>
    <row r="32" spans="1:17" x14ac:dyDescent="0.25">
      <c r="A32" s="260" t="s">
        <v>28</v>
      </c>
      <c r="B32" s="109">
        <v>0</v>
      </c>
      <c r="C32" s="109">
        <v>0</v>
      </c>
      <c r="D32" s="109">
        <v>0</v>
      </c>
      <c r="E32" s="109">
        <v>0</v>
      </c>
      <c r="F32" s="109">
        <v>0</v>
      </c>
      <c r="G32" s="109">
        <v>0</v>
      </c>
      <c r="H32" s="109">
        <v>0</v>
      </c>
      <c r="I32" s="109">
        <v>0</v>
      </c>
      <c r="J32" s="109">
        <v>0</v>
      </c>
      <c r="K32" s="109">
        <v>0</v>
      </c>
      <c r="L32" s="109">
        <v>0</v>
      </c>
      <c r="N32" s="252">
        <f t="shared" si="1"/>
        <v>0</v>
      </c>
      <c r="Q32" s="256">
        <f t="shared" si="0"/>
        <v>0</v>
      </c>
    </row>
    <row r="33" spans="1:17" x14ac:dyDescent="0.25">
      <c r="A33" s="260" t="s">
        <v>29</v>
      </c>
      <c r="B33" s="109">
        <v>0</v>
      </c>
      <c r="C33" s="109">
        <v>0</v>
      </c>
      <c r="D33" s="109">
        <v>0</v>
      </c>
      <c r="E33" s="109">
        <v>0</v>
      </c>
      <c r="F33" s="109">
        <v>0</v>
      </c>
      <c r="G33" s="109">
        <v>0</v>
      </c>
      <c r="H33" s="109">
        <v>0</v>
      </c>
      <c r="I33" s="109">
        <v>0</v>
      </c>
      <c r="J33" s="109">
        <v>0</v>
      </c>
      <c r="K33" s="109">
        <v>0</v>
      </c>
      <c r="L33" s="109">
        <v>0</v>
      </c>
      <c r="N33" s="252">
        <f t="shared" si="1"/>
        <v>0</v>
      </c>
      <c r="Q33" s="257">
        <f t="shared" si="0"/>
        <v>0</v>
      </c>
    </row>
    <row r="34" spans="1:17" x14ac:dyDescent="0.25">
      <c r="A34" s="260" t="s">
        <v>30</v>
      </c>
      <c r="B34" s="109">
        <v>0</v>
      </c>
      <c r="C34" s="109">
        <v>0</v>
      </c>
      <c r="D34" s="109">
        <v>0</v>
      </c>
      <c r="E34" s="109">
        <v>0</v>
      </c>
      <c r="F34" s="109">
        <v>0</v>
      </c>
      <c r="G34" s="109">
        <v>0</v>
      </c>
      <c r="H34" s="109">
        <v>1</v>
      </c>
      <c r="I34" s="109">
        <v>0</v>
      </c>
      <c r="J34" s="109">
        <v>0</v>
      </c>
      <c r="K34" s="109">
        <v>0</v>
      </c>
      <c r="L34" s="109">
        <v>0</v>
      </c>
      <c r="N34" s="252">
        <f t="shared" si="1"/>
        <v>-1</v>
      </c>
    </row>
    <row r="35" spans="1:17" x14ac:dyDescent="0.25">
      <c r="A35" s="260" t="s">
        <v>31</v>
      </c>
      <c r="B35" s="109">
        <v>0</v>
      </c>
      <c r="C35" s="109">
        <v>0</v>
      </c>
      <c r="D35" s="109">
        <v>1</v>
      </c>
      <c r="E35" s="109">
        <v>0</v>
      </c>
      <c r="F35" s="109">
        <v>2</v>
      </c>
      <c r="G35" s="109">
        <v>0</v>
      </c>
      <c r="H35" s="109">
        <v>1</v>
      </c>
      <c r="I35" s="109">
        <v>0</v>
      </c>
      <c r="J35" s="109">
        <v>0</v>
      </c>
      <c r="K35" s="109">
        <v>0</v>
      </c>
      <c r="L35" s="109">
        <v>0</v>
      </c>
      <c r="N35" s="252">
        <f t="shared" si="1"/>
        <v>-1</v>
      </c>
    </row>
    <row r="36" spans="1:17" x14ac:dyDescent="0.25">
      <c r="A36" s="260" t="s">
        <v>32</v>
      </c>
      <c r="B36" s="109">
        <v>0</v>
      </c>
      <c r="C36" s="109">
        <v>0</v>
      </c>
      <c r="D36" s="109">
        <v>0</v>
      </c>
      <c r="E36" s="109">
        <v>0</v>
      </c>
      <c r="F36" s="109">
        <v>0</v>
      </c>
      <c r="G36" s="109">
        <v>0</v>
      </c>
      <c r="H36" s="109">
        <v>0</v>
      </c>
      <c r="I36" s="109">
        <v>0</v>
      </c>
      <c r="J36" s="109">
        <v>0</v>
      </c>
      <c r="K36" s="109">
        <v>0</v>
      </c>
      <c r="L36" s="109">
        <v>0</v>
      </c>
      <c r="N36" s="252">
        <f t="shared" si="1"/>
        <v>0</v>
      </c>
    </row>
    <row r="37" spans="1:17" x14ac:dyDescent="0.25">
      <c r="A37" s="260" t="s">
        <v>33</v>
      </c>
      <c r="B37" s="109">
        <v>2</v>
      </c>
      <c r="C37" s="109">
        <v>3</v>
      </c>
      <c r="D37" s="109">
        <v>1</v>
      </c>
      <c r="E37" s="109">
        <v>0</v>
      </c>
      <c r="F37" s="109">
        <v>0</v>
      </c>
      <c r="G37" s="109">
        <v>6</v>
      </c>
      <c r="H37" s="109">
        <v>12</v>
      </c>
      <c r="I37" s="109">
        <v>0</v>
      </c>
      <c r="J37" s="109">
        <v>4</v>
      </c>
      <c r="K37" s="109">
        <v>0</v>
      </c>
      <c r="L37" s="109">
        <v>4</v>
      </c>
      <c r="N37" s="252">
        <f t="shared" si="1"/>
        <v>-8</v>
      </c>
    </row>
  </sheetData>
  <mergeCells count="3">
    <mergeCell ref="B3:E3"/>
    <mergeCell ref="F3:I3"/>
    <mergeCell ref="J3:L3"/>
  </mergeCells>
  <conditionalFormatting sqref="Q4:Q33">
    <cfRule type="cellIs" dxfId="0" priority="2" operator="greaterThan">
      <formula>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38"/>
  <sheetViews>
    <sheetView showGridLines="0" workbookViewId="0">
      <selection activeCell="A2" sqref="A2"/>
    </sheetView>
  </sheetViews>
  <sheetFormatPr defaultRowHeight="15" x14ac:dyDescent="0.25"/>
  <cols>
    <col min="1" max="1" bestFit="true" customWidth="true" style="108" width="20.140625" collapsed="false"/>
    <col min="2" max="12" style="108" width="9.140625" collapsed="false"/>
    <col min="13" max="13" customWidth="true" style="108" width="3.5703125" collapsed="false"/>
    <col min="14" max="14" customWidth="true" style="108" width="20.0" collapsed="false"/>
    <col min="15" max="16384" style="108" width="9.140625" collapsed="false"/>
  </cols>
  <sheetData>
    <row r="1" spans="1:14" x14ac:dyDescent="0.25">
      <c r="A1" s="129" t="s">
        <v>212</v>
      </c>
    </row>
    <row r="4" spans="1:14" x14ac:dyDescent="0.25">
      <c r="B4" s="350">
        <v>2017</v>
      </c>
      <c r="C4" s="351"/>
      <c r="D4" s="351"/>
      <c r="E4" s="352"/>
      <c r="F4" s="350">
        <v>2018</v>
      </c>
      <c r="G4" s="351"/>
      <c r="H4" s="351"/>
      <c r="I4" s="352"/>
      <c r="J4" s="350">
        <v>2019</v>
      </c>
      <c r="K4" s="351"/>
      <c r="L4" s="352"/>
      <c r="N4" s="308" t="s">
        <v>90</v>
      </c>
    </row>
    <row r="5" spans="1:14" ht="45" x14ac:dyDescent="0.25">
      <c r="B5" s="233">
        <v>42094</v>
      </c>
      <c r="C5" s="233">
        <v>42185</v>
      </c>
      <c r="D5" s="233">
        <v>42277</v>
      </c>
      <c r="E5" s="233">
        <v>42369</v>
      </c>
      <c r="F5" s="233">
        <v>42094</v>
      </c>
      <c r="G5" s="233">
        <v>42185</v>
      </c>
      <c r="H5" s="233">
        <v>42277</v>
      </c>
      <c r="I5" s="233">
        <v>42369</v>
      </c>
      <c r="J5" s="233">
        <v>42460</v>
      </c>
      <c r="K5" s="233">
        <v>42551</v>
      </c>
      <c r="L5" s="233">
        <v>42643</v>
      </c>
      <c r="N5" s="233" t="s">
        <v>171</v>
      </c>
    </row>
    <row r="6" spans="1:14" x14ac:dyDescent="0.25">
      <c r="A6" s="259" t="s">
        <v>67</v>
      </c>
      <c r="B6" s="311">
        <v>3</v>
      </c>
      <c r="C6" s="311">
        <v>8</v>
      </c>
      <c r="D6" s="311">
        <v>12</v>
      </c>
      <c r="E6" s="311">
        <v>5</v>
      </c>
      <c r="F6" s="311">
        <v>20</v>
      </c>
      <c r="G6" s="311">
        <v>29</v>
      </c>
      <c r="H6" s="311">
        <v>19</v>
      </c>
      <c r="I6" s="311">
        <v>31</v>
      </c>
      <c r="J6" s="311">
        <v>5</v>
      </c>
      <c r="K6" s="311">
        <v>5</v>
      </c>
      <c r="L6" s="311">
        <v>16</v>
      </c>
      <c r="N6" s="151">
        <f>L6-H6</f>
        <v>-3</v>
      </c>
    </row>
    <row r="7" spans="1:14" x14ac:dyDescent="0.25">
      <c r="A7" s="260" t="s">
        <v>2</v>
      </c>
      <c r="B7" s="311">
        <v>0</v>
      </c>
      <c r="C7" s="311">
        <v>0</v>
      </c>
      <c r="D7" s="311">
        <v>0</v>
      </c>
      <c r="E7" s="311">
        <v>0</v>
      </c>
      <c r="F7" s="311">
        <v>0</v>
      </c>
      <c r="G7" s="311">
        <v>0</v>
      </c>
      <c r="H7" s="311">
        <v>0</v>
      </c>
      <c r="I7" s="311">
        <v>0</v>
      </c>
      <c r="J7" s="311">
        <v>0</v>
      </c>
      <c r="K7" s="311">
        <v>0</v>
      </c>
      <c r="L7" s="311">
        <v>0</v>
      </c>
      <c r="N7" s="252">
        <f t="shared" ref="N7:N38" si="0">L7-H7</f>
        <v>0</v>
      </c>
    </row>
    <row r="8" spans="1:14" x14ac:dyDescent="0.25">
      <c r="A8" s="260" t="s">
        <v>3</v>
      </c>
      <c r="B8" s="311">
        <v>0</v>
      </c>
      <c r="C8" s="311">
        <v>0</v>
      </c>
      <c r="D8" s="311">
        <v>0</v>
      </c>
      <c r="E8" s="311">
        <v>0</v>
      </c>
      <c r="F8" s="311">
        <v>0</v>
      </c>
      <c r="G8" s="311">
        <v>0</v>
      </c>
      <c r="H8" s="311">
        <v>0</v>
      </c>
      <c r="I8" s="311">
        <v>0</v>
      </c>
      <c r="J8" s="311">
        <v>0</v>
      </c>
      <c r="K8" s="311">
        <v>0</v>
      </c>
      <c r="L8" s="311">
        <v>0</v>
      </c>
      <c r="N8" s="252">
        <f t="shared" si="0"/>
        <v>0</v>
      </c>
    </row>
    <row r="9" spans="1:14" x14ac:dyDescent="0.25">
      <c r="A9" s="260" t="s">
        <v>4</v>
      </c>
      <c r="B9" s="311">
        <v>0</v>
      </c>
      <c r="C9" s="311">
        <v>0</v>
      </c>
      <c r="D9" s="311">
        <v>0</v>
      </c>
      <c r="E9" s="311">
        <v>0</v>
      </c>
      <c r="F9" s="311">
        <v>0</v>
      </c>
      <c r="G9" s="311">
        <v>0</v>
      </c>
      <c r="H9" s="311">
        <v>0</v>
      </c>
      <c r="I9" s="311">
        <v>0</v>
      </c>
      <c r="J9" s="311">
        <v>0</v>
      </c>
      <c r="K9" s="311">
        <v>0</v>
      </c>
      <c r="L9" s="311">
        <v>0</v>
      </c>
      <c r="N9" s="252">
        <f t="shared" si="0"/>
        <v>0</v>
      </c>
    </row>
    <row r="10" spans="1:14" x14ac:dyDescent="0.25">
      <c r="A10" s="260" t="s">
        <v>5</v>
      </c>
      <c r="B10" s="311">
        <v>0</v>
      </c>
      <c r="C10" s="311">
        <v>0</v>
      </c>
      <c r="D10" s="311">
        <v>0</v>
      </c>
      <c r="E10" s="311">
        <v>0</v>
      </c>
      <c r="F10" s="311">
        <v>0</v>
      </c>
      <c r="G10" s="311">
        <v>0</v>
      </c>
      <c r="H10" s="311">
        <v>0</v>
      </c>
      <c r="I10" s="311">
        <v>0</v>
      </c>
      <c r="J10" s="311">
        <v>0</v>
      </c>
      <c r="K10" s="311">
        <v>0</v>
      </c>
      <c r="L10" s="311">
        <v>0</v>
      </c>
      <c r="N10" s="252">
        <f t="shared" si="0"/>
        <v>0</v>
      </c>
    </row>
    <row r="11" spans="1:14" x14ac:dyDescent="0.25">
      <c r="A11" s="260" t="s">
        <v>6</v>
      </c>
      <c r="B11" s="311">
        <v>0</v>
      </c>
      <c r="C11" s="311">
        <v>0</v>
      </c>
      <c r="D11" s="311">
        <v>0</v>
      </c>
      <c r="E11" s="311">
        <v>0</v>
      </c>
      <c r="F11" s="311">
        <v>0</v>
      </c>
      <c r="G11" s="311">
        <v>0</v>
      </c>
      <c r="H11" s="311">
        <v>0</v>
      </c>
      <c r="I11" s="311">
        <v>2</v>
      </c>
      <c r="J11" s="311">
        <v>0</v>
      </c>
      <c r="K11" s="311">
        <v>0</v>
      </c>
      <c r="L11" s="311">
        <v>0</v>
      </c>
      <c r="N11" s="252">
        <f t="shared" si="0"/>
        <v>0</v>
      </c>
    </row>
    <row r="12" spans="1:14" x14ac:dyDescent="0.25">
      <c r="A12" s="260" t="s">
        <v>7</v>
      </c>
      <c r="B12" s="311">
        <v>0</v>
      </c>
      <c r="C12" s="311">
        <v>0</v>
      </c>
      <c r="D12" s="311">
        <v>0</v>
      </c>
      <c r="E12" s="311">
        <v>0</v>
      </c>
      <c r="F12" s="311">
        <v>0</v>
      </c>
      <c r="G12" s="311">
        <v>0</v>
      </c>
      <c r="H12" s="311">
        <v>0</v>
      </c>
      <c r="I12" s="311">
        <v>0</v>
      </c>
      <c r="J12" s="311">
        <v>0</v>
      </c>
      <c r="K12" s="311">
        <v>0</v>
      </c>
      <c r="L12" s="311">
        <v>0</v>
      </c>
      <c r="N12" s="252">
        <f t="shared" si="0"/>
        <v>0</v>
      </c>
    </row>
    <row r="13" spans="1:14" x14ac:dyDescent="0.25">
      <c r="A13" s="260" t="s">
        <v>8</v>
      </c>
      <c r="B13" s="311">
        <v>0</v>
      </c>
      <c r="C13" s="311">
        <v>0</v>
      </c>
      <c r="D13" s="311">
        <v>0</v>
      </c>
      <c r="E13" s="311">
        <v>0</v>
      </c>
      <c r="F13" s="311">
        <v>0</v>
      </c>
      <c r="G13" s="311">
        <v>0</v>
      </c>
      <c r="H13" s="311">
        <v>0</v>
      </c>
      <c r="I13" s="311">
        <v>0</v>
      </c>
      <c r="J13" s="311">
        <v>0</v>
      </c>
      <c r="K13" s="311">
        <v>0</v>
      </c>
      <c r="L13" s="311">
        <v>0</v>
      </c>
      <c r="N13" s="252">
        <f t="shared" si="0"/>
        <v>0</v>
      </c>
    </row>
    <row r="14" spans="1:14" x14ac:dyDescent="0.25">
      <c r="A14" s="260" t="s">
        <v>9</v>
      </c>
      <c r="B14" s="311">
        <v>0</v>
      </c>
      <c r="C14" s="311">
        <v>0</v>
      </c>
      <c r="D14" s="311">
        <v>0</v>
      </c>
      <c r="E14" s="311">
        <v>0</v>
      </c>
      <c r="F14" s="311">
        <v>0</v>
      </c>
      <c r="G14" s="311">
        <v>0</v>
      </c>
      <c r="H14" s="311">
        <v>0</v>
      </c>
      <c r="I14" s="311">
        <v>0</v>
      </c>
      <c r="J14" s="311">
        <v>0</v>
      </c>
      <c r="K14" s="311">
        <v>0</v>
      </c>
      <c r="L14" s="311">
        <v>0</v>
      </c>
      <c r="N14" s="252">
        <f t="shared" si="0"/>
        <v>0</v>
      </c>
    </row>
    <row r="15" spans="1:14" x14ac:dyDescent="0.25">
      <c r="A15" s="260" t="s">
        <v>10</v>
      </c>
      <c r="B15" s="311">
        <v>2</v>
      </c>
      <c r="C15" s="311">
        <v>0</v>
      </c>
      <c r="D15" s="311">
        <v>0</v>
      </c>
      <c r="E15" s="311">
        <v>1</v>
      </c>
      <c r="F15" s="311">
        <v>0</v>
      </c>
      <c r="G15" s="311">
        <v>0</v>
      </c>
      <c r="H15" s="311">
        <v>1</v>
      </c>
      <c r="I15" s="311">
        <v>0</v>
      </c>
      <c r="J15" s="311">
        <v>0</v>
      </c>
      <c r="K15" s="311">
        <v>0</v>
      </c>
      <c r="L15" s="311">
        <v>0</v>
      </c>
      <c r="N15" s="252">
        <f t="shared" si="0"/>
        <v>-1</v>
      </c>
    </row>
    <row r="16" spans="1:14" x14ac:dyDescent="0.25">
      <c r="A16" s="260" t="s">
        <v>11</v>
      </c>
      <c r="B16" s="311">
        <v>1</v>
      </c>
      <c r="C16" s="311">
        <v>0</v>
      </c>
      <c r="D16" s="311">
        <v>1</v>
      </c>
      <c r="E16" s="311">
        <v>0</v>
      </c>
      <c r="F16" s="311">
        <v>0</v>
      </c>
      <c r="G16" s="311">
        <v>0</v>
      </c>
      <c r="H16" s="311">
        <v>0</v>
      </c>
      <c r="I16" s="311">
        <v>0</v>
      </c>
      <c r="J16" s="311">
        <v>0</v>
      </c>
      <c r="K16" s="311">
        <v>0</v>
      </c>
      <c r="L16" s="311">
        <v>0</v>
      </c>
      <c r="N16" s="252">
        <f t="shared" si="0"/>
        <v>0</v>
      </c>
    </row>
    <row r="17" spans="1:14" x14ac:dyDescent="0.25">
      <c r="A17" s="260" t="s">
        <v>12</v>
      </c>
      <c r="B17" s="311">
        <v>0</v>
      </c>
      <c r="C17" s="311">
        <v>0</v>
      </c>
      <c r="D17" s="311">
        <v>0</v>
      </c>
      <c r="E17" s="311">
        <v>0</v>
      </c>
      <c r="F17" s="311">
        <v>0</v>
      </c>
      <c r="G17" s="311">
        <v>0</v>
      </c>
      <c r="H17" s="311">
        <v>0</v>
      </c>
      <c r="I17" s="311">
        <v>0</v>
      </c>
      <c r="J17" s="311">
        <v>0</v>
      </c>
      <c r="K17" s="311">
        <v>0</v>
      </c>
      <c r="L17" s="311">
        <v>1</v>
      </c>
      <c r="N17" s="252">
        <f t="shared" si="0"/>
        <v>1</v>
      </c>
    </row>
    <row r="18" spans="1:14" x14ac:dyDescent="0.25">
      <c r="A18" s="260" t="s">
        <v>13</v>
      </c>
      <c r="B18" s="311">
        <v>0</v>
      </c>
      <c r="C18" s="311">
        <v>8</v>
      </c>
      <c r="D18" s="311">
        <v>11</v>
      </c>
      <c r="E18" s="311">
        <v>4</v>
      </c>
      <c r="F18" s="311">
        <v>19</v>
      </c>
      <c r="G18" s="311">
        <v>27</v>
      </c>
      <c r="H18" s="311">
        <v>13</v>
      </c>
      <c r="I18" s="311">
        <v>22</v>
      </c>
      <c r="J18" s="311">
        <v>3</v>
      </c>
      <c r="K18" s="311">
        <v>4</v>
      </c>
      <c r="L18" s="311">
        <v>12</v>
      </c>
      <c r="N18" s="252">
        <f t="shared" si="0"/>
        <v>-1</v>
      </c>
    </row>
    <row r="19" spans="1:14" x14ac:dyDescent="0.25">
      <c r="A19" s="260" t="s">
        <v>14</v>
      </c>
      <c r="B19" s="311">
        <v>0</v>
      </c>
      <c r="C19" s="311">
        <v>0</v>
      </c>
      <c r="D19" s="311">
        <v>0</v>
      </c>
      <c r="E19" s="311">
        <v>0</v>
      </c>
      <c r="F19" s="311">
        <v>0</v>
      </c>
      <c r="G19" s="311">
        <v>0</v>
      </c>
      <c r="H19" s="311">
        <v>0</v>
      </c>
      <c r="I19" s="311">
        <v>0</v>
      </c>
      <c r="J19" s="311">
        <v>0</v>
      </c>
      <c r="K19" s="311">
        <v>0</v>
      </c>
      <c r="L19" s="311">
        <v>0</v>
      </c>
      <c r="N19" s="252">
        <f t="shared" si="0"/>
        <v>0</v>
      </c>
    </row>
    <row r="20" spans="1:14" x14ac:dyDescent="0.25">
      <c r="A20" s="260" t="s">
        <v>15</v>
      </c>
      <c r="B20" s="311">
        <v>0</v>
      </c>
      <c r="C20" s="311">
        <v>0</v>
      </c>
      <c r="D20" s="311">
        <v>0</v>
      </c>
      <c r="E20" s="311">
        <v>0</v>
      </c>
      <c r="F20" s="311">
        <v>0</v>
      </c>
      <c r="G20" s="311">
        <v>0</v>
      </c>
      <c r="H20" s="311">
        <v>0</v>
      </c>
      <c r="I20" s="311">
        <v>0</v>
      </c>
      <c r="J20" s="311">
        <v>0</v>
      </c>
      <c r="K20" s="311">
        <v>0</v>
      </c>
      <c r="L20" s="311">
        <v>0</v>
      </c>
      <c r="N20" s="252">
        <f t="shared" si="0"/>
        <v>0</v>
      </c>
    </row>
    <row r="21" spans="1:14" x14ac:dyDescent="0.25">
      <c r="A21" s="260" t="s">
        <v>16</v>
      </c>
      <c r="B21" s="311">
        <v>0</v>
      </c>
      <c r="C21" s="311">
        <v>0</v>
      </c>
      <c r="D21" s="311">
        <v>0</v>
      </c>
      <c r="E21" s="311">
        <v>0</v>
      </c>
      <c r="F21" s="311">
        <v>0</v>
      </c>
      <c r="G21" s="311">
        <v>0</v>
      </c>
      <c r="H21" s="311">
        <v>0</v>
      </c>
      <c r="I21" s="311">
        <v>0</v>
      </c>
      <c r="J21" s="311">
        <v>2</v>
      </c>
      <c r="K21" s="311">
        <v>0</v>
      </c>
      <c r="L21" s="311">
        <v>0</v>
      </c>
      <c r="N21" s="252">
        <f t="shared" si="0"/>
        <v>0</v>
      </c>
    </row>
    <row r="22" spans="1:14" x14ac:dyDescent="0.25">
      <c r="A22" s="260" t="s">
        <v>17</v>
      </c>
      <c r="B22" s="311">
        <v>0</v>
      </c>
      <c r="C22" s="311">
        <v>0</v>
      </c>
      <c r="D22" s="311">
        <v>0</v>
      </c>
      <c r="E22" s="311">
        <v>0</v>
      </c>
      <c r="F22" s="311">
        <v>0</v>
      </c>
      <c r="G22" s="311">
        <v>0</v>
      </c>
      <c r="H22" s="311">
        <v>0</v>
      </c>
      <c r="I22" s="311">
        <v>1</v>
      </c>
      <c r="J22" s="311">
        <v>0</v>
      </c>
      <c r="K22" s="311">
        <v>1</v>
      </c>
      <c r="L22" s="311">
        <v>3</v>
      </c>
      <c r="N22" s="252">
        <f t="shared" si="0"/>
        <v>3</v>
      </c>
    </row>
    <row r="23" spans="1:14" x14ac:dyDescent="0.25">
      <c r="A23" s="260" t="s">
        <v>18</v>
      </c>
      <c r="B23" s="311">
        <v>0</v>
      </c>
      <c r="C23" s="311">
        <v>0</v>
      </c>
      <c r="D23" s="311">
        <v>0</v>
      </c>
      <c r="E23" s="311">
        <v>0</v>
      </c>
      <c r="F23" s="311">
        <v>0</v>
      </c>
      <c r="G23" s="311">
        <v>0</v>
      </c>
      <c r="H23" s="311">
        <v>0</v>
      </c>
      <c r="I23" s="311">
        <v>0</v>
      </c>
      <c r="J23" s="311">
        <v>0</v>
      </c>
      <c r="K23" s="311">
        <v>0</v>
      </c>
      <c r="L23" s="311">
        <v>0</v>
      </c>
      <c r="N23" s="252">
        <f t="shared" si="0"/>
        <v>0</v>
      </c>
    </row>
    <row r="24" spans="1:14" x14ac:dyDescent="0.25">
      <c r="A24" s="260" t="s">
        <v>19</v>
      </c>
      <c r="B24" s="311">
        <v>0</v>
      </c>
      <c r="C24" s="311">
        <v>0</v>
      </c>
      <c r="D24" s="311">
        <v>0</v>
      </c>
      <c r="E24" s="311">
        <v>0</v>
      </c>
      <c r="F24" s="311">
        <v>0</v>
      </c>
      <c r="G24" s="311">
        <v>0</v>
      </c>
      <c r="H24" s="311">
        <v>0</v>
      </c>
      <c r="I24" s="311">
        <v>0</v>
      </c>
      <c r="J24" s="311">
        <v>0</v>
      </c>
      <c r="K24" s="311">
        <v>0</v>
      </c>
      <c r="L24" s="311">
        <v>0</v>
      </c>
      <c r="N24" s="252">
        <f t="shared" si="0"/>
        <v>0</v>
      </c>
    </row>
    <row r="25" spans="1:14" x14ac:dyDescent="0.25">
      <c r="A25" s="260" t="s">
        <v>20</v>
      </c>
      <c r="B25" s="311">
        <v>0</v>
      </c>
      <c r="C25" s="311">
        <v>0</v>
      </c>
      <c r="D25" s="311">
        <v>0</v>
      </c>
      <c r="E25" s="311">
        <v>0</v>
      </c>
      <c r="F25" s="311">
        <v>1</v>
      </c>
      <c r="G25" s="311">
        <v>0</v>
      </c>
      <c r="H25" s="311">
        <v>0</v>
      </c>
      <c r="I25" s="311">
        <v>0</v>
      </c>
      <c r="J25" s="311">
        <v>0</v>
      </c>
      <c r="K25" s="311">
        <v>0</v>
      </c>
      <c r="L25" s="311">
        <v>0</v>
      </c>
      <c r="N25" s="252">
        <f t="shared" si="0"/>
        <v>0</v>
      </c>
    </row>
    <row r="26" spans="1:14" x14ac:dyDescent="0.25">
      <c r="A26" s="260" t="s">
        <v>21</v>
      </c>
      <c r="B26" s="311">
        <v>0</v>
      </c>
      <c r="C26" s="311">
        <v>0</v>
      </c>
      <c r="D26" s="311">
        <v>0</v>
      </c>
      <c r="E26" s="311">
        <v>0</v>
      </c>
      <c r="F26" s="311">
        <v>0</v>
      </c>
      <c r="G26" s="311">
        <v>0</v>
      </c>
      <c r="H26" s="311">
        <v>0</v>
      </c>
      <c r="I26" s="311">
        <v>0</v>
      </c>
      <c r="J26" s="311">
        <v>0</v>
      </c>
      <c r="K26" s="311">
        <v>0</v>
      </c>
      <c r="L26" s="311">
        <v>0</v>
      </c>
      <c r="N26" s="252">
        <f t="shared" si="0"/>
        <v>0</v>
      </c>
    </row>
    <row r="27" spans="1:14" x14ac:dyDescent="0.25">
      <c r="A27" s="260" t="s">
        <v>22</v>
      </c>
      <c r="B27" s="311">
        <v>0</v>
      </c>
      <c r="C27" s="311">
        <v>0</v>
      </c>
      <c r="D27" s="311">
        <v>0</v>
      </c>
      <c r="E27" s="311">
        <v>0</v>
      </c>
      <c r="F27" s="311">
        <v>0</v>
      </c>
      <c r="G27" s="311">
        <v>0</v>
      </c>
      <c r="H27" s="311">
        <v>0</v>
      </c>
      <c r="I27" s="311">
        <v>0</v>
      </c>
      <c r="J27" s="311">
        <v>0</v>
      </c>
      <c r="K27" s="311">
        <v>0</v>
      </c>
      <c r="L27" s="311">
        <v>0</v>
      </c>
      <c r="N27" s="252">
        <f t="shared" si="0"/>
        <v>0</v>
      </c>
    </row>
    <row r="28" spans="1:14" x14ac:dyDescent="0.25">
      <c r="A28" s="260" t="s">
        <v>23</v>
      </c>
      <c r="B28" s="311">
        <v>0</v>
      </c>
      <c r="C28" s="311">
        <v>0</v>
      </c>
      <c r="D28" s="311">
        <v>0</v>
      </c>
      <c r="E28" s="311">
        <v>0</v>
      </c>
      <c r="F28" s="311">
        <v>0</v>
      </c>
      <c r="G28" s="311">
        <v>0</v>
      </c>
      <c r="H28" s="311">
        <v>0</v>
      </c>
      <c r="I28" s="311">
        <v>0</v>
      </c>
      <c r="J28" s="311">
        <v>0</v>
      </c>
      <c r="K28" s="311">
        <v>0</v>
      </c>
      <c r="L28" s="311">
        <v>0</v>
      </c>
      <c r="N28" s="252">
        <f t="shared" si="0"/>
        <v>0</v>
      </c>
    </row>
    <row r="29" spans="1:14" x14ac:dyDescent="0.25">
      <c r="A29" s="260" t="s">
        <v>24</v>
      </c>
      <c r="B29" s="311">
        <v>0</v>
      </c>
      <c r="C29" s="311">
        <v>0</v>
      </c>
      <c r="D29" s="311">
        <v>0</v>
      </c>
      <c r="E29" s="311">
        <v>0</v>
      </c>
      <c r="F29" s="311">
        <v>0</v>
      </c>
      <c r="G29" s="311">
        <v>0</v>
      </c>
      <c r="H29" s="311">
        <v>0</v>
      </c>
      <c r="I29" s="311">
        <v>0</v>
      </c>
      <c r="J29" s="311">
        <v>0</v>
      </c>
      <c r="K29" s="311">
        <v>0</v>
      </c>
      <c r="L29" s="311">
        <v>0</v>
      </c>
      <c r="N29" s="252">
        <f t="shared" si="0"/>
        <v>0</v>
      </c>
    </row>
    <row r="30" spans="1:14" x14ac:dyDescent="0.25">
      <c r="A30" s="260" t="s">
        <v>25</v>
      </c>
      <c r="B30" s="311">
        <v>0</v>
      </c>
      <c r="C30" s="311">
        <v>0</v>
      </c>
      <c r="D30" s="311">
        <v>0</v>
      </c>
      <c r="E30" s="311">
        <v>0</v>
      </c>
      <c r="F30" s="311">
        <v>0</v>
      </c>
      <c r="G30" s="311">
        <v>0</v>
      </c>
      <c r="H30" s="311">
        <v>0</v>
      </c>
      <c r="I30" s="311">
        <v>0</v>
      </c>
      <c r="J30" s="311">
        <v>0</v>
      </c>
      <c r="K30" s="311">
        <v>0</v>
      </c>
      <c r="L30" s="311">
        <v>0</v>
      </c>
      <c r="N30" s="252">
        <f t="shared" si="0"/>
        <v>0</v>
      </c>
    </row>
    <row r="31" spans="1:14" x14ac:dyDescent="0.25">
      <c r="A31" s="260" t="s">
        <v>26</v>
      </c>
      <c r="B31" s="311">
        <v>0</v>
      </c>
      <c r="C31" s="311">
        <v>0</v>
      </c>
      <c r="D31" s="311">
        <v>0</v>
      </c>
      <c r="E31" s="311">
        <v>0</v>
      </c>
      <c r="F31" s="311">
        <v>0</v>
      </c>
      <c r="G31" s="311">
        <v>0</v>
      </c>
      <c r="H31" s="311">
        <v>0</v>
      </c>
      <c r="I31" s="311">
        <v>0</v>
      </c>
      <c r="J31" s="311">
        <v>0</v>
      </c>
      <c r="K31" s="311">
        <v>0</v>
      </c>
      <c r="L31" s="311">
        <v>0</v>
      </c>
      <c r="N31" s="252">
        <f t="shared" si="0"/>
        <v>0</v>
      </c>
    </row>
    <row r="32" spans="1:14" x14ac:dyDescent="0.25">
      <c r="A32" s="260" t="s">
        <v>27</v>
      </c>
      <c r="B32" s="311">
        <v>0</v>
      </c>
      <c r="C32" s="311">
        <v>0</v>
      </c>
      <c r="D32" s="311">
        <v>0</v>
      </c>
      <c r="E32" s="311">
        <v>0</v>
      </c>
      <c r="F32" s="311">
        <v>0</v>
      </c>
      <c r="G32" s="311">
        <v>0</v>
      </c>
      <c r="H32" s="311">
        <v>0</v>
      </c>
      <c r="I32" s="311">
        <v>0</v>
      </c>
      <c r="J32" s="311">
        <v>0</v>
      </c>
      <c r="K32" s="311">
        <v>0</v>
      </c>
      <c r="L32" s="311">
        <v>0</v>
      </c>
      <c r="N32" s="252">
        <f t="shared" si="0"/>
        <v>0</v>
      </c>
    </row>
    <row r="33" spans="1:14" x14ac:dyDescent="0.25">
      <c r="A33" s="260" t="s">
        <v>28</v>
      </c>
      <c r="B33" s="311">
        <v>0</v>
      </c>
      <c r="C33" s="311">
        <v>0</v>
      </c>
      <c r="D33" s="311">
        <v>0</v>
      </c>
      <c r="E33" s="311">
        <v>0</v>
      </c>
      <c r="F33" s="311">
        <v>0</v>
      </c>
      <c r="G33" s="311">
        <v>0</v>
      </c>
      <c r="H33" s="311">
        <v>0</v>
      </c>
      <c r="I33" s="311">
        <v>0</v>
      </c>
      <c r="J33" s="311">
        <v>0</v>
      </c>
      <c r="K33" s="311">
        <v>0</v>
      </c>
      <c r="L33" s="311">
        <v>0</v>
      </c>
      <c r="N33" s="252">
        <f t="shared" si="0"/>
        <v>0</v>
      </c>
    </row>
    <row r="34" spans="1:14" x14ac:dyDescent="0.25">
      <c r="A34" s="260" t="s">
        <v>29</v>
      </c>
      <c r="B34" s="311">
        <v>0</v>
      </c>
      <c r="C34" s="311">
        <v>0</v>
      </c>
      <c r="D34" s="311">
        <v>0</v>
      </c>
      <c r="E34" s="311">
        <v>0</v>
      </c>
      <c r="F34" s="311">
        <v>0</v>
      </c>
      <c r="G34" s="311">
        <v>0</v>
      </c>
      <c r="H34" s="311">
        <v>0</v>
      </c>
      <c r="I34" s="311">
        <v>0</v>
      </c>
      <c r="J34" s="311">
        <v>0</v>
      </c>
      <c r="K34" s="311">
        <v>0</v>
      </c>
      <c r="L34" s="311">
        <v>0</v>
      </c>
      <c r="N34" s="252">
        <f t="shared" si="0"/>
        <v>0</v>
      </c>
    </row>
    <row r="35" spans="1:14" x14ac:dyDescent="0.25">
      <c r="A35" s="260" t="s">
        <v>30</v>
      </c>
      <c r="B35" s="311">
        <v>0</v>
      </c>
      <c r="C35" s="311">
        <v>0</v>
      </c>
      <c r="D35" s="311">
        <v>0</v>
      </c>
      <c r="E35" s="311">
        <v>0</v>
      </c>
      <c r="F35" s="311">
        <v>0</v>
      </c>
      <c r="G35" s="311">
        <v>0</v>
      </c>
      <c r="H35" s="311">
        <v>1</v>
      </c>
      <c r="I35" s="311">
        <v>0</v>
      </c>
      <c r="J35" s="311">
        <v>0</v>
      </c>
      <c r="K35" s="311">
        <v>0</v>
      </c>
      <c r="L35" s="311">
        <v>0</v>
      </c>
      <c r="N35" s="252">
        <f t="shared" si="0"/>
        <v>-1</v>
      </c>
    </row>
    <row r="36" spans="1:14" x14ac:dyDescent="0.25">
      <c r="A36" s="260" t="s">
        <v>31</v>
      </c>
      <c r="B36" s="311">
        <v>0</v>
      </c>
      <c r="C36" s="311">
        <v>0</v>
      </c>
      <c r="D36" s="311">
        <v>0</v>
      </c>
      <c r="E36" s="311">
        <v>0</v>
      </c>
      <c r="F36" s="311">
        <v>0</v>
      </c>
      <c r="G36" s="311">
        <v>0</v>
      </c>
      <c r="H36" s="311">
        <v>0</v>
      </c>
      <c r="I36" s="311">
        <v>6</v>
      </c>
      <c r="J36" s="311">
        <v>0</v>
      </c>
      <c r="K36" s="311">
        <v>0</v>
      </c>
      <c r="L36" s="311">
        <v>0</v>
      </c>
      <c r="N36" s="252">
        <f t="shared" si="0"/>
        <v>0</v>
      </c>
    </row>
    <row r="37" spans="1:14" x14ac:dyDescent="0.25">
      <c r="A37" s="260" t="s">
        <v>32</v>
      </c>
      <c r="B37" s="311">
        <v>0</v>
      </c>
      <c r="C37" s="311">
        <v>0</v>
      </c>
      <c r="D37" s="311">
        <v>0</v>
      </c>
      <c r="E37" s="311">
        <v>0</v>
      </c>
      <c r="F37" s="311">
        <v>0</v>
      </c>
      <c r="G37" s="311">
        <v>0</v>
      </c>
      <c r="H37" s="311">
        <v>0</v>
      </c>
      <c r="I37" s="311">
        <v>0</v>
      </c>
      <c r="J37" s="311">
        <v>0</v>
      </c>
      <c r="K37" s="311">
        <v>0</v>
      </c>
      <c r="L37" s="311">
        <v>0</v>
      </c>
      <c r="N37" s="252">
        <f t="shared" si="0"/>
        <v>0</v>
      </c>
    </row>
    <row r="38" spans="1:14" x14ac:dyDescent="0.25">
      <c r="A38" s="260" t="s">
        <v>33</v>
      </c>
      <c r="B38" s="311">
        <v>0</v>
      </c>
      <c r="C38" s="311">
        <v>0</v>
      </c>
      <c r="D38" s="311">
        <v>0</v>
      </c>
      <c r="E38" s="311">
        <v>0</v>
      </c>
      <c r="F38" s="311">
        <v>0</v>
      </c>
      <c r="G38" s="311">
        <v>2</v>
      </c>
      <c r="H38" s="311">
        <v>4</v>
      </c>
      <c r="I38" s="311">
        <v>0</v>
      </c>
      <c r="J38" s="311">
        <v>0</v>
      </c>
      <c r="K38" s="311">
        <v>0</v>
      </c>
      <c r="L38" s="311">
        <v>0</v>
      </c>
      <c r="N38" s="252">
        <f t="shared" si="0"/>
        <v>-4</v>
      </c>
    </row>
  </sheetData>
  <mergeCells count="3">
    <mergeCell ref="J4:L4"/>
    <mergeCell ref="B4:E4"/>
    <mergeCell ref="F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44"/>
  <sheetViews>
    <sheetView showGridLines="0" workbookViewId="0">
      <selection activeCell="B6" sqref="B6:C38"/>
    </sheetView>
  </sheetViews>
  <sheetFormatPr defaultColWidth="8.85546875" defaultRowHeight="15" x14ac:dyDescent="0.25"/>
  <cols>
    <col min="1" max="1" customWidth="true" width="22.42578125" collapsed="false"/>
    <col min="2" max="2" customWidth="true" width="23.42578125" collapsed="false"/>
    <col min="3" max="3" customWidth="true" width="25.42578125" collapsed="false"/>
    <col min="4" max="4" customWidth="true" width="4.85546875" collapsed="false"/>
    <col min="5" max="5" customWidth="true" width="10.85546875" collapsed="false"/>
    <col min="257" max="257" customWidth="true" width="22.42578125" collapsed="false"/>
    <col min="258" max="258" customWidth="true" width="23.42578125" collapsed="false"/>
    <col min="259" max="259" customWidth="true" width="25.42578125" collapsed="false"/>
    <col min="513" max="513" customWidth="true" width="22.42578125" collapsed="false"/>
    <col min="514" max="514" customWidth="true" width="23.42578125" collapsed="false"/>
    <col min="515" max="515" customWidth="true" width="25.42578125" collapsed="false"/>
    <col min="769" max="769" customWidth="true" width="22.42578125" collapsed="false"/>
    <col min="770" max="770" customWidth="true" width="23.42578125" collapsed="false"/>
    <col min="771" max="771" customWidth="true" width="25.42578125" collapsed="false"/>
    <col min="1025" max="1025" customWidth="true" width="22.42578125" collapsed="false"/>
    <col min="1026" max="1026" customWidth="true" width="23.42578125" collapsed="false"/>
    <col min="1027" max="1027" customWidth="true" width="25.42578125" collapsed="false"/>
    <col min="1281" max="1281" customWidth="true" width="22.42578125" collapsed="false"/>
    <col min="1282" max="1282" customWidth="true" width="23.42578125" collapsed="false"/>
    <col min="1283" max="1283" customWidth="true" width="25.42578125" collapsed="false"/>
    <col min="1537" max="1537" customWidth="true" width="22.42578125" collapsed="false"/>
    <col min="1538" max="1538" customWidth="true" width="23.42578125" collapsed="false"/>
    <col min="1539" max="1539" customWidth="true" width="25.42578125" collapsed="false"/>
    <col min="1793" max="1793" customWidth="true" width="22.42578125" collapsed="false"/>
    <col min="1794" max="1794" customWidth="true" width="23.42578125" collapsed="false"/>
    <col min="1795" max="1795" customWidth="true" width="25.42578125" collapsed="false"/>
    <col min="2049" max="2049" customWidth="true" width="22.42578125" collapsed="false"/>
    <col min="2050" max="2050" customWidth="true" width="23.42578125" collapsed="false"/>
    <col min="2051" max="2051" customWidth="true" width="25.42578125" collapsed="false"/>
    <col min="2305" max="2305" customWidth="true" width="22.42578125" collapsed="false"/>
    <col min="2306" max="2306" customWidth="true" width="23.42578125" collapsed="false"/>
    <col min="2307" max="2307" customWidth="true" width="25.42578125" collapsed="false"/>
    <col min="2561" max="2561" customWidth="true" width="22.42578125" collapsed="false"/>
    <col min="2562" max="2562" customWidth="true" width="23.42578125" collapsed="false"/>
    <col min="2563" max="2563" customWidth="true" width="25.42578125" collapsed="false"/>
    <col min="2817" max="2817" customWidth="true" width="22.42578125" collapsed="false"/>
    <col min="2818" max="2818" customWidth="true" width="23.42578125" collapsed="false"/>
    <col min="2819" max="2819" customWidth="true" width="25.42578125" collapsed="false"/>
    <col min="3073" max="3073" customWidth="true" width="22.42578125" collapsed="false"/>
    <col min="3074" max="3074" customWidth="true" width="23.42578125" collapsed="false"/>
    <col min="3075" max="3075" customWidth="true" width="25.42578125" collapsed="false"/>
    <col min="3329" max="3329" customWidth="true" width="22.42578125" collapsed="false"/>
    <col min="3330" max="3330" customWidth="true" width="23.42578125" collapsed="false"/>
    <col min="3331" max="3331" customWidth="true" width="25.42578125" collapsed="false"/>
    <col min="3585" max="3585" customWidth="true" width="22.42578125" collapsed="false"/>
    <col min="3586" max="3586" customWidth="true" width="23.42578125" collapsed="false"/>
    <col min="3587" max="3587" customWidth="true" width="25.42578125" collapsed="false"/>
    <col min="3841" max="3841" customWidth="true" width="22.42578125" collapsed="false"/>
    <col min="3842" max="3842" customWidth="true" width="23.42578125" collapsed="false"/>
    <col min="3843" max="3843" customWidth="true" width="25.42578125" collapsed="false"/>
    <col min="4097" max="4097" customWidth="true" width="22.42578125" collapsed="false"/>
    <col min="4098" max="4098" customWidth="true" width="23.42578125" collapsed="false"/>
    <col min="4099" max="4099" customWidth="true" width="25.42578125" collapsed="false"/>
    <col min="4353" max="4353" customWidth="true" width="22.42578125" collapsed="false"/>
    <col min="4354" max="4354" customWidth="true" width="23.42578125" collapsed="false"/>
    <col min="4355" max="4355" customWidth="true" width="25.42578125" collapsed="false"/>
    <col min="4609" max="4609" customWidth="true" width="22.42578125" collapsed="false"/>
    <col min="4610" max="4610" customWidth="true" width="23.42578125" collapsed="false"/>
    <col min="4611" max="4611" customWidth="true" width="25.42578125" collapsed="false"/>
    <col min="4865" max="4865" customWidth="true" width="22.42578125" collapsed="false"/>
    <col min="4866" max="4866" customWidth="true" width="23.42578125" collapsed="false"/>
    <col min="4867" max="4867" customWidth="true" width="25.42578125" collapsed="false"/>
    <col min="5121" max="5121" customWidth="true" width="22.42578125" collapsed="false"/>
    <col min="5122" max="5122" customWidth="true" width="23.42578125" collapsed="false"/>
    <col min="5123" max="5123" customWidth="true" width="25.42578125" collapsed="false"/>
    <col min="5377" max="5377" customWidth="true" width="22.42578125" collapsed="false"/>
    <col min="5378" max="5378" customWidth="true" width="23.42578125" collapsed="false"/>
    <col min="5379" max="5379" customWidth="true" width="25.42578125" collapsed="false"/>
    <col min="5633" max="5633" customWidth="true" width="22.42578125" collapsed="false"/>
    <col min="5634" max="5634" customWidth="true" width="23.42578125" collapsed="false"/>
    <col min="5635" max="5635" customWidth="true" width="25.42578125" collapsed="false"/>
    <col min="5889" max="5889" customWidth="true" width="22.42578125" collapsed="false"/>
    <col min="5890" max="5890" customWidth="true" width="23.42578125" collapsed="false"/>
    <col min="5891" max="5891" customWidth="true" width="25.42578125" collapsed="false"/>
    <col min="6145" max="6145" customWidth="true" width="22.42578125" collapsed="false"/>
    <col min="6146" max="6146" customWidth="true" width="23.42578125" collapsed="false"/>
    <col min="6147" max="6147" customWidth="true" width="25.42578125" collapsed="false"/>
    <col min="6401" max="6401" customWidth="true" width="22.42578125" collapsed="false"/>
    <col min="6402" max="6402" customWidth="true" width="23.42578125" collapsed="false"/>
    <col min="6403" max="6403" customWidth="true" width="25.42578125" collapsed="false"/>
    <col min="6657" max="6657" customWidth="true" width="22.42578125" collapsed="false"/>
    <col min="6658" max="6658" customWidth="true" width="23.42578125" collapsed="false"/>
    <col min="6659" max="6659" customWidth="true" width="25.42578125" collapsed="false"/>
    <col min="6913" max="6913" customWidth="true" width="22.42578125" collapsed="false"/>
    <col min="6914" max="6914" customWidth="true" width="23.42578125" collapsed="false"/>
    <col min="6915" max="6915" customWidth="true" width="25.42578125" collapsed="false"/>
    <col min="7169" max="7169" customWidth="true" width="22.42578125" collapsed="false"/>
    <col min="7170" max="7170" customWidth="true" width="23.42578125" collapsed="false"/>
    <col min="7171" max="7171" customWidth="true" width="25.42578125" collapsed="false"/>
    <col min="7425" max="7425" customWidth="true" width="22.42578125" collapsed="false"/>
    <col min="7426" max="7426" customWidth="true" width="23.42578125" collapsed="false"/>
    <col min="7427" max="7427" customWidth="true" width="25.42578125" collapsed="false"/>
    <col min="7681" max="7681" customWidth="true" width="22.42578125" collapsed="false"/>
    <col min="7682" max="7682" customWidth="true" width="23.42578125" collapsed="false"/>
    <col min="7683" max="7683" customWidth="true" width="25.42578125" collapsed="false"/>
    <col min="7937" max="7937" customWidth="true" width="22.42578125" collapsed="false"/>
    <col min="7938" max="7938" customWidth="true" width="23.42578125" collapsed="false"/>
    <col min="7939" max="7939" customWidth="true" width="25.42578125" collapsed="false"/>
    <col min="8193" max="8193" customWidth="true" width="22.42578125" collapsed="false"/>
    <col min="8194" max="8194" customWidth="true" width="23.42578125" collapsed="false"/>
    <col min="8195" max="8195" customWidth="true" width="25.42578125" collapsed="false"/>
    <col min="8449" max="8449" customWidth="true" width="22.42578125" collapsed="false"/>
    <col min="8450" max="8450" customWidth="true" width="23.42578125" collapsed="false"/>
    <col min="8451" max="8451" customWidth="true" width="25.42578125" collapsed="false"/>
    <col min="8705" max="8705" customWidth="true" width="22.42578125" collapsed="false"/>
    <col min="8706" max="8706" customWidth="true" width="23.42578125" collapsed="false"/>
    <col min="8707" max="8707" customWidth="true" width="25.42578125" collapsed="false"/>
    <col min="8961" max="8961" customWidth="true" width="22.42578125" collapsed="false"/>
    <col min="8962" max="8962" customWidth="true" width="23.42578125" collapsed="false"/>
    <col min="8963" max="8963" customWidth="true" width="25.42578125" collapsed="false"/>
    <col min="9217" max="9217" customWidth="true" width="22.42578125" collapsed="false"/>
    <col min="9218" max="9218" customWidth="true" width="23.42578125" collapsed="false"/>
    <col min="9219" max="9219" customWidth="true" width="25.42578125" collapsed="false"/>
    <col min="9473" max="9473" customWidth="true" width="22.42578125" collapsed="false"/>
    <col min="9474" max="9474" customWidth="true" width="23.42578125" collapsed="false"/>
    <col min="9475" max="9475" customWidth="true" width="25.42578125" collapsed="false"/>
    <col min="9729" max="9729" customWidth="true" width="22.42578125" collapsed="false"/>
    <col min="9730" max="9730" customWidth="true" width="23.42578125" collapsed="false"/>
    <col min="9731" max="9731" customWidth="true" width="25.42578125" collapsed="false"/>
    <col min="9985" max="9985" customWidth="true" width="22.42578125" collapsed="false"/>
    <col min="9986" max="9986" customWidth="true" width="23.42578125" collapsed="false"/>
    <col min="9987" max="9987" customWidth="true" width="25.42578125" collapsed="false"/>
    <col min="10241" max="10241" customWidth="true" width="22.42578125" collapsed="false"/>
    <col min="10242" max="10242" customWidth="true" width="23.42578125" collapsed="false"/>
    <col min="10243" max="10243" customWidth="true" width="25.42578125" collapsed="false"/>
    <col min="10497" max="10497" customWidth="true" width="22.42578125" collapsed="false"/>
    <col min="10498" max="10498" customWidth="true" width="23.42578125" collapsed="false"/>
    <col min="10499" max="10499" customWidth="true" width="25.42578125" collapsed="false"/>
    <col min="10753" max="10753" customWidth="true" width="22.42578125" collapsed="false"/>
    <col min="10754" max="10754" customWidth="true" width="23.42578125" collapsed="false"/>
    <col min="10755" max="10755" customWidth="true" width="25.42578125" collapsed="false"/>
    <col min="11009" max="11009" customWidth="true" width="22.42578125" collapsed="false"/>
    <col min="11010" max="11010" customWidth="true" width="23.42578125" collapsed="false"/>
    <col min="11011" max="11011" customWidth="true" width="25.42578125" collapsed="false"/>
    <col min="11265" max="11265" customWidth="true" width="22.42578125" collapsed="false"/>
    <col min="11266" max="11266" customWidth="true" width="23.42578125" collapsed="false"/>
    <col min="11267" max="11267" customWidth="true" width="25.42578125" collapsed="false"/>
    <col min="11521" max="11521" customWidth="true" width="22.42578125" collapsed="false"/>
    <col min="11522" max="11522" customWidth="true" width="23.42578125" collapsed="false"/>
    <col min="11523" max="11523" customWidth="true" width="25.42578125" collapsed="false"/>
    <col min="11777" max="11777" customWidth="true" width="22.42578125" collapsed="false"/>
    <col min="11778" max="11778" customWidth="true" width="23.42578125" collapsed="false"/>
    <col min="11779" max="11779" customWidth="true" width="25.42578125" collapsed="false"/>
    <col min="12033" max="12033" customWidth="true" width="22.42578125" collapsed="false"/>
    <col min="12034" max="12034" customWidth="true" width="23.42578125" collapsed="false"/>
    <col min="12035" max="12035" customWidth="true" width="25.42578125" collapsed="false"/>
    <col min="12289" max="12289" customWidth="true" width="22.42578125" collapsed="false"/>
    <col min="12290" max="12290" customWidth="true" width="23.42578125" collapsed="false"/>
    <col min="12291" max="12291" customWidth="true" width="25.42578125" collapsed="false"/>
    <col min="12545" max="12545" customWidth="true" width="22.42578125" collapsed="false"/>
    <col min="12546" max="12546" customWidth="true" width="23.42578125" collapsed="false"/>
    <col min="12547" max="12547" customWidth="true" width="25.42578125" collapsed="false"/>
    <col min="12801" max="12801" customWidth="true" width="22.42578125" collapsed="false"/>
    <col min="12802" max="12802" customWidth="true" width="23.42578125" collapsed="false"/>
    <col min="12803" max="12803" customWidth="true" width="25.42578125" collapsed="false"/>
    <col min="13057" max="13057" customWidth="true" width="22.42578125" collapsed="false"/>
    <col min="13058" max="13058" customWidth="true" width="23.42578125" collapsed="false"/>
    <col min="13059" max="13059" customWidth="true" width="25.42578125" collapsed="false"/>
    <col min="13313" max="13313" customWidth="true" width="22.42578125" collapsed="false"/>
    <col min="13314" max="13314" customWidth="true" width="23.42578125" collapsed="false"/>
    <col min="13315" max="13315" customWidth="true" width="25.42578125" collapsed="false"/>
    <col min="13569" max="13569" customWidth="true" width="22.42578125" collapsed="false"/>
    <col min="13570" max="13570" customWidth="true" width="23.42578125" collapsed="false"/>
    <col min="13571" max="13571" customWidth="true" width="25.42578125" collapsed="false"/>
    <col min="13825" max="13825" customWidth="true" width="22.42578125" collapsed="false"/>
    <col min="13826" max="13826" customWidth="true" width="23.42578125" collapsed="false"/>
    <col min="13827" max="13827" customWidth="true" width="25.42578125" collapsed="false"/>
    <col min="14081" max="14081" customWidth="true" width="22.42578125" collapsed="false"/>
    <col min="14082" max="14082" customWidth="true" width="23.42578125" collapsed="false"/>
    <col min="14083" max="14083" customWidth="true" width="25.42578125" collapsed="false"/>
    <col min="14337" max="14337" customWidth="true" width="22.42578125" collapsed="false"/>
    <col min="14338" max="14338" customWidth="true" width="23.42578125" collapsed="false"/>
    <col min="14339" max="14339" customWidth="true" width="25.42578125" collapsed="false"/>
    <col min="14593" max="14593" customWidth="true" width="22.42578125" collapsed="false"/>
    <col min="14594" max="14594" customWidth="true" width="23.42578125" collapsed="false"/>
    <col min="14595" max="14595" customWidth="true" width="25.42578125" collapsed="false"/>
    <col min="14849" max="14849" customWidth="true" width="22.42578125" collapsed="false"/>
    <col min="14850" max="14850" customWidth="true" width="23.42578125" collapsed="false"/>
    <col min="14851" max="14851" customWidth="true" width="25.42578125" collapsed="false"/>
    <col min="15105" max="15105" customWidth="true" width="22.42578125" collapsed="false"/>
    <col min="15106" max="15106" customWidth="true" width="23.42578125" collapsed="false"/>
    <col min="15107" max="15107" customWidth="true" width="25.42578125" collapsed="false"/>
    <col min="15361" max="15361" customWidth="true" width="22.42578125" collapsed="false"/>
    <col min="15362" max="15362" customWidth="true" width="23.42578125" collapsed="false"/>
    <col min="15363" max="15363" customWidth="true" width="25.42578125" collapsed="false"/>
    <col min="15617" max="15617" customWidth="true" width="22.42578125" collapsed="false"/>
    <col min="15618" max="15618" customWidth="true" width="23.42578125" collapsed="false"/>
    <col min="15619" max="15619" customWidth="true" width="25.42578125" collapsed="false"/>
    <col min="15873" max="15873" customWidth="true" width="22.42578125" collapsed="false"/>
    <col min="15874" max="15874" customWidth="true" width="23.42578125" collapsed="false"/>
    <col min="15875" max="15875" customWidth="true" width="25.42578125" collapsed="false"/>
    <col min="16129" max="16129" customWidth="true" width="22.42578125" collapsed="false"/>
    <col min="16130" max="16130" customWidth="true" width="23.42578125" collapsed="false"/>
    <col min="16131" max="16131" customWidth="true" width="25.42578125" collapsed="false"/>
  </cols>
  <sheetData>
    <row r="1" spans="1:6" x14ac:dyDescent="0.25">
      <c r="A1" s="53" t="s">
        <v>213</v>
      </c>
    </row>
    <row r="2" spans="1:6" x14ac:dyDescent="0.25">
      <c r="A2" t="s">
        <v>95</v>
      </c>
    </row>
    <row r="3" spans="1:6" x14ac:dyDescent="0.25">
      <c r="A3" t="s">
        <v>96</v>
      </c>
    </row>
    <row r="5" spans="1:6" ht="29.25" customHeight="1" x14ac:dyDescent="0.25">
      <c r="A5" s="108"/>
      <c r="B5" s="113" t="s">
        <v>97</v>
      </c>
      <c r="C5" s="114" t="s">
        <v>98</v>
      </c>
      <c r="E5" s="291" t="s">
        <v>99</v>
      </c>
      <c r="F5" s="292" t="s">
        <v>76</v>
      </c>
    </row>
    <row r="6" spans="1:6" ht="15" customHeight="1" x14ac:dyDescent="0.25">
      <c r="A6" s="115" t="s">
        <v>100</v>
      </c>
      <c r="B6" s="334">
        <v>10945</v>
      </c>
      <c r="C6" s="334">
        <v>11315</v>
      </c>
      <c r="E6" s="116">
        <f t="shared" ref="E6:E38" si="0">C6-B6</f>
        <v>370</v>
      </c>
      <c r="F6" s="70">
        <f t="shared" ref="F6:F38" si="1">E6/B6</f>
        <v>3.3805390589310189E-2</v>
      </c>
    </row>
    <row r="7" spans="1:6" ht="14.25" customHeight="1" x14ac:dyDescent="0.25">
      <c r="A7" s="73" t="s">
        <v>2</v>
      </c>
      <c r="B7" s="335">
        <v>480</v>
      </c>
      <c r="C7" s="335">
        <v>550</v>
      </c>
      <c r="E7" s="116">
        <f t="shared" si="0"/>
        <v>70</v>
      </c>
      <c r="F7" s="70">
        <f t="shared" si="1"/>
        <v>0.14583333333333334</v>
      </c>
    </row>
    <row r="8" spans="1:6" x14ac:dyDescent="0.25">
      <c r="A8" s="73" t="s">
        <v>3</v>
      </c>
      <c r="B8" s="335">
        <v>385</v>
      </c>
      <c r="C8" s="335">
        <v>400</v>
      </c>
      <c r="E8" s="116">
        <f t="shared" si="0"/>
        <v>15</v>
      </c>
      <c r="F8" s="70">
        <f t="shared" si="1"/>
        <v>3.896103896103896E-2</v>
      </c>
    </row>
    <row r="9" spans="1:6" x14ac:dyDescent="0.25">
      <c r="A9" s="73" t="s">
        <v>4</v>
      </c>
      <c r="B9" s="335">
        <v>105</v>
      </c>
      <c r="C9" s="335">
        <v>95</v>
      </c>
      <c r="E9" s="116">
        <f t="shared" si="0"/>
        <v>-10</v>
      </c>
      <c r="F9" s="70">
        <f t="shared" si="1"/>
        <v>-9.5238095238095233E-2</v>
      </c>
    </row>
    <row r="10" spans="1:6" x14ac:dyDescent="0.25">
      <c r="A10" s="73" t="s">
        <v>5</v>
      </c>
      <c r="B10" s="335">
        <v>110</v>
      </c>
      <c r="C10" s="335">
        <v>115</v>
      </c>
      <c r="E10" s="116">
        <f t="shared" si="0"/>
        <v>5</v>
      </c>
      <c r="F10" s="70">
        <f t="shared" si="1"/>
        <v>4.5454545454545456E-2</v>
      </c>
    </row>
    <row r="11" spans="1:6" x14ac:dyDescent="0.25">
      <c r="A11" s="73" t="s">
        <v>6</v>
      </c>
      <c r="B11" s="335">
        <v>160</v>
      </c>
      <c r="C11" s="335">
        <v>165</v>
      </c>
      <c r="E11" s="116">
        <f t="shared" si="0"/>
        <v>5</v>
      </c>
      <c r="F11" s="70">
        <f t="shared" si="1"/>
        <v>3.125E-2</v>
      </c>
    </row>
    <row r="12" spans="1:6" x14ac:dyDescent="0.25">
      <c r="A12" s="73" t="s">
        <v>7</v>
      </c>
      <c r="B12" s="335">
        <v>300</v>
      </c>
      <c r="C12" s="335">
        <v>330</v>
      </c>
      <c r="E12" s="116">
        <f t="shared" si="0"/>
        <v>30</v>
      </c>
      <c r="F12" s="70">
        <f t="shared" si="1"/>
        <v>0.1</v>
      </c>
    </row>
    <row r="13" spans="1:6" x14ac:dyDescent="0.25">
      <c r="A13" s="73" t="s">
        <v>8</v>
      </c>
      <c r="B13" s="335">
        <v>335</v>
      </c>
      <c r="C13" s="335">
        <v>365</v>
      </c>
      <c r="E13" s="116">
        <f t="shared" si="0"/>
        <v>30</v>
      </c>
      <c r="F13" s="70">
        <f t="shared" si="1"/>
        <v>8.9552238805970144E-2</v>
      </c>
    </row>
    <row r="14" spans="1:6" x14ac:dyDescent="0.25">
      <c r="A14" s="73" t="s">
        <v>9</v>
      </c>
      <c r="B14" s="335">
        <v>225</v>
      </c>
      <c r="C14" s="335">
        <v>225</v>
      </c>
      <c r="E14" s="116">
        <f t="shared" si="0"/>
        <v>0</v>
      </c>
      <c r="F14" s="70">
        <f t="shared" si="1"/>
        <v>0</v>
      </c>
    </row>
    <row r="15" spans="1:6" x14ac:dyDescent="0.25">
      <c r="A15" s="73" t="s">
        <v>10</v>
      </c>
      <c r="B15" s="335">
        <v>95</v>
      </c>
      <c r="C15" s="335">
        <v>115</v>
      </c>
      <c r="E15" s="116">
        <f t="shared" si="0"/>
        <v>20</v>
      </c>
      <c r="F15" s="70">
        <f t="shared" si="1"/>
        <v>0.21052631578947367</v>
      </c>
    </row>
    <row r="16" spans="1:6" x14ac:dyDescent="0.25">
      <c r="A16" s="73" t="s">
        <v>11</v>
      </c>
      <c r="B16" s="335">
        <v>240</v>
      </c>
      <c r="C16" s="335">
        <v>260</v>
      </c>
      <c r="E16" s="116">
        <f t="shared" si="0"/>
        <v>20</v>
      </c>
      <c r="F16" s="70">
        <f t="shared" si="1"/>
        <v>8.3333333333333329E-2</v>
      </c>
    </row>
    <row r="17" spans="1:6" x14ac:dyDescent="0.25">
      <c r="A17" s="73" t="s">
        <v>12</v>
      </c>
      <c r="B17" s="335">
        <v>70</v>
      </c>
      <c r="C17" s="335">
        <v>55</v>
      </c>
      <c r="E17" s="116">
        <f t="shared" si="0"/>
        <v>-15</v>
      </c>
      <c r="F17" s="70">
        <f t="shared" si="1"/>
        <v>-0.21428571428571427</v>
      </c>
    </row>
    <row r="18" spans="1:6" x14ac:dyDescent="0.25">
      <c r="A18" s="73" t="s">
        <v>13</v>
      </c>
      <c r="B18" s="335">
        <v>1000</v>
      </c>
      <c r="C18" s="335">
        <v>1100</v>
      </c>
      <c r="E18" s="116">
        <f t="shared" si="0"/>
        <v>100</v>
      </c>
      <c r="F18" s="70">
        <f t="shared" si="1"/>
        <v>0.1</v>
      </c>
    </row>
    <row r="19" spans="1:6" x14ac:dyDescent="0.25">
      <c r="A19" s="73" t="s">
        <v>14</v>
      </c>
      <c r="B19" s="335">
        <v>40</v>
      </c>
      <c r="C19" s="335">
        <v>45</v>
      </c>
      <c r="E19" s="116">
        <f t="shared" si="0"/>
        <v>5</v>
      </c>
      <c r="F19" s="70">
        <f t="shared" si="1"/>
        <v>0.125</v>
      </c>
    </row>
    <row r="20" spans="1:6" x14ac:dyDescent="0.25">
      <c r="A20" s="73" t="s">
        <v>15</v>
      </c>
      <c r="B20" s="335">
        <v>340</v>
      </c>
      <c r="C20" s="335">
        <v>315</v>
      </c>
      <c r="E20" s="116">
        <f t="shared" si="0"/>
        <v>-25</v>
      </c>
      <c r="F20" s="70">
        <f t="shared" si="1"/>
        <v>-7.3529411764705885E-2</v>
      </c>
    </row>
    <row r="21" spans="1:6" x14ac:dyDescent="0.25">
      <c r="A21" s="73" t="s">
        <v>16</v>
      </c>
      <c r="B21" s="335">
        <v>710</v>
      </c>
      <c r="C21" s="335">
        <v>775</v>
      </c>
      <c r="E21" s="116">
        <f t="shared" si="0"/>
        <v>65</v>
      </c>
      <c r="F21" s="70">
        <f t="shared" si="1"/>
        <v>9.154929577464789E-2</v>
      </c>
    </row>
    <row r="22" spans="1:6" x14ac:dyDescent="0.25">
      <c r="A22" s="73" t="s">
        <v>17</v>
      </c>
      <c r="B22" s="335">
        <v>1940</v>
      </c>
      <c r="C22" s="335">
        <v>1780</v>
      </c>
      <c r="E22" s="116">
        <f t="shared" si="0"/>
        <v>-160</v>
      </c>
      <c r="F22" s="70">
        <f t="shared" si="1"/>
        <v>-8.247422680412371E-2</v>
      </c>
    </row>
    <row r="23" spans="1:6" x14ac:dyDescent="0.25">
      <c r="A23" s="73" t="s">
        <v>18</v>
      </c>
      <c r="B23" s="336">
        <v>310</v>
      </c>
      <c r="C23" s="336">
        <v>300</v>
      </c>
      <c r="D23" s="59"/>
      <c r="E23" s="117">
        <f t="shared" si="0"/>
        <v>-10</v>
      </c>
      <c r="F23" s="70">
        <f t="shared" si="1"/>
        <v>-3.2258064516129031E-2</v>
      </c>
    </row>
    <row r="24" spans="1:6" x14ac:dyDescent="0.25">
      <c r="A24" s="73" t="s">
        <v>19</v>
      </c>
      <c r="B24" s="335">
        <v>85</v>
      </c>
      <c r="C24" s="335">
        <v>85</v>
      </c>
      <c r="E24" s="116">
        <f t="shared" si="0"/>
        <v>0</v>
      </c>
      <c r="F24" s="70">
        <f t="shared" si="1"/>
        <v>0</v>
      </c>
    </row>
    <row r="25" spans="1:6" x14ac:dyDescent="0.25">
      <c r="A25" s="73" t="s">
        <v>20</v>
      </c>
      <c r="B25" s="335">
        <v>125</v>
      </c>
      <c r="C25" s="335">
        <v>130</v>
      </c>
      <c r="E25" s="116">
        <f t="shared" si="0"/>
        <v>5</v>
      </c>
      <c r="F25" s="70">
        <f t="shared" si="1"/>
        <v>0.04</v>
      </c>
    </row>
    <row r="26" spans="1:6" x14ac:dyDescent="0.25">
      <c r="A26" s="73" t="s">
        <v>21</v>
      </c>
      <c r="B26" s="335">
        <v>215</v>
      </c>
      <c r="C26" s="335">
        <v>220</v>
      </c>
      <c r="E26" s="116">
        <f t="shared" si="0"/>
        <v>5</v>
      </c>
      <c r="F26" s="70">
        <f t="shared" si="1"/>
        <v>2.3255813953488372E-2</v>
      </c>
    </row>
    <row r="27" spans="1:6" x14ac:dyDescent="0.25">
      <c r="A27" s="73" t="s">
        <v>22</v>
      </c>
      <c r="B27" s="335">
        <v>290</v>
      </c>
      <c r="C27" s="335">
        <v>320</v>
      </c>
      <c r="E27" s="116">
        <f t="shared" si="0"/>
        <v>30</v>
      </c>
      <c r="F27" s="70">
        <f t="shared" si="1"/>
        <v>0.10344827586206896</v>
      </c>
    </row>
    <row r="28" spans="1:6" x14ac:dyDescent="0.25">
      <c r="A28" s="73" t="s">
        <v>23</v>
      </c>
      <c r="B28" s="335">
        <v>765</v>
      </c>
      <c r="C28" s="335">
        <v>810</v>
      </c>
      <c r="E28" s="116">
        <f t="shared" si="0"/>
        <v>45</v>
      </c>
      <c r="F28" s="70">
        <f t="shared" si="1"/>
        <v>5.8823529411764705E-2</v>
      </c>
    </row>
    <row r="29" spans="1:6" x14ac:dyDescent="0.25">
      <c r="A29" s="73" t="s">
        <v>24</v>
      </c>
      <c r="B29" s="335">
        <v>35</v>
      </c>
      <c r="C29" s="335">
        <v>35</v>
      </c>
      <c r="E29" s="116">
        <f t="shared" si="0"/>
        <v>0</v>
      </c>
      <c r="F29" s="70">
        <f t="shared" si="1"/>
        <v>0</v>
      </c>
    </row>
    <row r="30" spans="1:6" x14ac:dyDescent="0.25">
      <c r="A30" s="73" t="s">
        <v>25</v>
      </c>
      <c r="B30" s="335">
        <v>155</v>
      </c>
      <c r="C30" s="335">
        <v>150</v>
      </c>
      <c r="E30" s="116">
        <f t="shared" si="0"/>
        <v>-5</v>
      </c>
      <c r="F30" s="70">
        <f t="shared" si="1"/>
        <v>-3.2258064516129031E-2</v>
      </c>
    </row>
    <row r="31" spans="1:6" x14ac:dyDescent="0.25">
      <c r="A31" s="73" t="s">
        <v>26</v>
      </c>
      <c r="B31" s="335">
        <v>335</v>
      </c>
      <c r="C31" s="335">
        <v>345</v>
      </c>
      <c r="E31" s="116">
        <f t="shared" si="0"/>
        <v>10</v>
      </c>
      <c r="F31" s="70">
        <f t="shared" si="1"/>
        <v>2.9850746268656716E-2</v>
      </c>
    </row>
    <row r="32" spans="1:6" x14ac:dyDescent="0.25">
      <c r="A32" s="73" t="s">
        <v>27</v>
      </c>
      <c r="B32" s="335">
        <v>120</v>
      </c>
      <c r="C32" s="335">
        <v>120</v>
      </c>
      <c r="E32" s="116">
        <f t="shared" si="0"/>
        <v>0</v>
      </c>
      <c r="F32" s="70">
        <f t="shared" si="1"/>
        <v>0</v>
      </c>
    </row>
    <row r="33" spans="1:6" x14ac:dyDescent="0.25">
      <c r="A33" s="73" t="s">
        <v>28</v>
      </c>
      <c r="B33" s="335">
        <v>55</v>
      </c>
      <c r="C33" s="335">
        <v>55</v>
      </c>
      <c r="E33" s="116">
        <f t="shared" si="0"/>
        <v>0</v>
      </c>
      <c r="F33" s="70">
        <f t="shared" si="1"/>
        <v>0</v>
      </c>
    </row>
    <row r="34" spans="1:6" x14ac:dyDescent="0.25">
      <c r="A34" s="73" t="s">
        <v>29</v>
      </c>
      <c r="B34" s="335">
        <v>325</v>
      </c>
      <c r="C34" s="335">
        <v>355</v>
      </c>
      <c r="E34" s="116">
        <f t="shared" si="0"/>
        <v>30</v>
      </c>
      <c r="F34" s="70">
        <f t="shared" si="1"/>
        <v>9.2307692307692313E-2</v>
      </c>
    </row>
    <row r="35" spans="1:6" x14ac:dyDescent="0.25">
      <c r="A35" s="73" t="s">
        <v>30</v>
      </c>
      <c r="B35" s="335">
        <v>620</v>
      </c>
      <c r="C35" s="335">
        <v>660</v>
      </c>
      <c r="E35" s="116">
        <f t="shared" si="0"/>
        <v>40</v>
      </c>
      <c r="F35" s="70">
        <f t="shared" si="1"/>
        <v>6.4516129032258063E-2</v>
      </c>
    </row>
    <row r="36" spans="1:6" x14ac:dyDescent="0.25">
      <c r="A36" s="73" t="s">
        <v>31</v>
      </c>
      <c r="B36" s="335">
        <v>180</v>
      </c>
      <c r="C36" s="335">
        <v>180</v>
      </c>
      <c r="E36" s="116">
        <f t="shared" si="0"/>
        <v>0</v>
      </c>
      <c r="F36" s="70">
        <f t="shared" si="1"/>
        <v>0</v>
      </c>
    </row>
    <row r="37" spans="1:6" x14ac:dyDescent="0.25">
      <c r="A37" s="73" t="s">
        <v>32</v>
      </c>
      <c r="B37" s="335">
        <v>270</v>
      </c>
      <c r="C37" s="335">
        <v>310</v>
      </c>
      <c r="E37" s="116">
        <f t="shared" si="0"/>
        <v>40</v>
      </c>
      <c r="F37" s="70">
        <f t="shared" si="1"/>
        <v>0.14814814814814814</v>
      </c>
    </row>
    <row r="38" spans="1:6" x14ac:dyDescent="0.25">
      <c r="A38" s="73" t="s">
        <v>33</v>
      </c>
      <c r="B38" s="335">
        <v>525</v>
      </c>
      <c r="C38" s="335">
        <v>545</v>
      </c>
      <c r="E38" s="116">
        <f t="shared" si="0"/>
        <v>20</v>
      </c>
      <c r="F38" s="70">
        <f t="shared" si="1"/>
        <v>3.8095238095238099E-2</v>
      </c>
    </row>
    <row r="39" spans="1:6" x14ac:dyDescent="0.25">
      <c r="A39" s="57" t="s">
        <v>101</v>
      </c>
      <c r="B39" s="4"/>
      <c r="C39" s="4"/>
      <c r="E39" s="60"/>
    </row>
    <row r="40" spans="1:6" x14ac:dyDescent="0.25">
      <c r="A40" s="4"/>
      <c r="B40" s="4"/>
      <c r="C40" s="4"/>
    </row>
    <row r="41" spans="1:6" x14ac:dyDescent="0.25">
      <c r="A41" s="61"/>
      <c r="B41" s="4"/>
    </row>
    <row r="43" spans="1:6" x14ac:dyDescent="0.25">
      <c r="A43" s="80"/>
    </row>
    <row r="44" spans="1:6" x14ac:dyDescent="0.25">
      <c r="C44" s="6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45"/>
  <sheetViews>
    <sheetView showGridLines="0" workbookViewId="0">
      <selection activeCell="A7" sqref="A7"/>
    </sheetView>
  </sheetViews>
  <sheetFormatPr defaultColWidth="8.85546875" defaultRowHeight="15" x14ac:dyDescent="0.25"/>
  <cols>
    <col min="1" max="1" customWidth="true" width="27.85546875" collapsed="false"/>
    <col min="2" max="2" bestFit="true" customWidth="true" width="10.42578125" collapsed="false"/>
    <col min="3" max="7" bestFit="true" customWidth="true" width="9.42578125" collapsed="false"/>
    <col min="8" max="8" customWidth="true" width="9.28515625" collapsed="false"/>
    <col min="9" max="9" bestFit="true" customWidth="true" width="10.28515625" collapsed="false"/>
    <col min="10" max="10" customWidth="true" width="4.0" collapsed="false"/>
    <col min="11" max="11" bestFit="true" customWidth="true" width="10.28515625" collapsed="false"/>
    <col min="12" max="16" bestFit="true" customWidth="true" width="9.28515625" collapsed="false"/>
    <col min="17" max="17" customWidth="true" width="9.28515625" collapsed="false"/>
    <col min="20" max="20" customWidth="true" width="9.140625" collapsed="false"/>
    <col min="256" max="256" customWidth="true" width="27.85546875" collapsed="false"/>
    <col min="257" max="257" bestFit="true" customWidth="true" width="10.42578125" collapsed="false"/>
    <col min="258" max="262" bestFit="true" customWidth="true" width="9.42578125" collapsed="false"/>
    <col min="263" max="263" customWidth="true" width="9.28515625" collapsed="false"/>
    <col min="264" max="264" bestFit="true" customWidth="true" width="10.28515625" collapsed="false"/>
    <col min="266" max="266" customWidth="true" width="3.0" collapsed="false"/>
    <col min="267" max="267" bestFit="true" customWidth="true" width="10.28515625" collapsed="false"/>
    <col min="268" max="272" bestFit="true" customWidth="true" width="9.28515625" collapsed="false"/>
    <col min="273" max="273" customWidth="true" width="9.28515625" collapsed="false"/>
    <col min="276" max="276" customWidth="true" width="9.140625" collapsed="false"/>
    <col min="512" max="512" customWidth="true" width="27.85546875" collapsed="false"/>
    <col min="513" max="513" bestFit="true" customWidth="true" width="10.42578125" collapsed="false"/>
    <col min="514" max="518" bestFit="true" customWidth="true" width="9.42578125" collapsed="false"/>
    <col min="519" max="519" customWidth="true" width="9.28515625" collapsed="false"/>
    <col min="520" max="520" bestFit="true" customWidth="true" width="10.28515625" collapsed="false"/>
    <col min="522" max="522" customWidth="true" width="3.0" collapsed="false"/>
    <col min="523" max="523" bestFit="true" customWidth="true" width="10.28515625" collapsed="false"/>
    <col min="524" max="528" bestFit="true" customWidth="true" width="9.28515625" collapsed="false"/>
    <col min="529" max="529" customWidth="true" width="9.28515625" collapsed="false"/>
    <col min="532" max="532" customWidth="true" width="9.140625" collapsed="false"/>
    <col min="768" max="768" customWidth="true" width="27.85546875" collapsed="false"/>
    <col min="769" max="769" bestFit="true" customWidth="true" width="10.42578125" collapsed="false"/>
    <col min="770" max="774" bestFit="true" customWidth="true" width="9.42578125" collapsed="false"/>
    <col min="775" max="775" customWidth="true" width="9.28515625" collapsed="false"/>
    <col min="776" max="776" bestFit="true" customWidth="true" width="10.28515625" collapsed="false"/>
    <col min="778" max="778" customWidth="true" width="3.0" collapsed="false"/>
    <col min="779" max="779" bestFit="true" customWidth="true" width="10.28515625" collapsed="false"/>
    <col min="780" max="784" bestFit="true" customWidth="true" width="9.28515625" collapsed="false"/>
    <col min="785" max="785" customWidth="true" width="9.28515625" collapsed="false"/>
    <col min="788" max="788" customWidth="true" width="9.140625" collapsed="false"/>
    <col min="1024" max="1024" customWidth="true" width="27.85546875" collapsed="false"/>
    <col min="1025" max="1025" bestFit="true" customWidth="true" width="10.42578125" collapsed="false"/>
    <col min="1026" max="1030" bestFit="true" customWidth="true" width="9.42578125" collapsed="false"/>
    <col min="1031" max="1031" customWidth="true" width="9.28515625" collapsed="false"/>
    <col min="1032" max="1032" bestFit="true" customWidth="true" width="10.28515625" collapsed="false"/>
    <col min="1034" max="1034" customWidth="true" width="3.0" collapsed="false"/>
    <col min="1035" max="1035" bestFit="true" customWidth="true" width="10.28515625" collapsed="false"/>
    <col min="1036" max="1040" bestFit="true" customWidth="true" width="9.28515625" collapsed="false"/>
    <col min="1041" max="1041" customWidth="true" width="9.28515625" collapsed="false"/>
    <col min="1044" max="1044" customWidth="true" width="9.140625" collapsed="false"/>
    <col min="1280" max="1280" customWidth="true" width="27.85546875" collapsed="false"/>
    <col min="1281" max="1281" bestFit="true" customWidth="true" width="10.42578125" collapsed="false"/>
    <col min="1282" max="1286" bestFit="true" customWidth="true" width="9.42578125" collapsed="false"/>
    <col min="1287" max="1287" customWidth="true" width="9.28515625" collapsed="false"/>
    <col min="1288" max="1288" bestFit="true" customWidth="true" width="10.28515625" collapsed="false"/>
    <col min="1290" max="1290" customWidth="true" width="3.0" collapsed="false"/>
    <col min="1291" max="1291" bestFit="true" customWidth="true" width="10.28515625" collapsed="false"/>
    <col min="1292" max="1296" bestFit="true" customWidth="true" width="9.28515625" collapsed="false"/>
    <col min="1297" max="1297" customWidth="true" width="9.28515625" collapsed="false"/>
    <col min="1300" max="1300" customWidth="true" width="9.140625" collapsed="false"/>
    <col min="1536" max="1536" customWidth="true" width="27.85546875" collapsed="false"/>
    <col min="1537" max="1537" bestFit="true" customWidth="true" width="10.42578125" collapsed="false"/>
    <col min="1538" max="1542" bestFit="true" customWidth="true" width="9.42578125" collapsed="false"/>
    <col min="1543" max="1543" customWidth="true" width="9.28515625" collapsed="false"/>
    <col min="1544" max="1544" bestFit="true" customWidth="true" width="10.28515625" collapsed="false"/>
    <col min="1546" max="1546" customWidth="true" width="3.0" collapsed="false"/>
    <col min="1547" max="1547" bestFit="true" customWidth="true" width="10.28515625" collapsed="false"/>
    <col min="1548" max="1552" bestFit="true" customWidth="true" width="9.28515625" collapsed="false"/>
    <col min="1553" max="1553" customWidth="true" width="9.28515625" collapsed="false"/>
    <col min="1556" max="1556" customWidth="true" width="9.140625" collapsed="false"/>
    <col min="1792" max="1792" customWidth="true" width="27.85546875" collapsed="false"/>
    <col min="1793" max="1793" bestFit="true" customWidth="true" width="10.42578125" collapsed="false"/>
    <col min="1794" max="1798" bestFit="true" customWidth="true" width="9.42578125" collapsed="false"/>
    <col min="1799" max="1799" customWidth="true" width="9.28515625" collapsed="false"/>
    <col min="1800" max="1800" bestFit="true" customWidth="true" width="10.28515625" collapsed="false"/>
    <col min="1802" max="1802" customWidth="true" width="3.0" collapsed="false"/>
    <col min="1803" max="1803" bestFit="true" customWidth="true" width="10.28515625" collapsed="false"/>
    <col min="1804" max="1808" bestFit="true" customWidth="true" width="9.28515625" collapsed="false"/>
    <col min="1809" max="1809" customWidth="true" width="9.28515625" collapsed="false"/>
    <col min="1812" max="1812" customWidth="true" width="9.140625" collapsed="false"/>
    <col min="2048" max="2048" customWidth="true" width="27.85546875" collapsed="false"/>
    <col min="2049" max="2049" bestFit="true" customWidth="true" width="10.42578125" collapsed="false"/>
    <col min="2050" max="2054" bestFit="true" customWidth="true" width="9.42578125" collapsed="false"/>
    <col min="2055" max="2055" customWidth="true" width="9.28515625" collapsed="false"/>
    <col min="2056" max="2056" bestFit="true" customWidth="true" width="10.28515625" collapsed="false"/>
    <col min="2058" max="2058" customWidth="true" width="3.0" collapsed="false"/>
    <col min="2059" max="2059" bestFit="true" customWidth="true" width="10.28515625" collapsed="false"/>
    <col min="2060" max="2064" bestFit="true" customWidth="true" width="9.28515625" collapsed="false"/>
    <col min="2065" max="2065" customWidth="true" width="9.28515625" collapsed="false"/>
    <col min="2068" max="2068" customWidth="true" width="9.140625" collapsed="false"/>
    <col min="2304" max="2304" customWidth="true" width="27.85546875" collapsed="false"/>
    <col min="2305" max="2305" bestFit="true" customWidth="true" width="10.42578125" collapsed="false"/>
    <col min="2306" max="2310" bestFit="true" customWidth="true" width="9.42578125" collapsed="false"/>
    <col min="2311" max="2311" customWidth="true" width="9.28515625" collapsed="false"/>
    <col min="2312" max="2312" bestFit="true" customWidth="true" width="10.28515625" collapsed="false"/>
    <col min="2314" max="2314" customWidth="true" width="3.0" collapsed="false"/>
    <col min="2315" max="2315" bestFit="true" customWidth="true" width="10.28515625" collapsed="false"/>
    <col min="2316" max="2320" bestFit="true" customWidth="true" width="9.28515625" collapsed="false"/>
    <col min="2321" max="2321" customWidth="true" width="9.28515625" collapsed="false"/>
    <col min="2324" max="2324" customWidth="true" width="9.140625" collapsed="false"/>
    <col min="2560" max="2560" customWidth="true" width="27.85546875" collapsed="false"/>
    <col min="2561" max="2561" bestFit="true" customWidth="true" width="10.42578125" collapsed="false"/>
    <col min="2562" max="2566" bestFit="true" customWidth="true" width="9.42578125" collapsed="false"/>
    <col min="2567" max="2567" customWidth="true" width="9.28515625" collapsed="false"/>
    <col min="2568" max="2568" bestFit="true" customWidth="true" width="10.28515625" collapsed="false"/>
    <col min="2570" max="2570" customWidth="true" width="3.0" collapsed="false"/>
    <col min="2571" max="2571" bestFit="true" customWidth="true" width="10.28515625" collapsed="false"/>
    <col min="2572" max="2576" bestFit="true" customWidth="true" width="9.28515625" collapsed="false"/>
    <col min="2577" max="2577" customWidth="true" width="9.28515625" collapsed="false"/>
    <col min="2580" max="2580" customWidth="true" width="9.140625" collapsed="false"/>
    <col min="2816" max="2816" customWidth="true" width="27.85546875" collapsed="false"/>
    <col min="2817" max="2817" bestFit="true" customWidth="true" width="10.42578125" collapsed="false"/>
    <col min="2818" max="2822" bestFit="true" customWidth="true" width="9.42578125" collapsed="false"/>
    <col min="2823" max="2823" customWidth="true" width="9.28515625" collapsed="false"/>
    <col min="2824" max="2824" bestFit="true" customWidth="true" width="10.28515625" collapsed="false"/>
    <col min="2826" max="2826" customWidth="true" width="3.0" collapsed="false"/>
    <col min="2827" max="2827" bestFit="true" customWidth="true" width="10.28515625" collapsed="false"/>
    <col min="2828" max="2832" bestFit="true" customWidth="true" width="9.28515625" collapsed="false"/>
    <col min="2833" max="2833" customWidth="true" width="9.28515625" collapsed="false"/>
    <col min="2836" max="2836" customWidth="true" width="9.140625" collapsed="false"/>
    <col min="3072" max="3072" customWidth="true" width="27.85546875" collapsed="false"/>
    <col min="3073" max="3073" bestFit="true" customWidth="true" width="10.42578125" collapsed="false"/>
    <col min="3074" max="3078" bestFit="true" customWidth="true" width="9.42578125" collapsed="false"/>
    <col min="3079" max="3079" customWidth="true" width="9.28515625" collapsed="false"/>
    <col min="3080" max="3080" bestFit="true" customWidth="true" width="10.28515625" collapsed="false"/>
    <col min="3082" max="3082" customWidth="true" width="3.0" collapsed="false"/>
    <col min="3083" max="3083" bestFit="true" customWidth="true" width="10.28515625" collapsed="false"/>
    <col min="3084" max="3088" bestFit="true" customWidth="true" width="9.28515625" collapsed="false"/>
    <col min="3089" max="3089" customWidth="true" width="9.28515625" collapsed="false"/>
    <col min="3092" max="3092" customWidth="true" width="9.140625" collapsed="false"/>
    <col min="3328" max="3328" customWidth="true" width="27.85546875" collapsed="false"/>
    <col min="3329" max="3329" bestFit="true" customWidth="true" width="10.42578125" collapsed="false"/>
    <col min="3330" max="3334" bestFit="true" customWidth="true" width="9.42578125" collapsed="false"/>
    <col min="3335" max="3335" customWidth="true" width="9.28515625" collapsed="false"/>
    <col min="3336" max="3336" bestFit="true" customWidth="true" width="10.28515625" collapsed="false"/>
    <col min="3338" max="3338" customWidth="true" width="3.0" collapsed="false"/>
    <col min="3339" max="3339" bestFit="true" customWidth="true" width="10.28515625" collapsed="false"/>
    <col min="3340" max="3344" bestFit="true" customWidth="true" width="9.28515625" collapsed="false"/>
    <col min="3345" max="3345" customWidth="true" width="9.28515625" collapsed="false"/>
    <col min="3348" max="3348" customWidth="true" width="9.140625" collapsed="false"/>
    <col min="3584" max="3584" customWidth="true" width="27.85546875" collapsed="false"/>
    <col min="3585" max="3585" bestFit="true" customWidth="true" width="10.42578125" collapsed="false"/>
    <col min="3586" max="3590" bestFit="true" customWidth="true" width="9.42578125" collapsed="false"/>
    <col min="3591" max="3591" customWidth="true" width="9.28515625" collapsed="false"/>
    <col min="3592" max="3592" bestFit="true" customWidth="true" width="10.28515625" collapsed="false"/>
    <col min="3594" max="3594" customWidth="true" width="3.0" collapsed="false"/>
    <col min="3595" max="3595" bestFit="true" customWidth="true" width="10.28515625" collapsed="false"/>
    <col min="3596" max="3600" bestFit="true" customWidth="true" width="9.28515625" collapsed="false"/>
    <col min="3601" max="3601" customWidth="true" width="9.28515625" collapsed="false"/>
    <col min="3604" max="3604" customWidth="true" width="9.140625" collapsed="false"/>
    <col min="3840" max="3840" customWidth="true" width="27.85546875" collapsed="false"/>
    <col min="3841" max="3841" bestFit="true" customWidth="true" width="10.42578125" collapsed="false"/>
    <col min="3842" max="3846" bestFit="true" customWidth="true" width="9.42578125" collapsed="false"/>
    <col min="3847" max="3847" customWidth="true" width="9.28515625" collapsed="false"/>
    <col min="3848" max="3848" bestFit="true" customWidth="true" width="10.28515625" collapsed="false"/>
    <col min="3850" max="3850" customWidth="true" width="3.0" collapsed="false"/>
    <col min="3851" max="3851" bestFit="true" customWidth="true" width="10.28515625" collapsed="false"/>
    <col min="3852" max="3856" bestFit="true" customWidth="true" width="9.28515625" collapsed="false"/>
    <col min="3857" max="3857" customWidth="true" width="9.28515625" collapsed="false"/>
    <col min="3860" max="3860" customWidth="true" width="9.140625" collapsed="false"/>
    <col min="4096" max="4096" customWidth="true" width="27.85546875" collapsed="false"/>
    <col min="4097" max="4097" bestFit="true" customWidth="true" width="10.42578125" collapsed="false"/>
    <col min="4098" max="4102" bestFit="true" customWidth="true" width="9.42578125" collapsed="false"/>
    <col min="4103" max="4103" customWidth="true" width="9.28515625" collapsed="false"/>
    <col min="4104" max="4104" bestFit="true" customWidth="true" width="10.28515625" collapsed="false"/>
    <col min="4106" max="4106" customWidth="true" width="3.0" collapsed="false"/>
    <col min="4107" max="4107" bestFit="true" customWidth="true" width="10.28515625" collapsed="false"/>
    <col min="4108" max="4112" bestFit="true" customWidth="true" width="9.28515625" collapsed="false"/>
    <col min="4113" max="4113" customWidth="true" width="9.28515625" collapsed="false"/>
    <col min="4116" max="4116" customWidth="true" width="9.140625" collapsed="false"/>
    <col min="4352" max="4352" customWidth="true" width="27.85546875" collapsed="false"/>
    <col min="4353" max="4353" bestFit="true" customWidth="true" width="10.42578125" collapsed="false"/>
    <col min="4354" max="4358" bestFit="true" customWidth="true" width="9.42578125" collapsed="false"/>
    <col min="4359" max="4359" customWidth="true" width="9.28515625" collapsed="false"/>
    <col min="4360" max="4360" bestFit="true" customWidth="true" width="10.28515625" collapsed="false"/>
    <col min="4362" max="4362" customWidth="true" width="3.0" collapsed="false"/>
    <col min="4363" max="4363" bestFit="true" customWidth="true" width="10.28515625" collapsed="false"/>
    <col min="4364" max="4368" bestFit="true" customWidth="true" width="9.28515625" collapsed="false"/>
    <col min="4369" max="4369" customWidth="true" width="9.28515625" collapsed="false"/>
    <col min="4372" max="4372" customWidth="true" width="9.140625" collapsed="false"/>
    <col min="4608" max="4608" customWidth="true" width="27.85546875" collapsed="false"/>
    <col min="4609" max="4609" bestFit="true" customWidth="true" width="10.42578125" collapsed="false"/>
    <col min="4610" max="4614" bestFit="true" customWidth="true" width="9.42578125" collapsed="false"/>
    <col min="4615" max="4615" customWidth="true" width="9.28515625" collapsed="false"/>
    <col min="4616" max="4616" bestFit="true" customWidth="true" width="10.28515625" collapsed="false"/>
    <col min="4618" max="4618" customWidth="true" width="3.0" collapsed="false"/>
    <col min="4619" max="4619" bestFit="true" customWidth="true" width="10.28515625" collapsed="false"/>
    <col min="4620" max="4624" bestFit="true" customWidth="true" width="9.28515625" collapsed="false"/>
    <col min="4625" max="4625" customWidth="true" width="9.28515625" collapsed="false"/>
    <col min="4628" max="4628" customWidth="true" width="9.140625" collapsed="false"/>
    <col min="4864" max="4864" customWidth="true" width="27.85546875" collapsed="false"/>
    <col min="4865" max="4865" bestFit="true" customWidth="true" width="10.42578125" collapsed="false"/>
    <col min="4866" max="4870" bestFit="true" customWidth="true" width="9.42578125" collapsed="false"/>
    <col min="4871" max="4871" customWidth="true" width="9.28515625" collapsed="false"/>
    <col min="4872" max="4872" bestFit="true" customWidth="true" width="10.28515625" collapsed="false"/>
    <col min="4874" max="4874" customWidth="true" width="3.0" collapsed="false"/>
    <col min="4875" max="4875" bestFit="true" customWidth="true" width="10.28515625" collapsed="false"/>
    <col min="4876" max="4880" bestFit="true" customWidth="true" width="9.28515625" collapsed="false"/>
    <col min="4881" max="4881" customWidth="true" width="9.28515625" collapsed="false"/>
    <col min="4884" max="4884" customWidth="true" width="9.140625" collapsed="false"/>
    <col min="5120" max="5120" customWidth="true" width="27.85546875" collapsed="false"/>
    <col min="5121" max="5121" bestFit="true" customWidth="true" width="10.42578125" collapsed="false"/>
    <col min="5122" max="5126" bestFit="true" customWidth="true" width="9.42578125" collapsed="false"/>
    <col min="5127" max="5127" customWidth="true" width="9.28515625" collapsed="false"/>
    <col min="5128" max="5128" bestFit="true" customWidth="true" width="10.28515625" collapsed="false"/>
    <col min="5130" max="5130" customWidth="true" width="3.0" collapsed="false"/>
    <col min="5131" max="5131" bestFit="true" customWidth="true" width="10.28515625" collapsed="false"/>
    <col min="5132" max="5136" bestFit="true" customWidth="true" width="9.28515625" collapsed="false"/>
    <col min="5137" max="5137" customWidth="true" width="9.28515625" collapsed="false"/>
    <col min="5140" max="5140" customWidth="true" width="9.140625" collapsed="false"/>
    <col min="5376" max="5376" customWidth="true" width="27.85546875" collapsed="false"/>
    <col min="5377" max="5377" bestFit="true" customWidth="true" width="10.42578125" collapsed="false"/>
    <col min="5378" max="5382" bestFit="true" customWidth="true" width="9.42578125" collapsed="false"/>
    <col min="5383" max="5383" customWidth="true" width="9.28515625" collapsed="false"/>
    <col min="5384" max="5384" bestFit="true" customWidth="true" width="10.28515625" collapsed="false"/>
    <col min="5386" max="5386" customWidth="true" width="3.0" collapsed="false"/>
    <col min="5387" max="5387" bestFit="true" customWidth="true" width="10.28515625" collapsed="false"/>
    <col min="5388" max="5392" bestFit="true" customWidth="true" width="9.28515625" collapsed="false"/>
    <col min="5393" max="5393" customWidth="true" width="9.28515625" collapsed="false"/>
    <col min="5396" max="5396" customWidth="true" width="9.140625" collapsed="false"/>
    <col min="5632" max="5632" customWidth="true" width="27.85546875" collapsed="false"/>
    <col min="5633" max="5633" bestFit="true" customWidth="true" width="10.42578125" collapsed="false"/>
    <col min="5634" max="5638" bestFit="true" customWidth="true" width="9.42578125" collapsed="false"/>
    <col min="5639" max="5639" customWidth="true" width="9.28515625" collapsed="false"/>
    <col min="5640" max="5640" bestFit="true" customWidth="true" width="10.28515625" collapsed="false"/>
    <col min="5642" max="5642" customWidth="true" width="3.0" collapsed="false"/>
    <col min="5643" max="5643" bestFit="true" customWidth="true" width="10.28515625" collapsed="false"/>
    <col min="5644" max="5648" bestFit="true" customWidth="true" width="9.28515625" collapsed="false"/>
    <col min="5649" max="5649" customWidth="true" width="9.28515625" collapsed="false"/>
    <col min="5652" max="5652" customWidth="true" width="9.140625" collapsed="false"/>
    <col min="5888" max="5888" customWidth="true" width="27.85546875" collapsed="false"/>
    <col min="5889" max="5889" bestFit="true" customWidth="true" width="10.42578125" collapsed="false"/>
    <col min="5890" max="5894" bestFit="true" customWidth="true" width="9.42578125" collapsed="false"/>
    <col min="5895" max="5895" customWidth="true" width="9.28515625" collapsed="false"/>
    <col min="5896" max="5896" bestFit="true" customWidth="true" width="10.28515625" collapsed="false"/>
    <col min="5898" max="5898" customWidth="true" width="3.0" collapsed="false"/>
    <col min="5899" max="5899" bestFit="true" customWidth="true" width="10.28515625" collapsed="false"/>
    <col min="5900" max="5904" bestFit="true" customWidth="true" width="9.28515625" collapsed="false"/>
    <col min="5905" max="5905" customWidth="true" width="9.28515625" collapsed="false"/>
    <col min="5908" max="5908" customWidth="true" width="9.140625" collapsed="false"/>
    <col min="6144" max="6144" customWidth="true" width="27.85546875" collapsed="false"/>
    <col min="6145" max="6145" bestFit="true" customWidth="true" width="10.42578125" collapsed="false"/>
    <col min="6146" max="6150" bestFit="true" customWidth="true" width="9.42578125" collapsed="false"/>
    <col min="6151" max="6151" customWidth="true" width="9.28515625" collapsed="false"/>
    <col min="6152" max="6152" bestFit="true" customWidth="true" width="10.28515625" collapsed="false"/>
    <col min="6154" max="6154" customWidth="true" width="3.0" collapsed="false"/>
    <col min="6155" max="6155" bestFit="true" customWidth="true" width="10.28515625" collapsed="false"/>
    <col min="6156" max="6160" bestFit="true" customWidth="true" width="9.28515625" collapsed="false"/>
    <col min="6161" max="6161" customWidth="true" width="9.28515625" collapsed="false"/>
    <col min="6164" max="6164" customWidth="true" width="9.140625" collapsed="false"/>
    <col min="6400" max="6400" customWidth="true" width="27.85546875" collapsed="false"/>
    <col min="6401" max="6401" bestFit="true" customWidth="true" width="10.42578125" collapsed="false"/>
    <col min="6402" max="6406" bestFit="true" customWidth="true" width="9.42578125" collapsed="false"/>
    <col min="6407" max="6407" customWidth="true" width="9.28515625" collapsed="false"/>
    <col min="6408" max="6408" bestFit="true" customWidth="true" width="10.28515625" collapsed="false"/>
    <col min="6410" max="6410" customWidth="true" width="3.0" collapsed="false"/>
    <col min="6411" max="6411" bestFit="true" customWidth="true" width="10.28515625" collapsed="false"/>
    <col min="6412" max="6416" bestFit="true" customWidth="true" width="9.28515625" collapsed="false"/>
    <col min="6417" max="6417" customWidth="true" width="9.28515625" collapsed="false"/>
    <col min="6420" max="6420" customWidth="true" width="9.140625" collapsed="false"/>
    <col min="6656" max="6656" customWidth="true" width="27.85546875" collapsed="false"/>
    <col min="6657" max="6657" bestFit="true" customWidth="true" width="10.42578125" collapsed="false"/>
    <col min="6658" max="6662" bestFit="true" customWidth="true" width="9.42578125" collapsed="false"/>
    <col min="6663" max="6663" customWidth="true" width="9.28515625" collapsed="false"/>
    <col min="6664" max="6664" bestFit="true" customWidth="true" width="10.28515625" collapsed="false"/>
    <col min="6666" max="6666" customWidth="true" width="3.0" collapsed="false"/>
    <col min="6667" max="6667" bestFit="true" customWidth="true" width="10.28515625" collapsed="false"/>
    <col min="6668" max="6672" bestFit="true" customWidth="true" width="9.28515625" collapsed="false"/>
    <col min="6673" max="6673" customWidth="true" width="9.28515625" collapsed="false"/>
    <col min="6676" max="6676" customWidth="true" width="9.140625" collapsed="false"/>
    <col min="6912" max="6912" customWidth="true" width="27.85546875" collapsed="false"/>
    <col min="6913" max="6913" bestFit="true" customWidth="true" width="10.42578125" collapsed="false"/>
    <col min="6914" max="6918" bestFit="true" customWidth="true" width="9.42578125" collapsed="false"/>
    <col min="6919" max="6919" customWidth="true" width="9.28515625" collapsed="false"/>
    <col min="6920" max="6920" bestFit="true" customWidth="true" width="10.28515625" collapsed="false"/>
    <col min="6922" max="6922" customWidth="true" width="3.0" collapsed="false"/>
    <col min="6923" max="6923" bestFit="true" customWidth="true" width="10.28515625" collapsed="false"/>
    <col min="6924" max="6928" bestFit="true" customWidth="true" width="9.28515625" collapsed="false"/>
    <col min="6929" max="6929" customWidth="true" width="9.28515625" collapsed="false"/>
    <col min="6932" max="6932" customWidth="true" width="9.140625" collapsed="false"/>
    <col min="7168" max="7168" customWidth="true" width="27.85546875" collapsed="false"/>
    <col min="7169" max="7169" bestFit="true" customWidth="true" width="10.42578125" collapsed="false"/>
    <col min="7170" max="7174" bestFit="true" customWidth="true" width="9.42578125" collapsed="false"/>
    <col min="7175" max="7175" customWidth="true" width="9.28515625" collapsed="false"/>
    <col min="7176" max="7176" bestFit="true" customWidth="true" width="10.28515625" collapsed="false"/>
    <col min="7178" max="7178" customWidth="true" width="3.0" collapsed="false"/>
    <col min="7179" max="7179" bestFit="true" customWidth="true" width="10.28515625" collapsed="false"/>
    <col min="7180" max="7184" bestFit="true" customWidth="true" width="9.28515625" collapsed="false"/>
    <col min="7185" max="7185" customWidth="true" width="9.28515625" collapsed="false"/>
    <col min="7188" max="7188" customWidth="true" width="9.140625" collapsed="false"/>
    <col min="7424" max="7424" customWidth="true" width="27.85546875" collapsed="false"/>
    <col min="7425" max="7425" bestFit="true" customWidth="true" width="10.42578125" collapsed="false"/>
    <col min="7426" max="7430" bestFit="true" customWidth="true" width="9.42578125" collapsed="false"/>
    <col min="7431" max="7431" customWidth="true" width="9.28515625" collapsed="false"/>
    <col min="7432" max="7432" bestFit="true" customWidth="true" width="10.28515625" collapsed="false"/>
    <col min="7434" max="7434" customWidth="true" width="3.0" collapsed="false"/>
    <col min="7435" max="7435" bestFit="true" customWidth="true" width="10.28515625" collapsed="false"/>
    <col min="7436" max="7440" bestFit="true" customWidth="true" width="9.28515625" collapsed="false"/>
    <col min="7441" max="7441" customWidth="true" width="9.28515625" collapsed="false"/>
    <col min="7444" max="7444" customWidth="true" width="9.140625" collapsed="false"/>
    <col min="7680" max="7680" customWidth="true" width="27.85546875" collapsed="false"/>
    <col min="7681" max="7681" bestFit="true" customWidth="true" width="10.42578125" collapsed="false"/>
    <col min="7682" max="7686" bestFit="true" customWidth="true" width="9.42578125" collapsed="false"/>
    <col min="7687" max="7687" customWidth="true" width="9.28515625" collapsed="false"/>
    <col min="7688" max="7688" bestFit="true" customWidth="true" width="10.28515625" collapsed="false"/>
    <col min="7690" max="7690" customWidth="true" width="3.0" collapsed="false"/>
    <col min="7691" max="7691" bestFit="true" customWidth="true" width="10.28515625" collapsed="false"/>
    <col min="7692" max="7696" bestFit="true" customWidth="true" width="9.28515625" collapsed="false"/>
    <col min="7697" max="7697" customWidth="true" width="9.28515625" collapsed="false"/>
    <col min="7700" max="7700" customWidth="true" width="9.140625" collapsed="false"/>
    <col min="7936" max="7936" customWidth="true" width="27.85546875" collapsed="false"/>
    <col min="7937" max="7937" bestFit="true" customWidth="true" width="10.42578125" collapsed="false"/>
    <col min="7938" max="7942" bestFit="true" customWidth="true" width="9.42578125" collapsed="false"/>
    <col min="7943" max="7943" customWidth="true" width="9.28515625" collapsed="false"/>
    <col min="7944" max="7944" bestFit="true" customWidth="true" width="10.28515625" collapsed="false"/>
    <col min="7946" max="7946" customWidth="true" width="3.0" collapsed="false"/>
    <col min="7947" max="7947" bestFit="true" customWidth="true" width="10.28515625" collapsed="false"/>
    <col min="7948" max="7952" bestFit="true" customWidth="true" width="9.28515625" collapsed="false"/>
    <col min="7953" max="7953" customWidth="true" width="9.28515625" collapsed="false"/>
    <col min="7956" max="7956" customWidth="true" width="9.140625" collapsed="false"/>
    <col min="8192" max="8192" customWidth="true" width="27.85546875" collapsed="false"/>
    <col min="8193" max="8193" bestFit="true" customWidth="true" width="10.42578125" collapsed="false"/>
    <col min="8194" max="8198" bestFit="true" customWidth="true" width="9.42578125" collapsed="false"/>
    <col min="8199" max="8199" customWidth="true" width="9.28515625" collapsed="false"/>
    <col min="8200" max="8200" bestFit="true" customWidth="true" width="10.28515625" collapsed="false"/>
    <col min="8202" max="8202" customWidth="true" width="3.0" collapsed="false"/>
    <col min="8203" max="8203" bestFit="true" customWidth="true" width="10.28515625" collapsed="false"/>
    <col min="8204" max="8208" bestFit="true" customWidth="true" width="9.28515625" collapsed="false"/>
    <col min="8209" max="8209" customWidth="true" width="9.28515625" collapsed="false"/>
    <col min="8212" max="8212" customWidth="true" width="9.140625" collapsed="false"/>
    <col min="8448" max="8448" customWidth="true" width="27.85546875" collapsed="false"/>
    <col min="8449" max="8449" bestFit="true" customWidth="true" width="10.42578125" collapsed="false"/>
    <col min="8450" max="8454" bestFit="true" customWidth="true" width="9.42578125" collapsed="false"/>
    <col min="8455" max="8455" customWidth="true" width="9.28515625" collapsed="false"/>
    <col min="8456" max="8456" bestFit="true" customWidth="true" width="10.28515625" collapsed="false"/>
    <col min="8458" max="8458" customWidth="true" width="3.0" collapsed="false"/>
    <col min="8459" max="8459" bestFit="true" customWidth="true" width="10.28515625" collapsed="false"/>
    <col min="8460" max="8464" bestFit="true" customWidth="true" width="9.28515625" collapsed="false"/>
    <col min="8465" max="8465" customWidth="true" width="9.28515625" collapsed="false"/>
    <col min="8468" max="8468" customWidth="true" width="9.140625" collapsed="false"/>
    <col min="8704" max="8704" customWidth="true" width="27.85546875" collapsed="false"/>
    <col min="8705" max="8705" bestFit="true" customWidth="true" width="10.42578125" collapsed="false"/>
    <col min="8706" max="8710" bestFit="true" customWidth="true" width="9.42578125" collapsed="false"/>
    <col min="8711" max="8711" customWidth="true" width="9.28515625" collapsed="false"/>
    <col min="8712" max="8712" bestFit="true" customWidth="true" width="10.28515625" collapsed="false"/>
    <col min="8714" max="8714" customWidth="true" width="3.0" collapsed="false"/>
    <col min="8715" max="8715" bestFit="true" customWidth="true" width="10.28515625" collapsed="false"/>
    <col min="8716" max="8720" bestFit="true" customWidth="true" width="9.28515625" collapsed="false"/>
    <col min="8721" max="8721" customWidth="true" width="9.28515625" collapsed="false"/>
    <col min="8724" max="8724" customWidth="true" width="9.140625" collapsed="false"/>
    <col min="8960" max="8960" customWidth="true" width="27.85546875" collapsed="false"/>
    <col min="8961" max="8961" bestFit="true" customWidth="true" width="10.42578125" collapsed="false"/>
    <col min="8962" max="8966" bestFit="true" customWidth="true" width="9.42578125" collapsed="false"/>
    <col min="8967" max="8967" customWidth="true" width="9.28515625" collapsed="false"/>
    <col min="8968" max="8968" bestFit="true" customWidth="true" width="10.28515625" collapsed="false"/>
    <col min="8970" max="8970" customWidth="true" width="3.0" collapsed="false"/>
    <col min="8971" max="8971" bestFit="true" customWidth="true" width="10.28515625" collapsed="false"/>
    <col min="8972" max="8976" bestFit="true" customWidth="true" width="9.28515625" collapsed="false"/>
    <col min="8977" max="8977" customWidth="true" width="9.28515625" collapsed="false"/>
    <col min="8980" max="8980" customWidth="true" width="9.140625" collapsed="false"/>
    <col min="9216" max="9216" customWidth="true" width="27.85546875" collapsed="false"/>
    <col min="9217" max="9217" bestFit="true" customWidth="true" width="10.42578125" collapsed="false"/>
    <col min="9218" max="9222" bestFit="true" customWidth="true" width="9.42578125" collapsed="false"/>
    <col min="9223" max="9223" customWidth="true" width="9.28515625" collapsed="false"/>
    <col min="9224" max="9224" bestFit="true" customWidth="true" width="10.28515625" collapsed="false"/>
    <col min="9226" max="9226" customWidth="true" width="3.0" collapsed="false"/>
    <col min="9227" max="9227" bestFit="true" customWidth="true" width="10.28515625" collapsed="false"/>
    <col min="9228" max="9232" bestFit="true" customWidth="true" width="9.28515625" collapsed="false"/>
    <col min="9233" max="9233" customWidth="true" width="9.28515625" collapsed="false"/>
    <col min="9236" max="9236" customWidth="true" width="9.140625" collapsed="false"/>
    <col min="9472" max="9472" customWidth="true" width="27.85546875" collapsed="false"/>
    <col min="9473" max="9473" bestFit="true" customWidth="true" width="10.42578125" collapsed="false"/>
    <col min="9474" max="9478" bestFit="true" customWidth="true" width="9.42578125" collapsed="false"/>
    <col min="9479" max="9479" customWidth="true" width="9.28515625" collapsed="false"/>
    <col min="9480" max="9480" bestFit="true" customWidth="true" width="10.28515625" collapsed="false"/>
    <col min="9482" max="9482" customWidth="true" width="3.0" collapsed="false"/>
    <col min="9483" max="9483" bestFit="true" customWidth="true" width="10.28515625" collapsed="false"/>
    <col min="9484" max="9488" bestFit="true" customWidth="true" width="9.28515625" collapsed="false"/>
    <col min="9489" max="9489" customWidth="true" width="9.28515625" collapsed="false"/>
    <col min="9492" max="9492" customWidth="true" width="9.140625" collapsed="false"/>
    <col min="9728" max="9728" customWidth="true" width="27.85546875" collapsed="false"/>
    <col min="9729" max="9729" bestFit="true" customWidth="true" width="10.42578125" collapsed="false"/>
    <col min="9730" max="9734" bestFit="true" customWidth="true" width="9.42578125" collapsed="false"/>
    <col min="9735" max="9735" customWidth="true" width="9.28515625" collapsed="false"/>
    <col min="9736" max="9736" bestFit="true" customWidth="true" width="10.28515625" collapsed="false"/>
    <col min="9738" max="9738" customWidth="true" width="3.0" collapsed="false"/>
    <col min="9739" max="9739" bestFit="true" customWidth="true" width="10.28515625" collapsed="false"/>
    <col min="9740" max="9744" bestFit="true" customWidth="true" width="9.28515625" collapsed="false"/>
    <col min="9745" max="9745" customWidth="true" width="9.28515625" collapsed="false"/>
    <col min="9748" max="9748" customWidth="true" width="9.140625" collapsed="false"/>
    <col min="9984" max="9984" customWidth="true" width="27.85546875" collapsed="false"/>
    <col min="9985" max="9985" bestFit="true" customWidth="true" width="10.42578125" collapsed="false"/>
    <col min="9986" max="9990" bestFit="true" customWidth="true" width="9.42578125" collapsed="false"/>
    <col min="9991" max="9991" customWidth="true" width="9.28515625" collapsed="false"/>
    <col min="9992" max="9992" bestFit="true" customWidth="true" width="10.28515625" collapsed="false"/>
    <col min="9994" max="9994" customWidth="true" width="3.0" collapsed="false"/>
    <col min="9995" max="9995" bestFit="true" customWidth="true" width="10.28515625" collapsed="false"/>
    <col min="9996" max="10000" bestFit="true" customWidth="true" width="9.28515625" collapsed="false"/>
    <col min="10001" max="10001" customWidth="true" width="9.28515625" collapsed="false"/>
    <col min="10004" max="10004" customWidth="true" width="9.140625" collapsed="false"/>
    <col min="10240" max="10240" customWidth="true" width="27.85546875" collapsed="false"/>
    <col min="10241" max="10241" bestFit="true" customWidth="true" width="10.42578125" collapsed="false"/>
    <col min="10242" max="10246" bestFit="true" customWidth="true" width="9.42578125" collapsed="false"/>
    <col min="10247" max="10247" customWidth="true" width="9.28515625" collapsed="false"/>
    <col min="10248" max="10248" bestFit="true" customWidth="true" width="10.28515625" collapsed="false"/>
    <col min="10250" max="10250" customWidth="true" width="3.0" collapsed="false"/>
    <col min="10251" max="10251" bestFit="true" customWidth="true" width="10.28515625" collapsed="false"/>
    <col min="10252" max="10256" bestFit="true" customWidth="true" width="9.28515625" collapsed="false"/>
    <col min="10257" max="10257" customWidth="true" width="9.28515625" collapsed="false"/>
    <col min="10260" max="10260" customWidth="true" width="9.140625" collapsed="false"/>
    <col min="10496" max="10496" customWidth="true" width="27.85546875" collapsed="false"/>
    <col min="10497" max="10497" bestFit="true" customWidth="true" width="10.42578125" collapsed="false"/>
    <col min="10498" max="10502" bestFit="true" customWidth="true" width="9.42578125" collapsed="false"/>
    <col min="10503" max="10503" customWidth="true" width="9.28515625" collapsed="false"/>
    <col min="10504" max="10504" bestFit="true" customWidth="true" width="10.28515625" collapsed="false"/>
    <col min="10506" max="10506" customWidth="true" width="3.0" collapsed="false"/>
    <col min="10507" max="10507" bestFit="true" customWidth="true" width="10.28515625" collapsed="false"/>
    <col min="10508" max="10512" bestFit="true" customWidth="true" width="9.28515625" collapsed="false"/>
    <col min="10513" max="10513" customWidth="true" width="9.28515625" collapsed="false"/>
    <col min="10516" max="10516" customWidth="true" width="9.140625" collapsed="false"/>
    <col min="10752" max="10752" customWidth="true" width="27.85546875" collapsed="false"/>
    <col min="10753" max="10753" bestFit="true" customWidth="true" width="10.42578125" collapsed="false"/>
    <col min="10754" max="10758" bestFit="true" customWidth="true" width="9.42578125" collapsed="false"/>
    <col min="10759" max="10759" customWidth="true" width="9.28515625" collapsed="false"/>
    <col min="10760" max="10760" bestFit="true" customWidth="true" width="10.28515625" collapsed="false"/>
    <col min="10762" max="10762" customWidth="true" width="3.0" collapsed="false"/>
    <col min="10763" max="10763" bestFit="true" customWidth="true" width="10.28515625" collapsed="false"/>
    <col min="10764" max="10768" bestFit="true" customWidth="true" width="9.28515625" collapsed="false"/>
    <col min="10769" max="10769" customWidth="true" width="9.28515625" collapsed="false"/>
    <col min="10772" max="10772" customWidth="true" width="9.140625" collapsed="false"/>
    <col min="11008" max="11008" customWidth="true" width="27.85546875" collapsed="false"/>
    <col min="11009" max="11009" bestFit="true" customWidth="true" width="10.42578125" collapsed="false"/>
    <col min="11010" max="11014" bestFit="true" customWidth="true" width="9.42578125" collapsed="false"/>
    <col min="11015" max="11015" customWidth="true" width="9.28515625" collapsed="false"/>
    <col min="11016" max="11016" bestFit="true" customWidth="true" width="10.28515625" collapsed="false"/>
    <col min="11018" max="11018" customWidth="true" width="3.0" collapsed="false"/>
    <col min="11019" max="11019" bestFit="true" customWidth="true" width="10.28515625" collapsed="false"/>
    <col min="11020" max="11024" bestFit="true" customWidth="true" width="9.28515625" collapsed="false"/>
    <col min="11025" max="11025" customWidth="true" width="9.28515625" collapsed="false"/>
    <col min="11028" max="11028" customWidth="true" width="9.140625" collapsed="false"/>
    <col min="11264" max="11264" customWidth="true" width="27.85546875" collapsed="false"/>
    <col min="11265" max="11265" bestFit="true" customWidth="true" width="10.42578125" collapsed="false"/>
    <col min="11266" max="11270" bestFit="true" customWidth="true" width="9.42578125" collapsed="false"/>
    <col min="11271" max="11271" customWidth="true" width="9.28515625" collapsed="false"/>
    <col min="11272" max="11272" bestFit="true" customWidth="true" width="10.28515625" collapsed="false"/>
    <col min="11274" max="11274" customWidth="true" width="3.0" collapsed="false"/>
    <col min="11275" max="11275" bestFit="true" customWidth="true" width="10.28515625" collapsed="false"/>
    <col min="11276" max="11280" bestFit="true" customWidth="true" width="9.28515625" collapsed="false"/>
    <col min="11281" max="11281" customWidth="true" width="9.28515625" collapsed="false"/>
    <col min="11284" max="11284" customWidth="true" width="9.140625" collapsed="false"/>
    <col min="11520" max="11520" customWidth="true" width="27.85546875" collapsed="false"/>
    <col min="11521" max="11521" bestFit="true" customWidth="true" width="10.42578125" collapsed="false"/>
    <col min="11522" max="11526" bestFit="true" customWidth="true" width="9.42578125" collapsed="false"/>
    <col min="11527" max="11527" customWidth="true" width="9.28515625" collapsed="false"/>
    <col min="11528" max="11528" bestFit="true" customWidth="true" width="10.28515625" collapsed="false"/>
    <col min="11530" max="11530" customWidth="true" width="3.0" collapsed="false"/>
    <col min="11531" max="11531" bestFit="true" customWidth="true" width="10.28515625" collapsed="false"/>
    <col min="11532" max="11536" bestFit="true" customWidth="true" width="9.28515625" collapsed="false"/>
    <col min="11537" max="11537" customWidth="true" width="9.28515625" collapsed="false"/>
    <col min="11540" max="11540" customWidth="true" width="9.140625" collapsed="false"/>
    <col min="11776" max="11776" customWidth="true" width="27.85546875" collapsed="false"/>
    <col min="11777" max="11777" bestFit="true" customWidth="true" width="10.42578125" collapsed="false"/>
    <col min="11778" max="11782" bestFit="true" customWidth="true" width="9.42578125" collapsed="false"/>
    <col min="11783" max="11783" customWidth="true" width="9.28515625" collapsed="false"/>
    <col min="11784" max="11784" bestFit="true" customWidth="true" width="10.28515625" collapsed="false"/>
    <col min="11786" max="11786" customWidth="true" width="3.0" collapsed="false"/>
    <col min="11787" max="11787" bestFit="true" customWidth="true" width="10.28515625" collapsed="false"/>
    <col min="11788" max="11792" bestFit="true" customWidth="true" width="9.28515625" collapsed="false"/>
    <col min="11793" max="11793" customWidth="true" width="9.28515625" collapsed="false"/>
    <col min="11796" max="11796" customWidth="true" width="9.140625" collapsed="false"/>
    <col min="12032" max="12032" customWidth="true" width="27.85546875" collapsed="false"/>
    <col min="12033" max="12033" bestFit="true" customWidth="true" width="10.42578125" collapsed="false"/>
    <col min="12034" max="12038" bestFit="true" customWidth="true" width="9.42578125" collapsed="false"/>
    <col min="12039" max="12039" customWidth="true" width="9.28515625" collapsed="false"/>
    <col min="12040" max="12040" bestFit="true" customWidth="true" width="10.28515625" collapsed="false"/>
    <col min="12042" max="12042" customWidth="true" width="3.0" collapsed="false"/>
    <col min="12043" max="12043" bestFit="true" customWidth="true" width="10.28515625" collapsed="false"/>
    <col min="12044" max="12048" bestFit="true" customWidth="true" width="9.28515625" collapsed="false"/>
    <col min="12049" max="12049" customWidth="true" width="9.28515625" collapsed="false"/>
    <col min="12052" max="12052" customWidth="true" width="9.140625" collapsed="false"/>
    <col min="12288" max="12288" customWidth="true" width="27.85546875" collapsed="false"/>
    <col min="12289" max="12289" bestFit="true" customWidth="true" width="10.42578125" collapsed="false"/>
    <col min="12290" max="12294" bestFit="true" customWidth="true" width="9.42578125" collapsed="false"/>
    <col min="12295" max="12295" customWidth="true" width="9.28515625" collapsed="false"/>
    <col min="12296" max="12296" bestFit="true" customWidth="true" width="10.28515625" collapsed="false"/>
    <col min="12298" max="12298" customWidth="true" width="3.0" collapsed="false"/>
    <col min="12299" max="12299" bestFit="true" customWidth="true" width="10.28515625" collapsed="false"/>
    <col min="12300" max="12304" bestFit="true" customWidth="true" width="9.28515625" collapsed="false"/>
    <col min="12305" max="12305" customWidth="true" width="9.28515625" collapsed="false"/>
    <col min="12308" max="12308" customWidth="true" width="9.140625" collapsed="false"/>
    <col min="12544" max="12544" customWidth="true" width="27.85546875" collapsed="false"/>
    <col min="12545" max="12545" bestFit="true" customWidth="true" width="10.42578125" collapsed="false"/>
    <col min="12546" max="12550" bestFit="true" customWidth="true" width="9.42578125" collapsed="false"/>
    <col min="12551" max="12551" customWidth="true" width="9.28515625" collapsed="false"/>
    <col min="12552" max="12552" bestFit="true" customWidth="true" width="10.28515625" collapsed="false"/>
    <col min="12554" max="12554" customWidth="true" width="3.0" collapsed="false"/>
    <col min="12555" max="12555" bestFit="true" customWidth="true" width="10.28515625" collapsed="false"/>
    <col min="12556" max="12560" bestFit="true" customWidth="true" width="9.28515625" collapsed="false"/>
    <col min="12561" max="12561" customWidth="true" width="9.28515625" collapsed="false"/>
    <col min="12564" max="12564" customWidth="true" width="9.140625" collapsed="false"/>
    <col min="12800" max="12800" customWidth="true" width="27.85546875" collapsed="false"/>
    <col min="12801" max="12801" bestFit="true" customWidth="true" width="10.42578125" collapsed="false"/>
    <col min="12802" max="12806" bestFit="true" customWidth="true" width="9.42578125" collapsed="false"/>
    <col min="12807" max="12807" customWidth="true" width="9.28515625" collapsed="false"/>
    <col min="12808" max="12808" bestFit="true" customWidth="true" width="10.28515625" collapsed="false"/>
    <col min="12810" max="12810" customWidth="true" width="3.0" collapsed="false"/>
    <col min="12811" max="12811" bestFit="true" customWidth="true" width="10.28515625" collapsed="false"/>
    <col min="12812" max="12816" bestFit="true" customWidth="true" width="9.28515625" collapsed="false"/>
    <col min="12817" max="12817" customWidth="true" width="9.28515625" collapsed="false"/>
    <col min="12820" max="12820" customWidth="true" width="9.140625" collapsed="false"/>
    <col min="13056" max="13056" customWidth="true" width="27.85546875" collapsed="false"/>
    <col min="13057" max="13057" bestFit="true" customWidth="true" width="10.42578125" collapsed="false"/>
    <col min="13058" max="13062" bestFit="true" customWidth="true" width="9.42578125" collapsed="false"/>
    <col min="13063" max="13063" customWidth="true" width="9.28515625" collapsed="false"/>
    <col min="13064" max="13064" bestFit="true" customWidth="true" width="10.28515625" collapsed="false"/>
    <col min="13066" max="13066" customWidth="true" width="3.0" collapsed="false"/>
    <col min="13067" max="13067" bestFit="true" customWidth="true" width="10.28515625" collapsed="false"/>
    <col min="13068" max="13072" bestFit="true" customWidth="true" width="9.28515625" collapsed="false"/>
    <col min="13073" max="13073" customWidth="true" width="9.28515625" collapsed="false"/>
    <col min="13076" max="13076" customWidth="true" width="9.140625" collapsed="false"/>
    <col min="13312" max="13312" customWidth="true" width="27.85546875" collapsed="false"/>
    <col min="13313" max="13313" bestFit="true" customWidth="true" width="10.42578125" collapsed="false"/>
    <col min="13314" max="13318" bestFit="true" customWidth="true" width="9.42578125" collapsed="false"/>
    <col min="13319" max="13319" customWidth="true" width="9.28515625" collapsed="false"/>
    <col min="13320" max="13320" bestFit="true" customWidth="true" width="10.28515625" collapsed="false"/>
    <col min="13322" max="13322" customWidth="true" width="3.0" collapsed="false"/>
    <col min="13323" max="13323" bestFit="true" customWidth="true" width="10.28515625" collapsed="false"/>
    <col min="13324" max="13328" bestFit="true" customWidth="true" width="9.28515625" collapsed="false"/>
    <col min="13329" max="13329" customWidth="true" width="9.28515625" collapsed="false"/>
    <col min="13332" max="13332" customWidth="true" width="9.140625" collapsed="false"/>
    <col min="13568" max="13568" customWidth="true" width="27.85546875" collapsed="false"/>
    <col min="13569" max="13569" bestFit="true" customWidth="true" width="10.42578125" collapsed="false"/>
    <col min="13570" max="13574" bestFit="true" customWidth="true" width="9.42578125" collapsed="false"/>
    <col min="13575" max="13575" customWidth="true" width="9.28515625" collapsed="false"/>
    <col min="13576" max="13576" bestFit="true" customWidth="true" width="10.28515625" collapsed="false"/>
    <col min="13578" max="13578" customWidth="true" width="3.0" collapsed="false"/>
    <col min="13579" max="13579" bestFit="true" customWidth="true" width="10.28515625" collapsed="false"/>
    <col min="13580" max="13584" bestFit="true" customWidth="true" width="9.28515625" collapsed="false"/>
    <col min="13585" max="13585" customWidth="true" width="9.28515625" collapsed="false"/>
    <col min="13588" max="13588" customWidth="true" width="9.140625" collapsed="false"/>
    <col min="13824" max="13824" customWidth="true" width="27.85546875" collapsed="false"/>
    <col min="13825" max="13825" bestFit="true" customWidth="true" width="10.42578125" collapsed="false"/>
    <col min="13826" max="13830" bestFit="true" customWidth="true" width="9.42578125" collapsed="false"/>
    <col min="13831" max="13831" customWidth="true" width="9.28515625" collapsed="false"/>
    <col min="13832" max="13832" bestFit="true" customWidth="true" width="10.28515625" collapsed="false"/>
    <col min="13834" max="13834" customWidth="true" width="3.0" collapsed="false"/>
    <col min="13835" max="13835" bestFit="true" customWidth="true" width="10.28515625" collapsed="false"/>
    <col min="13836" max="13840" bestFit="true" customWidth="true" width="9.28515625" collapsed="false"/>
    <col min="13841" max="13841" customWidth="true" width="9.28515625" collapsed="false"/>
    <col min="13844" max="13844" customWidth="true" width="9.140625" collapsed="false"/>
    <col min="14080" max="14080" customWidth="true" width="27.85546875" collapsed="false"/>
    <col min="14081" max="14081" bestFit="true" customWidth="true" width="10.42578125" collapsed="false"/>
    <col min="14082" max="14086" bestFit="true" customWidth="true" width="9.42578125" collapsed="false"/>
    <col min="14087" max="14087" customWidth="true" width="9.28515625" collapsed="false"/>
    <col min="14088" max="14088" bestFit="true" customWidth="true" width="10.28515625" collapsed="false"/>
    <col min="14090" max="14090" customWidth="true" width="3.0" collapsed="false"/>
    <col min="14091" max="14091" bestFit="true" customWidth="true" width="10.28515625" collapsed="false"/>
    <col min="14092" max="14096" bestFit="true" customWidth="true" width="9.28515625" collapsed="false"/>
    <col min="14097" max="14097" customWidth="true" width="9.28515625" collapsed="false"/>
    <col min="14100" max="14100" customWidth="true" width="9.140625" collapsed="false"/>
    <col min="14336" max="14336" customWidth="true" width="27.85546875" collapsed="false"/>
    <col min="14337" max="14337" bestFit="true" customWidth="true" width="10.42578125" collapsed="false"/>
    <col min="14338" max="14342" bestFit="true" customWidth="true" width="9.42578125" collapsed="false"/>
    <col min="14343" max="14343" customWidth="true" width="9.28515625" collapsed="false"/>
    <col min="14344" max="14344" bestFit="true" customWidth="true" width="10.28515625" collapsed="false"/>
    <col min="14346" max="14346" customWidth="true" width="3.0" collapsed="false"/>
    <col min="14347" max="14347" bestFit="true" customWidth="true" width="10.28515625" collapsed="false"/>
    <col min="14348" max="14352" bestFit="true" customWidth="true" width="9.28515625" collapsed="false"/>
    <col min="14353" max="14353" customWidth="true" width="9.28515625" collapsed="false"/>
    <col min="14356" max="14356" customWidth="true" width="9.140625" collapsed="false"/>
    <col min="14592" max="14592" customWidth="true" width="27.85546875" collapsed="false"/>
    <col min="14593" max="14593" bestFit="true" customWidth="true" width="10.42578125" collapsed="false"/>
    <col min="14594" max="14598" bestFit="true" customWidth="true" width="9.42578125" collapsed="false"/>
    <col min="14599" max="14599" customWidth="true" width="9.28515625" collapsed="false"/>
    <col min="14600" max="14600" bestFit="true" customWidth="true" width="10.28515625" collapsed="false"/>
    <col min="14602" max="14602" customWidth="true" width="3.0" collapsed="false"/>
    <col min="14603" max="14603" bestFit="true" customWidth="true" width="10.28515625" collapsed="false"/>
    <col min="14604" max="14608" bestFit="true" customWidth="true" width="9.28515625" collapsed="false"/>
    <col min="14609" max="14609" customWidth="true" width="9.28515625" collapsed="false"/>
    <col min="14612" max="14612" customWidth="true" width="9.140625" collapsed="false"/>
    <col min="14848" max="14848" customWidth="true" width="27.85546875" collapsed="false"/>
    <col min="14849" max="14849" bestFit="true" customWidth="true" width="10.42578125" collapsed="false"/>
    <col min="14850" max="14854" bestFit="true" customWidth="true" width="9.42578125" collapsed="false"/>
    <col min="14855" max="14855" customWidth="true" width="9.28515625" collapsed="false"/>
    <col min="14856" max="14856" bestFit="true" customWidth="true" width="10.28515625" collapsed="false"/>
    <col min="14858" max="14858" customWidth="true" width="3.0" collapsed="false"/>
    <col min="14859" max="14859" bestFit="true" customWidth="true" width="10.28515625" collapsed="false"/>
    <col min="14860" max="14864" bestFit="true" customWidth="true" width="9.28515625" collapsed="false"/>
    <col min="14865" max="14865" customWidth="true" width="9.28515625" collapsed="false"/>
    <col min="14868" max="14868" customWidth="true" width="9.140625" collapsed="false"/>
    <col min="15104" max="15104" customWidth="true" width="27.85546875" collapsed="false"/>
    <col min="15105" max="15105" bestFit="true" customWidth="true" width="10.42578125" collapsed="false"/>
    <col min="15106" max="15110" bestFit="true" customWidth="true" width="9.42578125" collapsed="false"/>
    <col min="15111" max="15111" customWidth="true" width="9.28515625" collapsed="false"/>
    <col min="15112" max="15112" bestFit="true" customWidth="true" width="10.28515625" collapsed="false"/>
    <col min="15114" max="15114" customWidth="true" width="3.0" collapsed="false"/>
    <col min="15115" max="15115" bestFit="true" customWidth="true" width="10.28515625" collapsed="false"/>
    <col min="15116" max="15120" bestFit="true" customWidth="true" width="9.28515625" collapsed="false"/>
    <col min="15121" max="15121" customWidth="true" width="9.28515625" collapsed="false"/>
    <col min="15124" max="15124" customWidth="true" width="9.140625" collapsed="false"/>
    <col min="15360" max="15360" customWidth="true" width="27.85546875" collapsed="false"/>
    <col min="15361" max="15361" bestFit="true" customWidth="true" width="10.42578125" collapsed="false"/>
    <col min="15362" max="15366" bestFit="true" customWidth="true" width="9.42578125" collapsed="false"/>
    <col min="15367" max="15367" customWidth="true" width="9.28515625" collapsed="false"/>
    <col min="15368" max="15368" bestFit="true" customWidth="true" width="10.28515625" collapsed="false"/>
    <col min="15370" max="15370" customWidth="true" width="3.0" collapsed="false"/>
    <col min="15371" max="15371" bestFit="true" customWidth="true" width="10.28515625" collapsed="false"/>
    <col min="15372" max="15376" bestFit="true" customWidth="true" width="9.28515625" collapsed="false"/>
    <col min="15377" max="15377" customWidth="true" width="9.28515625" collapsed="false"/>
    <col min="15380" max="15380" customWidth="true" width="9.140625" collapsed="false"/>
    <col min="15616" max="15616" customWidth="true" width="27.85546875" collapsed="false"/>
    <col min="15617" max="15617" bestFit="true" customWidth="true" width="10.42578125" collapsed="false"/>
    <col min="15618" max="15622" bestFit="true" customWidth="true" width="9.42578125" collapsed="false"/>
    <col min="15623" max="15623" customWidth="true" width="9.28515625" collapsed="false"/>
    <col min="15624" max="15624" bestFit="true" customWidth="true" width="10.28515625" collapsed="false"/>
    <col min="15626" max="15626" customWidth="true" width="3.0" collapsed="false"/>
    <col min="15627" max="15627" bestFit="true" customWidth="true" width="10.28515625" collapsed="false"/>
    <col min="15628" max="15632" bestFit="true" customWidth="true" width="9.28515625" collapsed="false"/>
    <col min="15633" max="15633" customWidth="true" width="9.28515625" collapsed="false"/>
    <col min="15636" max="15636" customWidth="true" width="9.140625" collapsed="false"/>
    <col min="15872" max="15872" customWidth="true" width="27.85546875" collapsed="false"/>
    <col min="15873" max="15873" bestFit="true" customWidth="true" width="10.42578125" collapsed="false"/>
    <col min="15874" max="15878" bestFit="true" customWidth="true" width="9.42578125" collapsed="false"/>
    <col min="15879" max="15879" customWidth="true" width="9.28515625" collapsed="false"/>
    <col min="15880" max="15880" bestFit="true" customWidth="true" width="10.28515625" collapsed="false"/>
    <col min="15882" max="15882" customWidth="true" width="3.0" collapsed="false"/>
    <col min="15883" max="15883" bestFit="true" customWidth="true" width="10.28515625" collapsed="false"/>
    <col min="15884" max="15888" bestFit="true" customWidth="true" width="9.28515625" collapsed="false"/>
    <col min="15889" max="15889" customWidth="true" width="9.28515625" collapsed="false"/>
    <col min="15892" max="15892" customWidth="true" width="9.140625" collapsed="false"/>
    <col min="16128" max="16128" customWidth="true" width="27.85546875" collapsed="false"/>
    <col min="16129" max="16129" bestFit="true" customWidth="true" width="10.42578125" collapsed="false"/>
    <col min="16130" max="16134" bestFit="true" customWidth="true" width="9.42578125" collapsed="false"/>
    <col min="16135" max="16135" customWidth="true" width="9.28515625" collapsed="false"/>
    <col min="16136" max="16136" bestFit="true" customWidth="true" width="10.28515625" collapsed="false"/>
    <col min="16138" max="16138" customWidth="true" width="3.0" collapsed="false"/>
    <col min="16139" max="16139" bestFit="true" customWidth="true" width="10.28515625" collapsed="false"/>
    <col min="16140" max="16144" bestFit="true" customWidth="true" width="9.28515625" collapsed="false"/>
    <col min="16145" max="16145" customWidth="true" width="9.28515625" collapsed="false"/>
    <col min="16148" max="16148" customWidth="true" width="9.140625" collapsed="false"/>
  </cols>
  <sheetData>
    <row r="1" spans="1:22" x14ac:dyDescent="0.25">
      <c r="A1" s="53" t="s">
        <v>214</v>
      </c>
    </row>
    <row r="2" spans="1:22" x14ac:dyDescent="0.25">
      <c r="A2" t="s">
        <v>95</v>
      </c>
    </row>
    <row r="3" spans="1:22" x14ac:dyDescent="0.25">
      <c r="A3" t="s">
        <v>96</v>
      </c>
    </row>
    <row r="4" spans="1:22" x14ac:dyDescent="0.25">
      <c r="A4" s="108"/>
      <c r="B4" s="56"/>
      <c r="C4" s="56"/>
      <c r="D4" s="56"/>
      <c r="E4" s="56"/>
      <c r="F4" s="56"/>
      <c r="G4" s="56"/>
      <c r="H4" s="56"/>
      <c r="I4" s="56"/>
    </row>
    <row r="5" spans="1:22" ht="26.25" customHeight="1" x14ac:dyDescent="0.25">
      <c r="A5" s="108"/>
      <c r="B5" s="371" t="s">
        <v>102</v>
      </c>
      <c r="C5" s="371"/>
      <c r="D5" s="371"/>
      <c r="E5" s="371"/>
      <c r="F5" s="371"/>
      <c r="G5" s="371"/>
      <c r="H5" s="371"/>
      <c r="I5" s="371"/>
      <c r="J5" s="63"/>
      <c r="K5" s="371" t="s">
        <v>103</v>
      </c>
      <c r="L5" s="371"/>
      <c r="M5" s="371"/>
      <c r="N5" s="371"/>
      <c r="O5" s="371"/>
      <c r="P5" s="371"/>
      <c r="Q5" s="371"/>
      <c r="R5" s="371"/>
    </row>
    <row r="6" spans="1:22" x14ac:dyDescent="0.25">
      <c r="A6" s="54"/>
      <c r="B6" s="372" t="s">
        <v>136</v>
      </c>
      <c r="C6" s="372"/>
      <c r="D6" s="372"/>
      <c r="E6" s="372"/>
      <c r="F6" s="372"/>
      <c r="G6" s="372"/>
      <c r="H6" s="372"/>
      <c r="I6" s="372"/>
      <c r="J6" s="64"/>
      <c r="K6" s="373" t="s">
        <v>137</v>
      </c>
      <c r="L6" s="374"/>
      <c r="M6" s="374"/>
      <c r="N6" s="374"/>
      <c r="O6" s="374"/>
      <c r="P6" s="374"/>
      <c r="Q6" s="374"/>
      <c r="R6" s="375"/>
      <c r="S6" s="9"/>
      <c r="T6" s="9"/>
    </row>
    <row r="7" spans="1:22" s="305" customFormat="1" ht="43.5" customHeight="1" x14ac:dyDescent="0.25">
      <c r="A7" s="300"/>
      <c r="B7" s="301" t="s">
        <v>104</v>
      </c>
      <c r="C7" s="301" t="s">
        <v>105</v>
      </c>
      <c r="D7" s="301" t="s">
        <v>106</v>
      </c>
      <c r="E7" s="301" t="s">
        <v>107</v>
      </c>
      <c r="F7" s="301" t="s">
        <v>66</v>
      </c>
      <c r="G7" s="301" t="s">
        <v>108</v>
      </c>
      <c r="H7" s="302" t="s">
        <v>109</v>
      </c>
      <c r="I7" s="301" t="s">
        <v>57</v>
      </c>
      <c r="J7" s="303"/>
      <c r="K7" s="301" t="s">
        <v>104</v>
      </c>
      <c r="L7" s="301" t="s">
        <v>105</v>
      </c>
      <c r="M7" s="301" t="s">
        <v>106</v>
      </c>
      <c r="N7" s="301" t="s">
        <v>107</v>
      </c>
      <c r="O7" s="301" t="s">
        <v>66</v>
      </c>
      <c r="P7" s="301" t="s">
        <v>108</v>
      </c>
      <c r="Q7" s="302" t="s">
        <v>109</v>
      </c>
      <c r="R7" s="301" t="s">
        <v>57</v>
      </c>
      <c r="S7" s="304"/>
      <c r="T7" s="304"/>
    </row>
    <row r="8" spans="1:22" x14ac:dyDescent="0.25">
      <c r="A8" s="76" t="s">
        <v>67</v>
      </c>
      <c r="B8" s="334">
        <v>7540</v>
      </c>
      <c r="C8" s="334">
        <v>2095</v>
      </c>
      <c r="D8" s="334">
        <v>360</v>
      </c>
      <c r="E8" s="334">
        <v>450</v>
      </c>
      <c r="F8" s="334">
        <v>195</v>
      </c>
      <c r="G8" s="334">
        <v>210</v>
      </c>
      <c r="H8" s="334">
        <v>95</v>
      </c>
      <c r="I8" s="334">
        <v>10945</v>
      </c>
      <c r="J8" s="78"/>
      <c r="K8" s="334">
        <v>7915</v>
      </c>
      <c r="L8" s="334">
        <v>2185</v>
      </c>
      <c r="M8" s="334">
        <v>370</v>
      </c>
      <c r="N8" s="334">
        <v>440</v>
      </c>
      <c r="O8" s="334">
        <v>180</v>
      </c>
      <c r="P8" s="334">
        <v>165</v>
      </c>
      <c r="Q8" s="334">
        <v>60</v>
      </c>
      <c r="R8" s="334">
        <v>11315</v>
      </c>
      <c r="S8" s="78"/>
      <c r="U8" s="65"/>
      <c r="V8" s="56"/>
    </row>
    <row r="9" spans="1:22" x14ac:dyDescent="0.25">
      <c r="A9" s="55" t="s">
        <v>2</v>
      </c>
      <c r="B9" s="335">
        <v>380</v>
      </c>
      <c r="C9" s="335">
        <v>85</v>
      </c>
      <c r="D9" s="335">
        <v>5</v>
      </c>
      <c r="E9" s="335">
        <v>0</v>
      </c>
      <c r="F9" s="335">
        <v>5</v>
      </c>
      <c r="G9" s="335">
        <v>5</v>
      </c>
      <c r="H9" s="335">
        <v>0</v>
      </c>
      <c r="I9" s="334">
        <v>480</v>
      </c>
      <c r="J9" s="66"/>
      <c r="K9" s="335">
        <v>410</v>
      </c>
      <c r="L9" s="335">
        <v>120</v>
      </c>
      <c r="M9" s="335">
        <v>5</v>
      </c>
      <c r="N9" s="335">
        <v>5</v>
      </c>
      <c r="O9" s="335">
        <v>5</v>
      </c>
      <c r="P9" s="335">
        <v>5</v>
      </c>
      <c r="Q9" s="335">
        <v>0</v>
      </c>
      <c r="R9" s="334">
        <v>550</v>
      </c>
    </row>
    <row r="10" spans="1:22" x14ac:dyDescent="0.25">
      <c r="A10" s="55" t="s">
        <v>3</v>
      </c>
      <c r="B10" s="335">
        <v>270</v>
      </c>
      <c r="C10" s="335">
        <v>70</v>
      </c>
      <c r="D10" s="335">
        <v>15</v>
      </c>
      <c r="E10" s="335">
        <v>15</v>
      </c>
      <c r="F10" s="335">
        <v>5</v>
      </c>
      <c r="G10" s="335">
        <v>5</v>
      </c>
      <c r="H10" s="335">
        <v>5</v>
      </c>
      <c r="I10" s="334">
        <v>385</v>
      </c>
      <c r="J10" s="66"/>
      <c r="K10" s="335">
        <v>270</v>
      </c>
      <c r="L10" s="335">
        <v>85</v>
      </c>
      <c r="M10" s="335">
        <v>15</v>
      </c>
      <c r="N10" s="335">
        <v>15</v>
      </c>
      <c r="O10" s="335">
        <v>5</v>
      </c>
      <c r="P10" s="335">
        <v>10</v>
      </c>
      <c r="Q10" s="335">
        <v>0</v>
      </c>
      <c r="R10" s="334">
        <v>400</v>
      </c>
      <c r="S10" s="62"/>
      <c r="T10" s="56"/>
    </row>
    <row r="11" spans="1:22" x14ac:dyDescent="0.25">
      <c r="A11" s="55" t="s">
        <v>4</v>
      </c>
      <c r="B11" s="335">
        <v>85</v>
      </c>
      <c r="C11" s="335">
        <v>10</v>
      </c>
      <c r="D11" s="335">
        <v>5</v>
      </c>
      <c r="E11" s="335">
        <v>0</v>
      </c>
      <c r="F11" s="335">
        <v>0</v>
      </c>
      <c r="G11" s="335">
        <v>0</v>
      </c>
      <c r="H11" s="335">
        <v>5</v>
      </c>
      <c r="I11" s="334">
        <v>105</v>
      </c>
      <c r="J11" s="66"/>
      <c r="K11" s="335">
        <v>80</v>
      </c>
      <c r="L11" s="335">
        <v>10</v>
      </c>
      <c r="M11" s="335">
        <v>0</v>
      </c>
      <c r="N11" s="335">
        <v>5</v>
      </c>
      <c r="O11" s="335">
        <v>0</v>
      </c>
      <c r="P11" s="335">
        <v>0</v>
      </c>
      <c r="Q11" s="335">
        <v>5</v>
      </c>
      <c r="R11" s="334">
        <v>95</v>
      </c>
      <c r="S11" s="62"/>
      <c r="U11" s="65"/>
      <c r="V11" s="56"/>
    </row>
    <row r="12" spans="1:22" x14ac:dyDescent="0.25">
      <c r="A12" s="55" t="s">
        <v>5</v>
      </c>
      <c r="B12" s="335">
        <v>75</v>
      </c>
      <c r="C12" s="335">
        <v>15</v>
      </c>
      <c r="D12" s="335">
        <v>5</v>
      </c>
      <c r="E12" s="335">
        <v>5</v>
      </c>
      <c r="F12" s="335">
        <v>5</v>
      </c>
      <c r="G12" s="335">
        <v>5</v>
      </c>
      <c r="H12" s="335">
        <v>0</v>
      </c>
      <c r="I12" s="334">
        <v>110</v>
      </c>
      <c r="J12" s="66"/>
      <c r="K12" s="335">
        <v>75</v>
      </c>
      <c r="L12" s="335">
        <v>20</v>
      </c>
      <c r="M12" s="335">
        <v>5</v>
      </c>
      <c r="N12" s="335">
        <v>5</v>
      </c>
      <c r="O12" s="335">
        <v>5</v>
      </c>
      <c r="P12" s="335">
        <v>5</v>
      </c>
      <c r="Q12" s="335">
        <v>0</v>
      </c>
      <c r="R12" s="334">
        <v>115</v>
      </c>
      <c r="S12" s="62"/>
    </row>
    <row r="13" spans="1:22" x14ac:dyDescent="0.25">
      <c r="A13" s="55" t="s">
        <v>6</v>
      </c>
      <c r="B13" s="335">
        <v>125</v>
      </c>
      <c r="C13" s="335">
        <v>20</v>
      </c>
      <c r="D13" s="335">
        <v>10</v>
      </c>
      <c r="E13" s="335">
        <v>5</v>
      </c>
      <c r="F13" s="335">
        <v>0</v>
      </c>
      <c r="G13" s="335">
        <v>5</v>
      </c>
      <c r="H13" s="335">
        <v>0</v>
      </c>
      <c r="I13" s="334">
        <v>160</v>
      </c>
      <c r="J13" s="66"/>
      <c r="K13" s="335">
        <v>125</v>
      </c>
      <c r="L13" s="335">
        <v>25</v>
      </c>
      <c r="M13" s="335">
        <v>5</v>
      </c>
      <c r="N13" s="335">
        <v>5</v>
      </c>
      <c r="O13" s="335">
        <v>0</v>
      </c>
      <c r="P13" s="335">
        <v>0</v>
      </c>
      <c r="Q13" s="335">
        <v>0</v>
      </c>
      <c r="R13" s="334">
        <v>165</v>
      </c>
    </row>
    <row r="14" spans="1:22" x14ac:dyDescent="0.25">
      <c r="A14" s="55" t="s">
        <v>7</v>
      </c>
      <c r="B14" s="335">
        <v>240</v>
      </c>
      <c r="C14" s="335">
        <v>40</v>
      </c>
      <c r="D14" s="335">
        <v>10</v>
      </c>
      <c r="E14" s="335">
        <v>5</v>
      </c>
      <c r="F14" s="335">
        <v>5</v>
      </c>
      <c r="G14" s="335">
        <v>0</v>
      </c>
      <c r="H14" s="335">
        <v>0</v>
      </c>
      <c r="I14" s="334">
        <v>300</v>
      </c>
      <c r="J14" s="66"/>
      <c r="K14" s="335">
        <v>270</v>
      </c>
      <c r="L14" s="335">
        <v>35</v>
      </c>
      <c r="M14" s="335">
        <v>10</v>
      </c>
      <c r="N14" s="335">
        <v>5</v>
      </c>
      <c r="O14" s="335">
        <v>5</v>
      </c>
      <c r="P14" s="335">
        <v>0</v>
      </c>
      <c r="Q14" s="335">
        <v>0</v>
      </c>
      <c r="R14" s="334">
        <v>330</v>
      </c>
      <c r="S14" s="62"/>
    </row>
    <row r="15" spans="1:22" x14ac:dyDescent="0.25">
      <c r="A15" s="55" t="s">
        <v>8</v>
      </c>
      <c r="B15" s="335">
        <v>255</v>
      </c>
      <c r="C15" s="335">
        <v>60</v>
      </c>
      <c r="D15" s="335">
        <v>10</v>
      </c>
      <c r="E15" s="335">
        <v>10</v>
      </c>
      <c r="F15" s="335">
        <v>5</v>
      </c>
      <c r="G15" s="335">
        <v>5</v>
      </c>
      <c r="H15" s="335">
        <v>0</v>
      </c>
      <c r="I15" s="334">
        <v>335</v>
      </c>
      <c r="J15" s="66"/>
      <c r="K15" s="335">
        <v>290</v>
      </c>
      <c r="L15" s="335">
        <v>55</v>
      </c>
      <c r="M15" s="335">
        <v>5</v>
      </c>
      <c r="N15" s="335">
        <v>10</v>
      </c>
      <c r="O15" s="335">
        <v>0</v>
      </c>
      <c r="P15" s="335">
        <v>0</v>
      </c>
      <c r="Q15" s="335">
        <v>0</v>
      </c>
      <c r="R15" s="334">
        <v>365</v>
      </c>
    </row>
    <row r="16" spans="1:22" x14ac:dyDescent="0.25">
      <c r="A16" s="55" t="s">
        <v>9</v>
      </c>
      <c r="B16" s="335">
        <v>165</v>
      </c>
      <c r="C16" s="335">
        <v>45</v>
      </c>
      <c r="D16" s="335">
        <v>10</v>
      </c>
      <c r="E16" s="335">
        <v>5</v>
      </c>
      <c r="F16" s="335">
        <v>0</v>
      </c>
      <c r="G16" s="335">
        <v>0</v>
      </c>
      <c r="H16" s="335">
        <v>0</v>
      </c>
      <c r="I16" s="334">
        <v>225</v>
      </c>
      <c r="J16" s="66"/>
      <c r="K16" s="335">
        <v>170</v>
      </c>
      <c r="L16" s="335">
        <v>40</v>
      </c>
      <c r="M16" s="335">
        <v>5</v>
      </c>
      <c r="N16" s="335">
        <v>10</v>
      </c>
      <c r="O16" s="335">
        <v>0</v>
      </c>
      <c r="P16" s="335">
        <v>0</v>
      </c>
      <c r="Q16" s="335">
        <v>0</v>
      </c>
      <c r="R16" s="334">
        <v>225</v>
      </c>
    </row>
    <row r="17" spans="1:18" x14ac:dyDescent="0.25">
      <c r="A17" s="55" t="s">
        <v>10</v>
      </c>
      <c r="B17" s="335">
        <v>60</v>
      </c>
      <c r="C17" s="335">
        <v>30</v>
      </c>
      <c r="D17" s="335">
        <v>0</v>
      </c>
      <c r="E17" s="335">
        <v>5</v>
      </c>
      <c r="F17" s="335">
        <v>5</v>
      </c>
      <c r="G17" s="335">
        <v>5</v>
      </c>
      <c r="H17" s="335">
        <v>0</v>
      </c>
      <c r="I17" s="334">
        <v>95</v>
      </c>
      <c r="J17" s="66"/>
      <c r="K17" s="335">
        <v>65</v>
      </c>
      <c r="L17" s="335">
        <v>40</v>
      </c>
      <c r="M17" s="335">
        <v>5</v>
      </c>
      <c r="N17" s="335">
        <v>5</v>
      </c>
      <c r="O17" s="335">
        <v>5</v>
      </c>
      <c r="P17" s="335">
        <v>0</v>
      </c>
      <c r="Q17" s="335">
        <v>0</v>
      </c>
      <c r="R17" s="334">
        <v>115</v>
      </c>
    </row>
    <row r="18" spans="1:18" x14ac:dyDescent="0.25">
      <c r="A18" s="55" t="s">
        <v>11</v>
      </c>
      <c r="B18" s="335">
        <v>170</v>
      </c>
      <c r="C18" s="335">
        <v>45</v>
      </c>
      <c r="D18" s="335">
        <v>5</v>
      </c>
      <c r="E18" s="335">
        <v>5</v>
      </c>
      <c r="F18" s="335">
        <v>5</v>
      </c>
      <c r="G18" s="335">
        <v>10</v>
      </c>
      <c r="H18" s="335">
        <v>0</v>
      </c>
      <c r="I18" s="334">
        <v>240</v>
      </c>
      <c r="J18" s="66"/>
      <c r="K18" s="335">
        <v>170</v>
      </c>
      <c r="L18" s="335">
        <v>45</v>
      </c>
      <c r="M18" s="335">
        <v>10</v>
      </c>
      <c r="N18" s="335">
        <v>15</v>
      </c>
      <c r="O18" s="335">
        <v>5</v>
      </c>
      <c r="P18" s="335">
        <v>10</v>
      </c>
      <c r="Q18" s="335">
        <v>0</v>
      </c>
      <c r="R18" s="334">
        <v>260</v>
      </c>
    </row>
    <row r="19" spans="1:18" x14ac:dyDescent="0.25">
      <c r="A19" s="55" t="s">
        <v>12</v>
      </c>
      <c r="B19" s="335">
        <v>55</v>
      </c>
      <c r="C19" s="335">
        <v>10</v>
      </c>
      <c r="D19" s="335">
        <v>0</v>
      </c>
      <c r="E19" s="335">
        <v>5</v>
      </c>
      <c r="F19" s="335">
        <v>0</v>
      </c>
      <c r="G19" s="335">
        <v>0</v>
      </c>
      <c r="H19" s="335">
        <v>0</v>
      </c>
      <c r="I19" s="334">
        <v>70</v>
      </c>
      <c r="J19" s="66"/>
      <c r="K19" s="335">
        <v>40</v>
      </c>
      <c r="L19" s="335">
        <v>10</v>
      </c>
      <c r="M19" s="335">
        <v>0</v>
      </c>
      <c r="N19" s="335">
        <v>5</v>
      </c>
      <c r="O19" s="335">
        <v>0</v>
      </c>
      <c r="P19" s="335">
        <v>5</v>
      </c>
      <c r="Q19" s="335">
        <v>0</v>
      </c>
      <c r="R19" s="334">
        <v>55</v>
      </c>
    </row>
    <row r="20" spans="1:18" x14ac:dyDescent="0.25">
      <c r="A20" s="55" t="s">
        <v>13</v>
      </c>
      <c r="B20" s="335">
        <v>625</v>
      </c>
      <c r="C20" s="335">
        <v>200</v>
      </c>
      <c r="D20" s="335">
        <v>50</v>
      </c>
      <c r="E20" s="335">
        <v>85</v>
      </c>
      <c r="F20" s="335">
        <v>15</v>
      </c>
      <c r="G20" s="335">
        <v>20</v>
      </c>
      <c r="H20" s="335">
        <v>5</v>
      </c>
      <c r="I20" s="334">
        <v>1000</v>
      </c>
      <c r="J20" s="66"/>
      <c r="K20" s="335">
        <v>760</v>
      </c>
      <c r="L20" s="335">
        <v>190</v>
      </c>
      <c r="M20" s="335">
        <v>50</v>
      </c>
      <c r="N20" s="335">
        <v>60</v>
      </c>
      <c r="O20" s="335">
        <v>15</v>
      </c>
      <c r="P20" s="335">
        <v>15</v>
      </c>
      <c r="Q20" s="335">
        <v>10</v>
      </c>
      <c r="R20" s="334">
        <v>1100</v>
      </c>
    </row>
    <row r="21" spans="1:18" x14ac:dyDescent="0.25">
      <c r="A21" s="55" t="s">
        <v>14</v>
      </c>
      <c r="B21" s="335">
        <v>30</v>
      </c>
      <c r="C21" s="335">
        <v>5</v>
      </c>
      <c r="D21" s="335">
        <v>0</v>
      </c>
      <c r="E21" s="335">
        <v>0</v>
      </c>
      <c r="F21" s="335">
        <v>0</v>
      </c>
      <c r="G21" s="335">
        <v>0</v>
      </c>
      <c r="H21" s="335">
        <v>0</v>
      </c>
      <c r="I21" s="334">
        <v>40</v>
      </c>
      <c r="J21" s="66"/>
      <c r="K21" s="335">
        <v>35</v>
      </c>
      <c r="L21" s="335">
        <v>5</v>
      </c>
      <c r="M21" s="335">
        <v>5</v>
      </c>
      <c r="N21" s="335">
        <v>0</v>
      </c>
      <c r="O21" s="335">
        <v>0</v>
      </c>
      <c r="P21" s="335">
        <v>0</v>
      </c>
      <c r="Q21" s="335">
        <v>0</v>
      </c>
      <c r="R21" s="334">
        <v>45</v>
      </c>
    </row>
    <row r="22" spans="1:18" x14ac:dyDescent="0.25">
      <c r="A22" s="55" t="s">
        <v>15</v>
      </c>
      <c r="B22" s="335">
        <v>245</v>
      </c>
      <c r="C22" s="335">
        <v>70</v>
      </c>
      <c r="D22" s="335">
        <v>5</v>
      </c>
      <c r="E22" s="335">
        <v>10</v>
      </c>
      <c r="F22" s="335">
        <v>10</v>
      </c>
      <c r="G22" s="335">
        <v>10</v>
      </c>
      <c r="H22" s="335">
        <v>0</v>
      </c>
      <c r="I22" s="334">
        <v>340</v>
      </c>
      <c r="J22" s="66"/>
      <c r="K22" s="335">
        <v>240</v>
      </c>
      <c r="L22" s="335">
        <v>50</v>
      </c>
      <c r="M22" s="335">
        <v>5</v>
      </c>
      <c r="N22" s="335">
        <v>10</v>
      </c>
      <c r="O22" s="335">
        <v>5</v>
      </c>
      <c r="P22" s="335">
        <v>5</v>
      </c>
      <c r="Q22" s="335">
        <v>0</v>
      </c>
      <c r="R22" s="334">
        <v>315</v>
      </c>
    </row>
    <row r="23" spans="1:18" x14ac:dyDescent="0.25">
      <c r="A23" s="55" t="s">
        <v>16</v>
      </c>
      <c r="B23" s="335">
        <v>495</v>
      </c>
      <c r="C23" s="335">
        <v>130</v>
      </c>
      <c r="D23" s="335">
        <v>30</v>
      </c>
      <c r="E23" s="335">
        <v>30</v>
      </c>
      <c r="F23" s="335">
        <v>10</v>
      </c>
      <c r="G23" s="335">
        <v>15</v>
      </c>
      <c r="H23" s="335">
        <v>0</v>
      </c>
      <c r="I23" s="334">
        <v>710</v>
      </c>
      <c r="J23" s="66"/>
      <c r="K23" s="335">
        <v>530</v>
      </c>
      <c r="L23" s="335">
        <v>145</v>
      </c>
      <c r="M23" s="335">
        <v>35</v>
      </c>
      <c r="N23" s="335">
        <v>35</v>
      </c>
      <c r="O23" s="335">
        <v>5</v>
      </c>
      <c r="P23" s="335">
        <v>15</v>
      </c>
      <c r="Q23" s="335">
        <v>0</v>
      </c>
      <c r="R23" s="334">
        <v>775</v>
      </c>
    </row>
    <row r="24" spans="1:18" x14ac:dyDescent="0.25">
      <c r="A24" s="55" t="s">
        <v>17</v>
      </c>
      <c r="B24" s="335">
        <v>1290</v>
      </c>
      <c r="C24" s="335">
        <v>345</v>
      </c>
      <c r="D24" s="335">
        <v>70</v>
      </c>
      <c r="E24" s="335">
        <v>145</v>
      </c>
      <c r="F24" s="335">
        <v>35</v>
      </c>
      <c r="G24" s="335">
        <v>55</v>
      </c>
      <c r="H24" s="335">
        <v>0</v>
      </c>
      <c r="I24" s="334">
        <v>1940</v>
      </c>
      <c r="J24" s="66"/>
      <c r="K24" s="335">
        <v>1195</v>
      </c>
      <c r="L24" s="335">
        <v>340</v>
      </c>
      <c r="M24" s="335">
        <v>65</v>
      </c>
      <c r="N24" s="335">
        <v>130</v>
      </c>
      <c r="O24" s="335">
        <v>25</v>
      </c>
      <c r="P24" s="335">
        <v>25</v>
      </c>
      <c r="Q24" s="335">
        <v>0</v>
      </c>
      <c r="R24" s="334">
        <v>1780</v>
      </c>
    </row>
    <row r="25" spans="1:18" x14ac:dyDescent="0.25">
      <c r="A25" s="73" t="s">
        <v>18</v>
      </c>
      <c r="B25" s="336">
        <v>210</v>
      </c>
      <c r="C25" s="336">
        <v>55</v>
      </c>
      <c r="D25" s="336">
        <v>15</v>
      </c>
      <c r="E25" s="336">
        <v>20</v>
      </c>
      <c r="F25" s="336">
        <v>5</v>
      </c>
      <c r="G25" s="336">
        <v>5</v>
      </c>
      <c r="H25" s="336">
        <v>0</v>
      </c>
      <c r="I25" s="337">
        <v>310</v>
      </c>
      <c r="J25" s="67"/>
      <c r="K25" s="336">
        <v>200</v>
      </c>
      <c r="L25" s="336">
        <v>60</v>
      </c>
      <c r="M25" s="336">
        <v>20</v>
      </c>
      <c r="N25" s="336">
        <v>15</v>
      </c>
      <c r="O25" s="336">
        <v>5</v>
      </c>
      <c r="P25" s="336">
        <v>0</v>
      </c>
      <c r="Q25" s="336">
        <v>0</v>
      </c>
      <c r="R25" s="337">
        <v>300</v>
      </c>
    </row>
    <row r="26" spans="1:18" x14ac:dyDescent="0.25">
      <c r="A26" s="55" t="s">
        <v>19</v>
      </c>
      <c r="B26" s="335">
        <v>75</v>
      </c>
      <c r="C26" s="335">
        <v>5</v>
      </c>
      <c r="D26" s="335">
        <v>0</v>
      </c>
      <c r="E26" s="335">
        <v>0</v>
      </c>
      <c r="F26" s="335">
        <v>0</v>
      </c>
      <c r="G26" s="335">
        <v>0</v>
      </c>
      <c r="H26" s="335">
        <v>0</v>
      </c>
      <c r="I26" s="334">
        <v>85</v>
      </c>
      <c r="J26" s="66"/>
      <c r="K26" s="335">
        <v>80</v>
      </c>
      <c r="L26" s="335">
        <v>5</v>
      </c>
      <c r="M26" s="335">
        <v>0</v>
      </c>
      <c r="N26" s="335">
        <v>0</v>
      </c>
      <c r="O26" s="335">
        <v>0</v>
      </c>
      <c r="P26" s="335">
        <v>0</v>
      </c>
      <c r="Q26" s="335">
        <v>0</v>
      </c>
      <c r="R26" s="334">
        <v>85</v>
      </c>
    </row>
    <row r="27" spans="1:18" x14ac:dyDescent="0.25">
      <c r="A27" s="55" t="s">
        <v>20</v>
      </c>
      <c r="B27" s="335">
        <v>70</v>
      </c>
      <c r="C27" s="335">
        <v>45</v>
      </c>
      <c r="D27" s="335">
        <v>5</v>
      </c>
      <c r="E27" s="335">
        <v>0</v>
      </c>
      <c r="F27" s="335">
        <v>0</v>
      </c>
      <c r="G27" s="335">
        <v>5</v>
      </c>
      <c r="H27" s="335">
        <v>0</v>
      </c>
      <c r="I27" s="334">
        <v>125</v>
      </c>
      <c r="J27" s="66"/>
      <c r="K27" s="335">
        <v>90</v>
      </c>
      <c r="L27" s="335">
        <v>30</v>
      </c>
      <c r="M27" s="335">
        <v>5</v>
      </c>
      <c r="N27" s="335">
        <v>0</v>
      </c>
      <c r="O27" s="335">
        <v>5</v>
      </c>
      <c r="P27" s="335">
        <v>5</v>
      </c>
      <c r="Q27" s="335">
        <v>0</v>
      </c>
      <c r="R27" s="334">
        <v>130</v>
      </c>
    </row>
    <row r="28" spans="1:18" x14ac:dyDescent="0.25">
      <c r="A28" s="55" t="s">
        <v>21</v>
      </c>
      <c r="B28" s="335">
        <v>150</v>
      </c>
      <c r="C28" s="335">
        <v>45</v>
      </c>
      <c r="D28" s="335">
        <v>5</v>
      </c>
      <c r="E28" s="335">
        <v>5</v>
      </c>
      <c r="F28" s="335">
        <v>0</v>
      </c>
      <c r="G28" s="335">
        <v>0</v>
      </c>
      <c r="H28" s="335">
        <v>5</v>
      </c>
      <c r="I28" s="334">
        <v>215</v>
      </c>
      <c r="J28" s="66"/>
      <c r="K28" s="335">
        <v>145</v>
      </c>
      <c r="L28" s="335">
        <v>50</v>
      </c>
      <c r="M28" s="335">
        <v>10</v>
      </c>
      <c r="N28" s="335">
        <v>10</v>
      </c>
      <c r="O28" s="335">
        <v>0</v>
      </c>
      <c r="P28" s="335">
        <v>5</v>
      </c>
      <c r="Q28" s="335">
        <v>5</v>
      </c>
      <c r="R28" s="334">
        <v>220</v>
      </c>
    </row>
    <row r="29" spans="1:18" x14ac:dyDescent="0.25">
      <c r="A29" s="55" t="s">
        <v>22</v>
      </c>
      <c r="B29" s="335">
        <v>230</v>
      </c>
      <c r="C29" s="335">
        <v>30</v>
      </c>
      <c r="D29" s="335">
        <v>15</v>
      </c>
      <c r="E29" s="335">
        <v>0</v>
      </c>
      <c r="F29" s="335">
        <v>5</v>
      </c>
      <c r="G29" s="335">
        <v>5</v>
      </c>
      <c r="H29" s="335">
        <v>5</v>
      </c>
      <c r="I29" s="334">
        <v>290</v>
      </c>
      <c r="J29" s="66"/>
      <c r="K29" s="335">
        <v>275</v>
      </c>
      <c r="L29" s="335">
        <v>30</v>
      </c>
      <c r="M29" s="335">
        <v>10</v>
      </c>
      <c r="N29" s="335">
        <v>5</v>
      </c>
      <c r="O29" s="335">
        <v>0</v>
      </c>
      <c r="P29" s="335">
        <v>5</v>
      </c>
      <c r="Q29" s="335">
        <v>0</v>
      </c>
      <c r="R29" s="334">
        <v>320</v>
      </c>
    </row>
    <row r="30" spans="1:18" x14ac:dyDescent="0.25">
      <c r="A30" s="55" t="s">
        <v>23</v>
      </c>
      <c r="B30" s="335">
        <v>455</v>
      </c>
      <c r="C30" s="335">
        <v>220</v>
      </c>
      <c r="D30" s="335">
        <v>20</v>
      </c>
      <c r="E30" s="335">
        <v>25</v>
      </c>
      <c r="F30" s="335">
        <v>30</v>
      </c>
      <c r="G30" s="335">
        <v>10</v>
      </c>
      <c r="H30" s="335">
        <v>0</v>
      </c>
      <c r="I30" s="334">
        <v>765</v>
      </c>
      <c r="J30" s="66"/>
      <c r="K30" s="335">
        <v>495</v>
      </c>
      <c r="L30" s="335">
        <v>220</v>
      </c>
      <c r="M30" s="335">
        <v>25</v>
      </c>
      <c r="N30" s="335">
        <v>30</v>
      </c>
      <c r="O30" s="335">
        <v>20</v>
      </c>
      <c r="P30" s="335">
        <v>20</v>
      </c>
      <c r="Q30" s="335">
        <v>0</v>
      </c>
      <c r="R30" s="334">
        <v>810</v>
      </c>
    </row>
    <row r="31" spans="1:18" x14ac:dyDescent="0.25">
      <c r="A31" s="55" t="s">
        <v>24</v>
      </c>
      <c r="B31" s="335">
        <v>25</v>
      </c>
      <c r="C31" s="335">
        <v>5</v>
      </c>
      <c r="D31" s="335">
        <v>0</v>
      </c>
      <c r="E31" s="335">
        <v>0</v>
      </c>
      <c r="F31" s="335">
        <v>0</v>
      </c>
      <c r="G31" s="335">
        <v>0</v>
      </c>
      <c r="H31" s="335">
        <v>0</v>
      </c>
      <c r="I31" s="334">
        <v>35</v>
      </c>
      <c r="J31" s="66"/>
      <c r="K31" s="335">
        <v>30</v>
      </c>
      <c r="L31" s="335">
        <v>0</v>
      </c>
      <c r="M31" s="335">
        <v>0</v>
      </c>
      <c r="N31" s="335">
        <v>0</v>
      </c>
      <c r="O31" s="335">
        <v>0</v>
      </c>
      <c r="P31" s="335">
        <v>0</v>
      </c>
      <c r="Q31" s="335">
        <v>0</v>
      </c>
      <c r="R31" s="334">
        <v>35</v>
      </c>
    </row>
    <row r="32" spans="1:18" x14ac:dyDescent="0.25">
      <c r="A32" s="55" t="s">
        <v>25</v>
      </c>
      <c r="B32" s="335">
        <v>95</v>
      </c>
      <c r="C32" s="335">
        <v>15</v>
      </c>
      <c r="D32" s="335">
        <v>5</v>
      </c>
      <c r="E32" s="335">
        <v>5</v>
      </c>
      <c r="F32" s="335">
        <v>0</v>
      </c>
      <c r="G32" s="335">
        <v>0</v>
      </c>
      <c r="H32" s="335">
        <v>35</v>
      </c>
      <c r="I32" s="334">
        <v>155</v>
      </c>
      <c r="J32" s="66"/>
      <c r="K32" s="335">
        <v>105</v>
      </c>
      <c r="L32" s="335">
        <v>20</v>
      </c>
      <c r="M32" s="335">
        <v>5</v>
      </c>
      <c r="N32" s="335">
        <v>0</v>
      </c>
      <c r="O32" s="335">
        <v>0</v>
      </c>
      <c r="P32" s="335">
        <v>0</v>
      </c>
      <c r="Q32" s="335">
        <v>20</v>
      </c>
      <c r="R32" s="334">
        <v>150</v>
      </c>
    </row>
    <row r="33" spans="1:18" x14ac:dyDescent="0.25">
      <c r="A33" s="55" t="s">
        <v>26</v>
      </c>
      <c r="B33" s="335">
        <v>265</v>
      </c>
      <c r="C33" s="335">
        <v>50</v>
      </c>
      <c r="D33" s="335">
        <v>5</v>
      </c>
      <c r="E33" s="335">
        <v>0</v>
      </c>
      <c r="F33" s="335">
        <v>5</v>
      </c>
      <c r="G33" s="335">
        <v>10</v>
      </c>
      <c r="H33" s="335">
        <v>0</v>
      </c>
      <c r="I33" s="334">
        <v>335</v>
      </c>
      <c r="J33" s="66"/>
      <c r="K33" s="335">
        <v>275</v>
      </c>
      <c r="L33" s="335">
        <v>45</v>
      </c>
      <c r="M33" s="335">
        <v>5</v>
      </c>
      <c r="N33" s="335">
        <v>0</v>
      </c>
      <c r="O33" s="335">
        <v>10</v>
      </c>
      <c r="P33" s="335">
        <v>5</v>
      </c>
      <c r="Q33" s="335">
        <v>0</v>
      </c>
      <c r="R33" s="334">
        <v>345</v>
      </c>
    </row>
    <row r="34" spans="1:18" x14ac:dyDescent="0.25">
      <c r="A34" s="55" t="s">
        <v>27</v>
      </c>
      <c r="B34" s="335">
        <v>85</v>
      </c>
      <c r="C34" s="335">
        <v>10</v>
      </c>
      <c r="D34" s="335">
        <v>0</v>
      </c>
      <c r="E34" s="335">
        <v>5</v>
      </c>
      <c r="F34" s="335">
        <v>0</v>
      </c>
      <c r="G34" s="335">
        <v>0</v>
      </c>
      <c r="H34" s="335">
        <v>20</v>
      </c>
      <c r="I34" s="334">
        <v>120</v>
      </c>
      <c r="J34" s="66"/>
      <c r="K34" s="335">
        <v>85</v>
      </c>
      <c r="L34" s="335">
        <v>15</v>
      </c>
      <c r="M34" s="335">
        <v>5</v>
      </c>
      <c r="N34" s="335">
        <v>0</v>
      </c>
      <c r="O34" s="335">
        <v>5</v>
      </c>
      <c r="P34" s="335">
        <v>0</v>
      </c>
      <c r="Q34" s="335">
        <v>5</v>
      </c>
      <c r="R34" s="334">
        <v>120</v>
      </c>
    </row>
    <row r="35" spans="1:18" x14ac:dyDescent="0.25">
      <c r="A35" s="55" t="s">
        <v>28</v>
      </c>
      <c r="B35" s="335">
        <v>45</v>
      </c>
      <c r="C35" s="335">
        <v>5</v>
      </c>
      <c r="D35" s="335">
        <v>0</v>
      </c>
      <c r="E35" s="335">
        <v>0</v>
      </c>
      <c r="F35" s="335">
        <v>0</v>
      </c>
      <c r="G35" s="335">
        <v>0</v>
      </c>
      <c r="H35" s="335">
        <v>0</v>
      </c>
      <c r="I35" s="334">
        <v>55</v>
      </c>
      <c r="J35" s="66"/>
      <c r="K35" s="335">
        <v>45</v>
      </c>
      <c r="L35" s="335">
        <v>5</v>
      </c>
      <c r="M35" s="335">
        <v>5</v>
      </c>
      <c r="N35" s="335">
        <v>0</v>
      </c>
      <c r="O35" s="335">
        <v>0</v>
      </c>
      <c r="P35" s="335">
        <v>0</v>
      </c>
      <c r="Q35" s="335">
        <v>0</v>
      </c>
      <c r="R35" s="334">
        <v>55</v>
      </c>
    </row>
    <row r="36" spans="1:18" x14ac:dyDescent="0.25">
      <c r="A36" s="55" t="s">
        <v>29</v>
      </c>
      <c r="B36" s="335">
        <v>250</v>
      </c>
      <c r="C36" s="335">
        <v>50</v>
      </c>
      <c r="D36" s="335">
        <v>10</v>
      </c>
      <c r="E36" s="335">
        <v>10</v>
      </c>
      <c r="F36" s="335">
        <v>0</v>
      </c>
      <c r="G36" s="335">
        <v>0</v>
      </c>
      <c r="H36" s="335">
        <v>0</v>
      </c>
      <c r="I36" s="334">
        <v>325</v>
      </c>
      <c r="J36" s="66"/>
      <c r="K36" s="335">
        <v>270</v>
      </c>
      <c r="L36" s="335">
        <v>55</v>
      </c>
      <c r="M36" s="335">
        <v>10</v>
      </c>
      <c r="N36" s="335">
        <v>10</v>
      </c>
      <c r="O36" s="335">
        <v>0</v>
      </c>
      <c r="P36" s="335">
        <v>0</v>
      </c>
      <c r="Q36" s="335">
        <v>0</v>
      </c>
      <c r="R36" s="334">
        <v>355</v>
      </c>
    </row>
    <row r="37" spans="1:18" x14ac:dyDescent="0.25">
      <c r="A37" s="55" t="s">
        <v>30</v>
      </c>
      <c r="B37" s="335">
        <v>370</v>
      </c>
      <c r="C37" s="335">
        <v>180</v>
      </c>
      <c r="D37" s="335">
        <v>15</v>
      </c>
      <c r="E37" s="335">
        <v>30</v>
      </c>
      <c r="F37" s="335">
        <v>15</v>
      </c>
      <c r="G37" s="335">
        <v>10</v>
      </c>
      <c r="H37" s="335">
        <v>0</v>
      </c>
      <c r="I37" s="334">
        <v>620</v>
      </c>
      <c r="J37" s="66"/>
      <c r="K37" s="335">
        <v>380</v>
      </c>
      <c r="L37" s="335">
        <v>215</v>
      </c>
      <c r="M37" s="335">
        <v>15</v>
      </c>
      <c r="N37" s="335">
        <v>25</v>
      </c>
      <c r="O37" s="335">
        <v>15</v>
      </c>
      <c r="P37" s="335">
        <v>10</v>
      </c>
      <c r="Q37" s="335">
        <v>0</v>
      </c>
      <c r="R37" s="334">
        <v>660</v>
      </c>
    </row>
    <row r="38" spans="1:18" x14ac:dyDescent="0.25">
      <c r="A38" s="55" t="s">
        <v>31</v>
      </c>
      <c r="B38" s="335">
        <v>115</v>
      </c>
      <c r="C38" s="335">
        <v>40</v>
      </c>
      <c r="D38" s="335">
        <v>10</v>
      </c>
      <c r="E38" s="335">
        <v>5</v>
      </c>
      <c r="F38" s="335">
        <v>5</v>
      </c>
      <c r="G38" s="335">
        <v>0</v>
      </c>
      <c r="H38" s="335">
        <v>0</v>
      </c>
      <c r="I38" s="334">
        <v>180</v>
      </c>
      <c r="J38" s="66"/>
      <c r="K38" s="335">
        <v>115</v>
      </c>
      <c r="L38" s="335">
        <v>40</v>
      </c>
      <c r="M38" s="335">
        <v>10</v>
      </c>
      <c r="N38" s="335">
        <v>5</v>
      </c>
      <c r="O38" s="335">
        <v>10</v>
      </c>
      <c r="P38" s="335">
        <v>0</v>
      </c>
      <c r="Q38" s="335">
        <v>0</v>
      </c>
      <c r="R38" s="334">
        <v>180</v>
      </c>
    </row>
    <row r="39" spans="1:18" x14ac:dyDescent="0.25">
      <c r="A39" s="55" t="s">
        <v>32</v>
      </c>
      <c r="B39" s="335">
        <v>215</v>
      </c>
      <c r="C39" s="335">
        <v>35</v>
      </c>
      <c r="D39" s="335">
        <v>10</v>
      </c>
      <c r="E39" s="335">
        <v>5</v>
      </c>
      <c r="F39" s="335">
        <v>5</v>
      </c>
      <c r="G39" s="335">
        <v>0</v>
      </c>
      <c r="H39" s="335">
        <v>0</v>
      </c>
      <c r="I39" s="334">
        <v>270</v>
      </c>
      <c r="J39" s="66"/>
      <c r="K39" s="335">
        <v>245</v>
      </c>
      <c r="L39" s="335">
        <v>45</v>
      </c>
      <c r="M39" s="335">
        <v>10</v>
      </c>
      <c r="N39" s="335">
        <v>5</v>
      </c>
      <c r="O39" s="335">
        <v>5</v>
      </c>
      <c r="P39" s="335">
        <v>0</v>
      </c>
      <c r="Q39" s="335">
        <v>0</v>
      </c>
      <c r="R39" s="334">
        <v>310</v>
      </c>
    </row>
    <row r="40" spans="1:18" x14ac:dyDescent="0.25">
      <c r="A40" s="55" t="s">
        <v>33</v>
      </c>
      <c r="B40" s="335">
        <v>340</v>
      </c>
      <c r="C40" s="335">
        <v>120</v>
      </c>
      <c r="D40" s="335">
        <v>15</v>
      </c>
      <c r="E40" s="335">
        <v>15</v>
      </c>
      <c r="F40" s="335">
        <v>20</v>
      </c>
      <c r="G40" s="335">
        <v>15</v>
      </c>
      <c r="H40" s="335">
        <v>5</v>
      </c>
      <c r="I40" s="334">
        <v>525</v>
      </c>
      <c r="J40" s="66"/>
      <c r="K40" s="335">
        <v>345</v>
      </c>
      <c r="L40" s="335">
        <v>130</v>
      </c>
      <c r="M40" s="335">
        <v>10</v>
      </c>
      <c r="N40" s="335">
        <v>15</v>
      </c>
      <c r="O40" s="335">
        <v>15</v>
      </c>
      <c r="P40" s="335">
        <v>20</v>
      </c>
      <c r="Q40" s="335">
        <v>5</v>
      </c>
      <c r="R40" s="334">
        <v>545</v>
      </c>
    </row>
    <row r="41" spans="1:18" x14ac:dyDescent="0.25">
      <c r="A41" s="57" t="s">
        <v>101</v>
      </c>
      <c r="I41" s="3"/>
      <c r="J41" s="4"/>
      <c r="R41" s="3"/>
    </row>
    <row r="42" spans="1:18" x14ac:dyDescent="0.25">
      <c r="A42" t="s">
        <v>110</v>
      </c>
    </row>
    <row r="43" spans="1:18" x14ac:dyDescent="0.25">
      <c r="A43" t="s">
        <v>111</v>
      </c>
      <c r="K43" s="65"/>
      <c r="L43" s="65"/>
      <c r="M43" s="65"/>
      <c r="N43" s="65"/>
      <c r="O43" s="65"/>
      <c r="P43" s="65"/>
      <c r="Q43" s="65"/>
      <c r="R43" s="65"/>
    </row>
    <row r="44" spans="1:18" x14ac:dyDescent="0.25">
      <c r="B44" s="65"/>
      <c r="C44" s="65"/>
      <c r="D44" s="65"/>
      <c r="E44" s="65"/>
      <c r="F44" s="65"/>
      <c r="G44" s="65"/>
      <c r="H44" s="65"/>
      <c r="I44" s="65"/>
      <c r="J44" s="65"/>
      <c r="K44" s="65"/>
      <c r="L44" s="65"/>
      <c r="M44" s="65"/>
      <c r="N44" s="65"/>
      <c r="O44" s="65"/>
      <c r="P44" s="65"/>
      <c r="Q44" s="65"/>
      <c r="R44" s="65"/>
    </row>
    <row r="45" spans="1:18" x14ac:dyDescent="0.25">
      <c r="B45" s="65"/>
      <c r="C45" s="65"/>
      <c r="D45" s="65"/>
      <c r="E45" s="65"/>
      <c r="F45" s="65"/>
      <c r="G45" s="65"/>
      <c r="H45" s="65"/>
      <c r="I45" s="65"/>
      <c r="J45" s="65"/>
      <c r="K45" s="65"/>
      <c r="L45" s="65"/>
      <c r="M45" s="65"/>
      <c r="N45" s="65"/>
      <c r="O45" s="65"/>
      <c r="P45" s="65"/>
      <c r="Q45" s="65"/>
      <c r="R45" s="65"/>
    </row>
  </sheetData>
  <mergeCells count="4">
    <mergeCell ref="B5:I5"/>
    <mergeCell ref="K5:R5"/>
    <mergeCell ref="B6:I6"/>
    <mergeCell ref="K6:R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100"/>
  <sheetViews>
    <sheetView showGridLines="0" workbookViewId="0">
      <selection activeCell="M72" sqref="M72:AG100"/>
    </sheetView>
  </sheetViews>
  <sheetFormatPr defaultColWidth="8.85546875" defaultRowHeight="15" x14ac:dyDescent="0.25"/>
  <cols>
    <col min="1" max="1" customWidth="true" style="37" width="25.85546875" collapsed="false"/>
    <col min="2" max="2" style="37" width="8.85546875" collapsed="false"/>
    <col min="3" max="3" customWidth="true" style="37" width="11.5703125" collapsed="false"/>
    <col min="4" max="6" style="37" width="8.85546875" collapsed="false"/>
    <col min="7" max="7" customWidth="true" style="37" width="9.42578125" collapsed="false"/>
    <col min="8" max="10" style="37" width="8.85546875" collapsed="false"/>
    <col min="11" max="11" bestFit="true" customWidth="true" style="37" width="10.28515625" collapsed="false"/>
    <col min="12" max="12" customWidth="true" style="37" width="3.7109375" collapsed="false"/>
    <col min="13" max="13" style="37" width="8.85546875" collapsed="false"/>
    <col min="14" max="14" customWidth="true" style="37" width="11.5703125" collapsed="false"/>
    <col min="15" max="17" style="37" width="8.85546875" collapsed="false"/>
    <col min="18" max="18" customWidth="true" style="37" width="9.42578125" collapsed="false"/>
    <col min="19" max="21" style="37" width="8.85546875" collapsed="false"/>
    <col min="22" max="22" bestFit="true" customWidth="true" style="37" width="10.28515625" collapsed="false"/>
    <col min="23" max="256" style="37" width="8.85546875" collapsed="false"/>
    <col min="257" max="257" customWidth="true" style="37" width="25.85546875" collapsed="false"/>
    <col min="258" max="266" style="37" width="8.85546875" collapsed="false"/>
    <col min="267" max="267" bestFit="true" customWidth="true" style="37" width="10.28515625" collapsed="false"/>
    <col min="268" max="268" customWidth="true" style="37" width="3.7109375" collapsed="false"/>
    <col min="269" max="277" style="37" width="8.85546875" collapsed="false"/>
    <col min="278" max="278" bestFit="true" customWidth="true" style="37" width="10.28515625" collapsed="false"/>
    <col min="279" max="512" style="37" width="8.85546875" collapsed="false"/>
    <col min="513" max="513" customWidth="true" style="37" width="25.85546875" collapsed="false"/>
    <col min="514" max="522" style="37" width="8.85546875" collapsed="false"/>
    <col min="523" max="523" bestFit="true" customWidth="true" style="37" width="10.28515625" collapsed="false"/>
    <col min="524" max="524" customWidth="true" style="37" width="3.7109375" collapsed="false"/>
    <col min="525" max="533" style="37" width="8.85546875" collapsed="false"/>
    <col min="534" max="534" bestFit="true" customWidth="true" style="37" width="10.28515625" collapsed="false"/>
    <col min="535" max="768" style="37" width="8.85546875" collapsed="false"/>
    <col min="769" max="769" customWidth="true" style="37" width="25.85546875" collapsed="false"/>
    <col min="770" max="778" style="37" width="8.85546875" collapsed="false"/>
    <col min="779" max="779" bestFit="true" customWidth="true" style="37" width="10.28515625" collapsed="false"/>
    <col min="780" max="780" customWidth="true" style="37" width="3.7109375" collapsed="false"/>
    <col min="781" max="789" style="37" width="8.85546875" collapsed="false"/>
    <col min="790" max="790" bestFit="true" customWidth="true" style="37" width="10.28515625" collapsed="false"/>
    <col min="791" max="1024" style="37" width="8.85546875" collapsed="false"/>
    <col min="1025" max="1025" customWidth="true" style="37" width="25.85546875" collapsed="false"/>
    <col min="1026" max="1034" style="37" width="8.85546875" collapsed="false"/>
    <col min="1035" max="1035" bestFit="true" customWidth="true" style="37" width="10.28515625" collapsed="false"/>
    <col min="1036" max="1036" customWidth="true" style="37" width="3.7109375" collapsed="false"/>
    <col min="1037" max="1045" style="37" width="8.85546875" collapsed="false"/>
    <col min="1046" max="1046" bestFit="true" customWidth="true" style="37" width="10.28515625" collapsed="false"/>
    <col min="1047" max="1280" style="37" width="8.85546875" collapsed="false"/>
    <col min="1281" max="1281" customWidth="true" style="37" width="25.85546875" collapsed="false"/>
    <col min="1282" max="1290" style="37" width="8.85546875" collapsed="false"/>
    <col min="1291" max="1291" bestFit="true" customWidth="true" style="37" width="10.28515625" collapsed="false"/>
    <col min="1292" max="1292" customWidth="true" style="37" width="3.7109375" collapsed="false"/>
    <col min="1293" max="1301" style="37" width="8.85546875" collapsed="false"/>
    <col min="1302" max="1302" bestFit="true" customWidth="true" style="37" width="10.28515625" collapsed="false"/>
    <col min="1303" max="1536" style="37" width="8.85546875" collapsed="false"/>
    <col min="1537" max="1537" customWidth="true" style="37" width="25.85546875" collapsed="false"/>
    <col min="1538" max="1546" style="37" width="8.85546875" collapsed="false"/>
    <col min="1547" max="1547" bestFit="true" customWidth="true" style="37" width="10.28515625" collapsed="false"/>
    <col min="1548" max="1548" customWidth="true" style="37" width="3.7109375" collapsed="false"/>
    <col min="1549" max="1557" style="37" width="8.85546875" collapsed="false"/>
    <col min="1558" max="1558" bestFit="true" customWidth="true" style="37" width="10.28515625" collapsed="false"/>
    <col min="1559" max="1792" style="37" width="8.85546875" collapsed="false"/>
    <col min="1793" max="1793" customWidth="true" style="37" width="25.85546875" collapsed="false"/>
    <col min="1794" max="1802" style="37" width="8.85546875" collapsed="false"/>
    <col min="1803" max="1803" bestFit="true" customWidth="true" style="37" width="10.28515625" collapsed="false"/>
    <col min="1804" max="1804" customWidth="true" style="37" width="3.7109375" collapsed="false"/>
    <col min="1805" max="1813" style="37" width="8.85546875" collapsed="false"/>
    <col min="1814" max="1814" bestFit="true" customWidth="true" style="37" width="10.28515625" collapsed="false"/>
    <col min="1815" max="2048" style="37" width="8.85546875" collapsed="false"/>
    <col min="2049" max="2049" customWidth="true" style="37" width="25.85546875" collapsed="false"/>
    <col min="2050" max="2058" style="37" width="8.85546875" collapsed="false"/>
    <col min="2059" max="2059" bestFit="true" customWidth="true" style="37" width="10.28515625" collapsed="false"/>
    <col min="2060" max="2060" customWidth="true" style="37" width="3.7109375" collapsed="false"/>
    <col min="2061" max="2069" style="37" width="8.85546875" collapsed="false"/>
    <col min="2070" max="2070" bestFit="true" customWidth="true" style="37" width="10.28515625" collapsed="false"/>
    <col min="2071" max="2304" style="37" width="8.85546875" collapsed="false"/>
    <col min="2305" max="2305" customWidth="true" style="37" width="25.85546875" collapsed="false"/>
    <col min="2306" max="2314" style="37" width="8.85546875" collapsed="false"/>
    <col min="2315" max="2315" bestFit="true" customWidth="true" style="37" width="10.28515625" collapsed="false"/>
    <col min="2316" max="2316" customWidth="true" style="37" width="3.7109375" collapsed="false"/>
    <col min="2317" max="2325" style="37" width="8.85546875" collapsed="false"/>
    <col min="2326" max="2326" bestFit="true" customWidth="true" style="37" width="10.28515625" collapsed="false"/>
    <col min="2327" max="2560" style="37" width="8.85546875" collapsed="false"/>
    <col min="2561" max="2561" customWidth="true" style="37" width="25.85546875" collapsed="false"/>
    <col min="2562" max="2570" style="37" width="8.85546875" collapsed="false"/>
    <col min="2571" max="2571" bestFit="true" customWidth="true" style="37" width="10.28515625" collapsed="false"/>
    <col min="2572" max="2572" customWidth="true" style="37" width="3.7109375" collapsed="false"/>
    <col min="2573" max="2581" style="37" width="8.85546875" collapsed="false"/>
    <col min="2582" max="2582" bestFit="true" customWidth="true" style="37" width="10.28515625" collapsed="false"/>
    <col min="2583" max="2816" style="37" width="8.85546875" collapsed="false"/>
    <col min="2817" max="2817" customWidth="true" style="37" width="25.85546875" collapsed="false"/>
    <col min="2818" max="2826" style="37" width="8.85546875" collapsed="false"/>
    <col min="2827" max="2827" bestFit="true" customWidth="true" style="37" width="10.28515625" collapsed="false"/>
    <col min="2828" max="2828" customWidth="true" style="37" width="3.7109375" collapsed="false"/>
    <col min="2829" max="2837" style="37" width="8.85546875" collapsed="false"/>
    <col min="2838" max="2838" bestFit="true" customWidth="true" style="37" width="10.28515625" collapsed="false"/>
    <col min="2839" max="3072" style="37" width="8.85546875" collapsed="false"/>
    <col min="3073" max="3073" customWidth="true" style="37" width="25.85546875" collapsed="false"/>
    <col min="3074" max="3082" style="37" width="8.85546875" collapsed="false"/>
    <col min="3083" max="3083" bestFit="true" customWidth="true" style="37" width="10.28515625" collapsed="false"/>
    <col min="3084" max="3084" customWidth="true" style="37" width="3.7109375" collapsed="false"/>
    <col min="3085" max="3093" style="37" width="8.85546875" collapsed="false"/>
    <col min="3094" max="3094" bestFit="true" customWidth="true" style="37" width="10.28515625" collapsed="false"/>
    <col min="3095" max="3328" style="37" width="8.85546875" collapsed="false"/>
    <col min="3329" max="3329" customWidth="true" style="37" width="25.85546875" collapsed="false"/>
    <col min="3330" max="3338" style="37" width="8.85546875" collapsed="false"/>
    <col min="3339" max="3339" bestFit="true" customWidth="true" style="37" width="10.28515625" collapsed="false"/>
    <col min="3340" max="3340" customWidth="true" style="37" width="3.7109375" collapsed="false"/>
    <col min="3341" max="3349" style="37" width="8.85546875" collapsed="false"/>
    <col min="3350" max="3350" bestFit="true" customWidth="true" style="37" width="10.28515625" collapsed="false"/>
    <col min="3351" max="3584" style="37" width="8.85546875" collapsed="false"/>
    <col min="3585" max="3585" customWidth="true" style="37" width="25.85546875" collapsed="false"/>
    <col min="3586" max="3594" style="37" width="8.85546875" collapsed="false"/>
    <col min="3595" max="3595" bestFit="true" customWidth="true" style="37" width="10.28515625" collapsed="false"/>
    <col min="3596" max="3596" customWidth="true" style="37" width="3.7109375" collapsed="false"/>
    <col min="3597" max="3605" style="37" width="8.85546875" collapsed="false"/>
    <col min="3606" max="3606" bestFit="true" customWidth="true" style="37" width="10.28515625" collapsed="false"/>
    <col min="3607" max="3840" style="37" width="8.85546875" collapsed="false"/>
    <col min="3841" max="3841" customWidth="true" style="37" width="25.85546875" collapsed="false"/>
    <col min="3842" max="3850" style="37" width="8.85546875" collapsed="false"/>
    <col min="3851" max="3851" bestFit="true" customWidth="true" style="37" width="10.28515625" collapsed="false"/>
    <col min="3852" max="3852" customWidth="true" style="37" width="3.7109375" collapsed="false"/>
    <col min="3853" max="3861" style="37" width="8.85546875" collapsed="false"/>
    <col min="3862" max="3862" bestFit="true" customWidth="true" style="37" width="10.28515625" collapsed="false"/>
    <col min="3863" max="4096" style="37" width="8.85546875" collapsed="false"/>
    <col min="4097" max="4097" customWidth="true" style="37" width="25.85546875" collapsed="false"/>
    <col min="4098" max="4106" style="37" width="8.85546875" collapsed="false"/>
    <col min="4107" max="4107" bestFit="true" customWidth="true" style="37" width="10.28515625" collapsed="false"/>
    <col min="4108" max="4108" customWidth="true" style="37" width="3.7109375" collapsed="false"/>
    <col min="4109" max="4117" style="37" width="8.85546875" collapsed="false"/>
    <col min="4118" max="4118" bestFit="true" customWidth="true" style="37" width="10.28515625" collapsed="false"/>
    <col min="4119" max="4352" style="37" width="8.85546875" collapsed="false"/>
    <col min="4353" max="4353" customWidth="true" style="37" width="25.85546875" collapsed="false"/>
    <col min="4354" max="4362" style="37" width="8.85546875" collapsed="false"/>
    <col min="4363" max="4363" bestFit="true" customWidth="true" style="37" width="10.28515625" collapsed="false"/>
    <col min="4364" max="4364" customWidth="true" style="37" width="3.7109375" collapsed="false"/>
    <col min="4365" max="4373" style="37" width="8.85546875" collapsed="false"/>
    <col min="4374" max="4374" bestFit="true" customWidth="true" style="37" width="10.28515625" collapsed="false"/>
    <col min="4375" max="4608" style="37" width="8.85546875" collapsed="false"/>
    <col min="4609" max="4609" customWidth="true" style="37" width="25.85546875" collapsed="false"/>
    <col min="4610" max="4618" style="37" width="8.85546875" collapsed="false"/>
    <col min="4619" max="4619" bestFit="true" customWidth="true" style="37" width="10.28515625" collapsed="false"/>
    <col min="4620" max="4620" customWidth="true" style="37" width="3.7109375" collapsed="false"/>
    <col min="4621" max="4629" style="37" width="8.85546875" collapsed="false"/>
    <col min="4630" max="4630" bestFit="true" customWidth="true" style="37" width="10.28515625" collapsed="false"/>
    <col min="4631" max="4864" style="37" width="8.85546875" collapsed="false"/>
    <col min="4865" max="4865" customWidth="true" style="37" width="25.85546875" collapsed="false"/>
    <col min="4866" max="4874" style="37" width="8.85546875" collapsed="false"/>
    <col min="4875" max="4875" bestFit="true" customWidth="true" style="37" width="10.28515625" collapsed="false"/>
    <col min="4876" max="4876" customWidth="true" style="37" width="3.7109375" collapsed="false"/>
    <col min="4877" max="4885" style="37" width="8.85546875" collapsed="false"/>
    <col min="4886" max="4886" bestFit="true" customWidth="true" style="37" width="10.28515625" collapsed="false"/>
    <col min="4887" max="5120" style="37" width="8.85546875" collapsed="false"/>
    <col min="5121" max="5121" customWidth="true" style="37" width="25.85546875" collapsed="false"/>
    <col min="5122" max="5130" style="37" width="8.85546875" collapsed="false"/>
    <col min="5131" max="5131" bestFit="true" customWidth="true" style="37" width="10.28515625" collapsed="false"/>
    <col min="5132" max="5132" customWidth="true" style="37" width="3.7109375" collapsed="false"/>
    <col min="5133" max="5141" style="37" width="8.85546875" collapsed="false"/>
    <col min="5142" max="5142" bestFit="true" customWidth="true" style="37" width="10.28515625" collapsed="false"/>
    <col min="5143" max="5376" style="37" width="8.85546875" collapsed="false"/>
    <col min="5377" max="5377" customWidth="true" style="37" width="25.85546875" collapsed="false"/>
    <col min="5378" max="5386" style="37" width="8.85546875" collapsed="false"/>
    <col min="5387" max="5387" bestFit="true" customWidth="true" style="37" width="10.28515625" collapsed="false"/>
    <col min="5388" max="5388" customWidth="true" style="37" width="3.7109375" collapsed="false"/>
    <col min="5389" max="5397" style="37" width="8.85546875" collapsed="false"/>
    <col min="5398" max="5398" bestFit="true" customWidth="true" style="37" width="10.28515625" collapsed="false"/>
    <col min="5399" max="5632" style="37" width="8.85546875" collapsed="false"/>
    <col min="5633" max="5633" customWidth="true" style="37" width="25.85546875" collapsed="false"/>
    <col min="5634" max="5642" style="37" width="8.85546875" collapsed="false"/>
    <col min="5643" max="5643" bestFit="true" customWidth="true" style="37" width="10.28515625" collapsed="false"/>
    <col min="5644" max="5644" customWidth="true" style="37" width="3.7109375" collapsed="false"/>
    <col min="5645" max="5653" style="37" width="8.85546875" collapsed="false"/>
    <col min="5654" max="5654" bestFit="true" customWidth="true" style="37" width="10.28515625" collapsed="false"/>
    <col min="5655" max="5888" style="37" width="8.85546875" collapsed="false"/>
    <col min="5889" max="5889" customWidth="true" style="37" width="25.85546875" collapsed="false"/>
    <col min="5890" max="5898" style="37" width="8.85546875" collapsed="false"/>
    <col min="5899" max="5899" bestFit="true" customWidth="true" style="37" width="10.28515625" collapsed="false"/>
    <col min="5900" max="5900" customWidth="true" style="37" width="3.7109375" collapsed="false"/>
    <col min="5901" max="5909" style="37" width="8.85546875" collapsed="false"/>
    <col min="5910" max="5910" bestFit="true" customWidth="true" style="37" width="10.28515625" collapsed="false"/>
    <col min="5911" max="6144" style="37" width="8.85546875" collapsed="false"/>
    <col min="6145" max="6145" customWidth="true" style="37" width="25.85546875" collapsed="false"/>
    <col min="6146" max="6154" style="37" width="8.85546875" collapsed="false"/>
    <col min="6155" max="6155" bestFit="true" customWidth="true" style="37" width="10.28515625" collapsed="false"/>
    <col min="6156" max="6156" customWidth="true" style="37" width="3.7109375" collapsed="false"/>
    <col min="6157" max="6165" style="37" width="8.85546875" collapsed="false"/>
    <col min="6166" max="6166" bestFit="true" customWidth="true" style="37" width="10.28515625" collapsed="false"/>
    <col min="6167" max="6400" style="37" width="8.85546875" collapsed="false"/>
    <col min="6401" max="6401" customWidth="true" style="37" width="25.85546875" collapsed="false"/>
    <col min="6402" max="6410" style="37" width="8.85546875" collapsed="false"/>
    <col min="6411" max="6411" bestFit="true" customWidth="true" style="37" width="10.28515625" collapsed="false"/>
    <col min="6412" max="6412" customWidth="true" style="37" width="3.7109375" collapsed="false"/>
    <col min="6413" max="6421" style="37" width="8.85546875" collapsed="false"/>
    <col min="6422" max="6422" bestFit="true" customWidth="true" style="37" width="10.28515625" collapsed="false"/>
    <col min="6423" max="6656" style="37" width="8.85546875" collapsed="false"/>
    <col min="6657" max="6657" customWidth="true" style="37" width="25.85546875" collapsed="false"/>
    <col min="6658" max="6666" style="37" width="8.85546875" collapsed="false"/>
    <col min="6667" max="6667" bestFit="true" customWidth="true" style="37" width="10.28515625" collapsed="false"/>
    <col min="6668" max="6668" customWidth="true" style="37" width="3.7109375" collapsed="false"/>
    <col min="6669" max="6677" style="37" width="8.85546875" collapsed="false"/>
    <col min="6678" max="6678" bestFit="true" customWidth="true" style="37" width="10.28515625" collapsed="false"/>
    <col min="6679" max="6912" style="37" width="8.85546875" collapsed="false"/>
    <col min="6913" max="6913" customWidth="true" style="37" width="25.85546875" collapsed="false"/>
    <col min="6914" max="6922" style="37" width="8.85546875" collapsed="false"/>
    <col min="6923" max="6923" bestFit="true" customWidth="true" style="37" width="10.28515625" collapsed="false"/>
    <col min="6924" max="6924" customWidth="true" style="37" width="3.7109375" collapsed="false"/>
    <col min="6925" max="6933" style="37" width="8.85546875" collapsed="false"/>
    <col min="6934" max="6934" bestFit="true" customWidth="true" style="37" width="10.28515625" collapsed="false"/>
    <col min="6935" max="7168" style="37" width="8.85546875" collapsed="false"/>
    <col min="7169" max="7169" customWidth="true" style="37" width="25.85546875" collapsed="false"/>
    <col min="7170" max="7178" style="37" width="8.85546875" collapsed="false"/>
    <col min="7179" max="7179" bestFit="true" customWidth="true" style="37" width="10.28515625" collapsed="false"/>
    <col min="7180" max="7180" customWidth="true" style="37" width="3.7109375" collapsed="false"/>
    <col min="7181" max="7189" style="37" width="8.85546875" collapsed="false"/>
    <col min="7190" max="7190" bestFit="true" customWidth="true" style="37" width="10.28515625" collapsed="false"/>
    <col min="7191" max="7424" style="37" width="8.85546875" collapsed="false"/>
    <col min="7425" max="7425" customWidth="true" style="37" width="25.85546875" collapsed="false"/>
    <col min="7426" max="7434" style="37" width="8.85546875" collapsed="false"/>
    <col min="7435" max="7435" bestFit="true" customWidth="true" style="37" width="10.28515625" collapsed="false"/>
    <col min="7436" max="7436" customWidth="true" style="37" width="3.7109375" collapsed="false"/>
    <col min="7437" max="7445" style="37" width="8.85546875" collapsed="false"/>
    <col min="7446" max="7446" bestFit="true" customWidth="true" style="37" width="10.28515625" collapsed="false"/>
    <col min="7447" max="7680" style="37" width="8.85546875" collapsed="false"/>
    <col min="7681" max="7681" customWidth="true" style="37" width="25.85546875" collapsed="false"/>
    <col min="7682" max="7690" style="37" width="8.85546875" collapsed="false"/>
    <col min="7691" max="7691" bestFit="true" customWidth="true" style="37" width="10.28515625" collapsed="false"/>
    <col min="7692" max="7692" customWidth="true" style="37" width="3.7109375" collapsed="false"/>
    <col min="7693" max="7701" style="37" width="8.85546875" collapsed="false"/>
    <col min="7702" max="7702" bestFit="true" customWidth="true" style="37" width="10.28515625" collapsed="false"/>
    <col min="7703" max="7936" style="37" width="8.85546875" collapsed="false"/>
    <col min="7937" max="7937" customWidth="true" style="37" width="25.85546875" collapsed="false"/>
    <col min="7938" max="7946" style="37" width="8.85546875" collapsed="false"/>
    <col min="7947" max="7947" bestFit="true" customWidth="true" style="37" width="10.28515625" collapsed="false"/>
    <col min="7948" max="7948" customWidth="true" style="37" width="3.7109375" collapsed="false"/>
    <col min="7949" max="7957" style="37" width="8.85546875" collapsed="false"/>
    <col min="7958" max="7958" bestFit="true" customWidth="true" style="37" width="10.28515625" collapsed="false"/>
    <col min="7959" max="8192" style="37" width="8.85546875" collapsed="false"/>
    <col min="8193" max="8193" customWidth="true" style="37" width="25.85546875" collapsed="false"/>
    <col min="8194" max="8202" style="37" width="8.85546875" collapsed="false"/>
    <col min="8203" max="8203" bestFit="true" customWidth="true" style="37" width="10.28515625" collapsed="false"/>
    <col min="8204" max="8204" customWidth="true" style="37" width="3.7109375" collapsed="false"/>
    <col min="8205" max="8213" style="37" width="8.85546875" collapsed="false"/>
    <col min="8214" max="8214" bestFit="true" customWidth="true" style="37" width="10.28515625" collapsed="false"/>
    <col min="8215" max="8448" style="37" width="8.85546875" collapsed="false"/>
    <col min="8449" max="8449" customWidth="true" style="37" width="25.85546875" collapsed="false"/>
    <col min="8450" max="8458" style="37" width="8.85546875" collapsed="false"/>
    <col min="8459" max="8459" bestFit="true" customWidth="true" style="37" width="10.28515625" collapsed="false"/>
    <col min="8460" max="8460" customWidth="true" style="37" width="3.7109375" collapsed="false"/>
    <col min="8461" max="8469" style="37" width="8.85546875" collapsed="false"/>
    <col min="8470" max="8470" bestFit="true" customWidth="true" style="37" width="10.28515625" collapsed="false"/>
    <col min="8471" max="8704" style="37" width="8.85546875" collapsed="false"/>
    <col min="8705" max="8705" customWidth="true" style="37" width="25.85546875" collapsed="false"/>
    <col min="8706" max="8714" style="37" width="8.85546875" collapsed="false"/>
    <col min="8715" max="8715" bestFit="true" customWidth="true" style="37" width="10.28515625" collapsed="false"/>
    <col min="8716" max="8716" customWidth="true" style="37" width="3.7109375" collapsed="false"/>
    <col min="8717" max="8725" style="37" width="8.85546875" collapsed="false"/>
    <col min="8726" max="8726" bestFit="true" customWidth="true" style="37" width="10.28515625" collapsed="false"/>
    <col min="8727" max="8960" style="37" width="8.85546875" collapsed="false"/>
    <col min="8961" max="8961" customWidth="true" style="37" width="25.85546875" collapsed="false"/>
    <col min="8962" max="8970" style="37" width="8.85546875" collapsed="false"/>
    <col min="8971" max="8971" bestFit="true" customWidth="true" style="37" width="10.28515625" collapsed="false"/>
    <col min="8972" max="8972" customWidth="true" style="37" width="3.7109375" collapsed="false"/>
    <col min="8973" max="8981" style="37" width="8.85546875" collapsed="false"/>
    <col min="8982" max="8982" bestFit="true" customWidth="true" style="37" width="10.28515625" collapsed="false"/>
    <col min="8983" max="9216" style="37" width="8.85546875" collapsed="false"/>
    <col min="9217" max="9217" customWidth="true" style="37" width="25.85546875" collapsed="false"/>
    <col min="9218" max="9226" style="37" width="8.85546875" collapsed="false"/>
    <col min="9227" max="9227" bestFit="true" customWidth="true" style="37" width="10.28515625" collapsed="false"/>
    <col min="9228" max="9228" customWidth="true" style="37" width="3.7109375" collapsed="false"/>
    <col min="9229" max="9237" style="37" width="8.85546875" collapsed="false"/>
    <col min="9238" max="9238" bestFit="true" customWidth="true" style="37" width="10.28515625" collapsed="false"/>
    <col min="9239" max="9472" style="37" width="8.85546875" collapsed="false"/>
    <col min="9473" max="9473" customWidth="true" style="37" width="25.85546875" collapsed="false"/>
    <col min="9474" max="9482" style="37" width="8.85546875" collapsed="false"/>
    <col min="9483" max="9483" bestFit="true" customWidth="true" style="37" width="10.28515625" collapsed="false"/>
    <col min="9484" max="9484" customWidth="true" style="37" width="3.7109375" collapsed="false"/>
    <col min="9485" max="9493" style="37" width="8.85546875" collapsed="false"/>
    <col min="9494" max="9494" bestFit="true" customWidth="true" style="37" width="10.28515625" collapsed="false"/>
    <col min="9495" max="9728" style="37" width="8.85546875" collapsed="false"/>
    <col min="9729" max="9729" customWidth="true" style="37" width="25.85546875" collapsed="false"/>
    <col min="9730" max="9738" style="37" width="8.85546875" collapsed="false"/>
    <col min="9739" max="9739" bestFit="true" customWidth="true" style="37" width="10.28515625" collapsed="false"/>
    <col min="9740" max="9740" customWidth="true" style="37" width="3.7109375" collapsed="false"/>
    <col min="9741" max="9749" style="37" width="8.85546875" collapsed="false"/>
    <col min="9750" max="9750" bestFit="true" customWidth="true" style="37" width="10.28515625" collapsed="false"/>
    <col min="9751" max="9984" style="37" width="8.85546875" collapsed="false"/>
    <col min="9985" max="9985" customWidth="true" style="37" width="25.85546875" collapsed="false"/>
    <col min="9986" max="9994" style="37" width="8.85546875" collapsed="false"/>
    <col min="9995" max="9995" bestFit="true" customWidth="true" style="37" width="10.28515625" collapsed="false"/>
    <col min="9996" max="9996" customWidth="true" style="37" width="3.7109375" collapsed="false"/>
    <col min="9997" max="10005" style="37" width="8.85546875" collapsed="false"/>
    <col min="10006" max="10006" bestFit="true" customWidth="true" style="37" width="10.28515625" collapsed="false"/>
    <col min="10007" max="10240" style="37" width="8.85546875" collapsed="false"/>
    <col min="10241" max="10241" customWidth="true" style="37" width="25.85546875" collapsed="false"/>
    <col min="10242" max="10250" style="37" width="8.85546875" collapsed="false"/>
    <col min="10251" max="10251" bestFit="true" customWidth="true" style="37" width="10.28515625" collapsed="false"/>
    <col min="10252" max="10252" customWidth="true" style="37" width="3.7109375" collapsed="false"/>
    <col min="10253" max="10261" style="37" width="8.85546875" collapsed="false"/>
    <col min="10262" max="10262" bestFit="true" customWidth="true" style="37" width="10.28515625" collapsed="false"/>
    <col min="10263" max="10496" style="37" width="8.85546875" collapsed="false"/>
    <col min="10497" max="10497" customWidth="true" style="37" width="25.85546875" collapsed="false"/>
    <col min="10498" max="10506" style="37" width="8.85546875" collapsed="false"/>
    <col min="10507" max="10507" bestFit="true" customWidth="true" style="37" width="10.28515625" collapsed="false"/>
    <col min="10508" max="10508" customWidth="true" style="37" width="3.7109375" collapsed="false"/>
    <col min="10509" max="10517" style="37" width="8.85546875" collapsed="false"/>
    <col min="10518" max="10518" bestFit="true" customWidth="true" style="37" width="10.28515625" collapsed="false"/>
    <col min="10519" max="10752" style="37" width="8.85546875" collapsed="false"/>
    <col min="10753" max="10753" customWidth="true" style="37" width="25.85546875" collapsed="false"/>
    <col min="10754" max="10762" style="37" width="8.85546875" collapsed="false"/>
    <col min="10763" max="10763" bestFit="true" customWidth="true" style="37" width="10.28515625" collapsed="false"/>
    <col min="10764" max="10764" customWidth="true" style="37" width="3.7109375" collapsed="false"/>
    <col min="10765" max="10773" style="37" width="8.85546875" collapsed="false"/>
    <col min="10774" max="10774" bestFit="true" customWidth="true" style="37" width="10.28515625" collapsed="false"/>
    <col min="10775" max="11008" style="37" width="8.85546875" collapsed="false"/>
    <col min="11009" max="11009" customWidth="true" style="37" width="25.85546875" collapsed="false"/>
    <col min="11010" max="11018" style="37" width="8.85546875" collapsed="false"/>
    <col min="11019" max="11019" bestFit="true" customWidth="true" style="37" width="10.28515625" collapsed="false"/>
    <col min="11020" max="11020" customWidth="true" style="37" width="3.7109375" collapsed="false"/>
    <col min="11021" max="11029" style="37" width="8.85546875" collapsed="false"/>
    <col min="11030" max="11030" bestFit="true" customWidth="true" style="37" width="10.28515625" collapsed="false"/>
    <col min="11031" max="11264" style="37" width="8.85546875" collapsed="false"/>
    <col min="11265" max="11265" customWidth="true" style="37" width="25.85546875" collapsed="false"/>
    <col min="11266" max="11274" style="37" width="8.85546875" collapsed="false"/>
    <col min="11275" max="11275" bestFit="true" customWidth="true" style="37" width="10.28515625" collapsed="false"/>
    <col min="11276" max="11276" customWidth="true" style="37" width="3.7109375" collapsed="false"/>
    <col min="11277" max="11285" style="37" width="8.85546875" collapsed="false"/>
    <col min="11286" max="11286" bestFit="true" customWidth="true" style="37" width="10.28515625" collapsed="false"/>
    <col min="11287" max="11520" style="37" width="8.85546875" collapsed="false"/>
    <col min="11521" max="11521" customWidth="true" style="37" width="25.85546875" collapsed="false"/>
    <col min="11522" max="11530" style="37" width="8.85546875" collapsed="false"/>
    <col min="11531" max="11531" bestFit="true" customWidth="true" style="37" width="10.28515625" collapsed="false"/>
    <col min="11532" max="11532" customWidth="true" style="37" width="3.7109375" collapsed="false"/>
    <col min="11533" max="11541" style="37" width="8.85546875" collapsed="false"/>
    <col min="11542" max="11542" bestFit="true" customWidth="true" style="37" width="10.28515625" collapsed="false"/>
    <col min="11543" max="11776" style="37" width="8.85546875" collapsed="false"/>
    <col min="11777" max="11777" customWidth="true" style="37" width="25.85546875" collapsed="false"/>
    <col min="11778" max="11786" style="37" width="8.85546875" collapsed="false"/>
    <col min="11787" max="11787" bestFit="true" customWidth="true" style="37" width="10.28515625" collapsed="false"/>
    <col min="11788" max="11788" customWidth="true" style="37" width="3.7109375" collapsed="false"/>
    <col min="11789" max="11797" style="37" width="8.85546875" collapsed="false"/>
    <col min="11798" max="11798" bestFit="true" customWidth="true" style="37" width="10.28515625" collapsed="false"/>
    <col min="11799" max="12032" style="37" width="8.85546875" collapsed="false"/>
    <col min="12033" max="12033" customWidth="true" style="37" width="25.85546875" collapsed="false"/>
    <col min="12034" max="12042" style="37" width="8.85546875" collapsed="false"/>
    <col min="12043" max="12043" bestFit="true" customWidth="true" style="37" width="10.28515625" collapsed="false"/>
    <col min="12044" max="12044" customWidth="true" style="37" width="3.7109375" collapsed="false"/>
    <col min="12045" max="12053" style="37" width="8.85546875" collapsed="false"/>
    <col min="12054" max="12054" bestFit="true" customWidth="true" style="37" width="10.28515625" collapsed="false"/>
    <col min="12055" max="12288" style="37" width="8.85546875" collapsed="false"/>
    <col min="12289" max="12289" customWidth="true" style="37" width="25.85546875" collapsed="false"/>
    <col min="12290" max="12298" style="37" width="8.85546875" collapsed="false"/>
    <col min="12299" max="12299" bestFit="true" customWidth="true" style="37" width="10.28515625" collapsed="false"/>
    <col min="12300" max="12300" customWidth="true" style="37" width="3.7109375" collapsed="false"/>
    <col min="12301" max="12309" style="37" width="8.85546875" collapsed="false"/>
    <col min="12310" max="12310" bestFit="true" customWidth="true" style="37" width="10.28515625" collapsed="false"/>
    <col min="12311" max="12544" style="37" width="8.85546875" collapsed="false"/>
    <col min="12545" max="12545" customWidth="true" style="37" width="25.85546875" collapsed="false"/>
    <col min="12546" max="12554" style="37" width="8.85546875" collapsed="false"/>
    <col min="12555" max="12555" bestFit="true" customWidth="true" style="37" width="10.28515625" collapsed="false"/>
    <col min="12556" max="12556" customWidth="true" style="37" width="3.7109375" collapsed="false"/>
    <col min="12557" max="12565" style="37" width="8.85546875" collapsed="false"/>
    <col min="12566" max="12566" bestFit="true" customWidth="true" style="37" width="10.28515625" collapsed="false"/>
    <col min="12567" max="12800" style="37" width="8.85546875" collapsed="false"/>
    <col min="12801" max="12801" customWidth="true" style="37" width="25.85546875" collapsed="false"/>
    <col min="12802" max="12810" style="37" width="8.85546875" collapsed="false"/>
    <col min="12811" max="12811" bestFit="true" customWidth="true" style="37" width="10.28515625" collapsed="false"/>
    <col min="12812" max="12812" customWidth="true" style="37" width="3.7109375" collapsed="false"/>
    <col min="12813" max="12821" style="37" width="8.85546875" collapsed="false"/>
    <col min="12822" max="12822" bestFit="true" customWidth="true" style="37" width="10.28515625" collapsed="false"/>
    <col min="12823" max="13056" style="37" width="8.85546875" collapsed="false"/>
    <col min="13057" max="13057" customWidth="true" style="37" width="25.85546875" collapsed="false"/>
    <col min="13058" max="13066" style="37" width="8.85546875" collapsed="false"/>
    <col min="13067" max="13067" bestFit="true" customWidth="true" style="37" width="10.28515625" collapsed="false"/>
    <col min="13068" max="13068" customWidth="true" style="37" width="3.7109375" collapsed="false"/>
    <col min="13069" max="13077" style="37" width="8.85546875" collapsed="false"/>
    <col min="13078" max="13078" bestFit="true" customWidth="true" style="37" width="10.28515625" collapsed="false"/>
    <col min="13079" max="13312" style="37" width="8.85546875" collapsed="false"/>
    <col min="13313" max="13313" customWidth="true" style="37" width="25.85546875" collapsed="false"/>
    <col min="13314" max="13322" style="37" width="8.85546875" collapsed="false"/>
    <col min="13323" max="13323" bestFit="true" customWidth="true" style="37" width="10.28515625" collapsed="false"/>
    <col min="13324" max="13324" customWidth="true" style="37" width="3.7109375" collapsed="false"/>
    <col min="13325" max="13333" style="37" width="8.85546875" collapsed="false"/>
    <col min="13334" max="13334" bestFit="true" customWidth="true" style="37" width="10.28515625" collapsed="false"/>
    <col min="13335" max="13568" style="37" width="8.85546875" collapsed="false"/>
    <col min="13569" max="13569" customWidth="true" style="37" width="25.85546875" collapsed="false"/>
    <col min="13570" max="13578" style="37" width="8.85546875" collapsed="false"/>
    <col min="13579" max="13579" bestFit="true" customWidth="true" style="37" width="10.28515625" collapsed="false"/>
    <col min="13580" max="13580" customWidth="true" style="37" width="3.7109375" collapsed="false"/>
    <col min="13581" max="13589" style="37" width="8.85546875" collapsed="false"/>
    <col min="13590" max="13590" bestFit="true" customWidth="true" style="37" width="10.28515625" collapsed="false"/>
    <col min="13591" max="13824" style="37" width="8.85546875" collapsed="false"/>
    <col min="13825" max="13825" customWidth="true" style="37" width="25.85546875" collapsed="false"/>
    <col min="13826" max="13834" style="37" width="8.85546875" collapsed="false"/>
    <col min="13835" max="13835" bestFit="true" customWidth="true" style="37" width="10.28515625" collapsed="false"/>
    <col min="13836" max="13836" customWidth="true" style="37" width="3.7109375" collapsed="false"/>
    <col min="13837" max="13845" style="37" width="8.85546875" collapsed="false"/>
    <col min="13846" max="13846" bestFit="true" customWidth="true" style="37" width="10.28515625" collapsed="false"/>
    <col min="13847" max="14080" style="37" width="8.85546875" collapsed="false"/>
    <col min="14081" max="14081" customWidth="true" style="37" width="25.85546875" collapsed="false"/>
    <col min="14082" max="14090" style="37" width="8.85546875" collapsed="false"/>
    <col min="14091" max="14091" bestFit="true" customWidth="true" style="37" width="10.28515625" collapsed="false"/>
    <col min="14092" max="14092" customWidth="true" style="37" width="3.7109375" collapsed="false"/>
    <col min="14093" max="14101" style="37" width="8.85546875" collapsed="false"/>
    <col min="14102" max="14102" bestFit="true" customWidth="true" style="37" width="10.28515625" collapsed="false"/>
    <col min="14103" max="14336" style="37" width="8.85546875" collapsed="false"/>
    <col min="14337" max="14337" customWidth="true" style="37" width="25.85546875" collapsed="false"/>
    <col min="14338" max="14346" style="37" width="8.85546875" collapsed="false"/>
    <col min="14347" max="14347" bestFit="true" customWidth="true" style="37" width="10.28515625" collapsed="false"/>
    <col min="14348" max="14348" customWidth="true" style="37" width="3.7109375" collapsed="false"/>
    <col min="14349" max="14357" style="37" width="8.85546875" collapsed="false"/>
    <col min="14358" max="14358" bestFit="true" customWidth="true" style="37" width="10.28515625" collapsed="false"/>
    <col min="14359" max="14592" style="37" width="8.85546875" collapsed="false"/>
    <col min="14593" max="14593" customWidth="true" style="37" width="25.85546875" collapsed="false"/>
    <col min="14594" max="14602" style="37" width="8.85546875" collapsed="false"/>
    <col min="14603" max="14603" bestFit="true" customWidth="true" style="37" width="10.28515625" collapsed="false"/>
    <col min="14604" max="14604" customWidth="true" style="37" width="3.7109375" collapsed="false"/>
    <col min="14605" max="14613" style="37" width="8.85546875" collapsed="false"/>
    <col min="14614" max="14614" bestFit="true" customWidth="true" style="37" width="10.28515625" collapsed="false"/>
    <col min="14615" max="14848" style="37" width="8.85546875" collapsed="false"/>
    <col min="14849" max="14849" customWidth="true" style="37" width="25.85546875" collapsed="false"/>
    <col min="14850" max="14858" style="37" width="8.85546875" collapsed="false"/>
    <col min="14859" max="14859" bestFit="true" customWidth="true" style="37" width="10.28515625" collapsed="false"/>
    <col min="14860" max="14860" customWidth="true" style="37" width="3.7109375" collapsed="false"/>
    <col min="14861" max="14869" style="37" width="8.85546875" collapsed="false"/>
    <col min="14870" max="14870" bestFit="true" customWidth="true" style="37" width="10.28515625" collapsed="false"/>
    <col min="14871" max="15104" style="37" width="8.85546875" collapsed="false"/>
    <col min="15105" max="15105" customWidth="true" style="37" width="25.85546875" collapsed="false"/>
    <col min="15106" max="15114" style="37" width="8.85546875" collapsed="false"/>
    <col min="15115" max="15115" bestFit="true" customWidth="true" style="37" width="10.28515625" collapsed="false"/>
    <col min="15116" max="15116" customWidth="true" style="37" width="3.7109375" collapsed="false"/>
    <col min="15117" max="15125" style="37" width="8.85546875" collapsed="false"/>
    <col min="15126" max="15126" bestFit="true" customWidth="true" style="37" width="10.28515625" collapsed="false"/>
    <col min="15127" max="15360" style="37" width="8.85546875" collapsed="false"/>
    <col min="15361" max="15361" customWidth="true" style="37" width="25.85546875" collapsed="false"/>
    <col min="15362" max="15370" style="37" width="8.85546875" collapsed="false"/>
    <col min="15371" max="15371" bestFit="true" customWidth="true" style="37" width="10.28515625" collapsed="false"/>
    <col min="15372" max="15372" customWidth="true" style="37" width="3.7109375" collapsed="false"/>
    <col min="15373" max="15381" style="37" width="8.85546875" collapsed="false"/>
    <col min="15382" max="15382" bestFit="true" customWidth="true" style="37" width="10.28515625" collapsed="false"/>
    <col min="15383" max="15616" style="37" width="8.85546875" collapsed="false"/>
    <col min="15617" max="15617" customWidth="true" style="37" width="25.85546875" collapsed="false"/>
    <col min="15618" max="15626" style="37" width="8.85546875" collapsed="false"/>
    <col min="15627" max="15627" bestFit="true" customWidth="true" style="37" width="10.28515625" collapsed="false"/>
    <col min="15628" max="15628" customWidth="true" style="37" width="3.7109375" collapsed="false"/>
    <col min="15629" max="15637" style="37" width="8.85546875" collapsed="false"/>
    <col min="15638" max="15638" bestFit="true" customWidth="true" style="37" width="10.28515625" collapsed="false"/>
    <col min="15639" max="15872" style="37" width="8.85546875" collapsed="false"/>
    <col min="15873" max="15873" customWidth="true" style="37" width="25.85546875" collapsed="false"/>
    <col min="15874" max="15882" style="37" width="8.85546875" collapsed="false"/>
    <col min="15883" max="15883" bestFit="true" customWidth="true" style="37" width="10.28515625" collapsed="false"/>
    <col min="15884" max="15884" customWidth="true" style="37" width="3.7109375" collapsed="false"/>
    <col min="15885" max="15893" style="37" width="8.85546875" collapsed="false"/>
    <col min="15894" max="15894" bestFit="true" customWidth="true" style="37" width="10.28515625" collapsed="false"/>
    <col min="15895" max="16128" style="37" width="8.85546875" collapsed="false"/>
    <col min="16129" max="16129" customWidth="true" style="37" width="25.85546875" collapsed="false"/>
    <col min="16130" max="16138" style="37" width="8.85546875" collapsed="false"/>
    <col min="16139" max="16139" bestFit="true" customWidth="true" style="37" width="10.28515625" collapsed="false"/>
    <col min="16140" max="16140" customWidth="true" style="37" width="3.7109375" collapsed="false"/>
    <col min="16141" max="16149" style="37" width="8.85546875" collapsed="false"/>
    <col min="16150" max="16150" bestFit="true" customWidth="true" style="37" width="10.28515625" collapsed="false"/>
    <col min="16151" max="16384" style="37" width="8.85546875" collapsed="false"/>
  </cols>
  <sheetData>
    <row r="1" spans="1:23" x14ac:dyDescent="0.25">
      <c r="A1" s="77" t="s">
        <v>215</v>
      </c>
    </row>
    <row r="2" spans="1:23" x14ac:dyDescent="0.25">
      <c r="A2" s="37" t="s">
        <v>95</v>
      </c>
    </row>
    <row r="3" spans="1:23" x14ac:dyDescent="0.25">
      <c r="A3" s="37" t="s">
        <v>96</v>
      </c>
    </row>
    <row r="5" spans="1:23" s="38" customFormat="1" ht="13.5" customHeight="1" x14ac:dyDescent="0.25">
      <c r="A5" s="37"/>
      <c r="B5" s="376" t="s">
        <v>102</v>
      </c>
      <c r="C5" s="376"/>
      <c r="D5" s="376"/>
      <c r="E5" s="376"/>
      <c r="F5" s="376"/>
      <c r="G5" s="376"/>
      <c r="H5" s="376"/>
      <c r="I5" s="376"/>
      <c r="J5" s="376"/>
      <c r="K5" s="376"/>
      <c r="L5" s="261"/>
      <c r="M5" s="376" t="s">
        <v>112</v>
      </c>
      <c r="N5" s="376"/>
      <c r="O5" s="376"/>
      <c r="P5" s="376"/>
      <c r="Q5" s="376"/>
      <c r="R5" s="376"/>
      <c r="S5" s="376"/>
      <c r="T5" s="376"/>
      <c r="U5" s="376"/>
      <c r="V5" s="376"/>
    </row>
    <row r="6" spans="1:23" s="38" customFormat="1" x14ac:dyDescent="0.25">
      <c r="A6" s="266"/>
      <c r="B6" s="377" t="s">
        <v>136</v>
      </c>
      <c r="C6" s="377"/>
      <c r="D6" s="377"/>
      <c r="E6" s="377"/>
      <c r="F6" s="377"/>
      <c r="G6" s="377"/>
      <c r="H6" s="377"/>
      <c r="I6" s="377"/>
      <c r="J6" s="377"/>
      <c r="K6" s="377"/>
      <c r="L6" s="262"/>
      <c r="M6" s="377" t="s">
        <v>137</v>
      </c>
      <c r="N6" s="377"/>
      <c r="O6" s="377"/>
      <c r="P6" s="377"/>
      <c r="Q6" s="377"/>
      <c r="R6" s="377"/>
      <c r="S6" s="377"/>
      <c r="T6" s="377"/>
      <c r="U6" s="377"/>
      <c r="V6" s="377"/>
    </row>
    <row r="7" spans="1:23" s="296" customFormat="1" ht="75" x14ac:dyDescent="0.25">
      <c r="A7" s="293"/>
      <c r="B7" s="294" t="s">
        <v>113</v>
      </c>
      <c r="C7" s="294" t="s">
        <v>114</v>
      </c>
      <c r="D7" s="294" t="s">
        <v>115</v>
      </c>
      <c r="E7" s="294" t="s">
        <v>116</v>
      </c>
      <c r="F7" s="294" t="s">
        <v>117</v>
      </c>
      <c r="G7" s="294" t="s">
        <v>118</v>
      </c>
      <c r="H7" s="294" t="s">
        <v>119</v>
      </c>
      <c r="I7" s="294" t="s">
        <v>120</v>
      </c>
      <c r="J7" s="294" t="s">
        <v>121</v>
      </c>
      <c r="K7" s="294" t="s">
        <v>57</v>
      </c>
      <c r="L7" s="295"/>
      <c r="M7" s="294" t="s">
        <v>113</v>
      </c>
      <c r="N7" s="294" t="s">
        <v>114</v>
      </c>
      <c r="O7" s="294" t="s">
        <v>115</v>
      </c>
      <c r="P7" s="294" t="s">
        <v>116</v>
      </c>
      <c r="Q7" s="294" t="s">
        <v>117</v>
      </c>
      <c r="R7" s="294" t="s">
        <v>118</v>
      </c>
      <c r="S7" s="294" t="s">
        <v>119</v>
      </c>
      <c r="T7" s="294" t="s">
        <v>120</v>
      </c>
      <c r="U7" s="294" t="s">
        <v>121</v>
      </c>
      <c r="V7" s="294" t="s">
        <v>57</v>
      </c>
    </row>
    <row r="8" spans="1:23" x14ac:dyDescent="0.25">
      <c r="A8" s="75" t="s">
        <v>67</v>
      </c>
      <c r="B8" s="338">
        <v>3565</v>
      </c>
      <c r="C8" s="338">
        <v>620</v>
      </c>
      <c r="D8" s="338">
        <v>1685</v>
      </c>
      <c r="E8" s="338">
        <v>455</v>
      </c>
      <c r="F8" s="338">
        <v>565</v>
      </c>
      <c r="G8" s="338">
        <v>2485</v>
      </c>
      <c r="H8" s="338">
        <v>105</v>
      </c>
      <c r="I8" s="338">
        <v>455</v>
      </c>
      <c r="J8" s="338">
        <v>1020</v>
      </c>
      <c r="K8" s="338">
        <v>10945</v>
      </c>
      <c r="L8" s="38"/>
      <c r="M8" s="338">
        <v>4715</v>
      </c>
      <c r="N8" s="338">
        <v>1150</v>
      </c>
      <c r="O8" s="338">
        <v>1490</v>
      </c>
      <c r="P8" s="338">
        <v>510</v>
      </c>
      <c r="Q8" s="338">
        <v>580</v>
      </c>
      <c r="R8" s="338">
        <v>1120</v>
      </c>
      <c r="S8" s="338">
        <v>105</v>
      </c>
      <c r="T8" s="338">
        <v>680</v>
      </c>
      <c r="U8" s="338">
        <v>965</v>
      </c>
      <c r="V8" s="338">
        <v>11315</v>
      </c>
      <c r="W8" s="68"/>
    </row>
    <row r="9" spans="1:23" x14ac:dyDescent="0.25">
      <c r="A9" s="218" t="s">
        <v>2</v>
      </c>
      <c r="B9" s="339">
        <v>330</v>
      </c>
      <c r="C9" s="339">
        <v>0</v>
      </c>
      <c r="D9" s="339">
        <v>85</v>
      </c>
      <c r="E9" s="339">
        <v>0</v>
      </c>
      <c r="F9" s="339">
        <v>0</v>
      </c>
      <c r="G9" s="339">
        <v>45</v>
      </c>
      <c r="H9" s="339">
        <v>0</v>
      </c>
      <c r="I9" s="339">
        <v>15</v>
      </c>
      <c r="J9" s="339">
        <v>0</v>
      </c>
      <c r="K9" s="338">
        <v>480</v>
      </c>
      <c r="L9" s="38"/>
      <c r="M9" s="339">
        <v>385</v>
      </c>
      <c r="N9" s="339">
        <v>0</v>
      </c>
      <c r="O9" s="339">
        <v>75</v>
      </c>
      <c r="P9" s="339">
        <v>0</v>
      </c>
      <c r="Q9" s="339">
        <v>0</v>
      </c>
      <c r="R9" s="339">
        <v>55</v>
      </c>
      <c r="S9" s="339">
        <v>0</v>
      </c>
      <c r="T9" s="339">
        <v>35</v>
      </c>
      <c r="U9" s="339">
        <v>0</v>
      </c>
      <c r="V9" s="338">
        <v>550</v>
      </c>
    </row>
    <row r="10" spans="1:23" x14ac:dyDescent="0.25">
      <c r="A10" s="218" t="s">
        <v>3</v>
      </c>
      <c r="B10" s="339">
        <v>240</v>
      </c>
      <c r="C10" s="339">
        <v>15</v>
      </c>
      <c r="D10" s="339">
        <v>50</v>
      </c>
      <c r="E10" s="339">
        <v>0</v>
      </c>
      <c r="F10" s="339">
        <v>5</v>
      </c>
      <c r="G10" s="339">
        <v>75</v>
      </c>
      <c r="H10" s="339">
        <v>0</v>
      </c>
      <c r="I10" s="339">
        <v>0</v>
      </c>
      <c r="J10" s="339">
        <v>5</v>
      </c>
      <c r="K10" s="338">
        <v>385</v>
      </c>
      <c r="L10" s="38"/>
      <c r="M10" s="339">
        <v>310</v>
      </c>
      <c r="N10" s="339">
        <v>15</v>
      </c>
      <c r="O10" s="339">
        <v>30</v>
      </c>
      <c r="P10" s="339">
        <v>0</v>
      </c>
      <c r="Q10" s="339">
        <v>10</v>
      </c>
      <c r="R10" s="339">
        <v>30</v>
      </c>
      <c r="S10" s="339">
        <v>5</v>
      </c>
      <c r="T10" s="339">
        <v>0</v>
      </c>
      <c r="U10" s="339">
        <v>5</v>
      </c>
      <c r="V10" s="338">
        <v>400</v>
      </c>
      <c r="W10" s="68"/>
    </row>
    <row r="11" spans="1:23" x14ac:dyDescent="0.25">
      <c r="A11" s="218" t="s">
        <v>4</v>
      </c>
      <c r="B11" s="339">
        <v>90</v>
      </c>
      <c r="C11" s="339">
        <v>10</v>
      </c>
      <c r="D11" s="339">
        <v>0</v>
      </c>
      <c r="E11" s="339">
        <v>0</v>
      </c>
      <c r="F11" s="339">
        <v>0</v>
      </c>
      <c r="G11" s="339">
        <v>0</v>
      </c>
      <c r="H11" s="339">
        <v>0</v>
      </c>
      <c r="I11" s="339">
        <v>0</v>
      </c>
      <c r="J11" s="339">
        <v>0</v>
      </c>
      <c r="K11" s="338">
        <v>105</v>
      </c>
      <c r="L11" s="38"/>
      <c r="M11" s="339">
        <v>90</v>
      </c>
      <c r="N11" s="339">
        <v>5</v>
      </c>
      <c r="O11" s="339">
        <v>0</v>
      </c>
      <c r="P11" s="339">
        <v>0</v>
      </c>
      <c r="Q11" s="339">
        <v>0</v>
      </c>
      <c r="R11" s="339">
        <v>0</v>
      </c>
      <c r="S11" s="339">
        <v>0</v>
      </c>
      <c r="T11" s="339">
        <v>0</v>
      </c>
      <c r="U11" s="339">
        <v>0</v>
      </c>
      <c r="V11" s="338">
        <v>95</v>
      </c>
      <c r="W11" s="68"/>
    </row>
    <row r="12" spans="1:23" x14ac:dyDescent="0.25">
      <c r="A12" s="218" t="s">
        <v>5</v>
      </c>
      <c r="B12" s="339">
        <v>5</v>
      </c>
      <c r="C12" s="339">
        <v>35</v>
      </c>
      <c r="D12" s="339">
        <v>0</v>
      </c>
      <c r="E12" s="339">
        <v>0</v>
      </c>
      <c r="F12" s="339">
        <v>0</v>
      </c>
      <c r="G12" s="339">
        <v>0</v>
      </c>
      <c r="H12" s="339">
        <v>0</v>
      </c>
      <c r="I12" s="339">
        <v>40</v>
      </c>
      <c r="J12" s="339">
        <v>35</v>
      </c>
      <c r="K12" s="338">
        <v>110</v>
      </c>
      <c r="L12" s="38"/>
      <c r="M12" s="339">
        <v>5</v>
      </c>
      <c r="N12" s="339">
        <v>30</v>
      </c>
      <c r="O12" s="339">
        <v>0</v>
      </c>
      <c r="P12" s="339">
        <v>0</v>
      </c>
      <c r="Q12" s="339">
        <v>0</v>
      </c>
      <c r="R12" s="339">
        <v>0</v>
      </c>
      <c r="S12" s="339">
        <v>0</v>
      </c>
      <c r="T12" s="339">
        <v>45</v>
      </c>
      <c r="U12" s="339">
        <v>35</v>
      </c>
      <c r="V12" s="338">
        <v>115</v>
      </c>
      <c r="W12" s="68"/>
    </row>
    <row r="13" spans="1:23" x14ac:dyDescent="0.25">
      <c r="A13" s="218" t="s">
        <v>6</v>
      </c>
      <c r="B13" s="339">
        <v>115</v>
      </c>
      <c r="C13" s="339">
        <v>0</v>
      </c>
      <c r="D13" s="339">
        <v>0</v>
      </c>
      <c r="E13" s="339">
        <v>0</v>
      </c>
      <c r="F13" s="339">
        <v>0</v>
      </c>
      <c r="G13" s="339">
        <v>0</v>
      </c>
      <c r="H13" s="339">
        <v>0</v>
      </c>
      <c r="I13" s="339">
        <v>0</v>
      </c>
      <c r="J13" s="339">
        <v>40</v>
      </c>
      <c r="K13" s="338">
        <v>160</v>
      </c>
      <c r="L13" s="38"/>
      <c r="M13" s="339">
        <v>145</v>
      </c>
      <c r="N13" s="339">
        <v>0</v>
      </c>
      <c r="O13" s="339">
        <v>0</v>
      </c>
      <c r="P13" s="339">
        <v>0</v>
      </c>
      <c r="Q13" s="339">
        <v>0</v>
      </c>
      <c r="R13" s="339">
        <v>0</v>
      </c>
      <c r="S13" s="339">
        <v>0</v>
      </c>
      <c r="T13" s="339">
        <v>0</v>
      </c>
      <c r="U13" s="339">
        <v>20</v>
      </c>
      <c r="V13" s="338">
        <v>165</v>
      </c>
    </row>
    <row r="14" spans="1:23" x14ac:dyDescent="0.25">
      <c r="A14" s="218" t="s">
        <v>7</v>
      </c>
      <c r="B14" s="339">
        <v>0</v>
      </c>
      <c r="C14" s="339">
        <v>105</v>
      </c>
      <c r="D14" s="339">
        <v>15</v>
      </c>
      <c r="E14" s="339">
        <v>10</v>
      </c>
      <c r="F14" s="339">
        <v>0</v>
      </c>
      <c r="G14" s="339">
        <v>0</v>
      </c>
      <c r="H14" s="339">
        <v>5</v>
      </c>
      <c r="I14" s="339">
        <v>80</v>
      </c>
      <c r="J14" s="339">
        <v>90</v>
      </c>
      <c r="K14" s="338">
        <v>300</v>
      </c>
      <c r="L14" s="38"/>
      <c r="M14" s="339">
        <v>0</v>
      </c>
      <c r="N14" s="339">
        <v>135</v>
      </c>
      <c r="O14" s="339">
        <v>20</v>
      </c>
      <c r="P14" s="339">
        <v>10</v>
      </c>
      <c r="Q14" s="339">
        <v>0</v>
      </c>
      <c r="R14" s="339">
        <v>0</v>
      </c>
      <c r="S14" s="339">
        <v>10</v>
      </c>
      <c r="T14" s="339">
        <v>100</v>
      </c>
      <c r="U14" s="339">
        <v>55</v>
      </c>
      <c r="V14" s="338">
        <v>330</v>
      </c>
      <c r="W14" s="68"/>
    </row>
    <row r="15" spans="1:23" x14ac:dyDescent="0.25">
      <c r="A15" s="218" t="s">
        <v>8</v>
      </c>
      <c r="B15" s="339">
        <v>50</v>
      </c>
      <c r="C15" s="339">
        <v>30</v>
      </c>
      <c r="D15" s="339">
        <v>65</v>
      </c>
      <c r="E15" s="339">
        <v>110</v>
      </c>
      <c r="F15" s="339">
        <v>50</v>
      </c>
      <c r="G15" s="339">
        <v>10</v>
      </c>
      <c r="H15" s="339">
        <v>20</v>
      </c>
      <c r="I15" s="339">
        <v>0</v>
      </c>
      <c r="J15" s="339">
        <v>0</v>
      </c>
      <c r="K15" s="338">
        <v>335</v>
      </c>
      <c r="L15" s="38"/>
      <c r="M15" s="339">
        <v>50</v>
      </c>
      <c r="N15" s="339">
        <v>45</v>
      </c>
      <c r="O15" s="339">
        <v>80</v>
      </c>
      <c r="P15" s="339">
        <v>125</v>
      </c>
      <c r="Q15" s="339">
        <v>45</v>
      </c>
      <c r="R15" s="339">
        <v>5</v>
      </c>
      <c r="S15" s="339">
        <v>15</v>
      </c>
      <c r="T15" s="339">
        <v>0</v>
      </c>
      <c r="U15" s="339">
        <v>0</v>
      </c>
      <c r="V15" s="338">
        <v>365</v>
      </c>
    </row>
    <row r="16" spans="1:23" x14ac:dyDescent="0.25">
      <c r="A16" s="218" t="s">
        <v>9</v>
      </c>
      <c r="B16" s="339">
        <v>150</v>
      </c>
      <c r="C16" s="339">
        <v>0</v>
      </c>
      <c r="D16" s="339">
        <v>70</v>
      </c>
      <c r="E16" s="339">
        <v>5</v>
      </c>
      <c r="F16" s="339">
        <v>0</v>
      </c>
      <c r="G16" s="339">
        <v>0</v>
      </c>
      <c r="H16" s="339">
        <v>0</v>
      </c>
      <c r="I16" s="339">
        <v>0</v>
      </c>
      <c r="J16" s="339">
        <v>0</v>
      </c>
      <c r="K16" s="338">
        <v>225</v>
      </c>
      <c r="L16" s="38"/>
      <c r="M16" s="339">
        <v>150</v>
      </c>
      <c r="N16" s="339">
        <v>0</v>
      </c>
      <c r="O16" s="339">
        <v>75</v>
      </c>
      <c r="P16" s="339">
        <v>5</v>
      </c>
      <c r="Q16" s="339">
        <v>0</v>
      </c>
      <c r="R16" s="339">
        <v>0</v>
      </c>
      <c r="S16" s="339">
        <v>0</v>
      </c>
      <c r="T16" s="339">
        <v>0</v>
      </c>
      <c r="U16" s="339">
        <v>0</v>
      </c>
      <c r="V16" s="338">
        <v>225</v>
      </c>
    </row>
    <row r="17" spans="1:22" x14ac:dyDescent="0.25">
      <c r="A17" s="218" t="s">
        <v>10</v>
      </c>
      <c r="B17" s="339">
        <v>20</v>
      </c>
      <c r="C17" s="339">
        <v>10</v>
      </c>
      <c r="D17" s="339">
        <v>0</v>
      </c>
      <c r="E17" s="339">
        <v>0</v>
      </c>
      <c r="F17" s="339">
        <v>15</v>
      </c>
      <c r="G17" s="339">
        <v>30</v>
      </c>
      <c r="H17" s="339">
        <v>0</v>
      </c>
      <c r="I17" s="339">
        <v>25</v>
      </c>
      <c r="J17" s="339">
        <v>0</v>
      </c>
      <c r="K17" s="338">
        <v>95</v>
      </c>
      <c r="L17" s="38"/>
      <c r="M17" s="339">
        <v>35</v>
      </c>
      <c r="N17" s="339">
        <v>10</v>
      </c>
      <c r="O17" s="339">
        <v>0</v>
      </c>
      <c r="P17" s="339">
        <v>0</v>
      </c>
      <c r="Q17" s="339">
        <v>15</v>
      </c>
      <c r="R17" s="339">
        <v>25</v>
      </c>
      <c r="S17" s="339">
        <v>0</v>
      </c>
      <c r="T17" s="339">
        <v>35</v>
      </c>
      <c r="U17" s="339">
        <v>0</v>
      </c>
      <c r="V17" s="338">
        <v>115</v>
      </c>
    </row>
    <row r="18" spans="1:22" x14ac:dyDescent="0.25">
      <c r="A18" s="218" t="s">
        <v>11</v>
      </c>
      <c r="B18" s="339">
        <v>65</v>
      </c>
      <c r="C18" s="339">
        <v>0</v>
      </c>
      <c r="D18" s="339">
        <v>0</v>
      </c>
      <c r="E18" s="339">
        <v>0</v>
      </c>
      <c r="F18" s="339">
        <v>10</v>
      </c>
      <c r="G18" s="339">
        <v>165</v>
      </c>
      <c r="H18" s="339">
        <v>0</v>
      </c>
      <c r="I18" s="339">
        <v>0</v>
      </c>
      <c r="J18" s="339">
        <v>0</v>
      </c>
      <c r="K18" s="338">
        <v>240</v>
      </c>
      <c r="L18" s="38"/>
      <c r="M18" s="339">
        <v>150</v>
      </c>
      <c r="N18" s="339">
        <v>0</v>
      </c>
      <c r="O18" s="339">
        <v>0</v>
      </c>
      <c r="P18" s="339">
        <v>0</v>
      </c>
      <c r="Q18" s="339">
        <v>15</v>
      </c>
      <c r="R18" s="339">
        <v>90</v>
      </c>
      <c r="S18" s="339">
        <v>0</v>
      </c>
      <c r="T18" s="339">
        <v>0</v>
      </c>
      <c r="U18" s="339">
        <v>0</v>
      </c>
      <c r="V18" s="338">
        <v>260</v>
      </c>
    </row>
    <row r="19" spans="1:22" x14ac:dyDescent="0.25">
      <c r="A19" s="218" t="s">
        <v>12</v>
      </c>
      <c r="B19" s="339">
        <v>50</v>
      </c>
      <c r="C19" s="339">
        <v>0</v>
      </c>
      <c r="D19" s="339">
        <v>0</v>
      </c>
      <c r="E19" s="339">
        <v>0</v>
      </c>
      <c r="F19" s="339">
        <v>0</v>
      </c>
      <c r="G19" s="339">
        <v>20</v>
      </c>
      <c r="H19" s="339">
        <v>0</v>
      </c>
      <c r="I19" s="339">
        <v>0</v>
      </c>
      <c r="J19" s="339">
        <v>0</v>
      </c>
      <c r="K19" s="338">
        <v>70</v>
      </c>
      <c r="L19" s="38"/>
      <c r="M19" s="339">
        <v>40</v>
      </c>
      <c r="N19" s="339">
        <v>0</v>
      </c>
      <c r="O19" s="339">
        <v>0</v>
      </c>
      <c r="P19" s="339">
        <v>0</v>
      </c>
      <c r="Q19" s="339">
        <v>0</v>
      </c>
      <c r="R19" s="339">
        <v>10</v>
      </c>
      <c r="S19" s="339">
        <v>0</v>
      </c>
      <c r="T19" s="339">
        <v>5</v>
      </c>
      <c r="U19" s="339">
        <v>0</v>
      </c>
      <c r="V19" s="338">
        <v>55</v>
      </c>
    </row>
    <row r="20" spans="1:22" x14ac:dyDescent="0.25">
      <c r="A20" s="218" t="s">
        <v>13</v>
      </c>
      <c r="B20" s="339">
        <v>25</v>
      </c>
      <c r="C20" s="339">
        <v>0</v>
      </c>
      <c r="D20" s="339">
        <v>95</v>
      </c>
      <c r="E20" s="339">
        <v>25</v>
      </c>
      <c r="F20" s="339">
        <v>50</v>
      </c>
      <c r="G20" s="339">
        <v>230</v>
      </c>
      <c r="H20" s="339">
        <v>0</v>
      </c>
      <c r="I20" s="339">
        <v>0</v>
      </c>
      <c r="J20" s="339">
        <v>565</v>
      </c>
      <c r="K20" s="338">
        <v>1000</v>
      </c>
      <c r="L20" s="38"/>
      <c r="M20" s="339">
        <v>120</v>
      </c>
      <c r="N20" s="339">
        <v>10</v>
      </c>
      <c r="O20" s="339">
        <v>100</v>
      </c>
      <c r="P20" s="339">
        <v>55</v>
      </c>
      <c r="Q20" s="339">
        <v>95</v>
      </c>
      <c r="R20" s="339">
        <v>115</v>
      </c>
      <c r="S20" s="339">
        <v>0</v>
      </c>
      <c r="T20" s="339">
        <v>0</v>
      </c>
      <c r="U20" s="339">
        <v>600</v>
      </c>
      <c r="V20" s="338">
        <v>1100</v>
      </c>
    </row>
    <row r="21" spans="1:22" x14ac:dyDescent="0.25">
      <c r="A21" s="218" t="s">
        <v>14</v>
      </c>
      <c r="B21" s="339">
        <v>5</v>
      </c>
      <c r="C21" s="339">
        <v>10</v>
      </c>
      <c r="D21" s="339">
        <v>20</v>
      </c>
      <c r="E21" s="339">
        <v>0</v>
      </c>
      <c r="F21" s="339">
        <v>0</v>
      </c>
      <c r="G21" s="339">
        <v>0</v>
      </c>
      <c r="H21" s="339">
        <v>0</v>
      </c>
      <c r="I21" s="339">
        <v>0</v>
      </c>
      <c r="J21" s="339">
        <v>0</v>
      </c>
      <c r="K21" s="338">
        <v>40</v>
      </c>
      <c r="L21" s="38"/>
      <c r="M21" s="339">
        <v>5</v>
      </c>
      <c r="N21" s="339">
        <v>10</v>
      </c>
      <c r="O21" s="339">
        <v>20</v>
      </c>
      <c r="P21" s="339">
        <v>0</v>
      </c>
      <c r="Q21" s="339">
        <v>0</v>
      </c>
      <c r="R21" s="339">
        <v>5</v>
      </c>
      <c r="S21" s="339">
        <v>0</v>
      </c>
      <c r="T21" s="339">
        <v>0</v>
      </c>
      <c r="U21" s="339">
        <v>0</v>
      </c>
      <c r="V21" s="338">
        <v>45</v>
      </c>
    </row>
    <row r="22" spans="1:22" x14ac:dyDescent="0.25">
      <c r="A22" s="218" t="s">
        <v>15</v>
      </c>
      <c r="B22" s="339">
        <v>125</v>
      </c>
      <c r="C22" s="339">
        <v>5</v>
      </c>
      <c r="D22" s="339">
        <v>185</v>
      </c>
      <c r="E22" s="339">
        <v>0</v>
      </c>
      <c r="F22" s="339">
        <v>0</v>
      </c>
      <c r="G22" s="339">
        <v>0</v>
      </c>
      <c r="H22" s="339">
        <v>0</v>
      </c>
      <c r="I22" s="339">
        <v>25</v>
      </c>
      <c r="J22" s="339">
        <v>0</v>
      </c>
      <c r="K22" s="338">
        <v>340</v>
      </c>
      <c r="L22" s="38"/>
      <c r="M22" s="339">
        <v>155</v>
      </c>
      <c r="N22" s="339">
        <v>10</v>
      </c>
      <c r="O22" s="339">
        <v>120</v>
      </c>
      <c r="P22" s="339">
        <v>0</v>
      </c>
      <c r="Q22" s="339">
        <v>0</v>
      </c>
      <c r="R22" s="339">
        <v>0</v>
      </c>
      <c r="S22" s="339">
        <v>0</v>
      </c>
      <c r="T22" s="339">
        <v>30</v>
      </c>
      <c r="U22" s="339">
        <v>0</v>
      </c>
      <c r="V22" s="338">
        <v>315</v>
      </c>
    </row>
    <row r="23" spans="1:22" x14ac:dyDescent="0.25">
      <c r="A23" s="218" t="s">
        <v>16</v>
      </c>
      <c r="B23" s="339">
        <v>170</v>
      </c>
      <c r="C23" s="339">
        <v>0</v>
      </c>
      <c r="D23" s="339">
        <v>305</v>
      </c>
      <c r="E23" s="339">
        <v>0</v>
      </c>
      <c r="F23" s="339">
        <v>140</v>
      </c>
      <c r="G23" s="339">
        <v>75</v>
      </c>
      <c r="H23" s="339">
        <v>20</v>
      </c>
      <c r="I23" s="339">
        <v>0</v>
      </c>
      <c r="J23" s="339">
        <v>0</v>
      </c>
      <c r="K23" s="338">
        <v>710</v>
      </c>
      <c r="L23" s="38"/>
      <c r="M23" s="339">
        <v>425</v>
      </c>
      <c r="N23" s="339">
        <v>0</v>
      </c>
      <c r="O23" s="339">
        <v>145</v>
      </c>
      <c r="P23" s="339">
        <v>0</v>
      </c>
      <c r="Q23" s="339">
        <v>130</v>
      </c>
      <c r="R23" s="339">
        <v>45</v>
      </c>
      <c r="S23" s="339">
        <v>25</v>
      </c>
      <c r="T23" s="339">
        <v>0</v>
      </c>
      <c r="U23" s="339">
        <v>0</v>
      </c>
      <c r="V23" s="338">
        <v>775</v>
      </c>
    </row>
    <row r="24" spans="1:22" x14ac:dyDescent="0.25">
      <c r="A24" s="218" t="s">
        <v>17</v>
      </c>
      <c r="B24" s="339">
        <v>0</v>
      </c>
      <c r="C24" s="339">
        <v>290</v>
      </c>
      <c r="D24" s="339">
        <v>170</v>
      </c>
      <c r="E24" s="339">
        <v>135</v>
      </c>
      <c r="F24" s="339">
        <v>115</v>
      </c>
      <c r="G24" s="339">
        <v>1095</v>
      </c>
      <c r="H24" s="339">
        <v>0</v>
      </c>
      <c r="I24" s="339">
        <v>105</v>
      </c>
      <c r="J24" s="339">
        <v>30</v>
      </c>
      <c r="K24" s="338">
        <v>1940</v>
      </c>
      <c r="L24" s="38"/>
      <c r="M24" s="339">
        <v>0</v>
      </c>
      <c r="N24" s="339">
        <v>705</v>
      </c>
      <c r="O24" s="339">
        <v>220</v>
      </c>
      <c r="P24" s="339">
        <v>170</v>
      </c>
      <c r="Q24" s="339">
        <v>120</v>
      </c>
      <c r="R24" s="339">
        <v>380</v>
      </c>
      <c r="S24" s="339">
        <v>0</v>
      </c>
      <c r="T24" s="339">
        <v>180</v>
      </c>
      <c r="U24" s="339">
        <v>5</v>
      </c>
      <c r="V24" s="338">
        <v>1780</v>
      </c>
    </row>
    <row r="25" spans="1:22" x14ac:dyDescent="0.25">
      <c r="A25" s="263" t="s">
        <v>18</v>
      </c>
      <c r="B25" s="340">
        <v>125</v>
      </c>
      <c r="C25" s="340">
        <v>0</v>
      </c>
      <c r="D25" s="340">
        <v>5</v>
      </c>
      <c r="E25" s="340">
        <v>0</v>
      </c>
      <c r="F25" s="340">
        <v>5</v>
      </c>
      <c r="G25" s="340">
        <v>95</v>
      </c>
      <c r="H25" s="340">
        <v>0</v>
      </c>
      <c r="I25" s="340">
        <v>0</v>
      </c>
      <c r="J25" s="340">
        <v>85</v>
      </c>
      <c r="K25" s="341">
        <v>310</v>
      </c>
      <c r="L25" s="264"/>
      <c r="M25" s="340">
        <v>110</v>
      </c>
      <c r="N25" s="340">
        <v>0</v>
      </c>
      <c r="O25" s="340">
        <v>5</v>
      </c>
      <c r="P25" s="340">
        <v>0</v>
      </c>
      <c r="Q25" s="340">
        <v>5</v>
      </c>
      <c r="R25" s="340">
        <v>95</v>
      </c>
      <c r="S25" s="340">
        <v>5</v>
      </c>
      <c r="T25" s="340">
        <v>0</v>
      </c>
      <c r="U25" s="340">
        <v>75</v>
      </c>
      <c r="V25" s="341">
        <v>300</v>
      </c>
    </row>
    <row r="26" spans="1:22" x14ac:dyDescent="0.25">
      <c r="A26" s="218" t="s">
        <v>19</v>
      </c>
      <c r="B26" s="339">
        <v>0</v>
      </c>
      <c r="C26" s="339">
        <v>10</v>
      </c>
      <c r="D26" s="339">
        <v>55</v>
      </c>
      <c r="E26" s="339">
        <v>0</v>
      </c>
      <c r="F26" s="339">
        <v>0</v>
      </c>
      <c r="G26" s="339">
        <v>15</v>
      </c>
      <c r="H26" s="339">
        <v>0</v>
      </c>
      <c r="I26" s="339">
        <v>0</v>
      </c>
      <c r="J26" s="339">
        <v>0</v>
      </c>
      <c r="K26" s="338">
        <v>85</v>
      </c>
      <c r="L26" s="38"/>
      <c r="M26" s="339">
        <v>0</v>
      </c>
      <c r="N26" s="339">
        <v>10</v>
      </c>
      <c r="O26" s="339">
        <v>70</v>
      </c>
      <c r="P26" s="339">
        <v>0</v>
      </c>
      <c r="Q26" s="339">
        <v>0</v>
      </c>
      <c r="R26" s="339">
        <v>5</v>
      </c>
      <c r="S26" s="339">
        <v>0</v>
      </c>
      <c r="T26" s="339">
        <v>0</v>
      </c>
      <c r="U26" s="339">
        <v>0</v>
      </c>
      <c r="V26" s="338">
        <v>85</v>
      </c>
    </row>
    <row r="27" spans="1:22" x14ac:dyDescent="0.25">
      <c r="A27" s="218" t="s">
        <v>20</v>
      </c>
      <c r="B27" s="339">
        <v>10</v>
      </c>
      <c r="C27" s="339">
        <v>0</v>
      </c>
      <c r="D27" s="339">
        <v>45</v>
      </c>
      <c r="E27" s="339">
        <v>0</v>
      </c>
      <c r="F27" s="339">
        <v>45</v>
      </c>
      <c r="G27" s="339">
        <v>0</v>
      </c>
      <c r="H27" s="339">
        <v>0</v>
      </c>
      <c r="I27" s="339">
        <v>5</v>
      </c>
      <c r="J27" s="339">
        <v>20</v>
      </c>
      <c r="K27" s="338">
        <v>125</v>
      </c>
      <c r="L27" s="38"/>
      <c r="M27" s="339">
        <v>15</v>
      </c>
      <c r="N27" s="339">
        <v>10</v>
      </c>
      <c r="O27" s="339">
        <v>60</v>
      </c>
      <c r="P27" s="339">
        <v>0</v>
      </c>
      <c r="Q27" s="339">
        <v>30</v>
      </c>
      <c r="R27" s="339">
        <v>5</v>
      </c>
      <c r="S27" s="339">
        <v>0</v>
      </c>
      <c r="T27" s="339">
        <v>5</v>
      </c>
      <c r="U27" s="339">
        <v>5</v>
      </c>
      <c r="V27" s="338">
        <v>130</v>
      </c>
    </row>
    <row r="28" spans="1:22" x14ac:dyDescent="0.25">
      <c r="A28" s="218" t="s">
        <v>21</v>
      </c>
      <c r="B28" s="339">
        <v>165</v>
      </c>
      <c r="C28" s="339">
        <v>25</v>
      </c>
      <c r="D28" s="339">
        <v>10</v>
      </c>
      <c r="E28" s="339">
        <v>5</v>
      </c>
      <c r="F28" s="339">
        <v>0</v>
      </c>
      <c r="G28" s="339">
        <v>0</v>
      </c>
      <c r="H28" s="339">
        <v>10</v>
      </c>
      <c r="I28" s="339">
        <v>0</v>
      </c>
      <c r="J28" s="339">
        <v>0</v>
      </c>
      <c r="K28" s="338">
        <v>215</v>
      </c>
      <c r="L28" s="38"/>
      <c r="M28" s="339">
        <v>155</v>
      </c>
      <c r="N28" s="339">
        <v>25</v>
      </c>
      <c r="O28" s="339">
        <v>5</v>
      </c>
      <c r="P28" s="339">
        <v>25</v>
      </c>
      <c r="Q28" s="339">
        <v>0</v>
      </c>
      <c r="R28" s="339">
        <v>0</v>
      </c>
      <c r="S28" s="339">
        <v>15</v>
      </c>
      <c r="T28" s="339">
        <v>0</v>
      </c>
      <c r="U28" s="339">
        <v>0</v>
      </c>
      <c r="V28" s="338">
        <v>220</v>
      </c>
    </row>
    <row r="29" spans="1:22" x14ac:dyDescent="0.25">
      <c r="A29" s="218" t="s">
        <v>22</v>
      </c>
      <c r="B29" s="339">
        <v>55</v>
      </c>
      <c r="C29" s="339">
        <v>0</v>
      </c>
      <c r="D29" s="339">
        <v>120</v>
      </c>
      <c r="E29" s="339">
        <v>75</v>
      </c>
      <c r="F29" s="339">
        <v>25</v>
      </c>
      <c r="G29" s="339">
        <v>0</v>
      </c>
      <c r="H29" s="339">
        <v>20</v>
      </c>
      <c r="I29" s="339">
        <v>0</v>
      </c>
      <c r="J29" s="339">
        <v>0</v>
      </c>
      <c r="K29" s="338">
        <v>290</v>
      </c>
      <c r="L29" s="38"/>
      <c r="M29" s="339">
        <v>175</v>
      </c>
      <c r="N29" s="339">
        <v>0</v>
      </c>
      <c r="O29" s="339">
        <v>55</v>
      </c>
      <c r="P29" s="339">
        <v>55</v>
      </c>
      <c r="Q29" s="339">
        <v>25</v>
      </c>
      <c r="R29" s="339">
        <v>0</v>
      </c>
      <c r="S29" s="339">
        <v>10</v>
      </c>
      <c r="T29" s="339">
        <v>0</v>
      </c>
      <c r="U29" s="339">
        <v>0</v>
      </c>
      <c r="V29" s="338">
        <v>320</v>
      </c>
    </row>
    <row r="30" spans="1:22" x14ac:dyDescent="0.25">
      <c r="A30" s="218" t="s">
        <v>23</v>
      </c>
      <c r="B30" s="339">
        <v>730</v>
      </c>
      <c r="C30" s="339">
        <v>15</v>
      </c>
      <c r="D30" s="339">
        <v>5</v>
      </c>
      <c r="E30" s="339">
        <v>10</v>
      </c>
      <c r="F30" s="339">
        <v>0</v>
      </c>
      <c r="G30" s="339">
        <v>0</v>
      </c>
      <c r="H30" s="339">
        <v>0</v>
      </c>
      <c r="I30" s="339">
        <v>0</v>
      </c>
      <c r="J30" s="339">
        <v>0</v>
      </c>
      <c r="K30" s="338">
        <v>765</v>
      </c>
      <c r="L30" s="38"/>
      <c r="M30" s="339">
        <v>760</v>
      </c>
      <c r="N30" s="339">
        <v>20</v>
      </c>
      <c r="O30" s="339">
        <v>15</v>
      </c>
      <c r="P30" s="339">
        <v>10</v>
      </c>
      <c r="Q30" s="339">
        <v>0</v>
      </c>
      <c r="R30" s="339">
        <v>0</v>
      </c>
      <c r="S30" s="339">
        <v>0</v>
      </c>
      <c r="T30" s="339">
        <v>0</v>
      </c>
      <c r="U30" s="339">
        <v>0</v>
      </c>
      <c r="V30" s="338">
        <v>810</v>
      </c>
    </row>
    <row r="31" spans="1:22" x14ac:dyDescent="0.25">
      <c r="A31" s="218" t="s">
        <v>24</v>
      </c>
      <c r="B31" s="339">
        <v>25</v>
      </c>
      <c r="C31" s="339">
        <v>0</v>
      </c>
      <c r="D31" s="339">
        <v>0</v>
      </c>
      <c r="E31" s="339">
        <v>0</v>
      </c>
      <c r="F31" s="339">
        <v>0</v>
      </c>
      <c r="G31" s="339">
        <v>10</v>
      </c>
      <c r="H31" s="339">
        <v>0</v>
      </c>
      <c r="I31" s="339">
        <v>0</v>
      </c>
      <c r="J31" s="339">
        <v>0</v>
      </c>
      <c r="K31" s="338">
        <v>35</v>
      </c>
      <c r="L31" s="38"/>
      <c r="M31" s="339">
        <v>25</v>
      </c>
      <c r="N31" s="339">
        <v>0</v>
      </c>
      <c r="O31" s="339">
        <v>0</v>
      </c>
      <c r="P31" s="339">
        <v>0</v>
      </c>
      <c r="Q31" s="339">
        <v>0</v>
      </c>
      <c r="R31" s="339">
        <v>5</v>
      </c>
      <c r="S31" s="339">
        <v>0</v>
      </c>
      <c r="T31" s="339">
        <v>0</v>
      </c>
      <c r="U31" s="339">
        <v>0</v>
      </c>
      <c r="V31" s="338">
        <v>35</v>
      </c>
    </row>
    <row r="32" spans="1:22" x14ac:dyDescent="0.25">
      <c r="A32" s="218" t="s">
        <v>25</v>
      </c>
      <c r="B32" s="339">
        <v>60</v>
      </c>
      <c r="C32" s="339">
        <v>0</v>
      </c>
      <c r="D32" s="339">
        <v>80</v>
      </c>
      <c r="E32" s="339">
        <v>5</v>
      </c>
      <c r="F32" s="339">
        <v>5</v>
      </c>
      <c r="G32" s="339">
        <v>0</v>
      </c>
      <c r="H32" s="339">
        <v>0</v>
      </c>
      <c r="I32" s="339">
        <v>0</v>
      </c>
      <c r="J32" s="339">
        <v>0</v>
      </c>
      <c r="K32" s="338">
        <v>155</v>
      </c>
      <c r="L32" s="38"/>
      <c r="M32" s="339">
        <v>60</v>
      </c>
      <c r="N32" s="339">
        <v>0</v>
      </c>
      <c r="O32" s="339">
        <v>85</v>
      </c>
      <c r="P32" s="339">
        <v>5</v>
      </c>
      <c r="Q32" s="339">
        <v>5</v>
      </c>
      <c r="R32" s="339">
        <v>0</v>
      </c>
      <c r="S32" s="339">
        <v>0</v>
      </c>
      <c r="T32" s="339">
        <v>0</v>
      </c>
      <c r="U32" s="339">
        <v>0</v>
      </c>
      <c r="V32" s="338">
        <v>150</v>
      </c>
    </row>
    <row r="33" spans="1:32" x14ac:dyDescent="0.25">
      <c r="A33" s="218" t="s">
        <v>26</v>
      </c>
      <c r="B33" s="339">
        <v>230</v>
      </c>
      <c r="C33" s="339">
        <v>30</v>
      </c>
      <c r="D33" s="339">
        <v>0</v>
      </c>
      <c r="E33" s="339">
        <v>0</v>
      </c>
      <c r="F33" s="339">
        <v>0</v>
      </c>
      <c r="G33" s="339">
        <v>20</v>
      </c>
      <c r="H33" s="339">
        <v>0</v>
      </c>
      <c r="I33" s="339">
        <v>0</v>
      </c>
      <c r="J33" s="339">
        <v>55</v>
      </c>
      <c r="K33" s="338">
        <v>335</v>
      </c>
      <c r="L33" s="38"/>
      <c r="M33" s="339">
        <v>230</v>
      </c>
      <c r="N33" s="339">
        <v>35</v>
      </c>
      <c r="O33" s="339">
        <v>0</v>
      </c>
      <c r="P33" s="339">
        <v>0</v>
      </c>
      <c r="Q33" s="339">
        <v>0</v>
      </c>
      <c r="R33" s="339">
        <v>5</v>
      </c>
      <c r="S33" s="339">
        <v>0</v>
      </c>
      <c r="T33" s="339">
        <v>0</v>
      </c>
      <c r="U33" s="339">
        <v>70</v>
      </c>
      <c r="V33" s="338">
        <v>345</v>
      </c>
    </row>
    <row r="34" spans="1:32" x14ac:dyDescent="0.25">
      <c r="A34" s="218" t="s">
        <v>27</v>
      </c>
      <c r="B34" s="339">
        <v>25</v>
      </c>
      <c r="C34" s="339">
        <v>0</v>
      </c>
      <c r="D34" s="339">
        <v>0</v>
      </c>
      <c r="E34" s="339">
        <v>0</v>
      </c>
      <c r="F34" s="339">
        <v>0</v>
      </c>
      <c r="G34" s="339">
        <v>5</v>
      </c>
      <c r="H34" s="339">
        <v>0</v>
      </c>
      <c r="I34" s="339">
        <v>0</v>
      </c>
      <c r="J34" s="339">
        <v>90</v>
      </c>
      <c r="K34" s="338">
        <v>120</v>
      </c>
      <c r="L34" s="38"/>
      <c r="M34" s="339">
        <v>25</v>
      </c>
      <c r="N34" s="339">
        <v>0</v>
      </c>
      <c r="O34" s="339">
        <v>0</v>
      </c>
      <c r="P34" s="339">
        <v>0</v>
      </c>
      <c r="Q34" s="339">
        <v>0</v>
      </c>
      <c r="R34" s="339">
        <v>5</v>
      </c>
      <c r="S34" s="339">
        <v>0</v>
      </c>
      <c r="T34" s="339">
        <v>0</v>
      </c>
      <c r="U34" s="339">
        <v>95</v>
      </c>
      <c r="V34" s="338">
        <v>120</v>
      </c>
    </row>
    <row r="35" spans="1:32" x14ac:dyDescent="0.25">
      <c r="A35" s="218" t="s">
        <v>28</v>
      </c>
      <c r="B35" s="339">
        <v>50</v>
      </c>
      <c r="C35" s="339">
        <v>0</v>
      </c>
      <c r="D35" s="339">
        <v>0</v>
      </c>
      <c r="E35" s="339">
        <v>0</v>
      </c>
      <c r="F35" s="339">
        <v>0</v>
      </c>
      <c r="G35" s="339">
        <v>5</v>
      </c>
      <c r="H35" s="339">
        <v>0</v>
      </c>
      <c r="I35" s="339">
        <v>0</v>
      </c>
      <c r="J35" s="339">
        <v>0</v>
      </c>
      <c r="K35" s="338">
        <v>55</v>
      </c>
      <c r="L35" s="38"/>
      <c r="M35" s="339">
        <v>50</v>
      </c>
      <c r="N35" s="339">
        <v>5</v>
      </c>
      <c r="O35" s="339">
        <v>0</v>
      </c>
      <c r="P35" s="339">
        <v>0</v>
      </c>
      <c r="Q35" s="339">
        <v>0</v>
      </c>
      <c r="R35" s="339">
        <v>0</v>
      </c>
      <c r="S35" s="339">
        <v>0</v>
      </c>
      <c r="T35" s="339">
        <v>0</v>
      </c>
      <c r="U35" s="339">
        <v>0</v>
      </c>
      <c r="V35" s="338">
        <v>55</v>
      </c>
    </row>
    <row r="36" spans="1:32" x14ac:dyDescent="0.25">
      <c r="A36" s="218" t="s">
        <v>29</v>
      </c>
      <c r="B36" s="339">
        <v>115</v>
      </c>
      <c r="C36" s="339">
        <v>5</v>
      </c>
      <c r="D36" s="339">
        <v>100</v>
      </c>
      <c r="E36" s="339">
        <v>10</v>
      </c>
      <c r="F36" s="339">
        <v>0</v>
      </c>
      <c r="G36" s="339">
        <v>0</v>
      </c>
      <c r="H36" s="339">
        <v>10</v>
      </c>
      <c r="I36" s="339">
        <v>80</v>
      </c>
      <c r="J36" s="339">
        <v>0</v>
      </c>
      <c r="K36" s="338">
        <v>325</v>
      </c>
      <c r="L36" s="38"/>
      <c r="M36" s="339">
        <v>130</v>
      </c>
      <c r="N36" s="339">
        <v>10</v>
      </c>
      <c r="O36" s="339">
        <v>100</v>
      </c>
      <c r="P36" s="339">
        <v>10</v>
      </c>
      <c r="Q36" s="339">
        <v>0</v>
      </c>
      <c r="R36" s="339">
        <v>0</v>
      </c>
      <c r="S36" s="339">
        <v>5</v>
      </c>
      <c r="T36" s="339">
        <v>100</v>
      </c>
      <c r="U36" s="339">
        <v>0</v>
      </c>
      <c r="V36" s="338">
        <v>355</v>
      </c>
    </row>
    <row r="37" spans="1:32" x14ac:dyDescent="0.25">
      <c r="A37" s="218" t="s">
        <v>30</v>
      </c>
      <c r="B37" s="339">
        <v>215</v>
      </c>
      <c r="C37" s="339">
        <v>15</v>
      </c>
      <c r="D37" s="339">
        <v>160</v>
      </c>
      <c r="E37" s="339">
        <v>50</v>
      </c>
      <c r="F37" s="339">
        <v>85</v>
      </c>
      <c r="G37" s="339">
        <v>30</v>
      </c>
      <c r="H37" s="339">
        <v>20</v>
      </c>
      <c r="I37" s="339">
        <v>60</v>
      </c>
      <c r="J37" s="339">
        <v>0</v>
      </c>
      <c r="K37" s="338">
        <v>620</v>
      </c>
      <c r="L37" s="38"/>
      <c r="M37" s="339">
        <v>330</v>
      </c>
      <c r="N37" s="339">
        <v>25</v>
      </c>
      <c r="O37" s="339">
        <v>105</v>
      </c>
      <c r="P37" s="339">
        <v>20</v>
      </c>
      <c r="Q37" s="339">
        <v>55</v>
      </c>
      <c r="R37" s="339">
        <v>10</v>
      </c>
      <c r="S37" s="339">
        <v>15</v>
      </c>
      <c r="T37" s="339">
        <v>100</v>
      </c>
      <c r="U37" s="339">
        <v>0</v>
      </c>
      <c r="V37" s="338">
        <v>660</v>
      </c>
    </row>
    <row r="38" spans="1:32" x14ac:dyDescent="0.25">
      <c r="A38" s="218" t="s">
        <v>31</v>
      </c>
      <c r="B38" s="339">
        <v>65</v>
      </c>
      <c r="C38" s="339">
        <v>0</v>
      </c>
      <c r="D38" s="339">
        <v>0</v>
      </c>
      <c r="E38" s="339">
        <v>0</v>
      </c>
      <c r="F38" s="339">
        <v>0</v>
      </c>
      <c r="G38" s="339">
        <v>100</v>
      </c>
      <c r="H38" s="339">
        <v>0</v>
      </c>
      <c r="I38" s="339">
        <v>10</v>
      </c>
      <c r="J38" s="339">
        <v>0</v>
      </c>
      <c r="K38" s="338">
        <v>180</v>
      </c>
      <c r="L38" s="38"/>
      <c r="M38" s="339">
        <v>115</v>
      </c>
      <c r="N38" s="339">
        <v>0</v>
      </c>
      <c r="O38" s="339">
        <v>5</v>
      </c>
      <c r="P38" s="339">
        <v>0</v>
      </c>
      <c r="Q38" s="339">
        <v>0</v>
      </c>
      <c r="R38" s="339">
        <v>50</v>
      </c>
      <c r="S38" s="339">
        <v>5</v>
      </c>
      <c r="T38" s="339">
        <v>5</v>
      </c>
      <c r="U38" s="339">
        <v>0</v>
      </c>
      <c r="V38" s="338">
        <v>180</v>
      </c>
    </row>
    <row r="39" spans="1:32" x14ac:dyDescent="0.25">
      <c r="A39" s="218" t="s">
        <v>32</v>
      </c>
      <c r="B39" s="339">
        <v>205</v>
      </c>
      <c r="C39" s="339">
        <v>0</v>
      </c>
      <c r="D39" s="339">
        <v>25</v>
      </c>
      <c r="E39" s="339">
        <v>15</v>
      </c>
      <c r="F39" s="339">
        <v>15</v>
      </c>
      <c r="G39" s="339">
        <v>5</v>
      </c>
      <c r="H39" s="339">
        <v>0</v>
      </c>
      <c r="I39" s="339">
        <v>0</v>
      </c>
      <c r="J39" s="339">
        <v>5</v>
      </c>
      <c r="K39" s="338">
        <v>270</v>
      </c>
      <c r="L39" s="38"/>
      <c r="M39" s="339">
        <v>230</v>
      </c>
      <c r="N39" s="339">
        <v>0</v>
      </c>
      <c r="O39" s="339">
        <v>25</v>
      </c>
      <c r="P39" s="339">
        <v>25</v>
      </c>
      <c r="Q39" s="339">
        <v>25</v>
      </c>
      <c r="R39" s="339">
        <v>0</v>
      </c>
      <c r="S39" s="339">
        <v>0</v>
      </c>
      <c r="T39" s="339">
        <v>0</v>
      </c>
      <c r="U39" s="339">
        <v>5</v>
      </c>
      <c r="V39" s="338">
        <v>310</v>
      </c>
    </row>
    <row r="40" spans="1:32" x14ac:dyDescent="0.25">
      <c r="A40" s="218" t="s">
        <v>33</v>
      </c>
      <c r="B40" s="339">
        <v>60</v>
      </c>
      <c r="C40" s="339">
        <v>5</v>
      </c>
      <c r="D40" s="339">
        <v>10</v>
      </c>
      <c r="E40" s="339">
        <v>0</v>
      </c>
      <c r="F40" s="339">
        <v>0</v>
      </c>
      <c r="G40" s="339">
        <v>440</v>
      </c>
      <c r="H40" s="339">
        <v>0</v>
      </c>
      <c r="I40" s="339">
        <v>10</v>
      </c>
      <c r="J40" s="339">
        <v>0</v>
      </c>
      <c r="K40" s="338">
        <v>525</v>
      </c>
      <c r="L40" s="38"/>
      <c r="M40" s="339">
        <v>240</v>
      </c>
      <c r="N40" s="339">
        <v>30</v>
      </c>
      <c r="O40" s="339">
        <v>70</v>
      </c>
      <c r="P40" s="339">
        <v>0</v>
      </c>
      <c r="Q40" s="339">
        <v>0</v>
      </c>
      <c r="R40" s="339">
        <v>170</v>
      </c>
      <c r="S40" s="339">
        <v>0</v>
      </c>
      <c r="T40" s="339">
        <v>30</v>
      </c>
      <c r="U40" s="339">
        <v>0</v>
      </c>
      <c r="V40" s="338">
        <v>545</v>
      </c>
    </row>
    <row r="41" spans="1:32" x14ac:dyDescent="0.25">
      <c r="A41" s="57" t="s">
        <v>101</v>
      </c>
    </row>
    <row r="42" spans="1:32" x14ac:dyDescent="0.25">
      <c r="A42" s="265" t="s">
        <v>122</v>
      </c>
      <c r="B42" s="265"/>
      <c r="C42" s="265"/>
      <c r="D42" s="265"/>
      <c r="E42" s="265"/>
      <c r="F42" s="265"/>
      <c r="G42" s="265"/>
      <c r="H42" s="265"/>
      <c r="I42" s="265"/>
      <c r="J42" s="265"/>
      <c r="K42" s="265"/>
      <c r="L42" s="265"/>
      <c r="M42" s="265"/>
      <c r="N42" s="265"/>
      <c r="O42" s="265"/>
      <c r="P42" s="265"/>
      <c r="Q42" s="265"/>
      <c r="R42" s="265"/>
      <c r="S42" s="265"/>
      <c r="T42" s="265"/>
      <c r="U42" s="265"/>
      <c r="V42" s="265"/>
    </row>
    <row r="43" spans="1:32" x14ac:dyDescent="0.25">
      <c r="A43" s="267"/>
    </row>
    <row r="45" spans="1:32" ht="59.25" customHeight="1" x14ac:dyDescent="0.25">
      <c r="A45" s="268" t="s">
        <v>123</v>
      </c>
      <c r="B45" s="118" t="s">
        <v>113</v>
      </c>
      <c r="C45" s="118" t="s">
        <v>114</v>
      </c>
      <c r="D45" s="118" t="s">
        <v>115</v>
      </c>
      <c r="E45" s="118" t="s">
        <v>116</v>
      </c>
      <c r="F45" s="118" t="s">
        <v>117</v>
      </c>
      <c r="G45" s="118" t="s">
        <v>118</v>
      </c>
      <c r="H45" s="118" t="s">
        <v>119</v>
      </c>
      <c r="I45" s="118" t="s">
        <v>120</v>
      </c>
      <c r="J45" s="118" t="s">
        <v>121</v>
      </c>
      <c r="K45" s="118" t="s">
        <v>57</v>
      </c>
      <c r="M45" s="265"/>
      <c r="N45" s="265"/>
      <c r="O45" s="265"/>
      <c r="P45" s="265"/>
      <c r="Q45" s="265"/>
      <c r="R45" s="265"/>
      <c r="S45" s="265"/>
      <c r="T45" s="265"/>
      <c r="U45" s="265"/>
      <c r="V45" s="265"/>
      <c r="W45" s="265"/>
      <c r="X45" s="265"/>
      <c r="Y45" s="265"/>
      <c r="Z45" s="265"/>
      <c r="AA45" s="265"/>
      <c r="AB45" s="265"/>
      <c r="AC45" s="265"/>
      <c r="AD45" s="265"/>
      <c r="AE45" s="265"/>
      <c r="AF45" s="265"/>
    </row>
    <row r="46" spans="1:32" x14ac:dyDescent="0.25">
      <c r="A46" s="218" t="s">
        <v>48</v>
      </c>
      <c r="B46" s="218">
        <f t="shared" ref="B46:K61" si="0">M8-B8</f>
        <v>1150</v>
      </c>
      <c r="C46" s="218">
        <f t="shared" si="0"/>
        <v>530</v>
      </c>
      <c r="D46" s="218">
        <f t="shared" si="0"/>
        <v>-195</v>
      </c>
      <c r="E46" s="218">
        <f t="shared" si="0"/>
        <v>55</v>
      </c>
      <c r="F46" s="218">
        <f t="shared" si="0"/>
        <v>15</v>
      </c>
      <c r="G46" s="218">
        <f t="shared" si="0"/>
        <v>-1365</v>
      </c>
      <c r="H46" s="218">
        <f t="shared" si="0"/>
        <v>0</v>
      </c>
      <c r="I46" s="218">
        <f t="shared" si="0"/>
        <v>225</v>
      </c>
      <c r="J46" s="218">
        <f t="shared" si="0"/>
        <v>-55</v>
      </c>
      <c r="K46" s="218">
        <f t="shared" si="0"/>
        <v>370</v>
      </c>
      <c r="M46" s="265"/>
      <c r="N46" s="265"/>
      <c r="O46" s="265"/>
      <c r="P46" s="265"/>
      <c r="Q46" s="265"/>
      <c r="R46" s="265"/>
      <c r="S46" s="265"/>
      <c r="T46" s="265"/>
      <c r="U46" s="265"/>
      <c r="V46" s="265"/>
      <c r="W46" s="265"/>
      <c r="X46" s="265"/>
      <c r="Y46" s="265"/>
      <c r="Z46" s="265"/>
      <c r="AA46" s="265"/>
      <c r="AB46" s="265"/>
      <c r="AC46" s="265"/>
      <c r="AD46" s="265"/>
      <c r="AE46" s="265"/>
      <c r="AF46" s="265"/>
    </row>
    <row r="47" spans="1:32" x14ac:dyDescent="0.25">
      <c r="A47" s="218" t="s">
        <v>2</v>
      </c>
      <c r="B47" s="218">
        <f t="shared" si="0"/>
        <v>55</v>
      </c>
      <c r="C47" s="218">
        <f t="shared" si="0"/>
        <v>0</v>
      </c>
      <c r="D47" s="218">
        <f t="shared" si="0"/>
        <v>-10</v>
      </c>
      <c r="E47" s="218">
        <f t="shared" si="0"/>
        <v>0</v>
      </c>
      <c r="F47" s="218">
        <f t="shared" si="0"/>
        <v>0</v>
      </c>
      <c r="G47" s="218">
        <f t="shared" si="0"/>
        <v>10</v>
      </c>
      <c r="H47" s="218">
        <f t="shared" si="0"/>
        <v>0</v>
      </c>
      <c r="I47" s="218">
        <f t="shared" si="0"/>
        <v>20</v>
      </c>
      <c r="J47" s="218">
        <f t="shared" si="0"/>
        <v>0</v>
      </c>
      <c r="K47" s="218">
        <f t="shared" si="0"/>
        <v>70</v>
      </c>
      <c r="M47" s="265"/>
      <c r="N47" s="265"/>
      <c r="O47" s="265"/>
      <c r="P47" s="265"/>
      <c r="Q47" s="265"/>
      <c r="R47" s="265"/>
      <c r="S47" s="265"/>
      <c r="T47" s="265"/>
      <c r="U47" s="265"/>
      <c r="V47" s="265"/>
      <c r="W47" s="265"/>
      <c r="X47" s="265"/>
      <c r="Y47" s="265"/>
      <c r="Z47" s="265"/>
      <c r="AA47" s="265"/>
      <c r="AB47" s="265"/>
      <c r="AC47" s="265"/>
      <c r="AD47" s="265"/>
      <c r="AE47" s="265"/>
      <c r="AF47" s="265"/>
    </row>
    <row r="48" spans="1:32" x14ac:dyDescent="0.25">
      <c r="A48" s="218" t="s">
        <v>3</v>
      </c>
      <c r="B48" s="218">
        <f t="shared" si="0"/>
        <v>70</v>
      </c>
      <c r="C48" s="218">
        <f t="shared" si="0"/>
        <v>0</v>
      </c>
      <c r="D48" s="218">
        <f t="shared" si="0"/>
        <v>-20</v>
      </c>
      <c r="E48" s="218">
        <f t="shared" si="0"/>
        <v>0</v>
      </c>
      <c r="F48" s="218">
        <f t="shared" si="0"/>
        <v>5</v>
      </c>
      <c r="G48" s="218">
        <f t="shared" si="0"/>
        <v>-45</v>
      </c>
      <c r="H48" s="218">
        <f t="shared" si="0"/>
        <v>5</v>
      </c>
      <c r="I48" s="218">
        <f t="shared" si="0"/>
        <v>0</v>
      </c>
      <c r="J48" s="218">
        <f t="shared" si="0"/>
        <v>0</v>
      </c>
      <c r="K48" s="218">
        <f t="shared" si="0"/>
        <v>15</v>
      </c>
      <c r="M48" s="265"/>
      <c r="N48" s="265"/>
      <c r="O48" s="265"/>
      <c r="P48" s="265"/>
      <c r="Q48" s="265"/>
      <c r="R48" s="265"/>
      <c r="S48" s="265"/>
      <c r="T48" s="265"/>
      <c r="U48" s="265"/>
      <c r="V48" s="265"/>
      <c r="W48" s="265"/>
      <c r="X48" s="265"/>
      <c r="Y48" s="265"/>
      <c r="Z48" s="265"/>
      <c r="AA48" s="265"/>
      <c r="AB48" s="265"/>
      <c r="AC48" s="265"/>
      <c r="AD48" s="265"/>
      <c r="AE48" s="265"/>
      <c r="AF48" s="265"/>
    </row>
    <row r="49" spans="1:32" x14ac:dyDescent="0.25">
      <c r="A49" s="218" t="s">
        <v>4</v>
      </c>
      <c r="B49" s="218">
        <f t="shared" si="0"/>
        <v>0</v>
      </c>
      <c r="C49" s="218">
        <f t="shared" si="0"/>
        <v>-5</v>
      </c>
      <c r="D49" s="218">
        <f t="shared" si="0"/>
        <v>0</v>
      </c>
      <c r="E49" s="218">
        <f t="shared" si="0"/>
        <v>0</v>
      </c>
      <c r="F49" s="218">
        <f t="shared" si="0"/>
        <v>0</v>
      </c>
      <c r="G49" s="218">
        <f t="shared" si="0"/>
        <v>0</v>
      </c>
      <c r="H49" s="218">
        <f t="shared" si="0"/>
        <v>0</v>
      </c>
      <c r="I49" s="218">
        <f t="shared" si="0"/>
        <v>0</v>
      </c>
      <c r="J49" s="218">
        <f t="shared" si="0"/>
        <v>0</v>
      </c>
      <c r="K49" s="218">
        <f t="shared" si="0"/>
        <v>-10</v>
      </c>
      <c r="M49" s="265"/>
      <c r="N49" s="265"/>
      <c r="O49" s="265"/>
      <c r="P49" s="265"/>
      <c r="Q49" s="265"/>
      <c r="R49" s="265"/>
      <c r="S49" s="265"/>
      <c r="T49" s="265"/>
      <c r="U49" s="265"/>
      <c r="V49" s="265"/>
      <c r="W49" s="265"/>
      <c r="X49" s="265"/>
      <c r="Y49" s="265"/>
      <c r="Z49" s="265"/>
      <c r="AA49" s="265"/>
      <c r="AB49" s="265"/>
      <c r="AC49" s="265"/>
      <c r="AD49" s="265"/>
      <c r="AE49" s="265"/>
      <c r="AF49" s="265"/>
    </row>
    <row r="50" spans="1:32" x14ac:dyDescent="0.25">
      <c r="A50" s="218" t="s">
        <v>5</v>
      </c>
      <c r="B50" s="218">
        <f t="shared" si="0"/>
        <v>0</v>
      </c>
      <c r="C50" s="218">
        <f t="shared" si="0"/>
        <v>-5</v>
      </c>
      <c r="D50" s="218">
        <f t="shared" si="0"/>
        <v>0</v>
      </c>
      <c r="E50" s="218">
        <f t="shared" si="0"/>
        <v>0</v>
      </c>
      <c r="F50" s="218">
        <f t="shared" si="0"/>
        <v>0</v>
      </c>
      <c r="G50" s="218">
        <f t="shared" si="0"/>
        <v>0</v>
      </c>
      <c r="H50" s="218">
        <f t="shared" si="0"/>
        <v>0</v>
      </c>
      <c r="I50" s="218">
        <f t="shared" si="0"/>
        <v>5</v>
      </c>
      <c r="J50" s="218">
        <f t="shared" si="0"/>
        <v>0</v>
      </c>
      <c r="K50" s="218">
        <f t="shared" si="0"/>
        <v>5</v>
      </c>
      <c r="M50" s="265"/>
      <c r="N50" s="265"/>
      <c r="O50" s="265"/>
      <c r="P50" s="265"/>
      <c r="Q50" s="265"/>
      <c r="R50" s="265"/>
      <c r="S50" s="265"/>
      <c r="T50" s="265"/>
      <c r="U50" s="265"/>
      <c r="V50" s="265"/>
      <c r="W50" s="265"/>
      <c r="X50" s="265"/>
      <c r="Y50" s="265"/>
      <c r="Z50" s="265"/>
      <c r="AA50" s="265"/>
      <c r="AB50" s="265"/>
      <c r="AC50" s="265"/>
      <c r="AD50" s="265"/>
      <c r="AE50" s="265"/>
      <c r="AF50" s="265"/>
    </row>
    <row r="51" spans="1:32" x14ac:dyDescent="0.25">
      <c r="A51" s="218" t="s">
        <v>6</v>
      </c>
      <c r="B51" s="218">
        <f t="shared" si="0"/>
        <v>30</v>
      </c>
      <c r="C51" s="218">
        <f t="shared" si="0"/>
        <v>0</v>
      </c>
      <c r="D51" s="218">
        <f t="shared" si="0"/>
        <v>0</v>
      </c>
      <c r="E51" s="218">
        <f t="shared" si="0"/>
        <v>0</v>
      </c>
      <c r="F51" s="218">
        <f t="shared" si="0"/>
        <v>0</v>
      </c>
      <c r="G51" s="218">
        <f t="shared" si="0"/>
        <v>0</v>
      </c>
      <c r="H51" s="218">
        <f t="shared" si="0"/>
        <v>0</v>
      </c>
      <c r="I51" s="218">
        <f t="shared" si="0"/>
        <v>0</v>
      </c>
      <c r="J51" s="218">
        <f t="shared" si="0"/>
        <v>-20</v>
      </c>
      <c r="K51" s="218">
        <f t="shared" si="0"/>
        <v>5</v>
      </c>
      <c r="M51" s="265"/>
      <c r="N51" s="265"/>
      <c r="O51" s="265"/>
      <c r="P51" s="265"/>
      <c r="Q51" s="265"/>
      <c r="R51" s="265"/>
      <c r="S51" s="265"/>
      <c r="T51" s="265"/>
      <c r="U51" s="265"/>
      <c r="V51" s="265"/>
      <c r="W51" s="265"/>
      <c r="X51" s="265"/>
      <c r="Y51" s="265"/>
      <c r="Z51" s="265"/>
      <c r="AA51" s="265"/>
      <c r="AB51" s="265"/>
      <c r="AC51" s="265"/>
      <c r="AD51" s="265"/>
      <c r="AE51" s="265"/>
      <c r="AF51" s="265"/>
    </row>
    <row r="52" spans="1:32" x14ac:dyDescent="0.25">
      <c r="A52" s="218" t="s">
        <v>7</v>
      </c>
      <c r="B52" s="218">
        <f t="shared" si="0"/>
        <v>0</v>
      </c>
      <c r="C52" s="218">
        <f t="shared" si="0"/>
        <v>30</v>
      </c>
      <c r="D52" s="218">
        <f t="shared" si="0"/>
        <v>5</v>
      </c>
      <c r="E52" s="218">
        <f t="shared" si="0"/>
        <v>0</v>
      </c>
      <c r="F52" s="218">
        <f t="shared" si="0"/>
        <v>0</v>
      </c>
      <c r="G52" s="218">
        <f t="shared" si="0"/>
        <v>0</v>
      </c>
      <c r="H52" s="218">
        <f t="shared" si="0"/>
        <v>5</v>
      </c>
      <c r="I52" s="218">
        <f t="shared" si="0"/>
        <v>20</v>
      </c>
      <c r="J52" s="218">
        <f t="shared" si="0"/>
        <v>-35</v>
      </c>
      <c r="K52" s="218">
        <f t="shared" si="0"/>
        <v>30</v>
      </c>
      <c r="M52" s="265"/>
      <c r="N52" s="265"/>
      <c r="O52" s="265"/>
      <c r="P52" s="265"/>
      <c r="Q52" s="265"/>
      <c r="R52" s="265"/>
      <c r="S52" s="265"/>
      <c r="T52" s="265"/>
      <c r="U52" s="265"/>
      <c r="V52" s="265"/>
      <c r="W52" s="265"/>
      <c r="X52" s="265"/>
      <c r="Y52" s="265"/>
      <c r="Z52" s="265"/>
      <c r="AA52" s="265"/>
      <c r="AB52" s="265"/>
      <c r="AC52" s="265"/>
      <c r="AD52" s="265"/>
      <c r="AE52" s="265"/>
      <c r="AF52" s="265"/>
    </row>
    <row r="53" spans="1:32" x14ac:dyDescent="0.25">
      <c r="A53" s="218" t="s">
        <v>8</v>
      </c>
      <c r="B53" s="218">
        <f t="shared" si="0"/>
        <v>0</v>
      </c>
      <c r="C53" s="218">
        <f t="shared" si="0"/>
        <v>15</v>
      </c>
      <c r="D53" s="218">
        <f t="shared" si="0"/>
        <v>15</v>
      </c>
      <c r="E53" s="218">
        <f t="shared" si="0"/>
        <v>15</v>
      </c>
      <c r="F53" s="218">
        <f t="shared" si="0"/>
        <v>-5</v>
      </c>
      <c r="G53" s="218">
        <f t="shared" si="0"/>
        <v>-5</v>
      </c>
      <c r="H53" s="218">
        <f t="shared" si="0"/>
        <v>-5</v>
      </c>
      <c r="I53" s="218">
        <f t="shared" si="0"/>
        <v>0</v>
      </c>
      <c r="J53" s="218">
        <f t="shared" si="0"/>
        <v>0</v>
      </c>
      <c r="K53" s="218">
        <f t="shared" si="0"/>
        <v>30</v>
      </c>
      <c r="M53" s="265"/>
      <c r="N53" s="265"/>
      <c r="O53" s="265"/>
      <c r="P53" s="265"/>
      <c r="Q53" s="265"/>
      <c r="R53" s="265"/>
      <c r="S53" s="265"/>
      <c r="T53" s="265"/>
      <c r="U53" s="265"/>
      <c r="V53" s="265"/>
      <c r="W53" s="265"/>
      <c r="X53" s="265"/>
      <c r="Y53" s="265"/>
      <c r="Z53" s="265"/>
      <c r="AA53" s="265"/>
      <c r="AB53" s="265"/>
      <c r="AC53" s="265"/>
      <c r="AD53" s="265"/>
      <c r="AE53" s="265"/>
      <c r="AF53" s="265"/>
    </row>
    <row r="54" spans="1:32" x14ac:dyDescent="0.25">
      <c r="A54" s="218" t="s">
        <v>9</v>
      </c>
      <c r="B54" s="218">
        <f t="shared" si="0"/>
        <v>0</v>
      </c>
      <c r="C54" s="218">
        <f t="shared" si="0"/>
        <v>0</v>
      </c>
      <c r="D54" s="218">
        <f t="shared" si="0"/>
        <v>5</v>
      </c>
      <c r="E54" s="218">
        <f t="shared" si="0"/>
        <v>0</v>
      </c>
      <c r="F54" s="218">
        <f t="shared" si="0"/>
        <v>0</v>
      </c>
      <c r="G54" s="218">
        <f t="shared" si="0"/>
        <v>0</v>
      </c>
      <c r="H54" s="218">
        <f t="shared" si="0"/>
        <v>0</v>
      </c>
      <c r="I54" s="218">
        <f t="shared" si="0"/>
        <v>0</v>
      </c>
      <c r="J54" s="218">
        <f t="shared" si="0"/>
        <v>0</v>
      </c>
      <c r="K54" s="218">
        <f t="shared" si="0"/>
        <v>0</v>
      </c>
      <c r="M54" s="265"/>
      <c r="N54" s="265"/>
      <c r="O54" s="265"/>
      <c r="P54" s="265"/>
      <c r="Q54" s="265"/>
      <c r="R54" s="265"/>
      <c r="S54" s="265"/>
      <c r="T54" s="265"/>
      <c r="U54" s="265"/>
      <c r="V54" s="265"/>
      <c r="W54" s="265"/>
      <c r="X54" s="265"/>
      <c r="Y54" s="265"/>
      <c r="Z54" s="265"/>
      <c r="AA54" s="265"/>
      <c r="AB54" s="265"/>
      <c r="AC54" s="265"/>
      <c r="AD54" s="265"/>
      <c r="AE54" s="265"/>
      <c r="AF54" s="265"/>
    </row>
    <row r="55" spans="1:32" x14ac:dyDescent="0.25">
      <c r="A55" s="218" t="s">
        <v>10</v>
      </c>
      <c r="B55" s="218">
        <f t="shared" si="0"/>
        <v>15</v>
      </c>
      <c r="C55" s="218">
        <f t="shared" si="0"/>
        <v>0</v>
      </c>
      <c r="D55" s="218">
        <f t="shared" si="0"/>
        <v>0</v>
      </c>
      <c r="E55" s="218">
        <f t="shared" si="0"/>
        <v>0</v>
      </c>
      <c r="F55" s="218">
        <f t="shared" si="0"/>
        <v>0</v>
      </c>
      <c r="G55" s="218">
        <f t="shared" si="0"/>
        <v>-5</v>
      </c>
      <c r="H55" s="218">
        <f t="shared" si="0"/>
        <v>0</v>
      </c>
      <c r="I55" s="218">
        <f t="shared" si="0"/>
        <v>10</v>
      </c>
      <c r="J55" s="218">
        <f t="shared" si="0"/>
        <v>0</v>
      </c>
      <c r="K55" s="218">
        <f t="shared" si="0"/>
        <v>20</v>
      </c>
      <c r="M55" s="265"/>
      <c r="N55" s="265"/>
      <c r="O55" s="265"/>
      <c r="P55" s="265"/>
      <c r="Q55" s="265"/>
      <c r="R55" s="265"/>
      <c r="S55" s="265"/>
      <c r="T55" s="265"/>
      <c r="U55" s="265"/>
      <c r="V55" s="265"/>
      <c r="W55" s="265"/>
      <c r="X55" s="265"/>
      <c r="Y55" s="265"/>
      <c r="Z55" s="265"/>
      <c r="AA55" s="265"/>
      <c r="AB55" s="265"/>
      <c r="AC55" s="265"/>
      <c r="AD55" s="265"/>
      <c r="AE55" s="265"/>
      <c r="AF55" s="265"/>
    </row>
    <row r="56" spans="1:32" x14ac:dyDescent="0.25">
      <c r="A56" s="218" t="s">
        <v>11</v>
      </c>
      <c r="B56" s="218">
        <f t="shared" si="0"/>
        <v>85</v>
      </c>
      <c r="C56" s="218">
        <f t="shared" si="0"/>
        <v>0</v>
      </c>
      <c r="D56" s="218">
        <f t="shared" si="0"/>
        <v>0</v>
      </c>
      <c r="E56" s="218">
        <f t="shared" si="0"/>
        <v>0</v>
      </c>
      <c r="F56" s="218">
        <f t="shared" si="0"/>
        <v>5</v>
      </c>
      <c r="G56" s="218">
        <f t="shared" si="0"/>
        <v>-75</v>
      </c>
      <c r="H56" s="218">
        <f t="shared" si="0"/>
        <v>0</v>
      </c>
      <c r="I56" s="218">
        <f t="shared" si="0"/>
        <v>0</v>
      </c>
      <c r="J56" s="218">
        <f t="shared" si="0"/>
        <v>0</v>
      </c>
      <c r="K56" s="218">
        <f t="shared" si="0"/>
        <v>20</v>
      </c>
      <c r="M56" s="265"/>
      <c r="N56" s="265"/>
      <c r="O56" s="265"/>
      <c r="P56" s="265"/>
      <c r="Q56" s="265"/>
      <c r="R56" s="265"/>
      <c r="S56" s="265"/>
      <c r="T56" s="265"/>
      <c r="U56" s="265"/>
      <c r="V56" s="265"/>
      <c r="W56" s="265"/>
      <c r="X56" s="265"/>
      <c r="Y56" s="265"/>
      <c r="Z56" s="265"/>
      <c r="AA56" s="265"/>
      <c r="AB56" s="265"/>
      <c r="AC56" s="265"/>
      <c r="AD56" s="265"/>
      <c r="AE56" s="265"/>
      <c r="AF56" s="265"/>
    </row>
    <row r="57" spans="1:32" x14ac:dyDescent="0.25">
      <c r="A57" s="218" t="s">
        <v>12</v>
      </c>
      <c r="B57" s="218">
        <f t="shared" si="0"/>
        <v>-10</v>
      </c>
      <c r="C57" s="218">
        <f t="shared" si="0"/>
        <v>0</v>
      </c>
      <c r="D57" s="218">
        <f t="shared" si="0"/>
        <v>0</v>
      </c>
      <c r="E57" s="218">
        <f t="shared" si="0"/>
        <v>0</v>
      </c>
      <c r="F57" s="218">
        <f t="shared" si="0"/>
        <v>0</v>
      </c>
      <c r="G57" s="218">
        <f t="shared" si="0"/>
        <v>-10</v>
      </c>
      <c r="H57" s="218">
        <f t="shared" si="0"/>
        <v>0</v>
      </c>
      <c r="I57" s="218">
        <f t="shared" si="0"/>
        <v>5</v>
      </c>
      <c r="J57" s="218">
        <f t="shared" si="0"/>
        <v>0</v>
      </c>
      <c r="K57" s="218">
        <f t="shared" si="0"/>
        <v>-15</v>
      </c>
      <c r="M57" s="265"/>
      <c r="N57" s="265"/>
      <c r="O57" s="265"/>
      <c r="P57" s="265"/>
      <c r="Q57" s="265"/>
      <c r="R57" s="265"/>
      <c r="S57" s="265"/>
      <c r="T57" s="265"/>
      <c r="U57" s="265"/>
      <c r="V57" s="265"/>
      <c r="W57" s="265"/>
      <c r="X57" s="265"/>
      <c r="Y57" s="265"/>
      <c r="Z57" s="265"/>
      <c r="AA57" s="265"/>
      <c r="AB57" s="265"/>
      <c r="AC57" s="265"/>
      <c r="AD57" s="265"/>
      <c r="AE57" s="265"/>
      <c r="AF57" s="265"/>
    </row>
    <row r="58" spans="1:32" x14ac:dyDescent="0.25">
      <c r="A58" s="218" t="s">
        <v>13</v>
      </c>
      <c r="B58" s="218">
        <f t="shared" si="0"/>
        <v>95</v>
      </c>
      <c r="C58" s="218">
        <f t="shared" si="0"/>
        <v>10</v>
      </c>
      <c r="D58" s="218">
        <f t="shared" si="0"/>
        <v>5</v>
      </c>
      <c r="E58" s="218">
        <f t="shared" si="0"/>
        <v>30</v>
      </c>
      <c r="F58" s="218">
        <f t="shared" si="0"/>
        <v>45</v>
      </c>
      <c r="G58" s="218">
        <f t="shared" si="0"/>
        <v>-115</v>
      </c>
      <c r="H58" s="218">
        <f t="shared" si="0"/>
        <v>0</v>
      </c>
      <c r="I58" s="218">
        <f t="shared" si="0"/>
        <v>0</v>
      </c>
      <c r="J58" s="218">
        <f t="shared" si="0"/>
        <v>35</v>
      </c>
      <c r="K58" s="218">
        <f t="shared" si="0"/>
        <v>100</v>
      </c>
      <c r="M58" s="265"/>
      <c r="N58" s="265"/>
      <c r="O58" s="265"/>
      <c r="P58" s="265"/>
      <c r="Q58" s="265"/>
      <c r="R58" s="265"/>
      <c r="S58" s="265"/>
      <c r="T58" s="265"/>
      <c r="U58" s="265"/>
      <c r="V58" s="265"/>
      <c r="W58" s="265"/>
      <c r="X58" s="265"/>
      <c r="Y58" s="265"/>
      <c r="Z58" s="265"/>
      <c r="AA58" s="265"/>
      <c r="AB58" s="265"/>
      <c r="AC58" s="265"/>
      <c r="AD58" s="265"/>
      <c r="AE58" s="265"/>
      <c r="AF58" s="265"/>
    </row>
    <row r="59" spans="1:32" x14ac:dyDescent="0.25">
      <c r="A59" s="218" t="s">
        <v>14</v>
      </c>
      <c r="B59" s="218">
        <f t="shared" si="0"/>
        <v>0</v>
      </c>
      <c r="C59" s="218">
        <f t="shared" si="0"/>
        <v>0</v>
      </c>
      <c r="D59" s="218">
        <f t="shared" si="0"/>
        <v>0</v>
      </c>
      <c r="E59" s="218">
        <f t="shared" si="0"/>
        <v>0</v>
      </c>
      <c r="F59" s="218">
        <f t="shared" si="0"/>
        <v>0</v>
      </c>
      <c r="G59" s="218">
        <f t="shared" si="0"/>
        <v>5</v>
      </c>
      <c r="H59" s="218">
        <f t="shared" si="0"/>
        <v>0</v>
      </c>
      <c r="I59" s="218">
        <f t="shared" si="0"/>
        <v>0</v>
      </c>
      <c r="J59" s="218">
        <f t="shared" si="0"/>
        <v>0</v>
      </c>
      <c r="K59" s="218">
        <f t="shared" si="0"/>
        <v>5</v>
      </c>
      <c r="M59" s="265"/>
      <c r="N59" s="265"/>
      <c r="O59" s="265"/>
      <c r="P59" s="265"/>
      <c r="Q59" s="265"/>
      <c r="R59" s="265"/>
      <c r="S59" s="265"/>
      <c r="T59" s="265"/>
      <c r="U59" s="265"/>
      <c r="V59" s="265"/>
      <c r="W59" s="265"/>
      <c r="X59" s="265"/>
      <c r="Y59" s="265"/>
      <c r="Z59" s="265"/>
      <c r="AA59" s="265"/>
      <c r="AB59" s="265"/>
      <c r="AC59" s="265"/>
      <c r="AD59" s="265"/>
      <c r="AE59" s="265"/>
      <c r="AF59" s="265"/>
    </row>
    <row r="60" spans="1:32" x14ac:dyDescent="0.25">
      <c r="A60" s="218" t="s">
        <v>15</v>
      </c>
      <c r="B60" s="218">
        <f t="shared" si="0"/>
        <v>30</v>
      </c>
      <c r="C60" s="218">
        <f t="shared" si="0"/>
        <v>5</v>
      </c>
      <c r="D60" s="218">
        <f t="shared" si="0"/>
        <v>-65</v>
      </c>
      <c r="E60" s="218">
        <f t="shared" si="0"/>
        <v>0</v>
      </c>
      <c r="F60" s="218">
        <f t="shared" si="0"/>
        <v>0</v>
      </c>
      <c r="G60" s="218">
        <f t="shared" si="0"/>
        <v>0</v>
      </c>
      <c r="H60" s="218">
        <f t="shared" si="0"/>
        <v>0</v>
      </c>
      <c r="I60" s="218">
        <f t="shared" si="0"/>
        <v>5</v>
      </c>
      <c r="J60" s="218">
        <f t="shared" si="0"/>
        <v>0</v>
      </c>
      <c r="K60" s="218">
        <f t="shared" si="0"/>
        <v>-25</v>
      </c>
      <c r="M60" s="265"/>
      <c r="N60" s="265"/>
      <c r="O60" s="265"/>
      <c r="P60" s="265"/>
      <c r="Q60" s="265"/>
      <c r="R60" s="265"/>
      <c r="S60" s="265"/>
      <c r="T60" s="265"/>
      <c r="U60" s="265"/>
      <c r="V60" s="265"/>
      <c r="W60" s="265"/>
      <c r="X60" s="265"/>
      <c r="Y60" s="265"/>
      <c r="Z60" s="265"/>
      <c r="AA60" s="265"/>
      <c r="AB60" s="265"/>
      <c r="AC60" s="265"/>
      <c r="AD60" s="265"/>
      <c r="AE60" s="265"/>
      <c r="AF60" s="265"/>
    </row>
    <row r="61" spans="1:32" x14ac:dyDescent="0.25">
      <c r="A61" s="218" t="s">
        <v>16</v>
      </c>
      <c r="B61" s="218">
        <f t="shared" si="0"/>
        <v>255</v>
      </c>
      <c r="C61" s="218">
        <f t="shared" si="0"/>
        <v>0</v>
      </c>
      <c r="D61" s="218">
        <f t="shared" si="0"/>
        <v>-160</v>
      </c>
      <c r="E61" s="218">
        <f t="shared" si="0"/>
        <v>0</v>
      </c>
      <c r="F61" s="218">
        <f t="shared" si="0"/>
        <v>-10</v>
      </c>
      <c r="G61" s="218">
        <f t="shared" si="0"/>
        <v>-30</v>
      </c>
      <c r="H61" s="218">
        <f t="shared" si="0"/>
        <v>5</v>
      </c>
      <c r="I61" s="218">
        <f t="shared" si="0"/>
        <v>0</v>
      </c>
      <c r="J61" s="218">
        <f t="shared" si="0"/>
        <v>0</v>
      </c>
      <c r="K61" s="218">
        <f t="shared" si="0"/>
        <v>65</v>
      </c>
      <c r="M61" s="265"/>
      <c r="N61" s="265"/>
      <c r="O61" s="265"/>
      <c r="P61" s="265"/>
      <c r="Q61" s="265"/>
      <c r="R61" s="265"/>
      <c r="S61" s="265"/>
      <c r="T61" s="265"/>
      <c r="U61" s="265"/>
      <c r="V61" s="265"/>
      <c r="W61" s="265"/>
      <c r="X61" s="265"/>
      <c r="Y61" s="265"/>
      <c r="Z61" s="265"/>
      <c r="AA61" s="265"/>
      <c r="AB61" s="265"/>
      <c r="AC61" s="265"/>
      <c r="AD61" s="265"/>
      <c r="AE61" s="265"/>
      <c r="AF61" s="265"/>
    </row>
    <row r="62" spans="1:32" x14ac:dyDescent="0.25">
      <c r="A62" s="218" t="s">
        <v>17</v>
      </c>
      <c r="B62" s="218">
        <f t="shared" ref="B62:K77" si="1">M24-B24</f>
        <v>0</v>
      </c>
      <c r="C62" s="218">
        <f t="shared" si="1"/>
        <v>415</v>
      </c>
      <c r="D62" s="218">
        <f t="shared" si="1"/>
        <v>50</v>
      </c>
      <c r="E62" s="218">
        <f t="shared" si="1"/>
        <v>35</v>
      </c>
      <c r="F62" s="218">
        <f t="shared" si="1"/>
        <v>5</v>
      </c>
      <c r="G62" s="218">
        <f t="shared" si="1"/>
        <v>-715</v>
      </c>
      <c r="H62" s="218">
        <f t="shared" si="1"/>
        <v>0</v>
      </c>
      <c r="I62" s="218">
        <f t="shared" si="1"/>
        <v>75</v>
      </c>
      <c r="J62" s="218">
        <f t="shared" si="1"/>
        <v>-25</v>
      </c>
      <c r="K62" s="218">
        <f t="shared" si="1"/>
        <v>-160</v>
      </c>
      <c r="M62" s="265"/>
      <c r="N62" s="265"/>
      <c r="O62" s="265"/>
      <c r="P62" s="265"/>
      <c r="Q62" s="265"/>
      <c r="R62" s="265"/>
      <c r="S62" s="265"/>
      <c r="T62" s="265"/>
      <c r="U62" s="265"/>
      <c r="V62" s="265"/>
      <c r="W62" s="265"/>
      <c r="X62" s="265"/>
      <c r="Y62" s="265"/>
      <c r="Z62" s="265"/>
      <c r="AA62" s="265"/>
      <c r="AB62" s="265"/>
      <c r="AC62" s="265"/>
      <c r="AD62" s="265"/>
      <c r="AE62" s="265"/>
      <c r="AF62" s="265"/>
    </row>
    <row r="63" spans="1:32" x14ac:dyDescent="0.25">
      <c r="A63" s="218" t="s">
        <v>18</v>
      </c>
      <c r="B63" s="218">
        <f t="shared" si="1"/>
        <v>-15</v>
      </c>
      <c r="C63" s="218">
        <f t="shared" si="1"/>
        <v>0</v>
      </c>
      <c r="D63" s="218">
        <f t="shared" si="1"/>
        <v>0</v>
      </c>
      <c r="E63" s="218">
        <f t="shared" si="1"/>
        <v>0</v>
      </c>
      <c r="F63" s="218">
        <f t="shared" si="1"/>
        <v>0</v>
      </c>
      <c r="G63" s="218">
        <f t="shared" si="1"/>
        <v>0</v>
      </c>
      <c r="H63" s="218">
        <f t="shared" si="1"/>
        <v>5</v>
      </c>
      <c r="I63" s="218">
        <f t="shared" si="1"/>
        <v>0</v>
      </c>
      <c r="J63" s="218">
        <f t="shared" si="1"/>
        <v>-10</v>
      </c>
      <c r="K63" s="218">
        <f t="shared" si="1"/>
        <v>-10</v>
      </c>
      <c r="M63" s="265"/>
      <c r="N63" s="265"/>
      <c r="O63" s="265"/>
      <c r="P63" s="265"/>
      <c r="Q63" s="265"/>
      <c r="R63" s="265"/>
      <c r="S63" s="265"/>
      <c r="T63" s="265"/>
      <c r="U63" s="265"/>
      <c r="V63" s="265"/>
      <c r="W63" s="265"/>
      <c r="X63" s="265"/>
      <c r="Y63" s="265"/>
      <c r="Z63" s="265"/>
      <c r="AA63" s="265"/>
      <c r="AB63" s="265"/>
      <c r="AC63" s="265"/>
      <c r="AD63" s="265"/>
      <c r="AE63" s="265"/>
      <c r="AF63" s="265"/>
    </row>
    <row r="64" spans="1:32" x14ac:dyDescent="0.25">
      <c r="A64" s="218" t="s">
        <v>19</v>
      </c>
      <c r="B64" s="218">
        <f t="shared" si="1"/>
        <v>0</v>
      </c>
      <c r="C64" s="218">
        <f t="shared" si="1"/>
        <v>0</v>
      </c>
      <c r="D64" s="218">
        <f t="shared" si="1"/>
        <v>15</v>
      </c>
      <c r="E64" s="218">
        <f t="shared" si="1"/>
        <v>0</v>
      </c>
      <c r="F64" s="218">
        <f t="shared" si="1"/>
        <v>0</v>
      </c>
      <c r="G64" s="218">
        <f t="shared" si="1"/>
        <v>-10</v>
      </c>
      <c r="H64" s="218">
        <f t="shared" si="1"/>
        <v>0</v>
      </c>
      <c r="I64" s="218">
        <f t="shared" si="1"/>
        <v>0</v>
      </c>
      <c r="J64" s="218">
        <f t="shared" si="1"/>
        <v>0</v>
      </c>
      <c r="K64" s="218">
        <f t="shared" si="1"/>
        <v>0</v>
      </c>
      <c r="M64" s="265"/>
      <c r="N64" s="265"/>
      <c r="O64" s="265"/>
      <c r="P64" s="265"/>
      <c r="Q64" s="265"/>
      <c r="R64" s="265"/>
      <c r="S64" s="265"/>
      <c r="T64" s="265"/>
      <c r="U64" s="265"/>
      <c r="V64" s="265"/>
      <c r="W64" s="265"/>
      <c r="X64" s="265"/>
      <c r="Y64" s="265"/>
      <c r="Z64" s="265"/>
      <c r="AA64" s="265"/>
      <c r="AB64" s="265"/>
      <c r="AC64" s="265"/>
      <c r="AD64" s="265"/>
      <c r="AE64" s="265"/>
      <c r="AF64" s="265"/>
    </row>
    <row r="65" spans="1:33" x14ac:dyDescent="0.25">
      <c r="A65" s="218" t="s">
        <v>20</v>
      </c>
      <c r="B65" s="218">
        <f>M27-B27</f>
        <v>5</v>
      </c>
      <c r="C65" s="218">
        <f t="shared" si="1"/>
        <v>10</v>
      </c>
      <c r="D65" s="218">
        <f t="shared" si="1"/>
        <v>15</v>
      </c>
      <c r="E65" s="218">
        <f t="shared" si="1"/>
        <v>0</v>
      </c>
      <c r="F65" s="218">
        <f t="shared" si="1"/>
        <v>-15</v>
      </c>
      <c r="G65" s="218">
        <f t="shared" si="1"/>
        <v>5</v>
      </c>
      <c r="H65" s="218">
        <f t="shared" si="1"/>
        <v>0</v>
      </c>
      <c r="I65" s="218">
        <f t="shared" si="1"/>
        <v>0</v>
      </c>
      <c r="J65" s="218">
        <f t="shared" si="1"/>
        <v>-15</v>
      </c>
      <c r="K65" s="218">
        <f t="shared" si="1"/>
        <v>5</v>
      </c>
      <c r="M65" s="265"/>
      <c r="N65" s="265"/>
      <c r="O65" s="265"/>
      <c r="P65" s="265"/>
      <c r="Q65" s="265"/>
      <c r="R65" s="265"/>
      <c r="S65" s="265"/>
      <c r="T65" s="265"/>
      <c r="U65" s="265"/>
      <c r="V65" s="265"/>
      <c r="W65" s="265"/>
      <c r="X65" s="265"/>
      <c r="Y65" s="265"/>
      <c r="Z65" s="265"/>
      <c r="AA65" s="265"/>
      <c r="AB65" s="265"/>
      <c r="AC65" s="265"/>
      <c r="AD65" s="265"/>
      <c r="AE65" s="265"/>
      <c r="AF65" s="265"/>
    </row>
    <row r="66" spans="1:33" x14ac:dyDescent="0.25">
      <c r="A66" s="218" t="s">
        <v>21</v>
      </c>
      <c r="B66" s="218">
        <f t="shared" ref="B66:K78" si="2">M28-B28</f>
        <v>-10</v>
      </c>
      <c r="C66" s="218">
        <f t="shared" si="1"/>
        <v>0</v>
      </c>
      <c r="D66" s="218">
        <f t="shared" si="1"/>
        <v>-5</v>
      </c>
      <c r="E66" s="218">
        <f t="shared" si="1"/>
        <v>20</v>
      </c>
      <c r="F66" s="218">
        <f t="shared" si="1"/>
        <v>0</v>
      </c>
      <c r="G66" s="218">
        <f t="shared" si="1"/>
        <v>0</v>
      </c>
      <c r="H66" s="218">
        <f t="shared" si="1"/>
        <v>5</v>
      </c>
      <c r="I66" s="218">
        <f t="shared" si="1"/>
        <v>0</v>
      </c>
      <c r="J66" s="218">
        <f t="shared" si="1"/>
        <v>0</v>
      </c>
      <c r="K66" s="218">
        <f t="shared" si="1"/>
        <v>5</v>
      </c>
      <c r="M66" s="265"/>
      <c r="N66" s="265"/>
      <c r="O66" s="265"/>
      <c r="P66" s="265"/>
      <c r="Q66" s="265"/>
      <c r="R66" s="265"/>
      <c r="S66" s="265"/>
      <c r="T66" s="265"/>
      <c r="U66" s="265"/>
      <c r="V66" s="265"/>
      <c r="W66" s="265"/>
      <c r="X66" s="265"/>
      <c r="Y66" s="265"/>
      <c r="Z66" s="265"/>
      <c r="AA66" s="265"/>
      <c r="AB66" s="265"/>
      <c r="AC66" s="265"/>
      <c r="AD66" s="265"/>
      <c r="AE66" s="265"/>
      <c r="AF66" s="265"/>
    </row>
    <row r="67" spans="1:33" x14ac:dyDescent="0.25">
      <c r="A67" s="218" t="s">
        <v>22</v>
      </c>
      <c r="B67" s="218">
        <f t="shared" si="2"/>
        <v>120</v>
      </c>
      <c r="C67" s="218">
        <f t="shared" si="1"/>
        <v>0</v>
      </c>
      <c r="D67" s="218">
        <f t="shared" si="1"/>
        <v>-65</v>
      </c>
      <c r="E67" s="218">
        <f t="shared" si="1"/>
        <v>-20</v>
      </c>
      <c r="F67" s="218">
        <f t="shared" si="1"/>
        <v>0</v>
      </c>
      <c r="G67" s="218">
        <f t="shared" si="1"/>
        <v>0</v>
      </c>
      <c r="H67" s="218">
        <f t="shared" si="1"/>
        <v>-10</v>
      </c>
      <c r="I67" s="218">
        <f t="shared" si="1"/>
        <v>0</v>
      </c>
      <c r="J67" s="218">
        <f t="shared" si="1"/>
        <v>0</v>
      </c>
      <c r="K67" s="218">
        <f t="shared" si="1"/>
        <v>30</v>
      </c>
      <c r="M67" s="265"/>
      <c r="N67" s="265"/>
      <c r="O67" s="265"/>
      <c r="P67" s="265"/>
      <c r="Q67" s="265"/>
      <c r="R67" s="265"/>
      <c r="S67" s="265"/>
      <c r="T67" s="265"/>
      <c r="U67" s="265"/>
      <c r="V67" s="265"/>
      <c r="W67" s="265"/>
      <c r="X67" s="265"/>
      <c r="Y67" s="265"/>
      <c r="Z67" s="265"/>
      <c r="AA67" s="265"/>
      <c r="AB67" s="265"/>
      <c r="AC67" s="265"/>
      <c r="AD67" s="265"/>
      <c r="AE67" s="265"/>
      <c r="AF67" s="265"/>
    </row>
    <row r="68" spans="1:33" x14ac:dyDescent="0.25">
      <c r="A68" s="218" t="s">
        <v>23</v>
      </c>
      <c r="B68" s="218">
        <f t="shared" si="2"/>
        <v>30</v>
      </c>
      <c r="C68" s="218">
        <f t="shared" si="1"/>
        <v>5</v>
      </c>
      <c r="D68" s="218">
        <f t="shared" si="1"/>
        <v>10</v>
      </c>
      <c r="E68" s="218">
        <f t="shared" si="1"/>
        <v>0</v>
      </c>
      <c r="F68" s="218">
        <f t="shared" si="1"/>
        <v>0</v>
      </c>
      <c r="G68" s="218">
        <f t="shared" si="1"/>
        <v>0</v>
      </c>
      <c r="H68" s="218">
        <f t="shared" si="1"/>
        <v>0</v>
      </c>
      <c r="I68" s="218">
        <f t="shared" si="1"/>
        <v>0</v>
      </c>
      <c r="J68" s="218">
        <f t="shared" si="1"/>
        <v>0</v>
      </c>
      <c r="K68" s="218">
        <f t="shared" si="1"/>
        <v>45</v>
      </c>
      <c r="M68" s="265"/>
      <c r="N68" s="265"/>
      <c r="O68" s="265"/>
      <c r="P68" s="265"/>
      <c r="Q68" s="265"/>
      <c r="R68" s="265"/>
      <c r="S68" s="265"/>
      <c r="T68" s="265"/>
      <c r="U68" s="265"/>
      <c r="V68" s="265"/>
      <c r="W68" s="265"/>
      <c r="X68" s="265"/>
      <c r="Y68" s="265"/>
      <c r="Z68" s="265"/>
      <c r="AA68" s="265"/>
      <c r="AB68" s="265"/>
      <c r="AC68" s="265"/>
      <c r="AD68" s="265"/>
      <c r="AE68" s="265"/>
      <c r="AF68" s="265"/>
    </row>
    <row r="69" spans="1:33" x14ac:dyDescent="0.25">
      <c r="A69" s="218" t="s">
        <v>24</v>
      </c>
      <c r="B69" s="218">
        <f t="shared" si="2"/>
        <v>0</v>
      </c>
      <c r="C69" s="218">
        <f t="shared" si="1"/>
        <v>0</v>
      </c>
      <c r="D69" s="218">
        <f t="shared" si="1"/>
        <v>0</v>
      </c>
      <c r="E69" s="218">
        <f t="shared" si="1"/>
        <v>0</v>
      </c>
      <c r="F69" s="218">
        <f t="shared" si="1"/>
        <v>0</v>
      </c>
      <c r="G69" s="218">
        <f t="shared" si="1"/>
        <v>-5</v>
      </c>
      <c r="H69" s="218">
        <f t="shared" si="1"/>
        <v>0</v>
      </c>
      <c r="I69" s="218">
        <f t="shared" si="1"/>
        <v>0</v>
      </c>
      <c r="J69" s="218">
        <f t="shared" si="1"/>
        <v>0</v>
      </c>
      <c r="K69" s="218">
        <f t="shared" si="1"/>
        <v>0</v>
      </c>
      <c r="M69" s="265"/>
      <c r="N69" s="265"/>
      <c r="O69" s="265"/>
      <c r="P69" s="265"/>
      <c r="Q69" s="265"/>
      <c r="R69" s="265"/>
      <c r="S69" s="265"/>
      <c r="T69" s="265"/>
      <c r="U69" s="265"/>
      <c r="V69" s="265"/>
      <c r="W69" s="265"/>
      <c r="X69" s="265"/>
      <c r="Y69" s="265"/>
      <c r="Z69" s="265"/>
      <c r="AA69" s="265"/>
      <c r="AB69" s="265"/>
      <c r="AC69" s="265"/>
      <c r="AD69" s="265"/>
      <c r="AE69" s="265"/>
      <c r="AF69" s="265"/>
    </row>
    <row r="70" spans="1:33" x14ac:dyDescent="0.25">
      <c r="A70" s="218" t="s">
        <v>25</v>
      </c>
      <c r="B70" s="218">
        <f t="shared" si="2"/>
        <v>0</v>
      </c>
      <c r="C70" s="218">
        <f t="shared" si="1"/>
        <v>0</v>
      </c>
      <c r="D70" s="218">
        <f t="shared" si="1"/>
        <v>5</v>
      </c>
      <c r="E70" s="218">
        <f t="shared" si="1"/>
        <v>0</v>
      </c>
      <c r="F70" s="218">
        <f t="shared" si="1"/>
        <v>0</v>
      </c>
      <c r="G70" s="218">
        <f t="shared" si="1"/>
        <v>0</v>
      </c>
      <c r="H70" s="218">
        <f t="shared" si="1"/>
        <v>0</v>
      </c>
      <c r="I70" s="218">
        <f t="shared" si="1"/>
        <v>0</v>
      </c>
      <c r="J70" s="218">
        <f t="shared" si="1"/>
        <v>0</v>
      </c>
      <c r="K70" s="218">
        <f t="shared" si="1"/>
        <v>-5</v>
      </c>
      <c r="M70" s="265"/>
      <c r="N70" s="265"/>
      <c r="O70" s="265"/>
      <c r="P70" s="265"/>
      <c r="Q70" s="265"/>
      <c r="R70" s="265"/>
      <c r="S70" s="265"/>
      <c r="T70" s="265"/>
      <c r="U70" s="265"/>
      <c r="V70" s="265"/>
      <c r="W70" s="265"/>
      <c r="X70" s="265"/>
      <c r="Y70" s="265"/>
      <c r="Z70" s="265"/>
      <c r="AA70" s="265"/>
      <c r="AB70" s="265"/>
      <c r="AC70" s="265"/>
      <c r="AD70" s="265"/>
      <c r="AE70" s="265"/>
      <c r="AF70" s="265"/>
    </row>
    <row r="71" spans="1:33" x14ac:dyDescent="0.25">
      <c r="A71" s="218" t="s">
        <v>26</v>
      </c>
      <c r="B71" s="218">
        <f t="shared" si="2"/>
        <v>0</v>
      </c>
      <c r="C71" s="218">
        <f t="shared" si="1"/>
        <v>5</v>
      </c>
      <c r="D71" s="218">
        <f t="shared" si="1"/>
        <v>0</v>
      </c>
      <c r="E71" s="218">
        <f t="shared" si="1"/>
        <v>0</v>
      </c>
      <c r="F71" s="218">
        <f t="shared" si="1"/>
        <v>0</v>
      </c>
      <c r="G71" s="218">
        <f t="shared" si="1"/>
        <v>-15</v>
      </c>
      <c r="H71" s="218">
        <f t="shared" si="1"/>
        <v>0</v>
      </c>
      <c r="I71" s="218">
        <f t="shared" si="1"/>
        <v>0</v>
      </c>
      <c r="J71" s="218">
        <f t="shared" si="1"/>
        <v>15</v>
      </c>
      <c r="K71" s="218">
        <f t="shared" si="1"/>
        <v>10</v>
      </c>
      <c r="M71" s="265"/>
      <c r="N71" s="265"/>
      <c r="O71" s="265"/>
      <c r="P71" s="265"/>
      <c r="Q71" s="265"/>
      <c r="R71" s="265"/>
      <c r="S71" s="265"/>
      <c r="T71" s="265"/>
      <c r="U71" s="265"/>
      <c r="V71" s="265"/>
      <c r="W71" s="265"/>
      <c r="X71" s="265"/>
      <c r="Y71" s="265"/>
      <c r="Z71" s="265"/>
      <c r="AA71" s="265"/>
      <c r="AB71" s="265"/>
      <c r="AC71" s="265"/>
      <c r="AD71" s="265"/>
      <c r="AE71" s="265"/>
      <c r="AF71" s="265"/>
    </row>
    <row r="72" spans="1:33" x14ac:dyDescent="0.25">
      <c r="A72" s="218" t="s">
        <v>27</v>
      </c>
      <c r="B72" s="218">
        <f t="shared" si="2"/>
        <v>0</v>
      </c>
      <c r="C72" s="218">
        <f t="shared" si="1"/>
        <v>0</v>
      </c>
      <c r="D72" s="218">
        <f t="shared" si="1"/>
        <v>0</v>
      </c>
      <c r="E72" s="218">
        <f t="shared" si="1"/>
        <v>0</v>
      </c>
      <c r="F72" s="218">
        <f t="shared" si="1"/>
        <v>0</v>
      </c>
      <c r="G72" s="218">
        <f t="shared" si="1"/>
        <v>0</v>
      </c>
      <c r="H72" s="218">
        <f t="shared" si="1"/>
        <v>0</v>
      </c>
      <c r="I72" s="218">
        <f t="shared" si="1"/>
        <v>0</v>
      </c>
      <c r="J72" s="218">
        <f t="shared" si="1"/>
        <v>5</v>
      </c>
      <c r="K72" s="218">
        <f t="shared" si="1"/>
        <v>0</v>
      </c>
      <c r="M72" s="265"/>
      <c r="N72" s="265"/>
      <c r="O72" s="265"/>
      <c r="P72" s="265"/>
      <c r="Q72" s="265"/>
      <c r="R72" s="265"/>
      <c r="S72" s="265"/>
      <c r="T72" s="265"/>
      <c r="U72" s="265"/>
      <c r="V72" s="265"/>
      <c r="W72" s="265"/>
      <c r="X72" s="265"/>
      <c r="Y72" s="265"/>
      <c r="Z72" s="265"/>
      <c r="AA72" s="265"/>
      <c r="AB72" s="265"/>
      <c r="AC72" s="265"/>
      <c r="AD72" s="265"/>
      <c r="AE72" s="265"/>
      <c r="AF72" s="265"/>
      <c r="AG72" s="265"/>
    </row>
    <row r="73" spans="1:33" x14ac:dyDescent="0.25">
      <c r="A73" s="218" t="s">
        <v>28</v>
      </c>
      <c r="B73" s="218">
        <f t="shared" si="2"/>
        <v>0</v>
      </c>
      <c r="C73" s="218">
        <f t="shared" si="1"/>
        <v>5</v>
      </c>
      <c r="D73" s="218">
        <f t="shared" si="1"/>
        <v>0</v>
      </c>
      <c r="E73" s="218">
        <f t="shared" si="1"/>
        <v>0</v>
      </c>
      <c r="F73" s="218">
        <f t="shared" si="1"/>
        <v>0</v>
      </c>
      <c r="G73" s="218">
        <f t="shared" si="1"/>
        <v>-5</v>
      </c>
      <c r="H73" s="218">
        <f t="shared" si="1"/>
        <v>0</v>
      </c>
      <c r="I73" s="218">
        <f t="shared" si="1"/>
        <v>0</v>
      </c>
      <c r="J73" s="218">
        <f t="shared" si="1"/>
        <v>0</v>
      </c>
      <c r="K73" s="218">
        <f t="shared" si="1"/>
        <v>0</v>
      </c>
      <c r="M73" s="265"/>
      <c r="N73" s="265"/>
      <c r="O73" s="265"/>
      <c r="P73" s="265"/>
      <c r="Q73" s="265"/>
      <c r="R73" s="265"/>
      <c r="S73" s="265"/>
      <c r="T73" s="265"/>
      <c r="U73" s="265"/>
      <c r="V73" s="265"/>
      <c r="W73" s="265"/>
      <c r="X73" s="265"/>
      <c r="Y73" s="265"/>
      <c r="Z73" s="265"/>
      <c r="AA73" s="265"/>
      <c r="AB73" s="265"/>
      <c r="AC73" s="265"/>
      <c r="AD73" s="265"/>
      <c r="AE73" s="265"/>
      <c r="AF73" s="265"/>
      <c r="AG73" s="265"/>
    </row>
    <row r="74" spans="1:33" x14ac:dyDescent="0.25">
      <c r="A74" s="218" t="s">
        <v>29</v>
      </c>
      <c r="B74" s="218">
        <f t="shared" si="2"/>
        <v>15</v>
      </c>
      <c r="C74" s="218">
        <f t="shared" si="1"/>
        <v>5</v>
      </c>
      <c r="D74" s="218">
        <f t="shared" si="1"/>
        <v>0</v>
      </c>
      <c r="E74" s="218">
        <f t="shared" si="1"/>
        <v>0</v>
      </c>
      <c r="F74" s="218">
        <f t="shared" si="1"/>
        <v>0</v>
      </c>
      <c r="G74" s="218">
        <f t="shared" si="1"/>
        <v>0</v>
      </c>
      <c r="H74" s="218">
        <f t="shared" si="1"/>
        <v>-5</v>
      </c>
      <c r="I74" s="218">
        <f t="shared" si="1"/>
        <v>20</v>
      </c>
      <c r="J74" s="218">
        <f t="shared" si="1"/>
        <v>0</v>
      </c>
      <c r="K74" s="218">
        <f t="shared" si="1"/>
        <v>30</v>
      </c>
      <c r="M74" s="265"/>
      <c r="N74" s="265"/>
      <c r="O74" s="265"/>
      <c r="P74" s="265"/>
      <c r="Q74" s="265"/>
      <c r="R74" s="265"/>
      <c r="S74" s="265"/>
      <c r="T74" s="265"/>
      <c r="U74" s="265"/>
      <c r="V74" s="265"/>
      <c r="W74" s="265"/>
      <c r="X74" s="265"/>
      <c r="Y74" s="265"/>
      <c r="Z74" s="265"/>
      <c r="AA74" s="265"/>
      <c r="AB74" s="265"/>
      <c r="AC74" s="265"/>
      <c r="AD74" s="265"/>
      <c r="AE74" s="265"/>
      <c r="AF74" s="265"/>
      <c r="AG74" s="265"/>
    </row>
    <row r="75" spans="1:33" x14ac:dyDescent="0.25">
      <c r="A75" s="218" t="s">
        <v>30</v>
      </c>
      <c r="B75" s="218">
        <f t="shared" si="2"/>
        <v>115</v>
      </c>
      <c r="C75" s="218">
        <f t="shared" si="1"/>
        <v>10</v>
      </c>
      <c r="D75" s="218">
        <f t="shared" si="1"/>
        <v>-55</v>
      </c>
      <c r="E75" s="218">
        <f t="shared" si="1"/>
        <v>-30</v>
      </c>
      <c r="F75" s="218">
        <f t="shared" si="1"/>
        <v>-30</v>
      </c>
      <c r="G75" s="218">
        <f t="shared" si="1"/>
        <v>-20</v>
      </c>
      <c r="H75" s="218">
        <f t="shared" si="1"/>
        <v>-5</v>
      </c>
      <c r="I75" s="218">
        <f t="shared" si="1"/>
        <v>40</v>
      </c>
      <c r="J75" s="218">
        <f t="shared" si="1"/>
        <v>0</v>
      </c>
      <c r="K75" s="218">
        <f t="shared" si="1"/>
        <v>40</v>
      </c>
      <c r="M75" s="265"/>
      <c r="N75" s="265"/>
      <c r="O75" s="265"/>
      <c r="P75" s="265"/>
      <c r="Q75" s="265"/>
      <c r="R75" s="265"/>
      <c r="S75" s="265"/>
      <c r="T75" s="265"/>
      <c r="U75" s="265"/>
      <c r="V75" s="265"/>
      <c r="W75" s="265"/>
      <c r="X75" s="265"/>
      <c r="Y75" s="265"/>
      <c r="Z75" s="265"/>
      <c r="AA75" s="265"/>
      <c r="AB75" s="265"/>
      <c r="AC75" s="265"/>
      <c r="AD75" s="265"/>
      <c r="AE75" s="265"/>
      <c r="AF75" s="265"/>
      <c r="AG75" s="265"/>
    </row>
    <row r="76" spans="1:33" x14ac:dyDescent="0.25">
      <c r="A76" s="218" t="s">
        <v>31</v>
      </c>
      <c r="B76" s="218">
        <f t="shared" si="2"/>
        <v>50</v>
      </c>
      <c r="C76" s="218">
        <f t="shared" si="1"/>
        <v>0</v>
      </c>
      <c r="D76" s="218">
        <f t="shared" si="1"/>
        <v>5</v>
      </c>
      <c r="E76" s="218">
        <f t="shared" si="1"/>
        <v>0</v>
      </c>
      <c r="F76" s="218">
        <f t="shared" si="1"/>
        <v>0</v>
      </c>
      <c r="G76" s="218">
        <f t="shared" si="1"/>
        <v>-50</v>
      </c>
      <c r="H76" s="218">
        <f t="shared" si="1"/>
        <v>5</v>
      </c>
      <c r="I76" s="218">
        <f t="shared" si="1"/>
        <v>-5</v>
      </c>
      <c r="J76" s="218">
        <f t="shared" si="1"/>
        <v>0</v>
      </c>
      <c r="K76" s="218">
        <f t="shared" si="1"/>
        <v>0</v>
      </c>
      <c r="M76" s="265"/>
      <c r="N76" s="265"/>
      <c r="O76" s="265"/>
      <c r="P76" s="265"/>
      <c r="Q76" s="265"/>
      <c r="R76" s="265"/>
      <c r="S76" s="265"/>
      <c r="T76" s="265"/>
      <c r="U76" s="265"/>
      <c r="V76" s="265"/>
      <c r="W76" s="265"/>
      <c r="X76" s="265"/>
      <c r="Y76" s="265"/>
      <c r="Z76" s="265"/>
      <c r="AA76" s="265"/>
      <c r="AB76" s="265"/>
      <c r="AC76" s="265"/>
      <c r="AD76" s="265"/>
      <c r="AE76" s="265"/>
      <c r="AF76" s="265"/>
      <c r="AG76" s="265"/>
    </row>
    <row r="77" spans="1:33" x14ac:dyDescent="0.25">
      <c r="A77" s="218" t="s">
        <v>32</v>
      </c>
      <c r="B77" s="218">
        <f t="shared" si="2"/>
        <v>25</v>
      </c>
      <c r="C77" s="218">
        <f t="shared" si="1"/>
        <v>0</v>
      </c>
      <c r="D77" s="218">
        <f t="shared" si="1"/>
        <v>0</v>
      </c>
      <c r="E77" s="218">
        <f t="shared" si="1"/>
        <v>10</v>
      </c>
      <c r="F77" s="218">
        <f t="shared" si="1"/>
        <v>10</v>
      </c>
      <c r="G77" s="218">
        <f t="shared" si="1"/>
        <v>-5</v>
      </c>
      <c r="H77" s="218">
        <f t="shared" si="1"/>
        <v>0</v>
      </c>
      <c r="I77" s="218">
        <f t="shared" si="1"/>
        <v>0</v>
      </c>
      <c r="J77" s="218">
        <f t="shared" si="1"/>
        <v>0</v>
      </c>
      <c r="K77" s="218">
        <f t="shared" si="1"/>
        <v>40</v>
      </c>
      <c r="M77" s="265"/>
      <c r="N77" s="265"/>
      <c r="O77" s="265"/>
      <c r="P77" s="265"/>
      <c r="Q77" s="265"/>
      <c r="R77" s="265"/>
      <c r="S77" s="265"/>
      <c r="T77" s="265"/>
      <c r="U77" s="265"/>
      <c r="V77" s="265"/>
      <c r="W77" s="265"/>
      <c r="X77" s="265"/>
      <c r="Y77" s="265"/>
      <c r="Z77" s="265"/>
      <c r="AA77" s="265"/>
      <c r="AB77" s="265"/>
      <c r="AC77" s="265"/>
      <c r="AD77" s="265"/>
      <c r="AE77" s="265"/>
      <c r="AF77" s="265"/>
      <c r="AG77" s="265"/>
    </row>
    <row r="78" spans="1:33" x14ac:dyDescent="0.25">
      <c r="A78" s="218" t="s">
        <v>33</v>
      </c>
      <c r="B78" s="218">
        <f t="shared" si="2"/>
        <v>180</v>
      </c>
      <c r="C78" s="218">
        <f t="shared" si="2"/>
        <v>25</v>
      </c>
      <c r="D78" s="218">
        <f t="shared" si="2"/>
        <v>60</v>
      </c>
      <c r="E78" s="218">
        <f t="shared" si="2"/>
        <v>0</v>
      </c>
      <c r="F78" s="218">
        <f t="shared" si="2"/>
        <v>0</v>
      </c>
      <c r="G78" s="218">
        <f t="shared" si="2"/>
        <v>-270</v>
      </c>
      <c r="H78" s="218">
        <f t="shared" si="2"/>
        <v>0</v>
      </c>
      <c r="I78" s="218">
        <f t="shared" si="2"/>
        <v>20</v>
      </c>
      <c r="J78" s="218">
        <f t="shared" si="2"/>
        <v>0</v>
      </c>
      <c r="K78" s="218">
        <f t="shared" si="2"/>
        <v>20</v>
      </c>
      <c r="M78" s="265"/>
      <c r="N78" s="265"/>
      <c r="O78" s="265"/>
      <c r="P78" s="265"/>
      <c r="Q78" s="265"/>
      <c r="R78" s="265"/>
      <c r="S78" s="265"/>
      <c r="T78" s="265"/>
      <c r="U78" s="265"/>
      <c r="V78" s="265"/>
      <c r="W78" s="265"/>
      <c r="X78" s="265"/>
      <c r="Y78" s="265"/>
      <c r="Z78" s="265"/>
      <c r="AA78" s="265"/>
      <c r="AB78" s="265"/>
      <c r="AC78" s="265"/>
      <c r="AD78" s="265"/>
      <c r="AE78" s="265"/>
      <c r="AF78" s="265"/>
      <c r="AG78" s="265"/>
    </row>
    <row r="79" spans="1:33" x14ac:dyDescent="0.25">
      <c r="M79" s="265"/>
      <c r="N79" s="265"/>
      <c r="O79" s="265"/>
      <c r="P79" s="265"/>
      <c r="Q79" s="265"/>
      <c r="R79" s="265"/>
      <c r="S79" s="265"/>
      <c r="T79" s="265"/>
      <c r="U79" s="265"/>
      <c r="V79" s="265"/>
      <c r="W79" s="265"/>
      <c r="X79" s="265"/>
      <c r="Y79" s="265"/>
      <c r="Z79" s="265"/>
      <c r="AA79" s="265"/>
      <c r="AB79" s="265"/>
      <c r="AC79" s="265"/>
      <c r="AD79" s="265"/>
      <c r="AE79" s="265"/>
      <c r="AF79" s="265"/>
      <c r="AG79" s="265"/>
    </row>
    <row r="80" spans="1:33" x14ac:dyDescent="0.25">
      <c r="B80" s="45"/>
      <c r="C80" s="45"/>
      <c r="D80" s="45"/>
      <c r="E80" s="45"/>
      <c r="F80" s="45"/>
      <c r="G80" s="45"/>
      <c r="H80" s="45"/>
      <c r="I80" s="45"/>
      <c r="J80" s="45"/>
      <c r="K80" s="45"/>
      <c r="L80" s="45"/>
      <c r="M80" s="265"/>
      <c r="N80" s="265"/>
      <c r="O80" s="265"/>
      <c r="P80" s="265"/>
      <c r="Q80" s="265"/>
      <c r="R80" s="265"/>
      <c r="S80" s="265"/>
      <c r="T80" s="265"/>
      <c r="U80" s="265"/>
      <c r="V80" s="265"/>
      <c r="W80" s="265"/>
      <c r="X80" s="265"/>
      <c r="Y80" s="265"/>
      <c r="Z80" s="265"/>
      <c r="AA80" s="265"/>
      <c r="AB80" s="265"/>
      <c r="AC80" s="265"/>
      <c r="AD80" s="265"/>
      <c r="AE80" s="265"/>
      <c r="AF80" s="265"/>
      <c r="AG80" s="265"/>
    </row>
    <row r="81" spans="13:33" x14ac:dyDescent="0.25">
      <c r="M81" s="265"/>
      <c r="N81" s="265"/>
      <c r="O81" s="265"/>
      <c r="P81" s="265"/>
      <c r="Q81" s="265"/>
      <c r="R81" s="265"/>
      <c r="S81" s="265"/>
      <c r="T81" s="265"/>
      <c r="U81" s="265"/>
      <c r="V81" s="265"/>
      <c r="W81" s="265"/>
      <c r="X81" s="265"/>
      <c r="Y81" s="265"/>
      <c r="Z81" s="265"/>
      <c r="AA81" s="265"/>
      <c r="AB81" s="265"/>
      <c r="AC81" s="265"/>
      <c r="AD81" s="265"/>
      <c r="AE81" s="265"/>
      <c r="AF81" s="265"/>
      <c r="AG81" s="265"/>
    </row>
    <row r="82" spans="13:33" x14ac:dyDescent="0.25">
      <c r="M82" s="265"/>
      <c r="N82" s="265"/>
      <c r="O82" s="265"/>
      <c r="P82" s="265"/>
      <c r="Q82" s="265"/>
      <c r="R82" s="265"/>
      <c r="S82" s="265"/>
      <c r="T82" s="265"/>
      <c r="U82" s="265"/>
      <c r="V82" s="265"/>
      <c r="W82" s="265"/>
      <c r="X82" s="265"/>
      <c r="Y82" s="265"/>
      <c r="Z82" s="265"/>
      <c r="AA82" s="265"/>
      <c r="AB82" s="265"/>
      <c r="AC82" s="265"/>
      <c r="AD82" s="265"/>
      <c r="AE82" s="265"/>
      <c r="AF82" s="265"/>
      <c r="AG82" s="265"/>
    </row>
    <row r="83" spans="13:33" x14ac:dyDescent="0.25">
      <c r="M83" s="265"/>
      <c r="N83" s="265"/>
      <c r="O83" s="265"/>
      <c r="P83" s="265"/>
      <c r="Q83" s="265"/>
      <c r="R83" s="265"/>
      <c r="S83" s="265"/>
      <c r="T83" s="265"/>
      <c r="U83" s="265"/>
      <c r="V83" s="265"/>
      <c r="W83" s="265"/>
      <c r="X83" s="265"/>
      <c r="Y83" s="265"/>
      <c r="Z83" s="265"/>
      <c r="AA83" s="265"/>
      <c r="AB83" s="265"/>
      <c r="AC83" s="265"/>
      <c r="AD83" s="265"/>
      <c r="AE83" s="265"/>
      <c r="AF83" s="265"/>
      <c r="AG83" s="265"/>
    </row>
    <row r="84" spans="13:33" x14ac:dyDescent="0.25">
      <c r="M84" s="265"/>
      <c r="N84" s="265"/>
      <c r="O84" s="265"/>
      <c r="P84" s="265"/>
      <c r="Q84" s="265"/>
      <c r="R84" s="265"/>
      <c r="S84" s="265"/>
      <c r="T84" s="265"/>
      <c r="U84" s="265"/>
      <c r="V84" s="265"/>
      <c r="W84" s="265"/>
      <c r="X84" s="265"/>
      <c r="Y84" s="265"/>
      <c r="Z84" s="265"/>
      <c r="AA84" s="265"/>
      <c r="AB84" s="265"/>
      <c r="AC84" s="265"/>
      <c r="AD84" s="265"/>
      <c r="AE84" s="265"/>
      <c r="AF84" s="265"/>
      <c r="AG84" s="265"/>
    </row>
    <row r="85" spans="13:33" x14ac:dyDescent="0.25">
      <c r="M85" s="265"/>
      <c r="N85" s="265"/>
      <c r="O85" s="265"/>
      <c r="P85" s="265"/>
      <c r="Q85" s="265"/>
      <c r="R85" s="265"/>
      <c r="S85" s="265"/>
      <c r="T85" s="265"/>
      <c r="U85" s="265"/>
      <c r="V85" s="265"/>
      <c r="W85" s="265"/>
      <c r="X85" s="265"/>
      <c r="Y85" s="265"/>
      <c r="Z85" s="265"/>
      <c r="AA85" s="265"/>
      <c r="AB85" s="265"/>
      <c r="AC85" s="265"/>
      <c r="AD85" s="265"/>
      <c r="AE85" s="265"/>
      <c r="AF85" s="265"/>
      <c r="AG85" s="265"/>
    </row>
    <row r="86" spans="13:33" x14ac:dyDescent="0.25">
      <c r="M86" s="265"/>
      <c r="N86" s="265"/>
      <c r="O86" s="265"/>
      <c r="P86" s="265"/>
      <c r="Q86" s="265"/>
      <c r="R86" s="265"/>
      <c r="S86" s="265"/>
      <c r="T86" s="265"/>
      <c r="U86" s="265"/>
      <c r="V86" s="265"/>
      <c r="W86" s="265"/>
      <c r="X86" s="265"/>
      <c r="Y86" s="265"/>
      <c r="Z86" s="265"/>
      <c r="AA86" s="265"/>
      <c r="AB86" s="265"/>
      <c r="AC86" s="265"/>
      <c r="AD86" s="265"/>
      <c r="AE86" s="265"/>
      <c r="AF86" s="265"/>
      <c r="AG86" s="265"/>
    </row>
    <row r="87" spans="13:33" x14ac:dyDescent="0.25">
      <c r="M87" s="265"/>
      <c r="N87" s="265"/>
      <c r="O87" s="265"/>
      <c r="P87" s="265"/>
      <c r="Q87" s="265"/>
      <c r="R87" s="265"/>
      <c r="S87" s="265"/>
      <c r="T87" s="265"/>
      <c r="U87" s="265"/>
      <c r="V87" s="265"/>
      <c r="W87" s="265"/>
      <c r="X87" s="265"/>
      <c r="Y87" s="265"/>
      <c r="Z87" s="265"/>
      <c r="AA87" s="265"/>
      <c r="AB87" s="265"/>
      <c r="AC87" s="265"/>
      <c r="AD87" s="265"/>
      <c r="AE87" s="265"/>
      <c r="AF87" s="265"/>
      <c r="AG87" s="265"/>
    </row>
    <row r="88" spans="13:33" x14ac:dyDescent="0.25">
      <c r="M88" s="265"/>
      <c r="N88" s="265"/>
      <c r="O88" s="265"/>
      <c r="P88" s="265"/>
      <c r="Q88" s="265"/>
      <c r="R88" s="265"/>
      <c r="S88" s="265"/>
      <c r="T88" s="265"/>
      <c r="U88" s="265"/>
      <c r="V88" s="265"/>
      <c r="W88" s="265"/>
      <c r="X88" s="265"/>
      <c r="Y88" s="265"/>
      <c r="Z88" s="265"/>
      <c r="AA88" s="265"/>
      <c r="AB88" s="265"/>
      <c r="AC88" s="265"/>
      <c r="AD88" s="265"/>
      <c r="AE88" s="265"/>
      <c r="AF88" s="265"/>
      <c r="AG88" s="265"/>
    </row>
    <row r="89" spans="13:33" x14ac:dyDescent="0.25">
      <c r="M89" s="265"/>
      <c r="N89" s="265"/>
      <c r="O89" s="265"/>
      <c r="P89" s="265"/>
      <c r="Q89" s="265"/>
      <c r="R89" s="265"/>
      <c r="S89" s="265"/>
      <c r="T89" s="265"/>
      <c r="U89" s="265"/>
      <c r="V89" s="265"/>
      <c r="W89" s="265"/>
      <c r="X89" s="265"/>
      <c r="Y89" s="265"/>
      <c r="Z89" s="265"/>
      <c r="AA89" s="265"/>
      <c r="AB89" s="265"/>
      <c r="AC89" s="265"/>
      <c r="AD89" s="265"/>
      <c r="AE89" s="265"/>
      <c r="AF89" s="265"/>
      <c r="AG89" s="265"/>
    </row>
    <row r="90" spans="13:33" x14ac:dyDescent="0.25">
      <c r="M90" s="265"/>
      <c r="N90" s="265"/>
      <c r="O90" s="265"/>
      <c r="P90" s="265"/>
      <c r="Q90" s="265"/>
      <c r="R90" s="265"/>
      <c r="S90" s="265"/>
      <c r="T90" s="265"/>
      <c r="U90" s="265"/>
      <c r="V90" s="265"/>
      <c r="W90" s="265"/>
      <c r="X90" s="265"/>
      <c r="Y90" s="265"/>
      <c r="Z90" s="265"/>
      <c r="AA90" s="265"/>
      <c r="AB90" s="265"/>
      <c r="AC90" s="265"/>
      <c r="AD90" s="265"/>
      <c r="AE90" s="265"/>
      <c r="AF90" s="265"/>
      <c r="AG90" s="265"/>
    </row>
    <row r="91" spans="13:33" x14ac:dyDescent="0.25">
      <c r="M91" s="265"/>
      <c r="N91" s="265"/>
      <c r="O91" s="265"/>
      <c r="P91" s="265"/>
      <c r="Q91" s="265"/>
      <c r="R91" s="265"/>
      <c r="S91" s="265"/>
      <c r="T91" s="265"/>
      <c r="U91" s="265"/>
      <c r="V91" s="265"/>
      <c r="W91" s="265"/>
      <c r="X91" s="265"/>
      <c r="Y91" s="265"/>
      <c r="Z91" s="265"/>
      <c r="AA91" s="265"/>
      <c r="AB91" s="265"/>
      <c r="AC91" s="265"/>
      <c r="AD91" s="265"/>
      <c r="AE91" s="265"/>
      <c r="AF91" s="265"/>
      <c r="AG91" s="265"/>
    </row>
    <row r="92" spans="13:33" x14ac:dyDescent="0.25">
      <c r="M92" s="265"/>
      <c r="N92" s="265"/>
      <c r="O92" s="265"/>
      <c r="P92" s="265"/>
      <c r="Q92" s="265"/>
      <c r="R92" s="265"/>
      <c r="S92" s="265"/>
      <c r="T92" s="265"/>
      <c r="U92" s="265"/>
      <c r="V92" s="265"/>
      <c r="W92" s="265"/>
      <c r="X92" s="265"/>
      <c r="Y92" s="265"/>
      <c r="Z92" s="265"/>
      <c r="AA92" s="265"/>
      <c r="AB92" s="265"/>
      <c r="AC92" s="265"/>
      <c r="AD92" s="265"/>
      <c r="AE92" s="265"/>
      <c r="AF92" s="265"/>
      <c r="AG92" s="265"/>
    </row>
    <row r="93" spans="13:33" x14ac:dyDescent="0.25">
      <c r="M93" s="265"/>
      <c r="N93" s="265"/>
      <c r="O93" s="265"/>
      <c r="P93" s="265"/>
      <c r="Q93" s="265"/>
      <c r="R93" s="265"/>
      <c r="S93" s="265"/>
      <c r="T93" s="265"/>
      <c r="U93" s="265"/>
      <c r="V93" s="265"/>
      <c r="W93" s="265"/>
      <c r="X93" s="265"/>
      <c r="Y93" s="265"/>
      <c r="Z93" s="265"/>
      <c r="AA93" s="265"/>
      <c r="AB93" s="265"/>
      <c r="AC93" s="265"/>
      <c r="AD93" s="265"/>
      <c r="AE93" s="265"/>
      <c r="AF93" s="265"/>
      <c r="AG93" s="265"/>
    </row>
    <row r="94" spans="13:33" x14ac:dyDescent="0.25">
      <c r="M94" s="265"/>
      <c r="N94" s="265"/>
      <c r="O94" s="265"/>
      <c r="P94" s="265"/>
      <c r="Q94" s="265"/>
      <c r="R94" s="265"/>
      <c r="S94" s="265"/>
      <c r="T94" s="265"/>
      <c r="U94" s="265"/>
      <c r="V94" s="265"/>
      <c r="W94" s="265"/>
      <c r="X94" s="265"/>
      <c r="Y94" s="265"/>
      <c r="Z94" s="265"/>
      <c r="AA94" s="265"/>
      <c r="AB94" s="265"/>
      <c r="AC94" s="265"/>
      <c r="AD94" s="265"/>
      <c r="AE94" s="265"/>
      <c r="AF94" s="265"/>
      <c r="AG94" s="265"/>
    </row>
    <row r="95" spans="13:33" x14ac:dyDescent="0.25">
      <c r="M95" s="265"/>
      <c r="N95" s="265"/>
      <c r="O95" s="265"/>
      <c r="P95" s="265"/>
      <c r="Q95" s="265"/>
      <c r="R95" s="265"/>
      <c r="S95" s="265"/>
      <c r="T95" s="265"/>
      <c r="U95" s="265"/>
      <c r="V95" s="265"/>
      <c r="W95" s="265"/>
      <c r="X95" s="265"/>
      <c r="Y95" s="265"/>
      <c r="Z95" s="265"/>
      <c r="AA95" s="265"/>
      <c r="AB95" s="265"/>
      <c r="AC95" s="265"/>
      <c r="AD95" s="265"/>
      <c r="AE95" s="265"/>
      <c r="AF95" s="265"/>
      <c r="AG95" s="265"/>
    </row>
    <row r="96" spans="13:33" x14ac:dyDescent="0.25">
      <c r="M96" s="265"/>
      <c r="N96" s="265"/>
      <c r="O96" s="265"/>
      <c r="P96" s="265"/>
      <c r="Q96" s="265"/>
      <c r="R96" s="265"/>
      <c r="S96" s="265"/>
      <c r="T96" s="265"/>
      <c r="U96" s="265"/>
      <c r="V96" s="265"/>
      <c r="W96" s="265"/>
      <c r="X96" s="265"/>
      <c r="Y96" s="265"/>
      <c r="Z96" s="265"/>
      <c r="AA96" s="265"/>
      <c r="AB96" s="265"/>
      <c r="AC96" s="265"/>
      <c r="AD96" s="265"/>
      <c r="AE96" s="265"/>
      <c r="AF96" s="265"/>
      <c r="AG96" s="265"/>
    </row>
    <row r="97" spans="13:33" x14ac:dyDescent="0.25">
      <c r="M97" s="265"/>
      <c r="N97" s="265"/>
      <c r="O97" s="265"/>
      <c r="P97" s="265"/>
      <c r="Q97" s="265"/>
      <c r="R97" s="265"/>
      <c r="S97" s="265"/>
      <c r="T97" s="265"/>
      <c r="U97" s="265"/>
      <c r="V97" s="265"/>
      <c r="W97" s="265"/>
      <c r="X97" s="265"/>
      <c r="Y97" s="265"/>
      <c r="Z97" s="265"/>
      <c r="AA97" s="265"/>
      <c r="AB97" s="265"/>
      <c r="AC97" s="265"/>
      <c r="AD97" s="265"/>
      <c r="AE97" s="265"/>
      <c r="AF97" s="265"/>
      <c r="AG97" s="265"/>
    </row>
    <row r="98" spans="13:33" x14ac:dyDescent="0.25">
      <c r="M98" s="265"/>
      <c r="N98" s="265"/>
      <c r="O98" s="265"/>
      <c r="P98" s="265"/>
      <c r="Q98" s="265"/>
      <c r="R98" s="265"/>
      <c r="S98" s="265"/>
      <c r="T98" s="265"/>
      <c r="U98" s="265"/>
      <c r="V98" s="265"/>
      <c r="W98" s="265"/>
      <c r="X98" s="265"/>
      <c r="Y98" s="265"/>
      <c r="Z98" s="265"/>
      <c r="AA98" s="265"/>
      <c r="AB98" s="265"/>
      <c r="AC98" s="265"/>
      <c r="AD98" s="265"/>
      <c r="AE98" s="265"/>
      <c r="AF98" s="265"/>
      <c r="AG98" s="265"/>
    </row>
    <row r="99" spans="13:33" x14ac:dyDescent="0.25">
      <c r="M99" s="265"/>
      <c r="N99" s="265"/>
      <c r="O99" s="265"/>
      <c r="P99" s="265"/>
      <c r="Q99" s="265"/>
      <c r="R99" s="265"/>
      <c r="S99" s="265"/>
      <c r="T99" s="265"/>
      <c r="U99" s="265"/>
      <c r="V99" s="265"/>
      <c r="W99" s="265"/>
      <c r="X99" s="265"/>
      <c r="Y99" s="265"/>
      <c r="Z99" s="265"/>
      <c r="AA99" s="265"/>
      <c r="AB99" s="265"/>
      <c r="AC99" s="265"/>
      <c r="AD99" s="265"/>
      <c r="AE99" s="265"/>
      <c r="AF99" s="265"/>
      <c r="AG99" s="265"/>
    </row>
    <row r="100" spans="13:33" x14ac:dyDescent="0.2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row>
  </sheetData>
  <mergeCells count="4">
    <mergeCell ref="B5:K5"/>
    <mergeCell ref="M5:V5"/>
    <mergeCell ref="B6:K6"/>
    <mergeCell ref="M6:V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53"/>
  <sheetViews>
    <sheetView showGridLines="0" workbookViewId="0">
      <selection activeCell="A42" sqref="A42:A50"/>
    </sheetView>
  </sheetViews>
  <sheetFormatPr defaultColWidth="8.85546875" defaultRowHeight="15" x14ac:dyDescent="0.25"/>
  <cols>
    <col min="1" max="1" customWidth="true" style="37" width="29.7109375" collapsed="false"/>
    <col min="2" max="2" bestFit="true" customWidth="true" style="37" width="10.28515625" collapsed="false"/>
    <col min="3" max="3" bestFit="true" customWidth="true" style="37" width="9.28515625" collapsed="false"/>
    <col min="4" max="8" style="37" width="8.85546875" collapsed="false"/>
    <col min="9" max="9" customWidth="true" style="37" width="9.42578125" collapsed="false"/>
    <col min="10" max="10" customWidth="true" style="37" width="2.85546875" collapsed="false"/>
    <col min="11" max="11" bestFit="true" customWidth="true" style="37" width="10.28515625" collapsed="false"/>
    <col min="12" max="17" style="37" width="8.85546875" collapsed="false"/>
    <col min="18" max="18" customWidth="true" style="37" width="9.85546875" collapsed="false"/>
    <col min="19" max="256" style="37" width="8.85546875" collapsed="false"/>
    <col min="257" max="257" customWidth="true" style="37" width="29.7109375" collapsed="false"/>
    <col min="258" max="258" bestFit="true" customWidth="true" style="37" width="10.28515625" collapsed="false"/>
    <col min="259" max="259" bestFit="true" customWidth="true" style="37" width="9.28515625" collapsed="false"/>
    <col min="260" max="264" style="37" width="8.85546875" collapsed="false"/>
    <col min="265" max="265" customWidth="true" style="37" width="9.42578125" collapsed="false"/>
    <col min="266" max="266" customWidth="true" style="37" width="2.85546875" collapsed="false"/>
    <col min="267" max="267" bestFit="true" customWidth="true" style="37" width="10.28515625" collapsed="false"/>
    <col min="268" max="273" style="37" width="8.85546875" collapsed="false"/>
    <col min="274" max="274" customWidth="true" style="37" width="9.85546875" collapsed="false"/>
    <col min="275" max="512" style="37" width="8.85546875" collapsed="false"/>
    <col min="513" max="513" customWidth="true" style="37" width="29.7109375" collapsed="false"/>
    <col min="514" max="514" bestFit="true" customWidth="true" style="37" width="10.28515625" collapsed="false"/>
    <col min="515" max="515" bestFit="true" customWidth="true" style="37" width="9.28515625" collapsed="false"/>
    <col min="516" max="520" style="37" width="8.85546875" collapsed="false"/>
    <col min="521" max="521" customWidth="true" style="37" width="9.42578125" collapsed="false"/>
    <col min="522" max="522" customWidth="true" style="37" width="2.85546875" collapsed="false"/>
    <col min="523" max="523" bestFit="true" customWidth="true" style="37" width="10.28515625" collapsed="false"/>
    <col min="524" max="529" style="37" width="8.85546875" collapsed="false"/>
    <col min="530" max="530" customWidth="true" style="37" width="9.85546875" collapsed="false"/>
    <col min="531" max="768" style="37" width="8.85546875" collapsed="false"/>
    <col min="769" max="769" customWidth="true" style="37" width="29.7109375" collapsed="false"/>
    <col min="770" max="770" bestFit="true" customWidth="true" style="37" width="10.28515625" collapsed="false"/>
    <col min="771" max="771" bestFit="true" customWidth="true" style="37" width="9.28515625" collapsed="false"/>
    <col min="772" max="776" style="37" width="8.85546875" collapsed="false"/>
    <col min="777" max="777" customWidth="true" style="37" width="9.42578125" collapsed="false"/>
    <col min="778" max="778" customWidth="true" style="37" width="2.85546875" collapsed="false"/>
    <col min="779" max="779" bestFit="true" customWidth="true" style="37" width="10.28515625" collapsed="false"/>
    <col min="780" max="785" style="37" width="8.85546875" collapsed="false"/>
    <col min="786" max="786" customWidth="true" style="37" width="9.85546875" collapsed="false"/>
    <col min="787" max="1024" style="37" width="8.85546875" collapsed="false"/>
    <col min="1025" max="1025" customWidth="true" style="37" width="29.7109375" collapsed="false"/>
    <col min="1026" max="1026" bestFit="true" customWidth="true" style="37" width="10.28515625" collapsed="false"/>
    <col min="1027" max="1027" bestFit="true" customWidth="true" style="37" width="9.28515625" collapsed="false"/>
    <col min="1028" max="1032" style="37" width="8.85546875" collapsed="false"/>
    <col min="1033" max="1033" customWidth="true" style="37" width="9.42578125" collapsed="false"/>
    <col min="1034" max="1034" customWidth="true" style="37" width="2.85546875" collapsed="false"/>
    <col min="1035" max="1035" bestFit="true" customWidth="true" style="37" width="10.28515625" collapsed="false"/>
    <col min="1036" max="1041" style="37" width="8.85546875" collapsed="false"/>
    <col min="1042" max="1042" customWidth="true" style="37" width="9.85546875" collapsed="false"/>
    <col min="1043" max="1280" style="37" width="8.85546875" collapsed="false"/>
    <col min="1281" max="1281" customWidth="true" style="37" width="29.7109375" collapsed="false"/>
    <col min="1282" max="1282" bestFit="true" customWidth="true" style="37" width="10.28515625" collapsed="false"/>
    <col min="1283" max="1283" bestFit="true" customWidth="true" style="37" width="9.28515625" collapsed="false"/>
    <col min="1284" max="1288" style="37" width="8.85546875" collapsed="false"/>
    <col min="1289" max="1289" customWidth="true" style="37" width="9.42578125" collapsed="false"/>
    <col min="1290" max="1290" customWidth="true" style="37" width="2.85546875" collapsed="false"/>
    <col min="1291" max="1291" bestFit="true" customWidth="true" style="37" width="10.28515625" collapsed="false"/>
    <col min="1292" max="1297" style="37" width="8.85546875" collapsed="false"/>
    <col min="1298" max="1298" customWidth="true" style="37" width="9.85546875" collapsed="false"/>
    <col min="1299" max="1536" style="37" width="8.85546875" collapsed="false"/>
    <col min="1537" max="1537" customWidth="true" style="37" width="29.7109375" collapsed="false"/>
    <col min="1538" max="1538" bestFit="true" customWidth="true" style="37" width="10.28515625" collapsed="false"/>
    <col min="1539" max="1539" bestFit="true" customWidth="true" style="37" width="9.28515625" collapsed="false"/>
    <col min="1540" max="1544" style="37" width="8.85546875" collapsed="false"/>
    <col min="1545" max="1545" customWidth="true" style="37" width="9.42578125" collapsed="false"/>
    <col min="1546" max="1546" customWidth="true" style="37" width="2.85546875" collapsed="false"/>
    <col min="1547" max="1547" bestFit="true" customWidth="true" style="37" width="10.28515625" collapsed="false"/>
    <col min="1548" max="1553" style="37" width="8.85546875" collapsed="false"/>
    <col min="1554" max="1554" customWidth="true" style="37" width="9.85546875" collapsed="false"/>
    <col min="1555" max="1792" style="37" width="8.85546875" collapsed="false"/>
    <col min="1793" max="1793" customWidth="true" style="37" width="29.7109375" collapsed="false"/>
    <col min="1794" max="1794" bestFit="true" customWidth="true" style="37" width="10.28515625" collapsed="false"/>
    <col min="1795" max="1795" bestFit="true" customWidth="true" style="37" width="9.28515625" collapsed="false"/>
    <col min="1796" max="1800" style="37" width="8.85546875" collapsed="false"/>
    <col min="1801" max="1801" customWidth="true" style="37" width="9.42578125" collapsed="false"/>
    <col min="1802" max="1802" customWidth="true" style="37" width="2.85546875" collapsed="false"/>
    <col min="1803" max="1803" bestFit="true" customWidth="true" style="37" width="10.28515625" collapsed="false"/>
    <col min="1804" max="1809" style="37" width="8.85546875" collapsed="false"/>
    <col min="1810" max="1810" customWidth="true" style="37" width="9.85546875" collapsed="false"/>
    <col min="1811" max="2048" style="37" width="8.85546875" collapsed="false"/>
    <col min="2049" max="2049" customWidth="true" style="37" width="29.7109375" collapsed="false"/>
    <col min="2050" max="2050" bestFit="true" customWidth="true" style="37" width="10.28515625" collapsed="false"/>
    <col min="2051" max="2051" bestFit="true" customWidth="true" style="37" width="9.28515625" collapsed="false"/>
    <col min="2052" max="2056" style="37" width="8.85546875" collapsed="false"/>
    <col min="2057" max="2057" customWidth="true" style="37" width="9.42578125" collapsed="false"/>
    <col min="2058" max="2058" customWidth="true" style="37" width="2.85546875" collapsed="false"/>
    <col min="2059" max="2059" bestFit="true" customWidth="true" style="37" width="10.28515625" collapsed="false"/>
    <col min="2060" max="2065" style="37" width="8.85546875" collapsed="false"/>
    <col min="2066" max="2066" customWidth="true" style="37" width="9.85546875" collapsed="false"/>
    <col min="2067" max="2304" style="37" width="8.85546875" collapsed="false"/>
    <col min="2305" max="2305" customWidth="true" style="37" width="29.7109375" collapsed="false"/>
    <col min="2306" max="2306" bestFit="true" customWidth="true" style="37" width="10.28515625" collapsed="false"/>
    <col min="2307" max="2307" bestFit="true" customWidth="true" style="37" width="9.28515625" collapsed="false"/>
    <col min="2308" max="2312" style="37" width="8.85546875" collapsed="false"/>
    <col min="2313" max="2313" customWidth="true" style="37" width="9.42578125" collapsed="false"/>
    <col min="2314" max="2314" customWidth="true" style="37" width="2.85546875" collapsed="false"/>
    <col min="2315" max="2315" bestFit="true" customWidth="true" style="37" width="10.28515625" collapsed="false"/>
    <col min="2316" max="2321" style="37" width="8.85546875" collapsed="false"/>
    <col min="2322" max="2322" customWidth="true" style="37" width="9.85546875" collapsed="false"/>
    <col min="2323" max="2560" style="37" width="8.85546875" collapsed="false"/>
    <col min="2561" max="2561" customWidth="true" style="37" width="29.7109375" collapsed="false"/>
    <col min="2562" max="2562" bestFit="true" customWidth="true" style="37" width="10.28515625" collapsed="false"/>
    <col min="2563" max="2563" bestFit="true" customWidth="true" style="37" width="9.28515625" collapsed="false"/>
    <col min="2564" max="2568" style="37" width="8.85546875" collapsed="false"/>
    <col min="2569" max="2569" customWidth="true" style="37" width="9.42578125" collapsed="false"/>
    <col min="2570" max="2570" customWidth="true" style="37" width="2.85546875" collapsed="false"/>
    <col min="2571" max="2571" bestFit="true" customWidth="true" style="37" width="10.28515625" collapsed="false"/>
    <col min="2572" max="2577" style="37" width="8.85546875" collapsed="false"/>
    <col min="2578" max="2578" customWidth="true" style="37" width="9.85546875" collapsed="false"/>
    <col min="2579" max="2816" style="37" width="8.85546875" collapsed="false"/>
    <col min="2817" max="2817" customWidth="true" style="37" width="29.7109375" collapsed="false"/>
    <col min="2818" max="2818" bestFit="true" customWidth="true" style="37" width="10.28515625" collapsed="false"/>
    <col min="2819" max="2819" bestFit="true" customWidth="true" style="37" width="9.28515625" collapsed="false"/>
    <col min="2820" max="2824" style="37" width="8.85546875" collapsed="false"/>
    <col min="2825" max="2825" customWidth="true" style="37" width="9.42578125" collapsed="false"/>
    <col min="2826" max="2826" customWidth="true" style="37" width="2.85546875" collapsed="false"/>
    <col min="2827" max="2827" bestFit="true" customWidth="true" style="37" width="10.28515625" collapsed="false"/>
    <col min="2828" max="2833" style="37" width="8.85546875" collapsed="false"/>
    <col min="2834" max="2834" customWidth="true" style="37" width="9.85546875" collapsed="false"/>
    <col min="2835" max="3072" style="37" width="8.85546875" collapsed="false"/>
    <col min="3073" max="3073" customWidth="true" style="37" width="29.7109375" collapsed="false"/>
    <col min="3074" max="3074" bestFit="true" customWidth="true" style="37" width="10.28515625" collapsed="false"/>
    <col min="3075" max="3075" bestFit="true" customWidth="true" style="37" width="9.28515625" collapsed="false"/>
    <col min="3076" max="3080" style="37" width="8.85546875" collapsed="false"/>
    <col min="3081" max="3081" customWidth="true" style="37" width="9.42578125" collapsed="false"/>
    <col min="3082" max="3082" customWidth="true" style="37" width="2.85546875" collapsed="false"/>
    <col min="3083" max="3083" bestFit="true" customWidth="true" style="37" width="10.28515625" collapsed="false"/>
    <col min="3084" max="3089" style="37" width="8.85546875" collapsed="false"/>
    <col min="3090" max="3090" customWidth="true" style="37" width="9.85546875" collapsed="false"/>
    <col min="3091" max="3328" style="37" width="8.85546875" collapsed="false"/>
    <col min="3329" max="3329" customWidth="true" style="37" width="29.7109375" collapsed="false"/>
    <col min="3330" max="3330" bestFit="true" customWidth="true" style="37" width="10.28515625" collapsed="false"/>
    <col min="3331" max="3331" bestFit="true" customWidth="true" style="37" width="9.28515625" collapsed="false"/>
    <col min="3332" max="3336" style="37" width="8.85546875" collapsed="false"/>
    <col min="3337" max="3337" customWidth="true" style="37" width="9.42578125" collapsed="false"/>
    <col min="3338" max="3338" customWidth="true" style="37" width="2.85546875" collapsed="false"/>
    <col min="3339" max="3339" bestFit="true" customWidth="true" style="37" width="10.28515625" collapsed="false"/>
    <col min="3340" max="3345" style="37" width="8.85546875" collapsed="false"/>
    <col min="3346" max="3346" customWidth="true" style="37" width="9.85546875" collapsed="false"/>
    <col min="3347" max="3584" style="37" width="8.85546875" collapsed="false"/>
    <col min="3585" max="3585" customWidth="true" style="37" width="29.7109375" collapsed="false"/>
    <col min="3586" max="3586" bestFit="true" customWidth="true" style="37" width="10.28515625" collapsed="false"/>
    <col min="3587" max="3587" bestFit="true" customWidth="true" style="37" width="9.28515625" collapsed="false"/>
    <col min="3588" max="3592" style="37" width="8.85546875" collapsed="false"/>
    <col min="3593" max="3593" customWidth="true" style="37" width="9.42578125" collapsed="false"/>
    <col min="3594" max="3594" customWidth="true" style="37" width="2.85546875" collapsed="false"/>
    <col min="3595" max="3595" bestFit="true" customWidth="true" style="37" width="10.28515625" collapsed="false"/>
    <col min="3596" max="3601" style="37" width="8.85546875" collapsed="false"/>
    <col min="3602" max="3602" customWidth="true" style="37" width="9.85546875" collapsed="false"/>
    <col min="3603" max="3840" style="37" width="8.85546875" collapsed="false"/>
    <col min="3841" max="3841" customWidth="true" style="37" width="29.7109375" collapsed="false"/>
    <col min="3842" max="3842" bestFit="true" customWidth="true" style="37" width="10.28515625" collapsed="false"/>
    <col min="3843" max="3843" bestFit="true" customWidth="true" style="37" width="9.28515625" collapsed="false"/>
    <col min="3844" max="3848" style="37" width="8.85546875" collapsed="false"/>
    <col min="3849" max="3849" customWidth="true" style="37" width="9.42578125" collapsed="false"/>
    <col min="3850" max="3850" customWidth="true" style="37" width="2.85546875" collapsed="false"/>
    <col min="3851" max="3851" bestFit="true" customWidth="true" style="37" width="10.28515625" collapsed="false"/>
    <col min="3852" max="3857" style="37" width="8.85546875" collapsed="false"/>
    <col min="3858" max="3858" customWidth="true" style="37" width="9.85546875" collapsed="false"/>
    <col min="3859" max="4096" style="37" width="8.85546875" collapsed="false"/>
    <col min="4097" max="4097" customWidth="true" style="37" width="29.7109375" collapsed="false"/>
    <col min="4098" max="4098" bestFit="true" customWidth="true" style="37" width="10.28515625" collapsed="false"/>
    <col min="4099" max="4099" bestFit="true" customWidth="true" style="37" width="9.28515625" collapsed="false"/>
    <col min="4100" max="4104" style="37" width="8.85546875" collapsed="false"/>
    <col min="4105" max="4105" customWidth="true" style="37" width="9.42578125" collapsed="false"/>
    <col min="4106" max="4106" customWidth="true" style="37" width="2.85546875" collapsed="false"/>
    <col min="4107" max="4107" bestFit="true" customWidth="true" style="37" width="10.28515625" collapsed="false"/>
    <col min="4108" max="4113" style="37" width="8.85546875" collapsed="false"/>
    <col min="4114" max="4114" customWidth="true" style="37" width="9.85546875" collapsed="false"/>
    <col min="4115" max="4352" style="37" width="8.85546875" collapsed="false"/>
    <col min="4353" max="4353" customWidth="true" style="37" width="29.7109375" collapsed="false"/>
    <col min="4354" max="4354" bestFit="true" customWidth="true" style="37" width="10.28515625" collapsed="false"/>
    <col min="4355" max="4355" bestFit="true" customWidth="true" style="37" width="9.28515625" collapsed="false"/>
    <col min="4356" max="4360" style="37" width="8.85546875" collapsed="false"/>
    <col min="4361" max="4361" customWidth="true" style="37" width="9.42578125" collapsed="false"/>
    <col min="4362" max="4362" customWidth="true" style="37" width="2.85546875" collapsed="false"/>
    <col min="4363" max="4363" bestFit="true" customWidth="true" style="37" width="10.28515625" collapsed="false"/>
    <col min="4364" max="4369" style="37" width="8.85546875" collapsed="false"/>
    <col min="4370" max="4370" customWidth="true" style="37" width="9.85546875" collapsed="false"/>
    <col min="4371" max="4608" style="37" width="8.85546875" collapsed="false"/>
    <col min="4609" max="4609" customWidth="true" style="37" width="29.7109375" collapsed="false"/>
    <col min="4610" max="4610" bestFit="true" customWidth="true" style="37" width="10.28515625" collapsed="false"/>
    <col min="4611" max="4611" bestFit="true" customWidth="true" style="37" width="9.28515625" collapsed="false"/>
    <col min="4612" max="4616" style="37" width="8.85546875" collapsed="false"/>
    <col min="4617" max="4617" customWidth="true" style="37" width="9.42578125" collapsed="false"/>
    <col min="4618" max="4618" customWidth="true" style="37" width="2.85546875" collapsed="false"/>
    <col min="4619" max="4619" bestFit="true" customWidth="true" style="37" width="10.28515625" collapsed="false"/>
    <col min="4620" max="4625" style="37" width="8.85546875" collapsed="false"/>
    <col min="4626" max="4626" customWidth="true" style="37" width="9.85546875" collapsed="false"/>
    <col min="4627" max="4864" style="37" width="8.85546875" collapsed="false"/>
    <col min="4865" max="4865" customWidth="true" style="37" width="29.7109375" collapsed="false"/>
    <col min="4866" max="4866" bestFit="true" customWidth="true" style="37" width="10.28515625" collapsed="false"/>
    <col min="4867" max="4867" bestFit="true" customWidth="true" style="37" width="9.28515625" collapsed="false"/>
    <col min="4868" max="4872" style="37" width="8.85546875" collapsed="false"/>
    <col min="4873" max="4873" customWidth="true" style="37" width="9.42578125" collapsed="false"/>
    <col min="4874" max="4874" customWidth="true" style="37" width="2.85546875" collapsed="false"/>
    <col min="4875" max="4875" bestFit="true" customWidth="true" style="37" width="10.28515625" collapsed="false"/>
    <col min="4876" max="4881" style="37" width="8.85546875" collapsed="false"/>
    <col min="4882" max="4882" customWidth="true" style="37" width="9.85546875" collapsed="false"/>
    <col min="4883" max="5120" style="37" width="8.85546875" collapsed="false"/>
    <col min="5121" max="5121" customWidth="true" style="37" width="29.7109375" collapsed="false"/>
    <col min="5122" max="5122" bestFit="true" customWidth="true" style="37" width="10.28515625" collapsed="false"/>
    <col min="5123" max="5123" bestFit="true" customWidth="true" style="37" width="9.28515625" collapsed="false"/>
    <col min="5124" max="5128" style="37" width="8.85546875" collapsed="false"/>
    <col min="5129" max="5129" customWidth="true" style="37" width="9.42578125" collapsed="false"/>
    <col min="5130" max="5130" customWidth="true" style="37" width="2.85546875" collapsed="false"/>
    <col min="5131" max="5131" bestFit="true" customWidth="true" style="37" width="10.28515625" collapsed="false"/>
    <col min="5132" max="5137" style="37" width="8.85546875" collapsed="false"/>
    <col min="5138" max="5138" customWidth="true" style="37" width="9.85546875" collapsed="false"/>
    <col min="5139" max="5376" style="37" width="8.85546875" collapsed="false"/>
    <col min="5377" max="5377" customWidth="true" style="37" width="29.7109375" collapsed="false"/>
    <col min="5378" max="5378" bestFit="true" customWidth="true" style="37" width="10.28515625" collapsed="false"/>
    <col min="5379" max="5379" bestFit="true" customWidth="true" style="37" width="9.28515625" collapsed="false"/>
    <col min="5380" max="5384" style="37" width="8.85546875" collapsed="false"/>
    <col min="5385" max="5385" customWidth="true" style="37" width="9.42578125" collapsed="false"/>
    <col min="5386" max="5386" customWidth="true" style="37" width="2.85546875" collapsed="false"/>
    <col min="5387" max="5387" bestFit="true" customWidth="true" style="37" width="10.28515625" collapsed="false"/>
    <col min="5388" max="5393" style="37" width="8.85546875" collapsed="false"/>
    <col min="5394" max="5394" customWidth="true" style="37" width="9.85546875" collapsed="false"/>
    <col min="5395" max="5632" style="37" width="8.85546875" collapsed="false"/>
    <col min="5633" max="5633" customWidth="true" style="37" width="29.7109375" collapsed="false"/>
    <col min="5634" max="5634" bestFit="true" customWidth="true" style="37" width="10.28515625" collapsed="false"/>
    <col min="5635" max="5635" bestFit="true" customWidth="true" style="37" width="9.28515625" collapsed="false"/>
    <col min="5636" max="5640" style="37" width="8.85546875" collapsed="false"/>
    <col min="5641" max="5641" customWidth="true" style="37" width="9.42578125" collapsed="false"/>
    <col min="5642" max="5642" customWidth="true" style="37" width="2.85546875" collapsed="false"/>
    <col min="5643" max="5643" bestFit="true" customWidth="true" style="37" width="10.28515625" collapsed="false"/>
    <col min="5644" max="5649" style="37" width="8.85546875" collapsed="false"/>
    <col min="5650" max="5650" customWidth="true" style="37" width="9.85546875" collapsed="false"/>
    <col min="5651" max="5888" style="37" width="8.85546875" collapsed="false"/>
    <col min="5889" max="5889" customWidth="true" style="37" width="29.7109375" collapsed="false"/>
    <col min="5890" max="5890" bestFit="true" customWidth="true" style="37" width="10.28515625" collapsed="false"/>
    <col min="5891" max="5891" bestFit="true" customWidth="true" style="37" width="9.28515625" collapsed="false"/>
    <col min="5892" max="5896" style="37" width="8.85546875" collapsed="false"/>
    <col min="5897" max="5897" customWidth="true" style="37" width="9.42578125" collapsed="false"/>
    <col min="5898" max="5898" customWidth="true" style="37" width="2.85546875" collapsed="false"/>
    <col min="5899" max="5899" bestFit="true" customWidth="true" style="37" width="10.28515625" collapsed="false"/>
    <col min="5900" max="5905" style="37" width="8.85546875" collapsed="false"/>
    <col min="5906" max="5906" customWidth="true" style="37" width="9.85546875" collapsed="false"/>
    <col min="5907" max="6144" style="37" width="8.85546875" collapsed="false"/>
    <col min="6145" max="6145" customWidth="true" style="37" width="29.7109375" collapsed="false"/>
    <col min="6146" max="6146" bestFit="true" customWidth="true" style="37" width="10.28515625" collapsed="false"/>
    <col min="6147" max="6147" bestFit="true" customWidth="true" style="37" width="9.28515625" collapsed="false"/>
    <col min="6148" max="6152" style="37" width="8.85546875" collapsed="false"/>
    <col min="6153" max="6153" customWidth="true" style="37" width="9.42578125" collapsed="false"/>
    <col min="6154" max="6154" customWidth="true" style="37" width="2.85546875" collapsed="false"/>
    <col min="6155" max="6155" bestFit="true" customWidth="true" style="37" width="10.28515625" collapsed="false"/>
    <col min="6156" max="6161" style="37" width="8.85546875" collapsed="false"/>
    <col min="6162" max="6162" customWidth="true" style="37" width="9.85546875" collapsed="false"/>
    <col min="6163" max="6400" style="37" width="8.85546875" collapsed="false"/>
    <col min="6401" max="6401" customWidth="true" style="37" width="29.7109375" collapsed="false"/>
    <col min="6402" max="6402" bestFit="true" customWidth="true" style="37" width="10.28515625" collapsed="false"/>
    <col min="6403" max="6403" bestFit="true" customWidth="true" style="37" width="9.28515625" collapsed="false"/>
    <col min="6404" max="6408" style="37" width="8.85546875" collapsed="false"/>
    <col min="6409" max="6409" customWidth="true" style="37" width="9.42578125" collapsed="false"/>
    <col min="6410" max="6410" customWidth="true" style="37" width="2.85546875" collapsed="false"/>
    <col min="6411" max="6411" bestFit="true" customWidth="true" style="37" width="10.28515625" collapsed="false"/>
    <col min="6412" max="6417" style="37" width="8.85546875" collapsed="false"/>
    <col min="6418" max="6418" customWidth="true" style="37" width="9.85546875" collapsed="false"/>
    <col min="6419" max="6656" style="37" width="8.85546875" collapsed="false"/>
    <col min="6657" max="6657" customWidth="true" style="37" width="29.7109375" collapsed="false"/>
    <col min="6658" max="6658" bestFit="true" customWidth="true" style="37" width="10.28515625" collapsed="false"/>
    <col min="6659" max="6659" bestFit="true" customWidth="true" style="37" width="9.28515625" collapsed="false"/>
    <col min="6660" max="6664" style="37" width="8.85546875" collapsed="false"/>
    <col min="6665" max="6665" customWidth="true" style="37" width="9.42578125" collapsed="false"/>
    <col min="6666" max="6666" customWidth="true" style="37" width="2.85546875" collapsed="false"/>
    <col min="6667" max="6667" bestFit="true" customWidth="true" style="37" width="10.28515625" collapsed="false"/>
    <col min="6668" max="6673" style="37" width="8.85546875" collapsed="false"/>
    <col min="6674" max="6674" customWidth="true" style="37" width="9.85546875" collapsed="false"/>
    <col min="6675" max="6912" style="37" width="8.85546875" collapsed="false"/>
    <col min="6913" max="6913" customWidth="true" style="37" width="29.7109375" collapsed="false"/>
    <col min="6914" max="6914" bestFit="true" customWidth="true" style="37" width="10.28515625" collapsed="false"/>
    <col min="6915" max="6915" bestFit="true" customWidth="true" style="37" width="9.28515625" collapsed="false"/>
    <col min="6916" max="6920" style="37" width="8.85546875" collapsed="false"/>
    <col min="6921" max="6921" customWidth="true" style="37" width="9.42578125" collapsed="false"/>
    <col min="6922" max="6922" customWidth="true" style="37" width="2.85546875" collapsed="false"/>
    <col min="6923" max="6923" bestFit="true" customWidth="true" style="37" width="10.28515625" collapsed="false"/>
    <col min="6924" max="6929" style="37" width="8.85546875" collapsed="false"/>
    <col min="6930" max="6930" customWidth="true" style="37" width="9.85546875" collapsed="false"/>
    <col min="6931" max="7168" style="37" width="8.85546875" collapsed="false"/>
    <col min="7169" max="7169" customWidth="true" style="37" width="29.7109375" collapsed="false"/>
    <col min="7170" max="7170" bestFit="true" customWidth="true" style="37" width="10.28515625" collapsed="false"/>
    <col min="7171" max="7171" bestFit="true" customWidth="true" style="37" width="9.28515625" collapsed="false"/>
    <col min="7172" max="7176" style="37" width="8.85546875" collapsed="false"/>
    <col min="7177" max="7177" customWidth="true" style="37" width="9.42578125" collapsed="false"/>
    <col min="7178" max="7178" customWidth="true" style="37" width="2.85546875" collapsed="false"/>
    <col min="7179" max="7179" bestFit="true" customWidth="true" style="37" width="10.28515625" collapsed="false"/>
    <col min="7180" max="7185" style="37" width="8.85546875" collapsed="false"/>
    <col min="7186" max="7186" customWidth="true" style="37" width="9.85546875" collapsed="false"/>
    <col min="7187" max="7424" style="37" width="8.85546875" collapsed="false"/>
    <col min="7425" max="7425" customWidth="true" style="37" width="29.7109375" collapsed="false"/>
    <col min="7426" max="7426" bestFit="true" customWidth="true" style="37" width="10.28515625" collapsed="false"/>
    <col min="7427" max="7427" bestFit="true" customWidth="true" style="37" width="9.28515625" collapsed="false"/>
    <col min="7428" max="7432" style="37" width="8.85546875" collapsed="false"/>
    <col min="7433" max="7433" customWidth="true" style="37" width="9.42578125" collapsed="false"/>
    <col min="7434" max="7434" customWidth="true" style="37" width="2.85546875" collapsed="false"/>
    <col min="7435" max="7435" bestFit="true" customWidth="true" style="37" width="10.28515625" collapsed="false"/>
    <col min="7436" max="7441" style="37" width="8.85546875" collapsed="false"/>
    <col min="7442" max="7442" customWidth="true" style="37" width="9.85546875" collapsed="false"/>
    <col min="7443" max="7680" style="37" width="8.85546875" collapsed="false"/>
    <col min="7681" max="7681" customWidth="true" style="37" width="29.7109375" collapsed="false"/>
    <col min="7682" max="7682" bestFit="true" customWidth="true" style="37" width="10.28515625" collapsed="false"/>
    <col min="7683" max="7683" bestFit="true" customWidth="true" style="37" width="9.28515625" collapsed="false"/>
    <col min="7684" max="7688" style="37" width="8.85546875" collapsed="false"/>
    <col min="7689" max="7689" customWidth="true" style="37" width="9.42578125" collapsed="false"/>
    <col min="7690" max="7690" customWidth="true" style="37" width="2.85546875" collapsed="false"/>
    <col min="7691" max="7691" bestFit="true" customWidth="true" style="37" width="10.28515625" collapsed="false"/>
    <col min="7692" max="7697" style="37" width="8.85546875" collapsed="false"/>
    <col min="7698" max="7698" customWidth="true" style="37" width="9.85546875" collapsed="false"/>
    <col min="7699" max="7936" style="37" width="8.85546875" collapsed="false"/>
    <col min="7937" max="7937" customWidth="true" style="37" width="29.7109375" collapsed="false"/>
    <col min="7938" max="7938" bestFit="true" customWidth="true" style="37" width="10.28515625" collapsed="false"/>
    <col min="7939" max="7939" bestFit="true" customWidth="true" style="37" width="9.28515625" collapsed="false"/>
    <col min="7940" max="7944" style="37" width="8.85546875" collapsed="false"/>
    <col min="7945" max="7945" customWidth="true" style="37" width="9.42578125" collapsed="false"/>
    <col min="7946" max="7946" customWidth="true" style="37" width="2.85546875" collapsed="false"/>
    <col min="7947" max="7947" bestFit="true" customWidth="true" style="37" width="10.28515625" collapsed="false"/>
    <col min="7948" max="7953" style="37" width="8.85546875" collapsed="false"/>
    <col min="7954" max="7954" customWidth="true" style="37" width="9.85546875" collapsed="false"/>
    <col min="7955" max="8192" style="37" width="8.85546875" collapsed="false"/>
    <col min="8193" max="8193" customWidth="true" style="37" width="29.7109375" collapsed="false"/>
    <col min="8194" max="8194" bestFit="true" customWidth="true" style="37" width="10.28515625" collapsed="false"/>
    <col min="8195" max="8195" bestFit="true" customWidth="true" style="37" width="9.28515625" collapsed="false"/>
    <col min="8196" max="8200" style="37" width="8.85546875" collapsed="false"/>
    <col min="8201" max="8201" customWidth="true" style="37" width="9.42578125" collapsed="false"/>
    <col min="8202" max="8202" customWidth="true" style="37" width="2.85546875" collapsed="false"/>
    <col min="8203" max="8203" bestFit="true" customWidth="true" style="37" width="10.28515625" collapsed="false"/>
    <col min="8204" max="8209" style="37" width="8.85546875" collapsed="false"/>
    <col min="8210" max="8210" customWidth="true" style="37" width="9.85546875" collapsed="false"/>
    <col min="8211" max="8448" style="37" width="8.85546875" collapsed="false"/>
    <col min="8449" max="8449" customWidth="true" style="37" width="29.7109375" collapsed="false"/>
    <col min="8450" max="8450" bestFit="true" customWidth="true" style="37" width="10.28515625" collapsed="false"/>
    <col min="8451" max="8451" bestFit="true" customWidth="true" style="37" width="9.28515625" collapsed="false"/>
    <col min="8452" max="8456" style="37" width="8.85546875" collapsed="false"/>
    <col min="8457" max="8457" customWidth="true" style="37" width="9.42578125" collapsed="false"/>
    <col min="8458" max="8458" customWidth="true" style="37" width="2.85546875" collapsed="false"/>
    <col min="8459" max="8459" bestFit="true" customWidth="true" style="37" width="10.28515625" collapsed="false"/>
    <col min="8460" max="8465" style="37" width="8.85546875" collapsed="false"/>
    <col min="8466" max="8466" customWidth="true" style="37" width="9.85546875" collapsed="false"/>
    <col min="8467" max="8704" style="37" width="8.85546875" collapsed="false"/>
    <col min="8705" max="8705" customWidth="true" style="37" width="29.7109375" collapsed="false"/>
    <col min="8706" max="8706" bestFit="true" customWidth="true" style="37" width="10.28515625" collapsed="false"/>
    <col min="8707" max="8707" bestFit="true" customWidth="true" style="37" width="9.28515625" collapsed="false"/>
    <col min="8708" max="8712" style="37" width="8.85546875" collapsed="false"/>
    <col min="8713" max="8713" customWidth="true" style="37" width="9.42578125" collapsed="false"/>
    <col min="8714" max="8714" customWidth="true" style="37" width="2.85546875" collapsed="false"/>
    <col min="8715" max="8715" bestFit="true" customWidth="true" style="37" width="10.28515625" collapsed="false"/>
    <col min="8716" max="8721" style="37" width="8.85546875" collapsed="false"/>
    <col min="8722" max="8722" customWidth="true" style="37" width="9.85546875" collapsed="false"/>
    <col min="8723" max="8960" style="37" width="8.85546875" collapsed="false"/>
    <col min="8961" max="8961" customWidth="true" style="37" width="29.7109375" collapsed="false"/>
    <col min="8962" max="8962" bestFit="true" customWidth="true" style="37" width="10.28515625" collapsed="false"/>
    <col min="8963" max="8963" bestFit="true" customWidth="true" style="37" width="9.28515625" collapsed="false"/>
    <col min="8964" max="8968" style="37" width="8.85546875" collapsed="false"/>
    <col min="8969" max="8969" customWidth="true" style="37" width="9.42578125" collapsed="false"/>
    <col min="8970" max="8970" customWidth="true" style="37" width="2.85546875" collapsed="false"/>
    <col min="8971" max="8971" bestFit="true" customWidth="true" style="37" width="10.28515625" collapsed="false"/>
    <col min="8972" max="8977" style="37" width="8.85546875" collapsed="false"/>
    <col min="8978" max="8978" customWidth="true" style="37" width="9.85546875" collapsed="false"/>
    <col min="8979" max="9216" style="37" width="8.85546875" collapsed="false"/>
    <col min="9217" max="9217" customWidth="true" style="37" width="29.7109375" collapsed="false"/>
    <col min="9218" max="9218" bestFit="true" customWidth="true" style="37" width="10.28515625" collapsed="false"/>
    <col min="9219" max="9219" bestFit="true" customWidth="true" style="37" width="9.28515625" collapsed="false"/>
    <col min="9220" max="9224" style="37" width="8.85546875" collapsed="false"/>
    <col min="9225" max="9225" customWidth="true" style="37" width="9.42578125" collapsed="false"/>
    <col min="9226" max="9226" customWidth="true" style="37" width="2.85546875" collapsed="false"/>
    <col min="9227" max="9227" bestFit="true" customWidth="true" style="37" width="10.28515625" collapsed="false"/>
    <col min="9228" max="9233" style="37" width="8.85546875" collapsed="false"/>
    <col min="9234" max="9234" customWidth="true" style="37" width="9.85546875" collapsed="false"/>
    <col min="9235" max="9472" style="37" width="8.85546875" collapsed="false"/>
    <col min="9473" max="9473" customWidth="true" style="37" width="29.7109375" collapsed="false"/>
    <col min="9474" max="9474" bestFit="true" customWidth="true" style="37" width="10.28515625" collapsed="false"/>
    <col min="9475" max="9475" bestFit="true" customWidth="true" style="37" width="9.28515625" collapsed="false"/>
    <col min="9476" max="9480" style="37" width="8.85546875" collapsed="false"/>
    <col min="9481" max="9481" customWidth="true" style="37" width="9.42578125" collapsed="false"/>
    <col min="9482" max="9482" customWidth="true" style="37" width="2.85546875" collapsed="false"/>
    <col min="9483" max="9483" bestFit="true" customWidth="true" style="37" width="10.28515625" collapsed="false"/>
    <col min="9484" max="9489" style="37" width="8.85546875" collapsed="false"/>
    <col min="9490" max="9490" customWidth="true" style="37" width="9.85546875" collapsed="false"/>
    <col min="9491" max="9728" style="37" width="8.85546875" collapsed="false"/>
    <col min="9729" max="9729" customWidth="true" style="37" width="29.7109375" collapsed="false"/>
    <col min="9730" max="9730" bestFit="true" customWidth="true" style="37" width="10.28515625" collapsed="false"/>
    <col min="9731" max="9731" bestFit="true" customWidth="true" style="37" width="9.28515625" collapsed="false"/>
    <col min="9732" max="9736" style="37" width="8.85546875" collapsed="false"/>
    <col min="9737" max="9737" customWidth="true" style="37" width="9.42578125" collapsed="false"/>
    <col min="9738" max="9738" customWidth="true" style="37" width="2.85546875" collapsed="false"/>
    <col min="9739" max="9739" bestFit="true" customWidth="true" style="37" width="10.28515625" collapsed="false"/>
    <col min="9740" max="9745" style="37" width="8.85546875" collapsed="false"/>
    <col min="9746" max="9746" customWidth="true" style="37" width="9.85546875" collapsed="false"/>
    <col min="9747" max="9984" style="37" width="8.85546875" collapsed="false"/>
    <col min="9985" max="9985" customWidth="true" style="37" width="29.7109375" collapsed="false"/>
    <col min="9986" max="9986" bestFit="true" customWidth="true" style="37" width="10.28515625" collapsed="false"/>
    <col min="9987" max="9987" bestFit="true" customWidth="true" style="37" width="9.28515625" collapsed="false"/>
    <col min="9988" max="9992" style="37" width="8.85546875" collapsed="false"/>
    <col min="9993" max="9993" customWidth="true" style="37" width="9.42578125" collapsed="false"/>
    <col min="9994" max="9994" customWidth="true" style="37" width="2.85546875" collapsed="false"/>
    <col min="9995" max="9995" bestFit="true" customWidth="true" style="37" width="10.28515625" collapsed="false"/>
    <col min="9996" max="10001" style="37" width="8.85546875" collapsed="false"/>
    <col min="10002" max="10002" customWidth="true" style="37" width="9.85546875" collapsed="false"/>
    <col min="10003" max="10240" style="37" width="8.85546875" collapsed="false"/>
    <col min="10241" max="10241" customWidth="true" style="37" width="29.7109375" collapsed="false"/>
    <col min="10242" max="10242" bestFit="true" customWidth="true" style="37" width="10.28515625" collapsed="false"/>
    <col min="10243" max="10243" bestFit="true" customWidth="true" style="37" width="9.28515625" collapsed="false"/>
    <col min="10244" max="10248" style="37" width="8.85546875" collapsed="false"/>
    <col min="10249" max="10249" customWidth="true" style="37" width="9.42578125" collapsed="false"/>
    <col min="10250" max="10250" customWidth="true" style="37" width="2.85546875" collapsed="false"/>
    <col min="10251" max="10251" bestFit="true" customWidth="true" style="37" width="10.28515625" collapsed="false"/>
    <col min="10252" max="10257" style="37" width="8.85546875" collapsed="false"/>
    <col min="10258" max="10258" customWidth="true" style="37" width="9.85546875" collapsed="false"/>
    <col min="10259" max="10496" style="37" width="8.85546875" collapsed="false"/>
    <col min="10497" max="10497" customWidth="true" style="37" width="29.7109375" collapsed="false"/>
    <col min="10498" max="10498" bestFit="true" customWidth="true" style="37" width="10.28515625" collapsed="false"/>
    <col min="10499" max="10499" bestFit="true" customWidth="true" style="37" width="9.28515625" collapsed="false"/>
    <col min="10500" max="10504" style="37" width="8.85546875" collapsed="false"/>
    <col min="10505" max="10505" customWidth="true" style="37" width="9.42578125" collapsed="false"/>
    <col min="10506" max="10506" customWidth="true" style="37" width="2.85546875" collapsed="false"/>
    <col min="10507" max="10507" bestFit="true" customWidth="true" style="37" width="10.28515625" collapsed="false"/>
    <col min="10508" max="10513" style="37" width="8.85546875" collapsed="false"/>
    <col min="10514" max="10514" customWidth="true" style="37" width="9.85546875" collapsed="false"/>
    <col min="10515" max="10752" style="37" width="8.85546875" collapsed="false"/>
    <col min="10753" max="10753" customWidth="true" style="37" width="29.7109375" collapsed="false"/>
    <col min="10754" max="10754" bestFit="true" customWidth="true" style="37" width="10.28515625" collapsed="false"/>
    <col min="10755" max="10755" bestFit="true" customWidth="true" style="37" width="9.28515625" collapsed="false"/>
    <col min="10756" max="10760" style="37" width="8.85546875" collapsed="false"/>
    <col min="10761" max="10761" customWidth="true" style="37" width="9.42578125" collapsed="false"/>
    <col min="10762" max="10762" customWidth="true" style="37" width="2.85546875" collapsed="false"/>
    <col min="10763" max="10763" bestFit="true" customWidth="true" style="37" width="10.28515625" collapsed="false"/>
    <col min="10764" max="10769" style="37" width="8.85546875" collapsed="false"/>
    <col min="10770" max="10770" customWidth="true" style="37" width="9.85546875" collapsed="false"/>
    <col min="10771" max="11008" style="37" width="8.85546875" collapsed="false"/>
    <col min="11009" max="11009" customWidth="true" style="37" width="29.7109375" collapsed="false"/>
    <col min="11010" max="11010" bestFit="true" customWidth="true" style="37" width="10.28515625" collapsed="false"/>
    <col min="11011" max="11011" bestFit="true" customWidth="true" style="37" width="9.28515625" collapsed="false"/>
    <col min="11012" max="11016" style="37" width="8.85546875" collapsed="false"/>
    <col min="11017" max="11017" customWidth="true" style="37" width="9.42578125" collapsed="false"/>
    <col min="11018" max="11018" customWidth="true" style="37" width="2.85546875" collapsed="false"/>
    <col min="11019" max="11019" bestFit="true" customWidth="true" style="37" width="10.28515625" collapsed="false"/>
    <col min="11020" max="11025" style="37" width="8.85546875" collapsed="false"/>
    <col min="11026" max="11026" customWidth="true" style="37" width="9.85546875" collapsed="false"/>
    <col min="11027" max="11264" style="37" width="8.85546875" collapsed="false"/>
    <col min="11265" max="11265" customWidth="true" style="37" width="29.7109375" collapsed="false"/>
    <col min="11266" max="11266" bestFit="true" customWidth="true" style="37" width="10.28515625" collapsed="false"/>
    <col min="11267" max="11267" bestFit="true" customWidth="true" style="37" width="9.28515625" collapsed="false"/>
    <col min="11268" max="11272" style="37" width="8.85546875" collapsed="false"/>
    <col min="11273" max="11273" customWidth="true" style="37" width="9.42578125" collapsed="false"/>
    <col min="11274" max="11274" customWidth="true" style="37" width="2.85546875" collapsed="false"/>
    <col min="11275" max="11275" bestFit="true" customWidth="true" style="37" width="10.28515625" collapsed="false"/>
    <col min="11276" max="11281" style="37" width="8.85546875" collapsed="false"/>
    <col min="11282" max="11282" customWidth="true" style="37" width="9.85546875" collapsed="false"/>
    <col min="11283" max="11520" style="37" width="8.85546875" collapsed="false"/>
    <col min="11521" max="11521" customWidth="true" style="37" width="29.7109375" collapsed="false"/>
    <col min="11522" max="11522" bestFit="true" customWidth="true" style="37" width="10.28515625" collapsed="false"/>
    <col min="11523" max="11523" bestFit="true" customWidth="true" style="37" width="9.28515625" collapsed="false"/>
    <col min="11524" max="11528" style="37" width="8.85546875" collapsed="false"/>
    <col min="11529" max="11529" customWidth="true" style="37" width="9.42578125" collapsed="false"/>
    <col min="11530" max="11530" customWidth="true" style="37" width="2.85546875" collapsed="false"/>
    <col min="11531" max="11531" bestFit="true" customWidth="true" style="37" width="10.28515625" collapsed="false"/>
    <col min="11532" max="11537" style="37" width="8.85546875" collapsed="false"/>
    <col min="11538" max="11538" customWidth="true" style="37" width="9.85546875" collapsed="false"/>
    <col min="11539" max="11776" style="37" width="8.85546875" collapsed="false"/>
    <col min="11777" max="11777" customWidth="true" style="37" width="29.7109375" collapsed="false"/>
    <col min="11778" max="11778" bestFit="true" customWidth="true" style="37" width="10.28515625" collapsed="false"/>
    <col min="11779" max="11779" bestFit="true" customWidth="true" style="37" width="9.28515625" collapsed="false"/>
    <col min="11780" max="11784" style="37" width="8.85546875" collapsed="false"/>
    <col min="11785" max="11785" customWidth="true" style="37" width="9.42578125" collapsed="false"/>
    <col min="11786" max="11786" customWidth="true" style="37" width="2.85546875" collapsed="false"/>
    <col min="11787" max="11787" bestFit="true" customWidth="true" style="37" width="10.28515625" collapsed="false"/>
    <col min="11788" max="11793" style="37" width="8.85546875" collapsed="false"/>
    <col min="11794" max="11794" customWidth="true" style="37" width="9.85546875" collapsed="false"/>
    <col min="11795" max="12032" style="37" width="8.85546875" collapsed="false"/>
    <col min="12033" max="12033" customWidth="true" style="37" width="29.7109375" collapsed="false"/>
    <col min="12034" max="12034" bestFit="true" customWidth="true" style="37" width="10.28515625" collapsed="false"/>
    <col min="12035" max="12035" bestFit="true" customWidth="true" style="37" width="9.28515625" collapsed="false"/>
    <col min="12036" max="12040" style="37" width="8.85546875" collapsed="false"/>
    <col min="12041" max="12041" customWidth="true" style="37" width="9.42578125" collapsed="false"/>
    <col min="12042" max="12042" customWidth="true" style="37" width="2.85546875" collapsed="false"/>
    <col min="12043" max="12043" bestFit="true" customWidth="true" style="37" width="10.28515625" collapsed="false"/>
    <col min="12044" max="12049" style="37" width="8.85546875" collapsed="false"/>
    <col min="12050" max="12050" customWidth="true" style="37" width="9.85546875" collapsed="false"/>
    <col min="12051" max="12288" style="37" width="8.85546875" collapsed="false"/>
    <col min="12289" max="12289" customWidth="true" style="37" width="29.7109375" collapsed="false"/>
    <col min="12290" max="12290" bestFit="true" customWidth="true" style="37" width="10.28515625" collapsed="false"/>
    <col min="12291" max="12291" bestFit="true" customWidth="true" style="37" width="9.28515625" collapsed="false"/>
    <col min="12292" max="12296" style="37" width="8.85546875" collapsed="false"/>
    <col min="12297" max="12297" customWidth="true" style="37" width="9.42578125" collapsed="false"/>
    <col min="12298" max="12298" customWidth="true" style="37" width="2.85546875" collapsed="false"/>
    <col min="12299" max="12299" bestFit="true" customWidth="true" style="37" width="10.28515625" collapsed="false"/>
    <col min="12300" max="12305" style="37" width="8.85546875" collapsed="false"/>
    <col min="12306" max="12306" customWidth="true" style="37" width="9.85546875" collapsed="false"/>
    <col min="12307" max="12544" style="37" width="8.85546875" collapsed="false"/>
    <col min="12545" max="12545" customWidth="true" style="37" width="29.7109375" collapsed="false"/>
    <col min="12546" max="12546" bestFit="true" customWidth="true" style="37" width="10.28515625" collapsed="false"/>
    <col min="12547" max="12547" bestFit="true" customWidth="true" style="37" width="9.28515625" collapsed="false"/>
    <col min="12548" max="12552" style="37" width="8.85546875" collapsed="false"/>
    <col min="12553" max="12553" customWidth="true" style="37" width="9.42578125" collapsed="false"/>
    <col min="12554" max="12554" customWidth="true" style="37" width="2.85546875" collapsed="false"/>
    <col min="12555" max="12555" bestFit="true" customWidth="true" style="37" width="10.28515625" collapsed="false"/>
    <col min="12556" max="12561" style="37" width="8.85546875" collapsed="false"/>
    <col min="12562" max="12562" customWidth="true" style="37" width="9.85546875" collapsed="false"/>
    <col min="12563" max="12800" style="37" width="8.85546875" collapsed="false"/>
    <col min="12801" max="12801" customWidth="true" style="37" width="29.7109375" collapsed="false"/>
    <col min="12802" max="12802" bestFit="true" customWidth="true" style="37" width="10.28515625" collapsed="false"/>
    <col min="12803" max="12803" bestFit="true" customWidth="true" style="37" width="9.28515625" collapsed="false"/>
    <col min="12804" max="12808" style="37" width="8.85546875" collapsed="false"/>
    <col min="12809" max="12809" customWidth="true" style="37" width="9.42578125" collapsed="false"/>
    <col min="12810" max="12810" customWidth="true" style="37" width="2.85546875" collapsed="false"/>
    <col min="12811" max="12811" bestFit="true" customWidth="true" style="37" width="10.28515625" collapsed="false"/>
    <col min="12812" max="12817" style="37" width="8.85546875" collapsed="false"/>
    <col min="12818" max="12818" customWidth="true" style="37" width="9.85546875" collapsed="false"/>
    <col min="12819" max="13056" style="37" width="8.85546875" collapsed="false"/>
    <col min="13057" max="13057" customWidth="true" style="37" width="29.7109375" collapsed="false"/>
    <col min="13058" max="13058" bestFit="true" customWidth="true" style="37" width="10.28515625" collapsed="false"/>
    <col min="13059" max="13059" bestFit="true" customWidth="true" style="37" width="9.28515625" collapsed="false"/>
    <col min="13060" max="13064" style="37" width="8.85546875" collapsed="false"/>
    <col min="13065" max="13065" customWidth="true" style="37" width="9.42578125" collapsed="false"/>
    <col min="13066" max="13066" customWidth="true" style="37" width="2.85546875" collapsed="false"/>
    <col min="13067" max="13067" bestFit="true" customWidth="true" style="37" width="10.28515625" collapsed="false"/>
    <col min="13068" max="13073" style="37" width="8.85546875" collapsed="false"/>
    <col min="13074" max="13074" customWidth="true" style="37" width="9.85546875" collapsed="false"/>
    <col min="13075" max="13312" style="37" width="8.85546875" collapsed="false"/>
    <col min="13313" max="13313" customWidth="true" style="37" width="29.7109375" collapsed="false"/>
    <col min="13314" max="13314" bestFit="true" customWidth="true" style="37" width="10.28515625" collapsed="false"/>
    <col min="13315" max="13315" bestFit="true" customWidth="true" style="37" width="9.28515625" collapsed="false"/>
    <col min="13316" max="13320" style="37" width="8.85546875" collapsed="false"/>
    <col min="13321" max="13321" customWidth="true" style="37" width="9.42578125" collapsed="false"/>
    <col min="13322" max="13322" customWidth="true" style="37" width="2.85546875" collapsed="false"/>
    <col min="13323" max="13323" bestFit="true" customWidth="true" style="37" width="10.28515625" collapsed="false"/>
    <col min="13324" max="13329" style="37" width="8.85546875" collapsed="false"/>
    <col min="13330" max="13330" customWidth="true" style="37" width="9.85546875" collapsed="false"/>
    <col min="13331" max="13568" style="37" width="8.85546875" collapsed="false"/>
    <col min="13569" max="13569" customWidth="true" style="37" width="29.7109375" collapsed="false"/>
    <col min="13570" max="13570" bestFit="true" customWidth="true" style="37" width="10.28515625" collapsed="false"/>
    <col min="13571" max="13571" bestFit="true" customWidth="true" style="37" width="9.28515625" collapsed="false"/>
    <col min="13572" max="13576" style="37" width="8.85546875" collapsed="false"/>
    <col min="13577" max="13577" customWidth="true" style="37" width="9.42578125" collapsed="false"/>
    <col min="13578" max="13578" customWidth="true" style="37" width="2.85546875" collapsed="false"/>
    <col min="13579" max="13579" bestFit="true" customWidth="true" style="37" width="10.28515625" collapsed="false"/>
    <col min="13580" max="13585" style="37" width="8.85546875" collapsed="false"/>
    <col min="13586" max="13586" customWidth="true" style="37" width="9.85546875" collapsed="false"/>
    <col min="13587" max="13824" style="37" width="8.85546875" collapsed="false"/>
    <col min="13825" max="13825" customWidth="true" style="37" width="29.7109375" collapsed="false"/>
    <col min="13826" max="13826" bestFit="true" customWidth="true" style="37" width="10.28515625" collapsed="false"/>
    <col min="13827" max="13827" bestFit="true" customWidth="true" style="37" width="9.28515625" collapsed="false"/>
    <col min="13828" max="13832" style="37" width="8.85546875" collapsed="false"/>
    <col min="13833" max="13833" customWidth="true" style="37" width="9.42578125" collapsed="false"/>
    <col min="13834" max="13834" customWidth="true" style="37" width="2.85546875" collapsed="false"/>
    <col min="13835" max="13835" bestFit="true" customWidth="true" style="37" width="10.28515625" collapsed="false"/>
    <col min="13836" max="13841" style="37" width="8.85546875" collapsed="false"/>
    <col min="13842" max="13842" customWidth="true" style="37" width="9.85546875" collapsed="false"/>
    <col min="13843" max="14080" style="37" width="8.85546875" collapsed="false"/>
    <col min="14081" max="14081" customWidth="true" style="37" width="29.7109375" collapsed="false"/>
    <col min="14082" max="14082" bestFit="true" customWidth="true" style="37" width="10.28515625" collapsed="false"/>
    <col min="14083" max="14083" bestFit="true" customWidth="true" style="37" width="9.28515625" collapsed="false"/>
    <col min="14084" max="14088" style="37" width="8.85546875" collapsed="false"/>
    <col min="14089" max="14089" customWidth="true" style="37" width="9.42578125" collapsed="false"/>
    <col min="14090" max="14090" customWidth="true" style="37" width="2.85546875" collapsed="false"/>
    <col min="14091" max="14091" bestFit="true" customWidth="true" style="37" width="10.28515625" collapsed="false"/>
    <col min="14092" max="14097" style="37" width="8.85546875" collapsed="false"/>
    <col min="14098" max="14098" customWidth="true" style="37" width="9.85546875" collapsed="false"/>
    <col min="14099" max="14336" style="37" width="8.85546875" collapsed="false"/>
    <col min="14337" max="14337" customWidth="true" style="37" width="29.7109375" collapsed="false"/>
    <col min="14338" max="14338" bestFit="true" customWidth="true" style="37" width="10.28515625" collapsed="false"/>
    <col min="14339" max="14339" bestFit="true" customWidth="true" style="37" width="9.28515625" collapsed="false"/>
    <col min="14340" max="14344" style="37" width="8.85546875" collapsed="false"/>
    <col min="14345" max="14345" customWidth="true" style="37" width="9.42578125" collapsed="false"/>
    <col min="14346" max="14346" customWidth="true" style="37" width="2.85546875" collapsed="false"/>
    <col min="14347" max="14347" bestFit="true" customWidth="true" style="37" width="10.28515625" collapsed="false"/>
    <col min="14348" max="14353" style="37" width="8.85546875" collapsed="false"/>
    <col min="14354" max="14354" customWidth="true" style="37" width="9.85546875" collapsed="false"/>
    <col min="14355" max="14592" style="37" width="8.85546875" collapsed="false"/>
    <col min="14593" max="14593" customWidth="true" style="37" width="29.7109375" collapsed="false"/>
    <col min="14594" max="14594" bestFit="true" customWidth="true" style="37" width="10.28515625" collapsed="false"/>
    <col min="14595" max="14595" bestFit="true" customWidth="true" style="37" width="9.28515625" collapsed="false"/>
    <col min="14596" max="14600" style="37" width="8.85546875" collapsed="false"/>
    <col min="14601" max="14601" customWidth="true" style="37" width="9.42578125" collapsed="false"/>
    <col min="14602" max="14602" customWidth="true" style="37" width="2.85546875" collapsed="false"/>
    <col min="14603" max="14603" bestFit="true" customWidth="true" style="37" width="10.28515625" collapsed="false"/>
    <col min="14604" max="14609" style="37" width="8.85546875" collapsed="false"/>
    <col min="14610" max="14610" customWidth="true" style="37" width="9.85546875" collapsed="false"/>
    <col min="14611" max="14848" style="37" width="8.85546875" collapsed="false"/>
    <col min="14849" max="14849" customWidth="true" style="37" width="29.7109375" collapsed="false"/>
    <col min="14850" max="14850" bestFit="true" customWidth="true" style="37" width="10.28515625" collapsed="false"/>
    <col min="14851" max="14851" bestFit="true" customWidth="true" style="37" width="9.28515625" collapsed="false"/>
    <col min="14852" max="14856" style="37" width="8.85546875" collapsed="false"/>
    <col min="14857" max="14857" customWidth="true" style="37" width="9.42578125" collapsed="false"/>
    <col min="14858" max="14858" customWidth="true" style="37" width="2.85546875" collapsed="false"/>
    <col min="14859" max="14859" bestFit="true" customWidth="true" style="37" width="10.28515625" collapsed="false"/>
    <col min="14860" max="14865" style="37" width="8.85546875" collapsed="false"/>
    <col min="14866" max="14866" customWidth="true" style="37" width="9.85546875" collapsed="false"/>
    <col min="14867" max="15104" style="37" width="8.85546875" collapsed="false"/>
    <col min="15105" max="15105" customWidth="true" style="37" width="29.7109375" collapsed="false"/>
    <col min="15106" max="15106" bestFit="true" customWidth="true" style="37" width="10.28515625" collapsed="false"/>
    <col min="15107" max="15107" bestFit="true" customWidth="true" style="37" width="9.28515625" collapsed="false"/>
    <col min="15108" max="15112" style="37" width="8.85546875" collapsed="false"/>
    <col min="15113" max="15113" customWidth="true" style="37" width="9.42578125" collapsed="false"/>
    <col min="15114" max="15114" customWidth="true" style="37" width="2.85546875" collapsed="false"/>
    <col min="15115" max="15115" bestFit="true" customWidth="true" style="37" width="10.28515625" collapsed="false"/>
    <col min="15116" max="15121" style="37" width="8.85546875" collapsed="false"/>
    <col min="15122" max="15122" customWidth="true" style="37" width="9.85546875" collapsed="false"/>
    <col min="15123" max="15360" style="37" width="8.85546875" collapsed="false"/>
    <col min="15361" max="15361" customWidth="true" style="37" width="29.7109375" collapsed="false"/>
    <col min="15362" max="15362" bestFit="true" customWidth="true" style="37" width="10.28515625" collapsed="false"/>
    <col min="15363" max="15363" bestFit="true" customWidth="true" style="37" width="9.28515625" collapsed="false"/>
    <col min="15364" max="15368" style="37" width="8.85546875" collapsed="false"/>
    <col min="15369" max="15369" customWidth="true" style="37" width="9.42578125" collapsed="false"/>
    <col min="15370" max="15370" customWidth="true" style="37" width="2.85546875" collapsed="false"/>
    <col min="15371" max="15371" bestFit="true" customWidth="true" style="37" width="10.28515625" collapsed="false"/>
    <col min="15372" max="15377" style="37" width="8.85546875" collapsed="false"/>
    <col min="15378" max="15378" customWidth="true" style="37" width="9.85546875" collapsed="false"/>
    <col min="15379" max="15616" style="37" width="8.85546875" collapsed="false"/>
    <col min="15617" max="15617" customWidth="true" style="37" width="29.7109375" collapsed="false"/>
    <col min="15618" max="15618" bestFit="true" customWidth="true" style="37" width="10.28515625" collapsed="false"/>
    <col min="15619" max="15619" bestFit="true" customWidth="true" style="37" width="9.28515625" collapsed="false"/>
    <col min="15620" max="15624" style="37" width="8.85546875" collapsed="false"/>
    <col min="15625" max="15625" customWidth="true" style="37" width="9.42578125" collapsed="false"/>
    <col min="15626" max="15626" customWidth="true" style="37" width="2.85546875" collapsed="false"/>
    <col min="15627" max="15627" bestFit="true" customWidth="true" style="37" width="10.28515625" collapsed="false"/>
    <col min="15628" max="15633" style="37" width="8.85546875" collapsed="false"/>
    <col min="15634" max="15634" customWidth="true" style="37" width="9.85546875" collapsed="false"/>
    <col min="15635" max="15872" style="37" width="8.85546875" collapsed="false"/>
    <col min="15873" max="15873" customWidth="true" style="37" width="29.7109375" collapsed="false"/>
    <col min="15874" max="15874" bestFit="true" customWidth="true" style="37" width="10.28515625" collapsed="false"/>
    <col min="15875" max="15875" bestFit="true" customWidth="true" style="37" width="9.28515625" collapsed="false"/>
    <col min="15876" max="15880" style="37" width="8.85546875" collapsed="false"/>
    <col min="15881" max="15881" customWidth="true" style="37" width="9.42578125" collapsed="false"/>
    <col min="15882" max="15882" customWidth="true" style="37" width="2.85546875" collapsed="false"/>
    <col min="15883" max="15883" bestFit="true" customWidth="true" style="37" width="10.28515625" collapsed="false"/>
    <col min="15884" max="15889" style="37" width="8.85546875" collapsed="false"/>
    <col min="15890" max="15890" customWidth="true" style="37" width="9.85546875" collapsed="false"/>
    <col min="15891" max="16128" style="37" width="8.85546875" collapsed="false"/>
    <col min="16129" max="16129" customWidth="true" style="37" width="29.7109375" collapsed="false"/>
    <col min="16130" max="16130" bestFit="true" customWidth="true" style="37" width="10.28515625" collapsed="false"/>
    <col min="16131" max="16131" bestFit="true" customWidth="true" style="37" width="9.28515625" collapsed="false"/>
    <col min="16132" max="16136" style="37" width="8.85546875" collapsed="false"/>
    <col min="16137" max="16137" customWidth="true" style="37" width="9.42578125" collapsed="false"/>
    <col min="16138" max="16138" customWidth="true" style="37" width="2.85546875" collapsed="false"/>
    <col min="16139" max="16139" bestFit="true" customWidth="true" style="37" width="10.28515625" collapsed="false"/>
    <col min="16140" max="16145" style="37" width="8.85546875" collapsed="false"/>
    <col min="16146" max="16146" customWidth="true" style="37" width="9.85546875" collapsed="false"/>
    <col min="16147" max="16384" style="37" width="8.85546875" collapsed="false"/>
  </cols>
  <sheetData>
    <row r="1" spans="1:19" x14ac:dyDescent="0.25">
      <c r="A1" s="77" t="s">
        <v>216</v>
      </c>
    </row>
    <row r="2" spans="1:19" x14ac:dyDescent="0.25">
      <c r="A2" s="37" t="s">
        <v>95</v>
      </c>
    </row>
    <row r="3" spans="1:19" x14ac:dyDescent="0.25">
      <c r="A3" s="37" t="s">
        <v>96</v>
      </c>
    </row>
    <row r="5" spans="1:19" x14ac:dyDescent="0.25">
      <c r="B5" s="377" t="s">
        <v>102</v>
      </c>
      <c r="C5" s="377"/>
      <c r="D5" s="377"/>
      <c r="E5" s="377"/>
      <c r="F5" s="377"/>
      <c r="G5" s="377"/>
      <c r="H5" s="377"/>
      <c r="I5" s="377"/>
      <c r="K5" s="377" t="s">
        <v>112</v>
      </c>
      <c r="L5" s="377"/>
      <c r="M5" s="377"/>
      <c r="N5" s="377"/>
      <c r="O5" s="377"/>
      <c r="P5" s="377"/>
      <c r="Q5" s="377"/>
      <c r="R5" s="377"/>
    </row>
    <row r="6" spans="1:19" x14ac:dyDescent="0.25">
      <c r="A6" s="269"/>
      <c r="B6" s="378" t="s">
        <v>124</v>
      </c>
      <c r="C6" s="379"/>
      <c r="D6" s="379"/>
      <c r="E6" s="379"/>
      <c r="F6" s="379"/>
      <c r="G6" s="379"/>
      <c r="H6" s="379"/>
      <c r="I6" s="380"/>
      <c r="K6" s="378" t="s">
        <v>124</v>
      </c>
      <c r="L6" s="379"/>
      <c r="M6" s="379"/>
      <c r="N6" s="379"/>
      <c r="O6" s="379"/>
      <c r="P6" s="379"/>
      <c r="Q6" s="379"/>
      <c r="R6" s="380"/>
    </row>
    <row r="7" spans="1:19" s="299" customFormat="1" ht="42.75" customHeight="1" x14ac:dyDescent="0.25">
      <c r="A7" s="297"/>
      <c r="B7" s="294" t="s">
        <v>104</v>
      </c>
      <c r="C7" s="294" t="s">
        <v>105</v>
      </c>
      <c r="D7" s="294" t="s">
        <v>106</v>
      </c>
      <c r="E7" s="294" t="s">
        <v>107</v>
      </c>
      <c r="F7" s="294" t="s">
        <v>66</v>
      </c>
      <c r="G7" s="294" t="s">
        <v>108</v>
      </c>
      <c r="H7" s="294" t="s">
        <v>109</v>
      </c>
      <c r="I7" s="294" t="s">
        <v>57</v>
      </c>
      <c r="J7" s="296"/>
      <c r="K7" s="294" t="s">
        <v>104</v>
      </c>
      <c r="L7" s="294" t="s">
        <v>105</v>
      </c>
      <c r="M7" s="294" t="s">
        <v>106</v>
      </c>
      <c r="N7" s="294" t="s">
        <v>107</v>
      </c>
      <c r="O7" s="294" t="s">
        <v>66</v>
      </c>
      <c r="P7" s="294" t="s">
        <v>108</v>
      </c>
      <c r="Q7" s="294" t="s">
        <v>109</v>
      </c>
      <c r="R7" s="298" t="s">
        <v>57</v>
      </c>
    </row>
    <row r="8" spans="1:19" x14ac:dyDescent="0.25">
      <c r="A8" s="218" t="s">
        <v>48</v>
      </c>
      <c r="B8" s="95">
        <v>7540</v>
      </c>
      <c r="C8" s="95">
        <v>2095</v>
      </c>
      <c r="D8" s="218">
        <v>360</v>
      </c>
      <c r="E8" s="218">
        <v>450</v>
      </c>
      <c r="F8" s="218">
        <v>195</v>
      </c>
      <c r="G8" s="218">
        <v>210</v>
      </c>
      <c r="H8" s="218">
        <v>95</v>
      </c>
      <c r="I8" s="95">
        <v>10945</v>
      </c>
      <c r="K8" s="95">
        <v>7915</v>
      </c>
      <c r="L8" s="218">
        <v>2185</v>
      </c>
      <c r="M8" s="218">
        <v>370</v>
      </c>
      <c r="N8" s="218">
        <v>440</v>
      </c>
      <c r="O8" s="218">
        <v>180</v>
      </c>
      <c r="P8" s="218">
        <v>165</v>
      </c>
      <c r="Q8" s="218">
        <v>60</v>
      </c>
      <c r="R8" s="95">
        <v>11315</v>
      </c>
    </row>
    <row r="9" spans="1:19" x14ac:dyDescent="0.25">
      <c r="A9" s="218" t="s">
        <v>113</v>
      </c>
      <c r="B9" s="95">
        <v>2150</v>
      </c>
      <c r="C9" s="95">
        <v>955</v>
      </c>
      <c r="D9" s="218">
        <v>120</v>
      </c>
      <c r="E9" s="218">
        <v>150</v>
      </c>
      <c r="F9" s="218">
        <v>80</v>
      </c>
      <c r="G9" s="218">
        <v>80</v>
      </c>
      <c r="H9" s="218">
        <v>30</v>
      </c>
      <c r="I9" s="95">
        <v>3565</v>
      </c>
      <c r="K9" s="95">
        <v>2875</v>
      </c>
      <c r="L9" s="95">
        <v>1250</v>
      </c>
      <c r="M9" s="95">
        <v>170</v>
      </c>
      <c r="N9" s="95">
        <v>215</v>
      </c>
      <c r="O9" s="95">
        <v>85</v>
      </c>
      <c r="P9" s="95">
        <v>100</v>
      </c>
      <c r="Q9" s="95">
        <v>20</v>
      </c>
      <c r="R9" s="95">
        <v>4715</v>
      </c>
      <c r="S9" s="270"/>
    </row>
    <row r="10" spans="1:19" x14ac:dyDescent="0.25">
      <c r="A10" s="218" t="s">
        <v>114</v>
      </c>
      <c r="B10" s="95">
        <v>300</v>
      </c>
      <c r="C10" s="95">
        <v>180</v>
      </c>
      <c r="D10" s="218">
        <v>25</v>
      </c>
      <c r="E10" s="218">
        <v>60</v>
      </c>
      <c r="F10" s="218">
        <v>20</v>
      </c>
      <c r="G10" s="218">
        <v>30</v>
      </c>
      <c r="H10" s="218">
        <v>5</v>
      </c>
      <c r="I10" s="95">
        <v>620</v>
      </c>
      <c r="K10" s="95">
        <v>570</v>
      </c>
      <c r="L10" s="218">
        <v>340</v>
      </c>
      <c r="M10" s="218">
        <v>45</v>
      </c>
      <c r="N10" s="218">
        <v>130</v>
      </c>
      <c r="O10" s="218">
        <v>35</v>
      </c>
      <c r="P10" s="218">
        <v>30</v>
      </c>
      <c r="Q10" s="218">
        <v>0</v>
      </c>
      <c r="R10" s="95">
        <v>1150</v>
      </c>
    </row>
    <row r="11" spans="1:19" x14ac:dyDescent="0.25">
      <c r="A11" s="218" t="s">
        <v>115</v>
      </c>
      <c r="B11" s="95">
        <v>1450</v>
      </c>
      <c r="C11" s="95">
        <v>125</v>
      </c>
      <c r="D11" s="218">
        <v>55</v>
      </c>
      <c r="E11" s="218">
        <v>15</v>
      </c>
      <c r="F11" s="218">
        <v>15</v>
      </c>
      <c r="G11" s="218">
        <v>10</v>
      </c>
      <c r="H11" s="218">
        <v>20</v>
      </c>
      <c r="I11" s="95">
        <v>1685</v>
      </c>
      <c r="K11" s="95">
        <v>1365</v>
      </c>
      <c r="L11" s="218">
        <v>70</v>
      </c>
      <c r="M11" s="218">
        <v>25</v>
      </c>
      <c r="N11" s="218">
        <v>5</v>
      </c>
      <c r="O11" s="218">
        <v>5</v>
      </c>
      <c r="P11" s="218">
        <v>5</v>
      </c>
      <c r="Q11" s="218">
        <v>15</v>
      </c>
      <c r="R11" s="95">
        <v>1490</v>
      </c>
    </row>
    <row r="12" spans="1:19" x14ac:dyDescent="0.25">
      <c r="A12" s="218" t="s">
        <v>116</v>
      </c>
      <c r="B12" s="95">
        <v>425</v>
      </c>
      <c r="C12" s="95">
        <v>10</v>
      </c>
      <c r="D12" s="218">
        <v>5</v>
      </c>
      <c r="E12" s="218">
        <v>0</v>
      </c>
      <c r="F12" s="218">
        <v>0</v>
      </c>
      <c r="G12" s="218">
        <v>0</v>
      </c>
      <c r="H12" s="218">
        <v>5</v>
      </c>
      <c r="I12" s="95">
        <v>455</v>
      </c>
      <c r="K12" s="95">
        <v>490</v>
      </c>
      <c r="L12" s="218">
        <v>10</v>
      </c>
      <c r="M12" s="218">
        <v>5</v>
      </c>
      <c r="N12" s="218">
        <v>0</v>
      </c>
      <c r="O12" s="218">
        <v>0</v>
      </c>
      <c r="P12" s="218">
        <v>0</v>
      </c>
      <c r="Q12" s="218">
        <v>5</v>
      </c>
      <c r="R12" s="95">
        <v>510</v>
      </c>
    </row>
    <row r="13" spans="1:19" x14ac:dyDescent="0.25">
      <c r="A13" s="218" t="s">
        <v>117</v>
      </c>
      <c r="B13" s="95">
        <v>505</v>
      </c>
      <c r="C13" s="95">
        <v>50</v>
      </c>
      <c r="D13" s="218">
        <v>5</v>
      </c>
      <c r="E13" s="218">
        <v>0</v>
      </c>
      <c r="F13" s="218">
        <v>5</v>
      </c>
      <c r="G13" s="218">
        <v>0</v>
      </c>
      <c r="H13" s="218">
        <v>0</v>
      </c>
      <c r="I13" s="95">
        <v>565</v>
      </c>
      <c r="K13" s="95">
        <v>540</v>
      </c>
      <c r="L13" s="218">
        <v>35</v>
      </c>
      <c r="M13" s="218">
        <v>5</v>
      </c>
      <c r="N13" s="218">
        <v>0</v>
      </c>
      <c r="O13" s="218">
        <v>0</v>
      </c>
      <c r="P13" s="218">
        <v>0</v>
      </c>
      <c r="Q13" s="218">
        <v>0</v>
      </c>
      <c r="R13" s="95">
        <v>580</v>
      </c>
    </row>
    <row r="14" spans="1:19" x14ac:dyDescent="0.25">
      <c r="A14" s="218" t="s">
        <v>118</v>
      </c>
      <c r="B14" s="95">
        <v>1735</v>
      </c>
      <c r="C14" s="95">
        <v>400</v>
      </c>
      <c r="D14" s="218">
        <v>95</v>
      </c>
      <c r="E14" s="218">
        <v>130</v>
      </c>
      <c r="F14" s="218">
        <v>55</v>
      </c>
      <c r="G14" s="218">
        <v>55</v>
      </c>
      <c r="H14" s="218">
        <v>10</v>
      </c>
      <c r="I14" s="95">
        <v>2485</v>
      </c>
      <c r="K14" s="95">
        <v>945</v>
      </c>
      <c r="L14" s="218">
        <v>90</v>
      </c>
      <c r="M14" s="218">
        <v>45</v>
      </c>
      <c r="N14" s="218">
        <v>10</v>
      </c>
      <c r="O14" s="218">
        <v>15</v>
      </c>
      <c r="P14" s="218">
        <v>5</v>
      </c>
      <c r="Q14" s="218">
        <v>10</v>
      </c>
      <c r="R14" s="95">
        <v>1120</v>
      </c>
    </row>
    <row r="15" spans="1:19" x14ac:dyDescent="0.25">
      <c r="A15" s="218" t="s">
        <v>119</v>
      </c>
      <c r="B15" s="95">
        <v>60</v>
      </c>
      <c r="C15" s="95">
        <v>40</v>
      </c>
      <c r="D15" s="218">
        <v>0</v>
      </c>
      <c r="E15" s="218">
        <v>0</v>
      </c>
      <c r="F15" s="218">
        <v>0</v>
      </c>
      <c r="G15" s="218">
        <v>0</v>
      </c>
      <c r="H15" s="218">
        <v>0</v>
      </c>
      <c r="I15" s="95">
        <v>105</v>
      </c>
      <c r="K15" s="95">
        <v>50</v>
      </c>
      <c r="L15" s="218">
        <v>50</v>
      </c>
      <c r="M15" s="218">
        <v>0</v>
      </c>
      <c r="N15" s="218">
        <v>0</v>
      </c>
      <c r="O15" s="218">
        <v>0</v>
      </c>
      <c r="P15" s="218">
        <v>0</v>
      </c>
      <c r="Q15" s="218">
        <v>0</v>
      </c>
      <c r="R15" s="95">
        <v>105</v>
      </c>
    </row>
    <row r="16" spans="1:19" x14ac:dyDescent="0.25">
      <c r="A16" s="218" t="s">
        <v>120</v>
      </c>
      <c r="B16" s="95">
        <v>225</v>
      </c>
      <c r="C16" s="95">
        <v>155</v>
      </c>
      <c r="D16" s="218">
        <v>15</v>
      </c>
      <c r="E16" s="218">
        <v>30</v>
      </c>
      <c r="F16" s="218">
        <v>10</v>
      </c>
      <c r="G16" s="218">
        <v>10</v>
      </c>
      <c r="H16" s="218">
        <v>0</v>
      </c>
      <c r="I16" s="95">
        <v>455</v>
      </c>
      <c r="K16" s="95">
        <v>355</v>
      </c>
      <c r="L16" s="218">
        <v>215</v>
      </c>
      <c r="M16" s="218">
        <v>25</v>
      </c>
      <c r="N16" s="218">
        <v>40</v>
      </c>
      <c r="O16" s="218">
        <v>25</v>
      </c>
      <c r="P16" s="218">
        <v>20</v>
      </c>
      <c r="Q16" s="218">
        <v>0</v>
      </c>
      <c r="R16" s="95">
        <v>680</v>
      </c>
    </row>
    <row r="17" spans="1:18" x14ac:dyDescent="0.25">
      <c r="A17" s="218" t="s">
        <v>121</v>
      </c>
      <c r="B17" s="95">
        <v>690</v>
      </c>
      <c r="C17" s="95">
        <v>175</v>
      </c>
      <c r="D17" s="218">
        <v>45</v>
      </c>
      <c r="E17" s="218">
        <v>65</v>
      </c>
      <c r="F17" s="218">
        <v>10</v>
      </c>
      <c r="G17" s="218">
        <v>15</v>
      </c>
      <c r="H17" s="218">
        <v>20</v>
      </c>
      <c r="I17" s="95">
        <v>1020</v>
      </c>
      <c r="K17" s="95">
        <v>720</v>
      </c>
      <c r="L17" s="218">
        <v>125</v>
      </c>
      <c r="M17" s="218">
        <v>50</v>
      </c>
      <c r="N17" s="218">
        <v>40</v>
      </c>
      <c r="O17" s="218">
        <v>15</v>
      </c>
      <c r="P17" s="218">
        <v>10</v>
      </c>
      <c r="Q17" s="218">
        <v>10</v>
      </c>
      <c r="R17" s="95">
        <v>965</v>
      </c>
    </row>
    <row r="18" spans="1:18" x14ac:dyDescent="0.25">
      <c r="A18" s="271" t="s">
        <v>125</v>
      </c>
    </row>
    <row r="19" spans="1:18" x14ac:dyDescent="0.25">
      <c r="A19" s="37" t="s">
        <v>110</v>
      </c>
    </row>
    <row r="20" spans="1:18" x14ac:dyDescent="0.25">
      <c r="A20" s="37" t="s">
        <v>126</v>
      </c>
    </row>
    <row r="21" spans="1:18" x14ac:dyDescent="0.25">
      <c r="B21" s="7"/>
    </row>
    <row r="22" spans="1:18" x14ac:dyDescent="0.25">
      <c r="A22" s="37" t="s">
        <v>127</v>
      </c>
    </row>
    <row r="23" spans="1:18" x14ac:dyDescent="0.25">
      <c r="B23" s="377" t="s">
        <v>102</v>
      </c>
      <c r="C23" s="377"/>
      <c r="D23" s="377"/>
      <c r="E23" s="377"/>
      <c r="F23" s="377"/>
      <c r="G23" s="377"/>
      <c r="H23" s="377"/>
      <c r="I23" s="377"/>
      <c r="K23" s="377" t="s">
        <v>112</v>
      </c>
      <c r="L23" s="377"/>
      <c r="M23" s="377"/>
      <c r="N23" s="377"/>
      <c r="O23" s="377"/>
      <c r="P23" s="377"/>
      <c r="Q23" s="377"/>
      <c r="R23" s="377"/>
    </row>
    <row r="24" spans="1:18" x14ac:dyDescent="0.25">
      <c r="B24" s="378" t="s">
        <v>124</v>
      </c>
      <c r="C24" s="379"/>
      <c r="D24" s="379"/>
      <c r="E24" s="379"/>
      <c r="F24" s="379"/>
      <c r="G24" s="379"/>
      <c r="H24" s="379"/>
      <c r="I24" s="380"/>
      <c r="K24" s="378" t="s">
        <v>124</v>
      </c>
      <c r="L24" s="379"/>
      <c r="M24" s="379"/>
      <c r="N24" s="379"/>
      <c r="O24" s="379"/>
      <c r="P24" s="379"/>
      <c r="Q24" s="379"/>
      <c r="R24" s="380"/>
    </row>
    <row r="25" spans="1:18" s="299" customFormat="1" ht="45" x14ac:dyDescent="0.25">
      <c r="B25" s="294" t="s">
        <v>104</v>
      </c>
      <c r="C25" s="294" t="s">
        <v>105</v>
      </c>
      <c r="D25" s="294" t="s">
        <v>106</v>
      </c>
      <c r="E25" s="294" t="s">
        <v>107</v>
      </c>
      <c r="F25" s="294" t="s">
        <v>66</v>
      </c>
      <c r="G25" s="294" t="s">
        <v>108</v>
      </c>
      <c r="H25" s="294" t="s">
        <v>109</v>
      </c>
      <c r="I25" s="294" t="s">
        <v>57</v>
      </c>
      <c r="J25" s="296"/>
      <c r="K25" s="294" t="s">
        <v>104</v>
      </c>
      <c r="L25" s="294" t="s">
        <v>105</v>
      </c>
      <c r="M25" s="294" t="s">
        <v>106</v>
      </c>
      <c r="N25" s="294" t="s">
        <v>107</v>
      </c>
      <c r="O25" s="294" t="s">
        <v>66</v>
      </c>
      <c r="P25" s="294" t="s">
        <v>108</v>
      </c>
      <c r="Q25" s="294" t="s">
        <v>109</v>
      </c>
      <c r="R25" s="298" t="s">
        <v>57</v>
      </c>
    </row>
    <row r="26" spans="1:18" x14ac:dyDescent="0.25">
      <c r="A26" s="272" t="s">
        <v>48</v>
      </c>
      <c r="B26" s="94">
        <f>B8/B$8</f>
        <v>1</v>
      </c>
      <c r="C26" s="94">
        <f t="shared" ref="C26:I35" si="0">C8/C$8</f>
        <v>1</v>
      </c>
      <c r="D26" s="94">
        <f t="shared" si="0"/>
        <v>1</v>
      </c>
      <c r="E26" s="94">
        <f t="shared" si="0"/>
        <v>1</v>
      </c>
      <c r="F26" s="94">
        <f t="shared" si="0"/>
        <v>1</v>
      </c>
      <c r="G26" s="94">
        <f t="shared" si="0"/>
        <v>1</v>
      </c>
      <c r="H26" s="94">
        <f t="shared" si="0"/>
        <v>1</v>
      </c>
      <c r="I26" s="94">
        <f t="shared" si="0"/>
        <v>1</v>
      </c>
      <c r="K26" s="94">
        <f>K8/K$8</f>
        <v>1</v>
      </c>
      <c r="L26" s="94">
        <f t="shared" ref="L26:R35" si="1">L8/L$8</f>
        <v>1</v>
      </c>
      <c r="M26" s="94">
        <f t="shared" si="1"/>
        <v>1</v>
      </c>
      <c r="N26" s="94">
        <f t="shared" si="1"/>
        <v>1</v>
      </c>
      <c r="O26" s="94">
        <f t="shared" si="1"/>
        <v>1</v>
      </c>
      <c r="P26" s="94">
        <f t="shared" si="1"/>
        <v>1</v>
      </c>
      <c r="Q26" s="94">
        <f t="shared" si="1"/>
        <v>1</v>
      </c>
      <c r="R26" s="94">
        <f t="shared" si="1"/>
        <v>1</v>
      </c>
    </row>
    <row r="27" spans="1:18" x14ac:dyDescent="0.25">
      <c r="A27" s="218" t="s">
        <v>113</v>
      </c>
      <c r="B27" s="94">
        <f>B9/B$8</f>
        <v>0.28514588859416445</v>
      </c>
      <c r="C27" s="94">
        <f t="shared" si="0"/>
        <v>0.45584725536992843</v>
      </c>
      <c r="D27" s="94">
        <f t="shared" si="0"/>
        <v>0.33333333333333331</v>
      </c>
      <c r="E27" s="94">
        <f t="shared" si="0"/>
        <v>0.33333333333333331</v>
      </c>
      <c r="F27" s="94">
        <f t="shared" si="0"/>
        <v>0.41025641025641024</v>
      </c>
      <c r="G27" s="94">
        <f t="shared" si="0"/>
        <v>0.38095238095238093</v>
      </c>
      <c r="H27" s="94">
        <f t="shared" si="0"/>
        <v>0.31578947368421051</v>
      </c>
      <c r="I27" s="94">
        <f t="shared" si="0"/>
        <v>0.32571950662402926</v>
      </c>
      <c r="J27" s="45"/>
      <c r="K27" s="94">
        <f>K9/K$8</f>
        <v>0.36323436512950097</v>
      </c>
      <c r="L27" s="94">
        <f t="shared" si="1"/>
        <v>0.57208237986270027</v>
      </c>
      <c r="M27" s="94">
        <f t="shared" si="1"/>
        <v>0.45945945945945948</v>
      </c>
      <c r="N27" s="94">
        <f t="shared" si="1"/>
        <v>0.48863636363636365</v>
      </c>
      <c r="O27" s="94">
        <f t="shared" si="1"/>
        <v>0.47222222222222221</v>
      </c>
      <c r="P27" s="94">
        <f t="shared" si="1"/>
        <v>0.60606060606060608</v>
      </c>
      <c r="Q27" s="94">
        <f t="shared" si="1"/>
        <v>0.33333333333333331</v>
      </c>
      <c r="R27" s="94">
        <f t="shared" si="1"/>
        <v>0.41670349094122844</v>
      </c>
    </row>
    <row r="28" spans="1:18" x14ac:dyDescent="0.25">
      <c r="A28" s="218" t="s">
        <v>114</v>
      </c>
      <c r="B28" s="94">
        <f t="shared" ref="B28:I35" si="2">B10/B$8</f>
        <v>3.9787798408488062E-2</v>
      </c>
      <c r="C28" s="94">
        <f t="shared" si="2"/>
        <v>8.5918854415274457E-2</v>
      </c>
      <c r="D28" s="94">
        <f t="shared" si="2"/>
        <v>6.9444444444444448E-2</v>
      </c>
      <c r="E28" s="94">
        <f t="shared" si="2"/>
        <v>0.13333333333333333</v>
      </c>
      <c r="F28" s="94">
        <f t="shared" si="2"/>
        <v>0.10256410256410256</v>
      </c>
      <c r="G28" s="94">
        <f t="shared" si="2"/>
        <v>0.14285714285714285</v>
      </c>
      <c r="H28" s="94">
        <f t="shared" si="0"/>
        <v>5.2631578947368418E-2</v>
      </c>
      <c r="I28" s="94">
        <f t="shared" si="2"/>
        <v>5.6646870717222478E-2</v>
      </c>
      <c r="J28" s="45"/>
      <c r="K28" s="94">
        <f>K10/K$8</f>
        <v>7.201516108654453E-2</v>
      </c>
      <c r="L28" s="94">
        <f t="shared" si="1"/>
        <v>0.15560640732265446</v>
      </c>
      <c r="M28" s="94">
        <f t="shared" si="1"/>
        <v>0.12162162162162163</v>
      </c>
      <c r="N28" s="94">
        <f t="shared" si="1"/>
        <v>0.29545454545454547</v>
      </c>
      <c r="O28" s="94">
        <f t="shared" si="1"/>
        <v>0.19444444444444445</v>
      </c>
      <c r="P28" s="94">
        <f t="shared" si="1"/>
        <v>0.18181818181818182</v>
      </c>
      <c r="Q28" s="94">
        <f t="shared" si="1"/>
        <v>0</v>
      </c>
      <c r="R28" s="94">
        <f t="shared" si="1"/>
        <v>0.10163499779054352</v>
      </c>
    </row>
    <row r="29" spans="1:18" x14ac:dyDescent="0.25">
      <c r="A29" s="218" t="s">
        <v>115</v>
      </c>
      <c r="B29" s="94">
        <f t="shared" si="2"/>
        <v>0.19230769230769232</v>
      </c>
      <c r="C29" s="94">
        <f t="shared" si="2"/>
        <v>5.9665871121718374E-2</v>
      </c>
      <c r="D29" s="94">
        <f t="shared" si="2"/>
        <v>0.15277777777777779</v>
      </c>
      <c r="E29" s="94">
        <f t="shared" si="2"/>
        <v>3.3333333333333333E-2</v>
      </c>
      <c r="F29" s="94">
        <f t="shared" si="2"/>
        <v>7.6923076923076927E-2</v>
      </c>
      <c r="G29" s="94">
        <f t="shared" si="2"/>
        <v>4.7619047619047616E-2</v>
      </c>
      <c r="H29" s="94">
        <f t="shared" si="0"/>
        <v>0.21052631578947367</v>
      </c>
      <c r="I29" s="94">
        <f t="shared" si="2"/>
        <v>0.15395157606212884</v>
      </c>
      <c r="J29" s="45"/>
      <c r="K29" s="94">
        <f>K11/K$8</f>
        <v>0.17245735944409349</v>
      </c>
      <c r="L29" s="94">
        <f t="shared" si="1"/>
        <v>3.2036613272311214E-2</v>
      </c>
      <c r="M29" s="94">
        <f t="shared" si="1"/>
        <v>6.7567567567567571E-2</v>
      </c>
      <c r="N29" s="94">
        <f t="shared" si="1"/>
        <v>1.1363636363636364E-2</v>
      </c>
      <c r="O29" s="94">
        <f t="shared" si="1"/>
        <v>2.7777777777777776E-2</v>
      </c>
      <c r="P29" s="94">
        <f t="shared" si="1"/>
        <v>3.0303030303030304E-2</v>
      </c>
      <c r="Q29" s="94">
        <f t="shared" si="1"/>
        <v>0.25</v>
      </c>
      <c r="R29" s="94">
        <f t="shared" si="1"/>
        <v>0.13168360583296509</v>
      </c>
    </row>
    <row r="30" spans="1:18" x14ac:dyDescent="0.25">
      <c r="A30" s="218" t="s">
        <v>116</v>
      </c>
      <c r="B30" s="94">
        <f t="shared" si="2"/>
        <v>5.636604774535809E-2</v>
      </c>
      <c r="C30" s="94">
        <f t="shared" si="2"/>
        <v>4.7732696897374704E-3</v>
      </c>
      <c r="D30" s="94">
        <f t="shared" si="2"/>
        <v>1.3888888888888888E-2</v>
      </c>
      <c r="E30" s="94">
        <f t="shared" si="2"/>
        <v>0</v>
      </c>
      <c r="F30" s="94">
        <f t="shared" si="2"/>
        <v>0</v>
      </c>
      <c r="G30" s="94">
        <f t="shared" si="2"/>
        <v>0</v>
      </c>
      <c r="H30" s="94">
        <f t="shared" si="0"/>
        <v>5.2631578947368418E-2</v>
      </c>
      <c r="I30" s="94">
        <f t="shared" si="2"/>
        <v>4.1571493832800364E-2</v>
      </c>
      <c r="J30" s="45"/>
      <c r="K30" s="94">
        <f t="shared" ref="K30:R35" si="3">K12/K$8</f>
        <v>6.1907770056854078E-2</v>
      </c>
      <c r="L30" s="94">
        <f t="shared" si="3"/>
        <v>4.5766590389016018E-3</v>
      </c>
      <c r="M30" s="94">
        <f t="shared" si="3"/>
        <v>1.3513513513513514E-2</v>
      </c>
      <c r="N30" s="94">
        <f t="shared" si="3"/>
        <v>0</v>
      </c>
      <c r="O30" s="94">
        <f t="shared" si="3"/>
        <v>0</v>
      </c>
      <c r="P30" s="94">
        <f t="shared" si="3"/>
        <v>0</v>
      </c>
      <c r="Q30" s="94">
        <f t="shared" si="1"/>
        <v>8.3333333333333329E-2</v>
      </c>
      <c r="R30" s="94">
        <f t="shared" si="3"/>
        <v>4.5072912063632349E-2</v>
      </c>
    </row>
    <row r="31" spans="1:18" x14ac:dyDescent="0.25">
      <c r="A31" s="218" t="s">
        <v>117</v>
      </c>
      <c r="B31" s="94">
        <f t="shared" si="2"/>
        <v>6.6976127320954912E-2</v>
      </c>
      <c r="C31" s="94">
        <f t="shared" si="2"/>
        <v>2.386634844868735E-2</v>
      </c>
      <c r="D31" s="94">
        <f t="shared" si="2"/>
        <v>1.3888888888888888E-2</v>
      </c>
      <c r="E31" s="94">
        <f t="shared" si="2"/>
        <v>0</v>
      </c>
      <c r="F31" s="94">
        <f t="shared" si="2"/>
        <v>2.564102564102564E-2</v>
      </c>
      <c r="G31" s="94">
        <f t="shared" si="2"/>
        <v>0</v>
      </c>
      <c r="H31" s="94">
        <f t="shared" si="0"/>
        <v>0</v>
      </c>
      <c r="I31" s="94">
        <f t="shared" si="2"/>
        <v>5.1621745089081773E-2</v>
      </c>
      <c r="J31" s="45"/>
      <c r="K31" s="94">
        <f t="shared" si="3"/>
        <v>6.8224889450410608E-2</v>
      </c>
      <c r="L31" s="94">
        <f t="shared" si="3"/>
        <v>1.6018306636155607E-2</v>
      </c>
      <c r="M31" s="94">
        <f t="shared" si="3"/>
        <v>1.3513513513513514E-2</v>
      </c>
      <c r="N31" s="94">
        <f t="shared" si="3"/>
        <v>0</v>
      </c>
      <c r="O31" s="94">
        <f t="shared" si="3"/>
        <v>0</v>
      </c>
      <c r="P31" s="94">
        <f t="shared" si="3"/>
        <v>0</v>
      </c>
      <c r="Q31" s="94">
        <f t="shared" si="1"/>
        <v>0</v>
      </c>
      <c r="R31" s="94">
        <f t="shared" si="3"/>
        <v>5.1259390190013257E-2</v>
      </c>
    </row>
    <row r="32" spans="1:18" x14ac:dyDescent="0.25">
      <c r="A32" s="218" t="s">
        <v>118</v>
      </c>
      <c r="B32" s="94">
        <f t="shared" si="2"/>
        <v>0.23010610079575597</v>
      </c>
      <c r="C32" s="94">
        <f t="shared" si="2"/>
        <v>0.1909307875894988</v>
      </c>
      <c r="D32" s="94">
        <f t="shared" si="2"/>
        <v>0.2638888888888889</v>
      </c>
      <c r="E32" s="94">
        <f t="shared" si="2"/>
        <v>0.28888888888888886</v>
      </c>
      <c r="F32" s="94">
        <f t="shared" si="2"/>
        <v>0.28205128205128205</v>
      </c>
      <c r="G32" s="94">
        <f t="shared" si="2"/>
        <v>0.26190476190476192</v>
      </c>
      <c r="H32" s="94">
        <f t="shared" si="0"/>
        <v>0.10526315789473684</v>
      </c>
      <c r="I32" s="94">
        <f t="shared" si="2"/>
        <v>0.22704431247144816</v>
      </c>
      <c r="J32" s="45"/>
      <c r="K32" s="94">
        <f t="shared" si="3"/>
        <v>0.11939355653821858</v>
      </c>
      <c r="L32" s="94">
        <f t="shared" si="3"/>
        <v>4.1189931350114416E-2</v>
      </c>
      <c r="M32" s="94">
        <f t="shared" si="3"/>
        <v>0.12162162162162163</v>
      </c>
      <c r="N32" s="94">
        <f t="shared" si="3"/>
        <v>2.2727272727272728E-2</v>
      </c>
      <c r="O32" s="94">
        <f t="shared" si="3"/>
        <v>8.3333333333333329E-2</v>
      </c>
      <c r="P32" s="94">
        <f t="shared" si="3"/>
        <v>3.0303030303030304E-2</v>
      </c>
      <c r="Q32" s="94">
        <f t="shared" si="1"/>
        <v>0.16666666666666666</v>
      </c>
      <c r="R32" s="94">
        <f t="shared" si="3"/>
        <v>9.8983650022094569E-2</v>
      </c>
    </row>
    <row r="33" spans="1:18" x14ac:dyDescent="0.25">
      <c r="A33" s="218" t="s">
        <v>119</v>
      </c>
      <c r="B33" s="94">
        <f t="shared" si="2"/>
        <v>7.9575596816976128E-3</v>
      </c>
      <c r="C33" s="94">
        <f t="shared" si="2"/>
        <v>1.9093078758949882E-2</v>
      </c>
      <c r="D33" s="94">
        <f t="shared" si="2"/>
        <v>0</v>
      </c>
      <c r="E33" s="94">
        <f t="shared" si="2"/>
        <v>0</v>
      </c>
      <c r="F33" s="94">
        <f t="shared" si="2"/>
        <v>0</v>
      </c>
      <c r="G33" s="94">
        <f t="shared" si="2"/>
        <v>0</v>
      </c>
      <c r="H33" s="94">
        <f t="shared" si="0"/>
        <v>0</v>
      </c>
      <c r="I33" s="94">
        <f t="shared" si="2"/>
        <v>9.593421653723162E-3</v>
      </c>
      <c r="J33" s="45"/>
      <c r="K33" s="94">
        <f t="shared" si="3"/>
        <v>6.3171193935565384E-3</v>
      </c>
      <c r="L33" s="94">
        <f t="shared" si="3"/>
        <v>2.2883295194508008E-2</v>
      </c>
      <c r="M33" s="94">
        <f t="shared" si="3"/>
        <v>0</v>
      </c>
      <c r="N33" s="94">
        <f t="shared" si="3"/>
        <v>0</v>
      </c>
      <c r="O33" s="94">
        <f t="shared" si="3"/>
        <v>0</v>
      </c>
      <c r="P33" s="94">
        <f t="shared" si="3"/>
        <v>0</v>
      </c>
      <c r="Q33" s="94">
        <f t="shared" si="1"/>
        <v>0</v>
      </c>
      <c r="R33" s="94">
        <f t="shared" si="3"/>
        <v>9.2797171895713654E-3</v>
      </c>
    </row>
    <row r="34" spans="1:18" x14ac:dyDescent="0.25">
      <c r="A34" s="218" t="s">
        <v>120</v>
      </c>
      <c r="B34" s="94">
        <f t="shared" si="2"/>
        <v>2.9840848806366047E-2</v>
      </c>
      <c r="C34" s="94">
        <f t="shared" si="2"/>
        <v>7.3985680190930783E-2</v>
      </c>
      <c r="D34" s="94">
        <f t="shared" si="2"/>
        <v>4.1666666666666664E-2</v>
      </c>
      <c r="E34" s="94">
        <f t="shared" si="2"/>
        <v>6.6666666666666666E-2</v>
      </c>
      <c r="F34" s="94">
        <f t="shared" si="2"/>
        <v>5.128205128205128E-2</v>
      </c>
      <c r="G34" s="94">
        <f t="shared" si="2"/>
        <v>4.7619047619047616E-2</v>
      </c>
      <c r="H34" s="94">
        <f t="shared" si="0"/>
        <v>0</v>
      </c>
      <c r="I34" s="94">
        <f t="shared" si="2"/>
        <v>4.1571493832800364E-2</v>
      </c>
      <c r="J34" s="45"/>
      <c r="K34" s="94">
        <f t="shared" si="3"/>
        <v>4.4851547694251419E-2</v>
      </c>
      <c r="L34" s="94">
        <f t="shared" si="3"/>
        <v>9.8398169336384442E-2</v>
      </c>
      <c r="M34" s="94">
        <f t="shared" si="3"/>
        <v>6.7567567567567571E-2</v>
      </c>
      <c r="N34" s="94">
        <f t="shared" si="3"/>
        <v>9.0909090909090912E-2</v>
      </c>
      <c r="O34" s="94">
        <f t="shared" si="3"/>
        <v>0.1388888888888889</v>
      </c>
      <c r="P34" s="94">
        <f t="shared" si="3"/>
        <v>0.12121212121212122</v>
      </c>
      <c r="Q34" s="94">
        <f t="shared" si="1"/>
        <v>0</v>
      </c>
      <c r="R34" s="94">
        <f t="shared" si="3"/>
        <v>6.0097216084843127E-2</v>
      </c>
    </row>
    <row r="35" spans="1:18" x14ac:dyDescent="0.25">
      <c r="A35" s="218" t="s">
        <v>121</v>
      </c>
      <c r="B35" s="94">
        <f t="shared" si="2"/>
        <v>9.1511936339522551E-2</v>
      </c>
      <c r="C35" s="94">
        <f t="shared" si="2"/>
        <v>8.3532219570405727E-2</v>
      </c>
      <c r="D35" s="94">
        <f t="shared" si="2"/>
        <v>0.125</v>
      </c>
      <c r="E35" s="94">
        <f t="shared" si="2"/>
        <v>0.14444444444444443</v>
      </c>
      <c r="F35" s="94">
        <f t="shared" si="2"/>
        <v>5.128205128205128E-2</v>
      </c>
      <c r="G35" s="94">
        <f t="shared" si="2"/>
        <v>7.1428571428571425E-2</v>
      </c>
      <c r="H35" s="94">
        <f t="shared" si="0"/>
        <v>0.21052631578947367</v>
      </c>
      <c r="I35" s="94">
        <f t="shared" si="2"/>
        <v>9.3193238921882138E-2</v>
      </c>
      <c r="J35" s="45"/>
      <c r="K35" s="94">
        <f t="shared" si="3"/>
        <v>9.0966519267214149E-2</v>
      </c>
      <c r="L35" s="94">
        <f t="shared" si="3"/>
        <v>5.7208237986270026E-2</v>
      </c>
      <c r="M35" s="94">
        <f t="shared" si="3"/>
        <v>0.13513513513513514</v>
      </c>
      <c r="N35" s="94">
        <f t="shared" si="3"/>
        <v>9.0909090909090912E-2</v>
      </c>
      <c r="O35" s="94">
        <f t="shared" si="3"/>
        <v>8.3333333333333329E-2</v>
      </c>
      <c r="P35" s="94">
        <f t="shared" si="3"/>
        <v>6.0606060606060608E-2</v>
      </c>
      <c r="Q35" s="94">
        <f t="shared" si="1"/>
        <v>0.16666666666666666</v>
      </c>
      <c r="R35" s="94">
        <f t="shared" si="3"/>
        <v>8.5285019885108268E-2</v>
      </c>
    </row>
    <row r="36" spans="1:18" x14ac:dyDescent="0.25">
      <c r="B36" s="7"/>
      <c r="C36" s="7"/>
      <c r="D36" s="7"/>
      <c r="E36" s="7"/>
      <c r="F36" s="7"/>
      <c r="G36" s="7"/>
      <c r="H36" s="7"/>
      <c r="I36" s="7"/>
      <c r="J36" s="45"/>
      <c r="K36" s="45"/>
      <c r="L36" s="45"/>
      <c r="M36" s="45"/>
      <c r="N36" s="45"/>
      <c r="O36" s="45"/>
      <c r="P36" s="45"/>
      <c r="Q36" s="45"/>
      <c r="R36" s="45"/>
    </row>
    <row r="37" spans="1:18" x14ac:dyDescent="0.25">
      <c r="A37" s="37" t="s">
        <v>128</v>
      </c>
      <c r="B37" s="7"/>
      <c r="C37" s="7"/>
      <c r="D37" s="7"/>
      <c r="E37" s="7"/>
      <c r="F37" s="7"/>
      <c r="G37" s="7"/>
      <c r="H37" s="7"/>
      <c r="I37" s="7"/>
      <c r="J37" s="45"/>
    </row>
    <row r="38" spans="1:18" x14ac:dyDescent="0.25">
      <c r="B38" s="377" t="s">
        <v>102</v>
      </c>
      <c r="C38" s="377"/>
      <c r="D38" s="377"/>
      <c r="E38" s="377"/>
      <c r="F38" s="377"/>
      <c r="G38" s="377"/>
      <c r="H38" s="377"/>
      <c r="I38" s="377"/>
      <c r="K38" s="377" t="s">
        <v>112</v>
      </c>
      <c r="L38" s="377"/>
      <c r="M38" s="377"/>
      <c r="N38" s="377"/>
      <c r="O38" s="377"/>
      <c r="P38" s="377"/>
      <c r="Q38" s="377"/>
      <c r="R38" s="377"/>
    </row>
    <row r="39" spans="1:18" x14ac:dyDescent="0.25">
      <c r="B39" s="378" t="s">
        <v>124</v>
      </c>
      <c r="C39" s="379"/>
      <c r="D39" s="379"/>
      <c r="E39" s="379"/>
      <c r="F39" s="379"/>
      <c r="G39" s="379"/>
      <c r="H39" s="379"/>
      <c r="I39" s="380"/>
      <c r="K39" s="378" t="s">
        <v>124</v>
      </c>
      <c r="L39" s="379"/>
      <c r="M39" s="379"/>
      <c r="N39" s="379"/>
      <c r="O39" s="379"/>
      <c r="P39" s="379"/>
      <c r="Q39" s="379"/>
      <c r="R39" s="380"/>
    </row>
    <row r="40" spans="1:18" ht="45" x14ac:dyDescent="0.25">
      <c r="B40" s="118" t="s">
        <v>104</v>
      </c>
      <c r="C40" s="118" t="s">
        <v>105</v>
      </c>
      <c r="D40" s="118" t="s">
        <v>106</v>
      </c>
      <c r="E40" s="118" t="s">
        <v>107</v>
      </c>
      <c r="F40" s="118" t="s">
        <v>66</v>
      </c>
      <c r="G40" s="118" t="s">
        <v>108</v>
      </c>
      <c r="H40" s="118" t="s">
        <v>109</v>
      </c>
      <c r="I40" s="118" t="s">
        <v>57</v>
      </c>
      <c r="J40" s="169"/>
      <c r="K40" s="118" t="s">
        <v>104</v>
      </c>
      <c r="L40" s="118" t="s">
        <v>105</v>
      </c>
      <c r="M40" s="118" t="s">
        <v>106</v>
      </c>
      <c r="N40" s="118" t="s">
        <v>107</v>
      </c>
      <c r="O40" s="118" t="s">
        <v>66</v>
      </c>
      <c r="P40" s="118" t="s">
        <v>108</v>
      </c>
      <c r="Q40" s="118" t="s">
        <v>109</v>
      </c>
      <c r="R40" s="119" t="s">
        <v>57</v>
      </c>
    </row>
    <row r="41" spans="1:18" x14ac:dyDescent="0.25">
      <c r="A41" s="272" t="s">
        <v>48</v>
      </c>
      <c r="B41" s="94">
        <f t="shared" ref="B41:I50" si="4">B8/$I8</f>
        <v>0.68889904065783458</v>
      </c>
      <c r="C41" s="94">
        <f t="shared" si="4"/>
        <v>0.19141160347190497</v>
      </c>
      <c r="D41" s="94">
        <f t="shared" si="4"/>
        <v>3.2891731384193698E-2</v>
      </c>
      <c r="E41" s="94">
        <f t="shared" si="4"/>
        <v>4.1114664230242119E-2</v>
      </c>
      <c r="F41" s="94">
        <f t="shared" si="4"/>
        <v>1.7816354499771585E-2</v>
      </c>
      <c r="G41" s="94">
        <f t="shared" si="4"/>
        <v>1.9186843307446324E-2</v>
      </c>
      <c r="H41" s="94">
        <f t="shared" si="4"/>
        <v>8.6797624486066698E-3</v>
      </c>
      <c r="I41" s="94">
        <f t="shared" si="4"/>
        <v>1</v>
      </c>
      <c r="J41" s="45"/>
      <c r="K41" s="94">
        <f>K8/$R8</f>
        <v>0.69951391957578435</v>
      </c>
      <c r="L41" s="94">
        <f t="shared" ref="L41:R50" si="5">L8/$R8</f>
        <v>0.19310649580203271</v>
      </c>
      <c r="M41" s="94">
        <f t="shared" si="5"/>
        <v>3.2699955810870526E-2</v>
      </c>
      <c r="N41" s="94">
        <f t="shared" si="5"/>
        <v>3.8886433937251434E-2</v>
      </c>
      <c r="O41" s="94">
        <f t="shared" si="5"/>
        <v>1.5908086610693768E-2</v>
      </c>
      <c r="P41" s="94">
        <f t="shared" si="5"/>
        <v>1.4582412726469289E-2</v>
      </c>
      <c r="Q41" s="94">
        <f t="shared" si="5"/>
        <v>5.3026955368979233E-3</v>
      </c>
      <c r="R41" s="94">
        <f t="shared" si="5"/>
        <v>1</v>
      </c>
    </row>
    <row r="42" spans="1:18" x14ac:dyDescent="0.25">
      <c r="A42" s="218" t="s">
        <v>113</v>
      </c>
      <c r="B42" s="94">
        <f t="shared" si="4"/>
        <v>0.60308555399719499</v>
      </c>
      <c r="C42" s="94">
        <f t="shared" si="4"/>
        <v>0.26788218793828894</v>
      </c>
      <c r="D42" s="94">
        <f t="shared" si="4"/>
        <v>3.3660589060308554E-2</v>
      </c>
      <c r="E42" s="94">
        <f t="shared" si="4"/>
        <v>4.2075736325385693E-2</v>
      </c>
      <c r="F42" s="94">
        <f t="shared" si="4"/>
        <v>2.244039270687237E-2</v>
      </c>
      <c r="G42" s="94">
        <f t="shared" si="4"/>
        <v>2.244039270687237E-2</v>
      </c>
      <c r="H42" s="94">
        <f t="shared" si="4"/>
        <v>8.4151472650771386E-3</v>
      </c>
      <c r="I42" s="94">
        <f t="shared" si="4"/>
        <v>1</v>
      </c>
      <c r="K42" s="94">
        <f t="shared" ref="K42:R50" si="6">K9/$R9</f>
        <v>0.6097560975609756</v>
      </c>
      <c r="L42" s="94">
        <f t="shared" si="6"/>
        <v>0.26511134676564158</v>
      </c>
      <c r="M42" s="94">
        <f t="shared" si="6"/>
        <v>3.6055143160127257E-2</v>
      </c>
      <c r="N42" s="94">
        <f t="shared" si="6"/>
        <v>4.5599151643690349E-2</v>
      </c>
      <c r="O42" s="94">
        <f t="shared" si="6"/>
        <v>1.8027571580063628E-2</v>
      </c>
      <c r="P42" s="94">
        <f t="shared" si="6"/>
        <v>2.1208907741251327E-2</v>
      </c>
      <c r="Q42" s="94">
        <f t="shared" si="5"/>
        <v>4.2417815482502655E-3</v>
      </c>
      <c r="R42" s="94">
        <f t="shared" si="6"/>
        <v>1</v>
      </c>
    </row>
    <row r="43" spans="1:18" x14ac:dyDescent="0.25">
      <c r="A43" s="218" t="s">
        <v>114</v>
      </c>
      <c r="B43" s="94">
        <f t="shared" si="4"/>
        <v>0.4838709677419355</v>
      </c>
      <c r="C43" s="94">
        <f t="shared" si="4"/>
        <v>0.29032258064516131</v>
      </c>
      <c r="D43" s="94">
        <f t="shared" si="4"/>
        <v>4.0322580645161289E-2</v>
      </c>
      <c r="E43" s="94">
        <f t="shared" si="4"/>
        <v>9.6774193548387094E-2</v>
      </c>
      <c r="F43" s="94">
        <f t="shared" si="4"/>
        <v>3.2258064516129031E-2</v>
      </c>
      <c r="G43" s="94">
        <f t="shared" si="4"/>
        <v>4.8387096774193547E-2</v>
      </c>
      <c r="H43" s="94">
        <f t="shared" si="4"/>
        <v>8.0645161290322578E-3</v>
      </c>
      <c r="I43" s="94">
        <f t="shared" si="4"/>
        <v>1</v>
      </c>
      <c r="K43" s="94">
        <f t="shared" si="6"/>
        <v>0.4956521739130435</v>
      </c>
      <c r="L43" s="94">
        <f t="shared" si="6"/>
        <v>0.29565217391304349</v>
      </c>
      <c r="M43" s="94">
        <f t="shared" si="6"/>
        <v>3.9130434782608699E-2</v>
      </c>
      <c r="N43" s="94">
        <f t="shared" si="6"/>
        <v>0.11304347826086956</v>
      </c>
      <c r="O43" s="94">
        <f t="shared" si="6"/>
        <v>3.0434782608695653E-2</v>
      </c>
      <c r="P43" s="94">
        <f t="shared" si="6"/>
        <v>2.6086956521739129E-2</v>
      </c>
      <c r="Q43" s="94">
        <f t="shared" si="5"/>
        <v>0</v>
      </c>
      <c r="R43" s="94">
        <f t="shared" si="6"/>
        <v>1</v>
      </c>
    </row>
    <row r="44" spans="1:18" x14ac:dyDescent="0.25">
      <c r="A44" s="218" t="s">
        <v>115</v>
      </c>
      <c r="B44" s="94">
        <f t="shared" si="4"/>
        <v>0.86053412462908008</v>
      </c>
      <c r="C44" s="94">
        <f t="shared" si="4"/>
        <v>7.418397626112759E-2</v>
      </c>
      <c r="D44" s="94">
        <f t="shared" si="4"/>
        <v>3.2640949554896145E-2</v>
      </c>
      <c r="E44" s="94">
        <f t="shared" si="4"/>
        <v>8.9020771513353119E-3</v>
      </c>
      <c r="F44" s="94">
        <f t="shared" si="4"/>
        <v>8.9020771513353119E-3</v>
      </c>
      <c r="G44" s="94">
        <f t="shared" si="4"/>
        <v>5.9347181008902079E-3</v>
      </c>
      <c r="H44" s="94">
        <f t="shared" si="4"/>
        <v>1.1869436201780416E-2</v>
      </c>
      <c r="I44" s="94">
        <f t="shared" si="4"/>
        <v>1</v>
      </c>
      <c r="K44" s="94">
        <f t="shared" si="6"/>
        <v>0.91610738255033553</v>
      </c>
      <c r="L44" s="94">
        <f t="shared" si="6"/>
        <v>4.6979865771812082E-2</v>
      </c>
      <c r="M44" s="94">
        <f t="shared" si="6"/>
        <v>1.6778523489932886E-2</v>
      </c>
      <c r="N44" s="94">
        <f t="shared" si="6"/>
        <v>3.3557046979865771E-3</v>
      </c>
      <c r="O44" s="94">
        <f t="shared" si="6"/>
        <v>3.3557046979865771E-3</v>
      </c>
      <c r="P44" s="94">
        <f t="shared" si="6"/>
        <v>3.3557046979865771E-3</v>
      </c>
      <c r="Q44" s="94">
        <f t="shared" si="5"/>
        <v>1.0067114093959731E-2</v>
      </c>
      <c r="R44" s="94">
        <f t="shared" si="6"/>
        <v>1</v>
      </c>
    </row>
    <row r="45" spans="1:18" x14ac:dyDescent="0.25">
      <c r="A45" s="218" t="s">
        <v>116</v>
      </c>
      <c r="B45" s="94">
        <f t="shared" si="4"/>
        <v>0.93406593406593408</v>
      </c>
      <c r="C45" s="94">
        <f t="shared" si="4"/>
        <v>2.197802197802198E-2</v>
      </c>
      <c r="D45" s="94">
        <f t="shared" si="4"/>
        <v>1.098901098901099E-2</v>
      </c>
      <c r="E45" s="94">
        <f t="shared" si="4"/>
        <v>0</v>
      </c>
      <c r="F45" s="94">
        <f t="shared" si="4"/>
        <v>0</v>
      </c>
      <c r="G45" s="94">
        <f t="shared" si="4"/>
        <v>0</v>
      </c>
      <c r="H45" s="94">
        <f t="shared" si="4"/>
        <v>1.098901098901099E-2</v>
      </c>
      <c r="I45" s="94">
        <f t="shared" si="4"/>
        <v>1</v>
      </c>
      <c r="K45" s="94">
        <f t="shared" si="6"/>
        <v>0.96078431372549022</v>
      </c>
      <c r="L45" s="94">
        <f t="shared" si="6"/>
        <v>1.9607843137254902E-2</v>
      </c>
      <c r="M45" s="94">
        <f t="shared" si="6"/>
        <v>9.8039215686274508E-3</v>
      </c>
      <c r="N45" s="94">
        <f t="shared" si="6"/>
        <v>0</v>
      </c>
      <c r="O45" s="94">
        <f t="shared" si="6"/>
        <v>0</v>
      </c>
      <c r="P45" s="94">
        <f t="shared" si="6"/>
        <v>0</v>
      </c>
      <c r="Q45" s="94">
        <f t="shared" si="5"/>
        <v>9.8039215686274508E-3</v>
      </c>
      <c r="R45" s="94">
        <f t="shared" si="6"/>
        <v>1</v>
      </c>
    </row>
    <row r="46" spans="1:18" x14ac:dyDescent="0.25">
      <c r="A46" s="218" t="s">
        <v>117</v>
      </c>
      <c r="B46" s="94">
        <f t="shared" si="4"/>
        <v>0.89380530973451322</v>
      </c>
      <c r="C46" s="94">
        <f t="shared" si="4"/>
        <v>8.8495575221238937E-2</v>
      </c>
      <c r="D46" s="94">
        <f t="shared" si="4"/>
        <v>8.8495575221238937E-3</v>
      </c>
      <c r="E46" s="94">
        <f t="shared" si="4"/>
        <v>0</v>
      </c>
      <c r="F46" s="94">
        <f t="shared" si="4"/>
        <v>8.8495575221238937E-3</v>
      </c>
      <c r="G46" s="94">
        <f t="shared" si="4"/>
        <v>0</v>
      </c>
      <c r="H46" s="94">
        <f t="shared" si="4"/>
        <v>0</v>
      </c>
      <c r="I46" s="94">
        <f t="shared" si="4"/>
        <v>1</v>
      </c>
      <c r="K46" s="94">
        <f t="shared" si="6"/>
        <v>0.93103448275862066</v>
      </c>
      <c r="L46" s="94">
        <f t="shared" si="6"/>
        <v>6.0344827586206899E-2</v>
      </c>
      <c r="M46" s="94">
        <f t="shared" si="6"/>
        <v>8.6206896551724137E-3</v>
      </c>
      <c r="N46" s="94">
        <f t="shared" si="6"/>
        <v>0</v>
      </c>
      <c r="O46" s="94">
        <f t="shared" si="6"/>
        <v>0</v>
      </c>
      <c r="P46" s="94">
        <f t="shared" si="6"/>
        <v>0</v>
      </c>
      <c r="Q46" s="94">
        <f t="shared" si="5"/>
        <v>0</v>
      </c>
      <c r="R46" s="94">
        <f t="shared" si="6"/>
        <v>1</v>
      </c>
    </row>
    <row r="47" spans="1:18" x14ac:dyDescent="0.25">
      <c r="A47" s="218" t="s">
        <v>118</v>
      </c>
      <c r="B47" s="94">
        <f t="shared" si="4"/>
        <v>0.69818913480885314</v>
      </c>
      <c r="C47" s="94">
        <f t="shared" si="4"/>
        <v>0.16096579476861167</v>
      </c>
      <c r="D47" s="94">
        <f t="shared" si="4"/>
        <v>3.8229376257545272E-2</v>
      </c>
      <c r="E47" s="94">
        <f t="shared" si="4"/>
        <v>5.2313883299798795E-2</v>
      </c>
      <c r="F47" s="94">
        <f t="shared" si="4"/>
        <v>2.2132796780684104E-2</v>
      </c>
      <c r="G47" s="94">
        <f t="shared" si="4"/>
        <v>2.2132796780684104E-2</v>
      </c>
      <c r="H47" s="94">
        <f t="shared" si="4"/>
        <v>4.0241448692152921E-3</v>
      </c>
      <c r="I47" s="94">
        <f t="shared" si="4"/>
        <v>1</v>
      </c>
      <c r="K47" s="94">
        <f t="shared" si="6"/>
        <v>0.84375</v>
      </c>
      <c r="L47" s="94">
        <f t="shared" si="6"/>
        <v>8.0357142857142863E-2</v>
      </c>
      <c r="M47" s="94">
        <f t="shared" si="6"/>
        <v>4.0178571428571432E-2</v>
      </c>
      <c r="N47" s="94">
        <f t="shared" si="6"/>
        <v>8.9285714285714281E-3</v>
      </c>
      <c r="O47" s="94">
        <f t="shared" si="6"/>
        <v>1.3392857142857142E-2</v>
      </c>
      <c r="P47" s="94">
        <f t="shared" si="6"/>
        <v>4.464285714285714E-3</v>
      </c>
      <c r="Q47" s="94">
        <f t="shared" si="5"/>
        <v>8.9285714285714281E-3</v>
      </c>
      <c r="R47" s="94">
        <f t="shared" si="6"/>
        <v>1</v>
      </c>
    </row>
    <row r="48" spans="1:18" x14ac:dyDescent="0.25">
      <c r="A48" s="218" t="s">
        <v>119</v>
      </c>
      <c r="B48" s="94">
        <f t="shared" si="4"/>
        <v>0.5714285714285714</v>
      </c>
      <c r="C48" s="94">
        <f t="shared" si="4"/>
        <v>0.38095238095238093</v>
      </c>
      <c r="D48" s="94">
        <f t="shared" si="4"/>
        <v>0</v>
      </c>
      <c r="E48" s="94">
        <f t="shared" si="4"/>
        <v>0</v>
      </c>
      <c r="F48" s="94">
        <f t="shared" si="4"/>
        <v>0</v>
      </c>
      <c r="G48" s="94">
        <f t="shared" si="4"/>
        <v>0</v>
      </c>
      <c r="H48" s="94">
        <f t="shared" si="4"/>
        <v>0</v>
      </c>
      <c r="I48" s="94">
        <f t="shared" si="4"/>
        <v>1</v>
      </c>
      <c r="K48" s="94">
        <f t="shared" si="6"/>
        <v>0.47619047619047616</v>
      </c>
      <c r="L48" s="94">
        <f t="shared" si="6"/>
        <v>0.47619047619047616</v>
      </c>
      <c r="M48" s="94">
        <f t="shared" si="6"/>
        <v>0</v>
      </c>
      <c r="N48" s="94">
        <f t="shared" si="6"/>
        <v>0</v>
      </c>
      <c r="O48" s="94">
        <f t="shared" si="6"/>
        <v>0</v>
      </c>
      <c r="P48" s="94">
        <f t="shared" si="6"/>
        <v>0</v>
      </c>
      <c r="Q48" s="94">
        <f t="shared" si="5"/>
        <v>0</v>
      </c>
      <c r="R48" s="94">
        <f t="shared" si="6"/>
        <v>1</v>
      </c>
    </row>
    <row r="49" spans="1:18" x14ac:dyDescent="0.25">
      <c r="A49" s="218" t="s">
        <v>120</v>
      </c>
      <c r="B49" s="94">
        <f t="shared" si="4"/>
        <v>0.49450549450549453</v>
      </c>
      <c r="C49" s="94">
        <f t="shared" si="4"/>
        <v>0.34065934065934067</v>
      </c>
      <c r="D49" s="94">
        <f t="shared" si="4"/>
        <v>3.2967032967032968E-2</v>
      </c>
      <c r="E49" s="94">
        <f t="shared" si="4"/>
        <v>6.5934065934065936E-2</v>
      </c>
      <c r="F49" s="94">
        <f t="shared" si="4"/>
        <v>2.197802197802198E-2</v>
      </c>
      <c r="G49" s="94">
        <f t="shared" si="4"/>
        <v>2.197802197802198E-2</v>
      </c>
      <c r="H49" s="94">
        <f t="shared" si="4"/>
        <v>0</v>
      </c>
      <c r="I49" s="94">
        <f t="shared" si="4"/>
        <v>1</v>
      </c>
      <c r="K49" s="94">
        <f t="shared" si="6"/>
        <v>0.5220588235294118</v>
      </c>
      <c r="L49" s="94">
        <f t="shared" si="6"/>
        <v>0.31617647058823528</v>
      </c>
      <c r="M49" s="94">
        <f t="shared" si="6"/>
        <v>3.6764705882352942E-2</v>
      </c>
      <c r="N49" s="94">
        <f t="shared" si="6"/>
        <v>5.8823529411764705E-2</v>
      </c>
      <c r="O49" s="94">
        <f t="shared" si="6"/>
        <v>3.6764705882352942E-2</v>
      </c>
      <c r="P49" s="94">
        <f t="shared" si="6"/>
        <v>2.9411764705882353E-2</v>
      </c>
      <c r="Q49" s="94">
        <f t="shared" si="5"/>
        <v>0</v>
      </c>
      <c r="R49" s="94">
        <f t="shared" si="6"/>
        <v>1</v>
      </c>
    </row>
    <row r="50" spans="1:18" x14ac:dyDescent="0.25">
      <c r="A50" s="218" t="s">
        <v>121</v>
      </c>
      <c r="B50" s="94">
        <f t="shared" si="4"/>
        <v>0.67647058823529416</v>
      </c>
      <c r="C50" s="94">
        <f t="shared" si="4"/>
        <v>0.17156862745098039</v>
      </c>
      <c r="D50" s="94">
        <f t="shared" si="4"/>
        <v>4.4117647058823532E-2</v>
      </c>
      <c r="E50" s="94">
        <f t="shared" si="4"/>
        <v>6.3725490196078427E-2</v>
      </c>
      <c r="F50" s="94">
        <f t="shared" si="4"/>
        <v>9.8039215686274508E-3</v>
      </c>
      <c r="G50" s="94">
        <f t="shared" si="4"/>
        <v>1.4705882352941176E-2</v>
      </c>
      <c r="H50" s="94">
        <f t="shared" si="4"/>
        <v>1.9607843137254902E-2</v>
      </c>
      <c r="I50" s="94">
        <f t="shared" si="4"/>
        <v>1</v>
      </c>
      <c r="K50" s="94">
        <f t="shared" si="6"/>
        <v>0.74611398963730569</v>
      </c>
      <c r="L50" s="94">
        <f t="shared" si="6"/>
        <v>0.12953367875647667</v>
      </c>
      <c r="M50" s="94">
        <f t="shared" si="6"/>
        <v>5.181347150259067E-2</v>
      </c>
      <c r="N50" s="94">
        <f t="shared" si="6"/>
        <v>4.145077720207254E-2</v>
      </c>
      <c r="O50" s="94">
        <f t="shared" si="6"/>
        <v>1.5544041450777202E-2</v>
      </c>
      <c r="P50" s="94">
        <f t="shared" si="6"/>
        <v>1.0362694300518135E-2</v>
      </c>
      <c r="Q50" s="94">
        <f t="shared" si="5"/>
        <v>1.0362694300518135E-2</v>
      </c>
      <c r="R50" s="94">
        <f t="shared" si="6"/>
        <v>1</v>
      </c>
    </row>
    <row r="53" spans="1:18" x14ac:dyDescent="0.25">
      <c r="B53" s="45"/>
      <c r="C53" s="45"/>
      <c r="D53" s="45"/>
      <c r="E53" s="45"/>
      <c r="F53" s="45"/>
      <c r="G53" s="45"/>
      <c r="H53" s="45"/>
      <c r="I53" s="45"/>
      <c r="J53" s="45"/>
      <c r="K53" s="45"/>
      <c r="L53" s="45"/>
      <c r="M53" s="45"/>
      <c r="N53" s="45"/>
      <c r="O53" s="45"/>
      <c r="P53" s="45"/>
      <c r="Q53" s="45"/>
      <c r="R53" s="45"/>
    </row>
  </sheetData>
  <mergeCells count="12">
    <mergeCell ref="B5:I5"/>
    <mergeCell ref="K5:R5"/>
    <mergeCell ref="B6:I6"/>
    <mergeCell ref="K6:R6"/>
    <mergeCell ref="B23:I23"/>
    <mergeCell ref="K23:R23"/>
    <mergeCell ref="B24:I24"/>
    <mergeCell ref="K24:R24"/>
    <mergeCell ref="B38:I38"/>
    <mergeCell ref="K38:R38"/>
    <mergeCell ref="B39:I39"/>
    <mergeCell ref="K39:R3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40"/>
  <sheetViews>
    <sheetView showGridLines="0" workbookViewId="0">
      <selection activeCell="A2" sqref="A2"/>
    </sheetView>
  </sheetViews>
  <sheetFormatPr defaultColWidth="8.85546875" defaultRowHeight="15" x14ac:dyDescent="0.25"/>
  <cols>
    <col min="1" max="1" customWidth="true" style="37" width="22.42578125" collapsed="false"/>
    <col min="2" max="8" customWidth="true" style="37" width="15.85546875" collapsed="false"/>
    <col min="9" max="9" customWidth="true" style="38" width="5.0" collapsed="false"/>
    <col min="10" max="12" customWidth="true" style="37" width="15.85546875" collapsed="false"/>
    <col min="13" max="251" style="37" width="8.85546875" collapsed="false"/>
    <col min="252" max="252" customWidth="true" style="37" width="22.42578125" collapsed="false"/>
    <col min="253" max="259" customWidth="true" style="37" width="15.85546875" collapsed="false"/>
    <col min="260" max="260" customWidth="true" style="37" width="5.0" collapsed="false"/>
    <col min="261" max="263" customWidth="true" style="37" width="15.85546875" collapsed="false"/>
    <col min="264" max="264" style="37" width="8.85546875" collapsed="false"/>
    <col min="265" max="265" customWidth="true" style="37" width="12.42578125" collapsed="false"/>
    <col min="266" max="267" customWidth="true" style="37" width="10.85546875" collapsed="false"/>
    <col min="268" max="507" style="37" width="8.85546875" collapsed="false"/>
    <col min="508" max="508" customWidth="true" style="37" width="22.42578125" collapsed="false"/>
    <col min="509" max="515" customWidth="true" style="37" width="15.85546875" collapsed="false"/>
    <col min="516" max="516" customWidth="true" style="37" width="5.0" collapsed="false"/>
    <col min="517" max="519" customWidth="true" style="37" width="15.85546875" collapsed="false"/>
    <col min="520" max="520" style="37" width="8.85546875" collapsed="false"/>
    <col min="521" max="521" customWidth="true" style="37" width="12.42578125" collapsed="false"/>
    <col min="522" max="523" customWidth="true" style="37" width="10.85546875" collapsed="false"/>
    <col min="524" max="763" style="37" width="8.85546875" collapsed="false"/>
    <col min="764" max="764" customWidth="true" style="37" width="22.42578125" collapsed="false"/>
    <col min="765" max="771" customWidth="true" style="37" width="15.85546875" collapsed="false"/>
    <col min="772" max="772" customWidth="true" style="37" width="5.0" collapsed="false"/>
    <col min="773" max="775" customWidth="true" style="37" width="15.85546875" collapsed="false"/>
    <col min="776" max="776" style="37" width="8.85546875" collapsed="false"/>
    <col min="777" max="777" customWidth="true" style="37" width="12.42578125" collapsed="false"/>
    <col min="778" max="779" customWidth="true" style="37" width="10.85546875" collapsed="false"/>
    <col min="780" max="1019" style="37" width="8.85546875" collapsed="false"/>
    <col min="1020" max="1020" customWidth="true" style="37" width="22.42578125" collapsed="false"/>
    <col min="1021" max="1027" customWidth="true" style="37" width="15.85546875" collapsed="false"/>
    <col min="1028" max="1028" customWidth="true" style="37" width="5.0" collapsed="false"/>
    <col min="1029" max="1031" customWidth="true" style="37" width="15.85546875" collapsed="false"/>
    <col min="1032" max="1032" style="37" width="8.85546875" collapsed="false"/>
    <col min="1033" max="1033" customWidth="true" style="37" width="12.42578125" collapsed="false"/>
    <col min="1034" max="1035" customWidth="true" style="37" width="10.85546875" collapsed="false"/>
    <col min="1036" max="1275" style="37" width="8.85546875" collapsed="false"/>
    <col min="1276" max="1276" customWidth="true" style="37" width="22.42578125" collapsed="false"/>
    <col min="1277" max="1283" customWidth="true" style="37" width="15.85546875" collapsed="false"/>
    <col min="1284" max="1284" customWidth="true" style="37" width="5.0" collapsed="false"/>
    <col min="1285" max="1287" customWidth="true" style="37" width="15.85546875" collapsed="false"/>
    <col min="1288" max="1288" style="37" width="8.85546875" collapsed="false"/>
    <col min="1289" max="1289" customWidth="true" style="37" width="12.42578125" collapsed="false"/>
    <col min="1290" max="1291" customWidth="true" style="37" width="10.85546875" collapsed="false"/>
    <col min="1292" max="1531" style="37" width="8.85546875" collapsed="false"/>
    <col min="1532" max="1532" customWidth="true" style="37" width="22.42578125" collapsed="false"/>
    <col min="1533" max="1539" customWidth="true" style="37" width="15.85546875" collapsed="false"/>
    <col min="1540" max="1540" customWidth="true" style="37" width="5.0" collapsed="false"/>
    <col min="1541" max="1543" customWidth="true" style="37" width="15.85546875" collapsed="false"/>
    <col min="1544" max="1544" style="37" width="8.85546875" collapsed="false"/>
    <col min="1545" max="1545" customWidth="true" style="37" width="12.42578125" collapsed="false"/>
    <col min="1546" max="1547" customWidth="true" style="37" width="10.85546875" collapsed="false"/>
    <col min="1548" max="1787" style="37" width="8.85546875" collapsed="false"/>
    <col min="1788" max="1788" customWidth="true" style="37" width="22.42578125" collapsed="false"/>
    <col min="1789" max="1795" customWidth="true" style="37" width="15.85546875" collapsed="false"/>
    <col min="1796" max="1796" customWidth="true" style="37" width="5.0" collapsed="false"/>
    <col min="1797" max="1799" customWidth="true" style="37" width="15.85546875" collapsed="false"/>
    <col min="1800" max="1800" style="37" width="8.85546875" collapsed="false"/>
    <col min="1801" max="1801" customWidth="true" style="37" width="12.42578125" collapsed="false"/>
    <col min="1802" max="1803" customWidth="true" style="37" width="10.85546875" collapsed="false"/>
    <col min="1804" max="2043" style="37" width="8.85546875" collapsed="false"/>
    <col min="2044" max="2044" customWidth="true" style="37" width="22.42578125" collapsed="false"/>
    <col min="2045" max="2051" customWidth="true" style="37" width="15.85546875" collapsed="false"/>
    <col min="2052" max="2052" customWidth="true" style="37" width="5.0" collapsed="false"/>
    <col min="2053" max="2055" customWidth="true" style="37" width="15.85546875" collapsed="false"/>
    <col min="2056" max="2056" style="37" width="8.85546875" collapsed="false"/>
    <col min="2057" max="2057" customWidth="true" style="37" width="12.42578125" collapsed="false"/>
    <col min="2058" max="2059" customWidth="true" style="37" width="10.85546875" collapsed="false"/>
    <col min="2060" max="2299" style="37" width="8.85546875" collapsed="false"/>
    <col min="2300" max="2300" customWidth="true" style="37" width="22.42578125" collapsed="false"/>
    <col min="2301" max="2307" customWidth="true" style="37" width="15.85546875" collapsed="false"/>
    <col min="2308" max="2308" customWidth="true" style="37" width="5.0" collapsed="false"/>
    <col min="2309" max="2311" customWidth="true" style="37" width="15.85546875" collapsed="false"/>
    <col min="2312" max="2312" style="37" width="8.85546875" collapsed="false"/>
    <col min="2313" max="2313" customWidth="true" style="37" width="12.42578125" collapsed="false"/>
    <col min="2314" max="2315" customWidth="true" style="37" width="10.85546875" collapsed="false"/>
    <col min="2316" max="2555" style="37" width="8.85546875" collapsed="false"/>
    <col min="2556" max="2556" customWidth="true" style="37" width="22.42578125" collapsed="false"/>
    <col min="2557" max="2563" customWidth="true" style="37" width="15.85546875" collapsed="false"/>
    <col min="2564" max="2564" customWidth="true" style="37" width="5.0" collapsed="false"/>
    <col min="2565" max="2567" customWidth="true" style="37" width="15.85546875" collapsed="false"/>
    <col min="2568" max="2568" style="37" width="8.85546875" collapsed="false"/>
    <col min="2569" max="2569" customWidth="true" style="37" width="12.42578125" collapsed="false"/>
    <col min="2570" max="2571" customWidth="true" style="37" width="10.85546875" collapsed="false"/>
    <col min="2572" max="2811" style="37" width="8.85546875" collapsed="false"/>
    <col min="2812" max="2812" customWidth="true" style="37" width="22.42578125" collapsed="false"/>
    <col min="2813" max="2819" customWidth="true" style="37" width="15.85546875" collapsed="false"/>
    <col min="2820" max="2820" customWidth="true" style="37" width="5.0" collapsed="false"/>
    <col min="2821" max="2823" customWidth="true" style="37" width="15.85546875" collapsed="false"/>
    <col min="2824" max="2824" style="37" width="8.85546875" collapsed="false"/>
    <col min="2825" max="2825" customWidth="true" style="37" width="12.42578125" collapsed="false"/>
    <col min="2826" max="2827" customWidth="true" style="37" width="10.85546875" collapsed="false"/>
    <col min="2828" max="3067" style="37" width="8.85546875" collapsed="false"/>
    <col min="3068" max="3068" customWidth="true" style="37" width="22.42578125" collapsed="false"/>
    <col min="3069" max="3075" customWidth="true" style="37" width="15.85546875" collapsed="false"/>
    <col min="3076" max="3076" customWidth="true" style="37" width="5.0" collapsed="false"/>
    <col min="3077" max="3079" customWidth="true" style="37" width="15.85546875" collapsed="false"/>
    <col min="3080" max="3080" style="37" width="8.85546875" collapsed="false"/>
    <col min="3081" max="3081" customWidth="true" style="37" width="12.42578125" collapsed="false"/>
    <col min="3082" max="3083" customWidth="true" style="37" width="10.85546875" collapsed="false"/>
    <col min="3084" max="3323" style="37" width="8.85546875" collapsed="false"/>
    <col min="3324" max="3324" customWidth="true" style="37" width="22.42578125" collapsed="false"/>
    <col min="3325" max="3331" customWidth="true" style="37" width="15.85546875" collapsed="false"/>
    <col min="3332" max="3332" customWidth="true" style="37" width="5.0" collapsed="false"/>
    <col min="3333" max="3335" customWidth="true" style="37" width="15.85546875" collapsed="false"/>
    <col min="3336" max="3336" style="37" width="8.85546875" collapsed="false"/>
    <col min="3337" max="3337" customWidth="true" style="37" width="12.42578125" collapsed="false"/>
    <col min="3338" max="3339" customWidth="true" style="37" width="10.85546875" collapsed="false"/>
    <col min="3340" max="3579" style="37" width="8.85546875" collapsed="false"/>
    <col min="3580" max="3580" customWidth="true" style="37" width="22.42578125" collapsed="false"/>
    <col min="3581" max="3587" customWidth="true" style="37" width="15.85546875" collapsed="false"/>
    <col min="3588" max="3588" customWidth="true" style="37" width="5.0" collapsed="false"/>
    <col min="3589" max="3591" customWidth="true" style="37" width="15.85546875" collapsed="false"/>
    <col min="3592" max="3592" style="37" width="8.85546875" collapsed="false"/>
    <col min="3593" max="3593" customWidth="true" style="37" width="12.42578125" collapsed="false"/>
    <col min="3594" max="3595" customWidth="true" style="37" width="10.85546875" collapsed="false"/>
    <col min="3596" max="3835" style="37" width="8.85546875" collapsed="false"/>
    <col min="3836" max="3836" customWidth="true" style="37" width="22.42578125" collapsed="false"/>
    <col min="3837" max="3843" customWidth="true" style="37" width="15.85546875" collapsed="false"/>
    <col min="3844" max="3844" customWidth="true" style="37" width="5.0" collapsed="false"/>
    <col min="3845" max="3847" customWidth="true" style="37" width="15.85546875" collapsed="false"/>
    <col min="3848" max="3848" style="37" width="8.85546875" collapsed="false"/>
    <col min="3849" max="3849" customWidth="true" style="37" width="12.42578125" collapsed="false"/>
    <col min="3850" max="3851" customWidth="true" style="37" width="10.85546875" collapsed="false"/>
    <col min="3852" max="4091" style="37" width="8.85546875" collapsed="false"/>
    <col min="4092" max="4092" customWidth="true" style="37" width="22.42578125" collapsed="false"/>
    <col min="4093" max="4099" customWidth="true" style="37" width="15.85546875" collapsed="false"/>
    <col min="4100" max="4100" customWidth="true" style="37" width="5.0" collapsed="false"/>
    <col min="4101" max="4103" customWidth="true" style="37" width="15.85546875" collapsed="false"/>
    <col min="4104" max="4104" style="37" width="8.85546875" collapsed="false"/>
    <col min="4105" max="4105" customWidth="true" style="37" width="12.42578125" collapsed="false"/>
    <col min="4106" max="4107" customWidth="true" style="37" width="10.85546875" collapsed="false"/>
    <col min="4108" max="4347" style="37" width="8.85546875" collapsed="false"/>
    <col min="4348" max="4348" customWidth="true" style="37" width="22.42578125" collapsed="false"/>
    <col min="4349" max="4355" customWidth="true" style="37" width="15.85546875" collapsed="false"/>
    <col min="4356" max="4356" customWidth="true" style="37" width="5.0" collapsed="false"/>
    <col min="4357" max="4359" customWidth="true" style="37" width="15.85546875" collapsed="false"/>
    <col min="4360" max="4360" style="37" width="8.85546875" collapsed="false"/>
    <col min="4361" max="4361" customWidth="true" style="37" width="12.42578125" collapsed="false"/>
    <col min="4362" max="4363" customWidth="true" style="37" width="10.85546875" collapsed="false"/>
    <col min="4364" max="4603" style="37" width="8.85546875" collapsed="false"/>
    <col min="4604" max="4604" customWidth="true" style="37" width="22.42578125" collapsed="false"/>
    <col min="4605" max="4611" customWidth="true" style="37" width="15.85546875" collapsed="false"/>
    <col min="4612" max="4612" customWidth="true" style="37" width="5.0" collapsed="false"/>
    <col min="4613" max="4615" customWidth="true" style="37" width="15.85546875" collapsed="false"/>
    <col min="4616" max="4616" style="37" width="8.85546875" collapsed="false"/>
    <col min="4617" max="4617" customWidth="true" style="37" width="12.42578125" collapsed="false"/>
    <col min="4618" max="4619" customWidth="true" style="37" width="10.85546875" collapsed="false"/>
    <col min="4620" max="4859" style="37" width="8.85546875" collapsed="false"/>
    <col min="4860" max="4860" customWidth="true" style="37" width="22.42578125" collapsed="false"/>
    <col min="4861" max="4867" customWidth="true" style="37" width="15.85546875" collapsed="false"/>
    <col min="4868" max="4868" customWidth="true" style="37" width="5.0" collapsed="false"/>
    <col min="4869" max="4871" customWidth="true" style="37" width="15.85546875" collapsed="false"/>
    <col min="4872" max="4872" style="37" width="8.85546875" collapsed="false"/>
    <col min="4873" max="4873" customWidth="true" style="37" width="12.42578125" collapsed="false"/>
    <col min="4874" max="4875" customWidth="true" style="37" width="10.85546875" collapsed="false"/>
    <col min="4876" max="5115" style="37" width="8.85546875" collapsed="false"/>
    <col min="5116" max="5116" customWidth="true" style="37" width="22.42578125" collapsed="false"/>
    <col min="5117" max="5123" customWidth="true" style="37" width="15.85546875" collapsed="false"/>
    <col min="5124" max="5124" customWidth="true" style="37" width="5.0" collapsed="false"/>
    <col min="5125" max="5127" customWidth="true" style="37" width="15.85546875" collapsed="false"/>
    <col min="5128" max="5128" style="37" width="8.85546875" collapsed="false"/>
    <col min="5129" max="5129" customWidth="true" style="37" width="12.42578125" collapsed="false"/>
    <col min="5130" max="5131" customWidth="true" style="37" width="10.85546875" collapsed="false"/>
    <col min="5132" max="5371" style="37" width="8.85546875" collapsed="false"/>
    <col min="5372" max="5372" customWidth="true" style="37" width="22.42578125" collapsed="false"/>
    <col min="5373" max="5379" customWidth="true" style="37" width="15.85546875" collapsed="false"/>
    <col min="5380" max="5380" customWidth="true" style="37" width="5.0" collapsed="false"/>
    <col min="5381" max="5383" customWidth="true" style="37" width="15.85546875" collapsed="false"/>
    <col min="5384" max="5384" style="37" width="8.85546875" collapsed="false"/>
    <col min="5385" max="5385" customWidth="true" style="37" width="12.42578125" collapsed="false"/>
    <col min="5386" max="5387" customWidth="true" style="37" width="10.85546875" collapsed="false"/>
    <col min="5388" max="5627" style="37" width="8.85546875" collapsed="false"/>
    <col min="5628" max="5628" customWidth="true" style="37" width="22.42578125" collapsed="false"/>
    <col min="5629" max="5635" customWidth="true" style="37" width="15.85546875" collapsed="false"/>
    <col min="5636" max="5636" customWidth="true" style="37" width="5.0" collapsed="false"/>
    <col min="5637" max="5639" customWidth="true" style="37" width="15.85546875" collapsed="false"/>
    <col min="5640" max="5640" style="37" width="8.85546875" collapsed="false"/>
    <col min="5641" max="5641" customWidth="true" style="37" width="12.42578125" collapsed="false"/>
    <col min="5642" max="5643" customWidth="true" style="37" width="10.85546875" collapsed="false"/>
    <col min="5644" max="5883" style="37" width="8.85546875" collapsed="false"/>
    <col min="5884" max="5884" customWidth="true" style="37" width="22.42578125" collapsed="false"/>
    <col min="5885" max="5891" customWidth="true" style="37" width="15.85546875" collapsed="false"/>
    <col min="5892" max="5892" customWidth="true" style="37" width="5.0" collapsed="false"/>
    <col min="5893" max="5895" customWidth="true" style="37" width="15.85546875" collapsed="false"/>
    <col min="5896" max="5896" style="37" width="8.85546875" collapsed="false"/>
    <col min="5897" max="5897" customWidth="true" style="37" width="12.42578125" collapsed="false"/>
    <col min="5898" max="5899" customWidth="true" style="37" width="10.85546875" collapsed="false"/>
    <col min="5900" max="6139" style="37" width="8.85546875" collapsed="false"/>
    <col min="6140" max="6140" customWidth="true" style="37" width="22.42578125" collapsed="false"/>
    <col min="6141" max="6147" customWidth="true" style="37" width="15.85546875" collapsed="false"/>
    <col min="6148" max="6148" customWidth="true" style="37" width="5.0" collapsed="false"/>
    <col min="6149" max="6151" customWidth="true" style="37" width="15.85546875" collapsed="false"/>
    <col min="6152" max="6152" style="37" width="8.85546875" collapsed="false"/>
    <col min="6153" max="6153" customWidth="true" style="37" width="12.42578125" collapsed="false"/>
    <col min="6154" max="6155" customWidth="true" style="37" width="10.85546875" collapsed="false"/>
    <col min="6156" max="6395" style="37" width="8.85546875" collapsed="false"/>
    <col min="6396" max="6396" customWidth="true" style="37" width="22.42578125" collapsed="false"/>
    <col min="6397" max="6403" customWidth="true" style="37" width="15.85546875" collapsed="false"/>
    <col min="6404" max="6404" customWidth="true" style="37" width="5.0" collapsed="false"/>
    <col min="6405" max="6407" customWidth="true" style="37" width="15.85546875" collapsed="false"/>
    <col min="6408" max="6408" style="37" width="8.85546875" collapsed="false"/>
    <col min="6409" max="6409" customWidth="true" style="37" width="12.42578125" collapsed="false"/>
    <col min="6410" max="6411" customWidth="true" style="37" width="10.85546875" collapsed="false"/>
    <col min="6412" max="6651" style="37" width="8.85546875" collapsed="false"/>
    <col min="6652" max="6652" customWidth="true" style="37" width="22.42578125" collapsed="false"/>
    <col min="6653" max="6659" customWidth="true" style="37" width="15.85546875" collapsed="false"/>
    <col min="6660" max="6660" customWidth="true" style="37" width="5.0" collapsed="false"/>
    <col min="6661" max="6663" customWidth="true" style="37" width="15.85546875" collapsed="false"/>
    <col min="6664" max="6664" style="37" width="8.85546875" collapsed="false"/>
    <col min="6665" max="6665" customWidth="true" style="37" width="12.42578125" collapsed="false"/>
    <col min="6666" max="6667" customWidth="true" style="37" width="10.85546875" collapsed="false"/>
    <col min="6668" max="6907" style="37" width="8.85546875" collapsed="false"/>
    <col min="6908" max="6908" customWidth="true" style="37" width="22.42578125" collapsed="false"/>
    <col min="6909" max="6915" customWidth="true" style="37" width="15.85546875" collapsed="false"/>
    <col min="6916" max="6916" customWidth="true" style="37" width="5.0" collapsed="false"/>
    <col min="6917" max="6919" customWidth="true" style="37" width="15.85546875" collapsed="false"/>
    <col min="6920" max="6920" style="37" width="8.85546875" collapsed="false"/>
    <col min="6921" max="6921" customWidth="true" style="37" width="12.42578125" collapsed="false"/>
    <col min="6922" max="6923" customWidth="true" style="37" width="10.85546875" collapsed="false"/>
    <col min="6924" max="7163" style="37" width="8.85546875" collapsed="false"/>
    <col min="7164" max="7164" customWidth="true" style="37" width="22.42578125" collapsed="false"/>
    <col min="7165" max="7171" customWidth="true" style="37" width="15.85546875" collapsed="false"/>
    <col min="7172" max="7172" customWidth="true" style="37" width="5.0" collapsed="false"/>
    <col min="7173" max="7175" customWidth="true" style="37" width="15.85546875" collapsed="false"/>
    <col min="7176" max="7176" style="37" width="8.85546875" collapsed="false"/>
    <col min="7177" max="7177" customWidth="true" style="37" width="12.42578125" collapsed="false"/>
    <col min="7178" max="7179" customWidth="true" style="37" width="10.85546875" collapsed="false"/>
    <col min="7180" max="7419" style="37" width="8.85546875" collapsed="false"/>
    <col min="7420" max="7420" customWidth="true" style="37" width="22.42578125" collapsed="false"/>
    <col min="7421" max="7427" customWidth="true" style="37" width="15.85546875" collapsed="false"/>
    <col min="7428" max="7428" customWidth="true" style="37" width="5.0" collapsed="false"/>
    <col min="7429" max="7431" customWidth="true" style="37" width="15.85546875" collapsed="false"/>
    <col min="7432" max="7432" style="37" width="8.85546875" collapsed="false"/>
    <col min="7433" max="7433" customWidth="true" style="37" width="12.42578125" collapsed="false"/>
    <col min="7434" max="7435" customWidth="true" style="37" width="10.85546875" collapsed="false"/>
    <col min="7436" max="7675" style="37" width="8.85546875" collapsed="false"/>
    <col min="7676" max="7676" customWidth="true" style="37" width="22.42578125" collapsed="false"/>
    <col min="7677" max="7683" customWidth="true" style="37" width="15.85546875" collapsed="false"/>
    <col min="7684" max="7684" customWidth="true" style="37" width="5.0" collapsed="false"/>
    <col min="7685" max="7687" customWidth="true" style="37" width="15.85546875" collapsed="false"/>
    <col min="7688" max="7688" style="37" width="8.85546875" collapsed="false"/>
    <col min="7689" max="7689" customWidth="true" style="37" width="12.42578125" collapsed="false"/>
    <col min="7690" max="7691" customWidth="true" style="37" width="10.85546875" collapsed="false"/>
    <col min="7692" max="7931" style="37" width="8.85546875" collapsed="false"/>
    <col min="7932" max="7932" customWidth="true" style="37" width="22.42578125" collapsed="false"/>
    <col min="7933" max="7939" customWidth="true" style="37" width="15.85546875" collapsed="false"/>
    <col min="7940" max="7940" customWidth="true" style="37" width="5.0" collapsed="false"/>
    <col min="7941" max="7943" customWidth="true" style="37" width="15.85546875" collapsed="false"/>
    <col min="7944" max="7944" style="37" width="8.85546875" collapsed="false"/>
    <col min="7945" max="7945" customWidth="true" style="37" width="12.42578125" collapsed="false"/>
    <col min="7946" max="7947" customWidth="true" style="37" width="10.85546875" collapsed="false"/>
    <col min="7948" max="8187" style="37" width="8.85546875" collapsed="false"/>
    <col min="8188" max="8188" customWidth="true" style="37" width="22.42578125" collapsed="false"/>
    <col min="8189" max="8195" customWidth="true" style="37" width="15.85546875" collapsed="false"/>
    <col min="8196" max="8196" customWidth="true" style="37" width="5.0" collapsed="false"/>
    <col min="8197" max="8199" customWidth="true" style="37" width="15.85546875" collapsed="false"/>
    <col min="8200" max="8200" style="37" width="8.85546875" collapsed="false"/>
    <col min="8201" max="8201" customWidth="true" style="37" width="12.42578125" collapsed="false"/>
    <col min="8202" max="8203" customWidth="true" style="37" width="10.85546875" collapsed="false"/>
    <col min="8204" max="8443" style="37" width="8.85546875" collapsed="false"/>
    <col min="8444" max="8444" customWidth="true" style="37" width="22.42578125" collapsed="false"/>
    <col min="8445" max="8451" customWidth="true" style="37" width="15.85546875" collapsed="false"/>
    <col min="8452" max="8452" customWidth="true" style="37" width="5.0" collapsed="false"/>
    <col min="8453" max="8455" customWidth="true" style="37" width="15.85546875" collapsed="false"/>
    <col min="8456" max="8456" style="37" width="8.85546875" collapsed="false"/>
    <col min="8457" max="8457" customWidth="true" style="37" width="12.42578125" collapsed="false"/>
    <col min="8458" max="8459" customWidth="true" style="37" width="10.85546875" collapsed="false"/>
    <col min="8460" max="8699" style="37" width="8.85546875" collapsed="false"/>
    <col min="8700" max="8700" customWidth="true" style="37" width="22.42578125" collapsed="false"/>
    <col min="8701" max="8707" customWidth="true" style="37" width="15.85546875" collapsed="false"/>
    <col min="8708" max="8708" customWidth="true" style="37" width="5.0" collapsed="false"/>
    <col min="8709" max="8711" customWidth="true" style="37" width="15.85546875" collapsed="false"/>
    <col min="8712" max="8712" style="37" width="8.85546875" collapsed="false"/>
    <col min="8713" max="8713" customWidth="true" style="37" width="12.42578125" collapsed="false"/>
    <col min="8714" max="8715" customWidth="true" style="37" width="10.85546875" collapsed="false"/>
    <col min="8716" max="8955" style="37" width="8.85546875" collapsed="false"/>
    <col min="8956" max="8956" customWidth="true" style="37" width="22.42578125" collapsed="false"/>
    <col min="8957" max="8963" customWidth="true" style="37" width="15.85546875" collapsed="false"/>
    <col min="8964" max="8964" customWidth="true" style="37" width="5.0" collapsed="false"/>
    <col min="8965" max="8967" customWidth="true" style="37" width="15.85546875" collapsed="false"/>
    <col min="8968" max="8968" style="37" width="8.85546875" collapsed="false"/>
    <col min="8969" max="8969" customWidth="true" style="37" width="12.42578125" collapsed="false"/>
    <col min="8970" max="8971" customWidth="true" style="37" width="10.85546875" collapsed="false"/>
    <col min="8972" max="9211" style="37" width="8.85546875" collapsed="false"/>
    <col min="9212" max="9212" customWidth="true" style="37" width="22.42578125" collapsed="false"/>
    <col min="9213" max="9219" customWidth="true" style="37" width="15.85546875" collapsed="false"/>
    <col min="9220" max="9220" customWidth="true" style="37" width="5.0" collapsed="false"/>
    <col min="9221" max="9223" customWidth="true" style="37" width="15.85546875" collapsed="false"/>
    <col min="9224" max="9224" style="37" width="8.85546875" collapsed="false"/>
    <col min="9225" max="9225" customWidth="true" style="37" width="12.42578125" collapsed="false"/>
    <col min="9226" max="9227" customWidth="true" style="37" width="10.85546875" collapsed="false"/>
    <col min="9228" max="9467" style="37" width="8.85546875" collapsed="false"/>
    <col min="9468" max="9468" customWidth="true" style="37" width="22.42578125" collapsed="false"/>
    <col min="9469" max="9475" customWidth="true" style="37" width="15.85546875" collapsed="false"/>
    <col min="9476" max="9476" customWidth="true" style="37" width="5.0" collapsed="false"/>
    <col min="9477" max="9479" customWidth="true" style="37" width="15.85546875" collapsed="false"/>
    <col min="9480" max="9480" style="37" width="8.85546875" collapsed="false"/>
    <col min="9481" max="9481" customWidth="true" style="37" width="12.42578125" collapsed="false"/>
    <col min="9482" max="9483" customWidth="true" style="37" width="10.85546875" collapsed="false"/>
    <col min="9484" max="9723" style="37" width="8.85546875" collapsed="false"/>
    <col min="9724" max="9724" customWidth="true" style="37" width="22.42578125" collapsed="false"/>
    <col min="9725" max="9731" customWidth="true" style="37" width="15.85546875" collapsed="false"/>
    <col min="9732" max="9732" customWidth="true" style="37" width="5.0" collapsed="false"/>
    <col min="9733" max="9735" customWidth="true" style="37" width="15.85546875" collapsed="false"/>
    <col min="9736" max="9736" style="37" width="8.85546875" collapsed="false"/>
    <col min="9737" max="9737" customWidth="true" style="37" width="12.42578125" collapsed="false"/>
    <col min="9738" max="9739" customWidth="true" style="37" width="10.85546875" collapsed="false"/>
    <col min="9740" max="9979" style="37" width="8.85546875" collapsed="false"/>
    <col min="9980" max="9980" customWidth="true" style="37" width="22.42578125" collapsed="false"/>
    <col min="9981" max="9987" customWidth="true" style="37" width="15.85546875" collapsed="false"/>
    <col min="9988" max="9988" customWidth="true" style="37" width="5.0" collapsed="false"/>
    <col min="9989" max="9991" customWidth="true" style="37" width="15.85546875" collapsed="false"/>
    <col min="9992" max="9992" style="37" width="8.85546875" collapsed="false"/>
    <col min="9993" max="9993" customWidth="true" style="37" width="12.42578125" collapsed="false"/>
    <col min="9994" max="9995" customWidth="true" style="37" width="10.85546875" collapsed="false"/>
    <col min="9996" max="10235" style="37" width="8.85546875" collapsed="false"/>
    <col min="10236" max="10236" customWidth="true" style="37" width="22.42578125" collapsed="false"/>
    <col min="10237" max="10243" customWidth="true" style="37" width="15.85546875" collapsed="false"/>
    <col min="10244" max="10244" customWidth="true" style="37" width="5.0" collapsed="false"/>
    <col min="10245" max="10247" customWidth="true" style="37" width="15.85546875" collapsed="false"/>
    <col min="10248" max="10248" style="37" width="8.85546875" collapsed="false"/>
    <col min="10249" max="10249" customWidth="true" style="37" width="12.42578125" collapsed="false"/>
    <col min="10250" max="10251" customWidth="true" style="37" width="10.85546875" collapsed="false"/>
    <col min="10252" max="10491" style="37" width="8.85546875" collapsed="false"/>
    <col min="10492" max="10492" customWidth="true" style="37" width="22.42578125" collapsed="false"/>
    <col min="10493" max="10499" customWidth="true" style="37" width="15.85546875" collapsed="false"/>
    <col min="10500" max="10500" customWidth="true" style="37" width="5.0" collapsed="false"/>
    <col min="10501" max="10503" customWidth="true" style="37" width="15.85546875" collapsed="false"/>
    <col min="10504" max="10504" style="37" width="8.85546875" collapsed="false"/>
    <col min="10505" max="10505" customWidth="true" style="37" width="12.42578125" collapsed="false"/>
    <col min="10506" max="10507" customWidth="true" style="37" width="10.85546875" collapsed="false"/>
    <col min="10508" max="10747" style="37" width="8.85546875" collapsed="false"/>
    <col min="10748" max="10748" customWidth="true" style="37" width="22.42578125" collapsed="false"/>
    <col min="10749" max="10755" customWidth="true" style="37" width="15.85546875" collapsed="false"/>
    <col min="10756" max="10756" customWidth="true" style="37" width="5.0" collapsed="false"/>
    <col min="10757" max="10759" customWidth="true" style="37" width="15.85546875" collapsed="false"/>
    <col min="10760" max="10760" style="37" width="8.85546875" collapsed="false"/>
    <col min="10761" max="10761" customWidth="true" style="37" width="12.42578125" collapsed="false"/>
    <col min="10762" max="10763" customWidth="true" style="37" width="10.85546875" collapsed="false"/>
    <col min="10764" max="11003" style="37" width="8.85546875" collapsed="false"/>
    <col min="11004" max="11004" customWidth="true" style="37" width="22.42578125" collapsed="false"/>
    <col min="11005" max="11011" customWidth="true" style="37" width="15.85546875" collapsed="false"/>
    <col min="11012" max="11012" customWidth="true" style="37" width="5.0" collapsed="false"/>
    <col min="11013" max="11015" customWidth="true" style="37" width="15.85546875" collapsed="false"/>
    <col min="11016" max="11016" style="37" width="8.85546875" collapsed="false"/>
    <col min="11017" max="11017" customWidth="true" style="37" width="12.42578125" collapsed="false"/>
    <col min="11018" max="11019" customWidth="true" style="37" width="10.85546875" collapsed="false"/>
    <col min="11020" max="11259" style="37" width="8.85546875" collapsed="false"/>
    <col min="11260" max="11260" customWidth="true" style="37" width="22.42578125" collapsed="false"/>
    <col min="11261" max="11267" customWidth="true" style="37" width="15.85546875" collapsed="false"/>
    <col min="11268" max="11268" customWidth="true" style="37" width="5.0" collapsed="false"/>
    <col min="11269" max="11271" customWidth="true" style="37" width="15.85546875" collapsed="false"/>
    <col min="11272" max="11272" style="37" width="8.85546875" collapsed="false"/>
    <col min="11273" max="11273" customWidth="true" style="37" width="12.42578125" collapsed="false"/>
    <col min="11274" max="11275" customWidth="true" style="37" width="10.85546875" collapsed="false"/>
    <col min="11276" max="11515" style="37" width="8.85546875" collapsed="false"/>
    <col min="11516" max="11516" customWidth="true" style="37" width="22.42578125" collapsed="false"/>
    <col min="11517" max="11523" customWidth="true" style="37" width="15.85546875" collapsed="false"/>
    <col min="11524" max="11524" customWidth="true" style="37" width="5.0" collapsed="false"/>
    <col min="11525" max="11527" customWidth="true" style="37" width="15.85546875" collapsed="false"/>
    <col min="11528" max="11528" style="37" width="8.85546875" collapsed="false"/>
    <col min="11529" max="11529" customWidth="true" style="37" width="12.42578125" collapsed="false"/>
    <col min="11530" max="11531" customWidth="true" style="37" width="10.85546875" collapsed="false"/>
    <col min="11532" max="11771" style="37" width="8.85546875" collapsed="false"/>
    <col min="11772" max="11772" customWidth="true" style="37" width="22.42578125" collapsed="false"/>
    <col min="11773" max="11779" customWidth="true" style="37" width="15.85546875" collapsed="false"/>
    <col min="11780" max="11780" customWidth="true" style="37" width="5.0" collapsed="false"/>
    <col min="11781" max="11783" customWidth="true" style="37" width="15.85546875" collapsed="false"/>
    <col min="11784" max="11784" style="37" width="8.85546875" collapsed="false"/>
    <col min="11785" max="11785" customWidth="true" style="37" width="12.42578125" collapsed="false"/>
    <col min="11786" max="11787" customWidth="true" style="37" width="10.85546875" collapsed="false"/>
    <col min="11788" max="12027" style="37" width="8.85546875" collapsed="false"/>
    <col min="12028" max="12028" customWidth="true" style="37" width="22.42578125" collapsed="false"/>
    <col min="12029" max="12035" customWidth="true" style="37" width="15.85546875" collapsed="false"/>
    <col min="12036" max="12036" customWidth="true" style="37" width="5.0" collapsed="false"/>
    <col min="12037" max="12039" customWidth="true" style="37" width="15.85546875" collapsed="false"/>
    <col min="12040" max="12040" style="37" width="8.85546875" collapsed="false"/>
    <col min="12041" max="12041" customWidth="true" style="37" width="12.42578125" collapsed="false"/>
    <col min="12042" max="12043" customWidth="true" style="37" width="10.85546875" collapsed="false"/>
    <col min="12044" max="12283" style="37" width="8.85546875" collapsed="false"/>
    <col min="12284" max="12284" customWidth="true" style="37" width="22.42578125" collapsed="false"/>
    <col min="12285" max="12291" customWidth="true" style="37" width="15.85546875" collapsed="false"/>
    <col min="12292" max="12292" customWidth="true" style="37" width="5.0" collapsed="false"/>
    <col min="12293" max="12295" customWidth="true" style="37" width="15.85546875" collapsed="false"/>
    <col min="12296" max="12296" style="37" width="8.85546875" collapsed="false"/>
    <col min="12297" max="12297" customWidth="true" style="37" width="12.42578125" collapsed="false"/>
    <col min="12298" max="12299" customWidth="true" style="37" width="10.85546875" collapsed="false"/>
    <col min="12300" max="12539" style="37" width="8.85546875" collapsed="false"/>
    <col min="12540" max="12540" customWidth="true" style="37" width="22.42578125" collapsed="false"/>
    <col min="12541" max="12547" customWidth="true" style="37" width="15.85546875" collapsed="false"/>
    <col min="12548" max="12548" customWidth="true" style="37" width="5.0" collapsed="false"/>
    <col min="12549" max="12551" customWidth="true" style="37" width="15.85546875" collapsed="false"/>
    <col min="12552" max="12552" style="37" width="8.85546875" collapsed="false"/>
    <col min="12553" max="12553" customWidth="true" style="37" width="12.42578125" collapsed="false"/>
    <col min="12554" max="12555" customWidth="true" style="37" width="10.85546875" collapsed="false"/>
    <col min="12556" max="12795" style="37" width="8.85546875" collapsed="false"/>
    <col min="12796" max="12796" customWidth="true" style="37" width="22.42578125" collapsed="false"/>
    <col min="12797" max="12803" customWidth="true" style="37" width="15.85546875" collapsed="false"/>
    <col min="12804" max="12804" customWidth="true" style="37" width="5.0" collapsed="false"/>
    <col min="12805" max="12807" customWidth="true" style="37" width="15.85546875" collapsed="false"/>
    <col min="12808" max="12808" style="37" width="8.85546875" collapsed="false"/>
    <col min="12809" max="12809" customWidth="true" style="37" width="12.42578125" collapsed="false"/>
    <col min="12810" max="12811" customWidth="true" style="37" width="10.85546875" collapsed="false"/>
    <col min="12812" max="13051" style="37" width="8.85546875" collapsed="false"/>
    <col min="13052" max="13052" customWidth="true" style="37" width="22.42578125" collapsed="false"/>
    <col min="13053" max="13059" customWidth="true" style="37" width="15.85546875" collapsed="false"/>
    <col min="13060" max="13060" customWidth="true" style="37" width="5.0" collapsed="false"/>
    <col min="13061" max="13063" customWidth="true" style="37" width="15.85546875" collapsed="false"/>
    <col min="13064" max="13064" style="37" width="8.85546875" collapsed="false"/>
    <col min="13065" max="13065" customWidth="true" style="37" width="12.42578125" collapsed="false"/>
    <col min="13066" max="13067" customWidth="true" style="37" width="10.85546875" collapsed="false"/>
    <col min="13068" max="13307" style="37" width="8.85546875" collapsed="false"/>
    <col min="13308" max="13308" customWidth="true" style="37" width="22.42578125" collapsed="false"/>
    <col min="13309" max="13315" customWidth="true" style="37" width="15.85546875" collapsed="false"/>
    <col min="13316" max="13316" customWidth="true" style="37" width="5.0" collapsed="false"/>
    <col min="13317" max="13319" customWidth="true" style="37" width="15.85546875" collapsed="false"/>
    <col min="13320" max="13320" style="37" width="8.85546875" collapsed="false"/>
    <col min="13321" max="13321" customWidth="true" style="37" width="12.42578125" collapsed="false"/>
    <col min="13322" max="13323" customWidth="true" style="37" width="10.85546875" collapsed="false"/>
    <col min="13324" max="13563" style="37" width="8.85546875" collapsed="false"/>
    <col min="13564" max="13564" customWidth="true" style="37" width="22.42578125" collapsed="false"/>
    <col min="13565" max="13571" customWidth="true" style="37" width="15.85546875" collapsed="false"/>
    <col min="13572" max="13572" customWidth="true" style="37" width="5.0" collapsed="false"/>
    <col min="13573" max="13575" customWidth="true" style="37" width="15.85546875" collapsed="false"/>
    <col min="13576" max="13576" style="37" width="8.85546875" collapsed="false"/>
    <col min="13577" max="13577" customWidth="true" style="37" width="12.42578125" collapsed="false"/>
    <col min="13578" max="13579" customWidth="true" style="37" width="10.85546875" collapsed="false"/>
    <col min="13580" max="13819" style="37" width="8.85546875" collapsed="false"/>
    <col min="13820" max="13820" customWidth="true" style="37" width="22.42578125" collapsed="false"/>
    <col min="13821" max="13827" customWidth="true" style="37" width="15.85546875" collapsed="false"/>
    <col min="13828" max="13828" customWidth="true" style="37" width="5.0" collapsed="false"/>
    <col min="13829" max="13831" customWidth="true" style="37" width="15.85546875" collapsed="false"/>
    <col min="13832" max="13832" style="37" width="8.85546875" collapsed="false"/>
    <col min="13833" max="13833" customWidth="true" style="37" width="12.42578125" collapsed="false"/>
    <col min="13834" max="13835" customWidth="true" style="37" width="10.85546875" collapsed="false"/>
    <col min="13836" max="14075" style="37" width="8.85546875" collapsed="false"/>
    <col min="14076" max="14076" customWidth="true" style="37" width="22.42578125" collapsed="false"/>
    <col min="14077" max="14083" customWidth="true" style="37" width="15.85546875" collapsed="false"/>
    <col min="14084" max="14084" customWidth="true" style="37" width="5.0" collapsed="false"/>
    <col min="14085" max="14087" customWidth="true" style="37" width="15.85546875" collapsed="false"/>
    <col min="14088" max="14088" style="37" width="8.85546875" collapsed="false"/>
    <col min="14089" max="14089" customWidth="true" style="37" width="12.42578125" collapsed="false"/>
    <col min="14090" max="14091" customWidth="true" style="37" width="10.85546875" collapsed="false"/>
    <col min="14092" max="14331" style="37" width="8.85546875" collapsed="false"/>
    <col min="14332" max="14332" customWidth="true" style="37" width="22.42578125" collapsed="false"/>
    <col min="14333" max="14339" customWidth="true" style="37" width="15.85546875" collapsed="false"/>
    <col min="14340" max="14340" customWidth="true" style="37" width="5.0" collapsed="false"/>
    <col min="14341" max="14343" customWidth="true" style="37" width="15.85546875" collapsed="false"/>
    <col min="14344" max="14344" style="37" width="8.85546875" collapsed="false"/>
    <col min="14345" max="14345" customWidth="true" style="37" width="12.42578125" collapsed="false"/>
    <col min="14346" max="14347" customWidth="true" style="37" width="10.85546875" collapsed="false"/>
    <col min="14348" max="14587" style="37" width="8.85546875" collapsed="false"/>
    <col min="14588" max="14588" customWidth="true" style="37" width="22.42578125" collapsed="false"/>
    <col min="14589" max="14595" customWidth="true" style="37" width="15.85546875" collapsed="false"/>
    <col min="14596" max="14596" customWidth="true" style="37" width="5.0" collapsed="false"/>
    <col min="14597" max="14599" customWidth="true" style="37" width="15.85546875" collapsed="false"/>
    <col min="14600" max="14600" style="37" width="8.85546875" collapsed="false"/>
    <col min="14601" max="14601" customWidth="true" style="37" width="12.42578125" collapsed="false"/>
    <col min="14602" max="14603" customWidth="true" style="37" width="10.85546875" collapsed="false"/>
    <col min="14604" max="14843" style="37" width="8.85546875" collapsed="false"/>
    <col min="14844" max="14844" customWidth="true" style="37" width="22.42578125" collapsed="false"/>
    <col min="14845" max="14851" customWidth="true" style="37" width="15.85546875" collapsed="false"/>
    <col min="14852" max="14852" customWidth="true" style="37" width="5.0" collapsed="false"/>
    <col min="14853" max="14855" customWidth="true" style="37" width="15.85546875" collapsed="false"/>
    <col min="14856" max="14856" style="37" width="8.85546875" collapsed="false"/>
    <col min="14857" max="14857" customWidth="true" style="37" width="12.42578125" collapsed="false"/>
    <col min="14858" max="14859" customWidth="true" style="37" width="10.85546875" collapsed="false"/>
    <col min="14860" max="15099" style="37" width="8.85546875" collapsed="false"/>
    <col min="15100" max="15100" customWidth="true" style="37" width="22.42578125" collapsed="false"/>
    <col min="15101" max="15107" customWidth="true" style="37" width="15.85546875" collapsed="false"/>
    <col min="15108" max="15108" customWidth="true" style="37" width="5.0" collapsed="false"/>
    <col min="15109" max="15111" customWidth="true" style="37" width="15.85546875" collapsed="false"/>
    <col min="15112" max="15112" style="37" width="8.85546875" collapsed="false"/>
    <col min="15113" max="15113" customWidth="true" style="37" width="12.42578125" collapsed="false"/>
    <col min="15114" max="15115" customWidth="true" style="37" width="10.85546875" collapsed="false"/>
    <col min="15116" max="15355" style="37" width="8.85546875" collapsed="false"/>
    <col min="15356" max="15356" customWidth="true" style="37" width="22.42578125" collapsed="false"/>
    <col min="15357" max="15363" customWidth="true" style="37" width="15.85546875" collapsed="false"/>
    <col min="15364" max="15364" customWidth="true" style="37" width="5.0" collapsed="false"/>
    <col min="15365" max="15367" customWidth="true" style="37" width="15.85546875" collapsed="false"/>
    <col min="15368" max="15368" style="37" width="8.85546875" collapsed="false"/>
    <col min="15369" max="15369" customWidth="true" style="37" width="12.42578125" collapsed="false"/>
    <col min="15370" max="15371" customWidth="true" style="37" width="10.85546875" collapsed="false"/>
    <col min="15372" max="15611" style="37" width="8.85546875" collapsed="false"/>
    <col min="15612" max="15612" customWidth="true" style="37" width="22.42578125" collapsed="false"/>
    <col min="15613" max="15619" customWidth="true" style="37" width="15.85546875" collapsed="false"/>
    <col min="15620" max="15620" customWidth="true" style="37" width="5.0" collapsed="false"/>
    <col min="15621" max="15623" customWidth="true" style="37" width="15.85546875" collapsed="false"/>
    <col min="15624" max="15624" style="37" width="8.85546875" collapsed="false"/>
    <col min="15625" max="15625" customWidth="true" style="37" width="12.42578125" collapsed="false"/>
    <col min="15626" max="15627" customWidth="true" style="37" width="10.85546875" collapsed="false"/>
    <col min="15628" max="15867" style="37" width="8.85546875" collapsed="false"/>
    <col min="15868" max="15868" customWidth="true" style="37" width="22.42578125" collapsed="false"/>
    <col min="15869" max="15875" customWidth="true" style="37" width="15.85546875" collapsed="false"/>
    <col min="15876" max="15876" customWidth="true" style="37" width="5.0" collapsed="false"/>
    <col min="15877" max="15879" customWidth="true" style="37" width="15.85546875" collapsed="false"/>
    <col min="15880" max="15880" style="37" width="8.85546875" collapsed="false"/>
    <col min="15881" max="15881" customWidth="true" style="37" width="12.42578125" collapsed="false"/>
    <col min="15882" max="15883" customWidth="true" style="37" width="10.85546875" collapsed="false"/>
    <col min="15884" max="16123" style="37" width="8.85546875" collapsed="false"/>
    <col min="16124" max="16124" customWidth="true" style="37" width="22.42578125" collapsed="false"/>
    <col min="16125" max="16131" customWidth="true" style="37" width="15.85546875" collapsed="false"/>
    <col min="16132" max="16132" customWidth="true" style="37" width="5.0" collapsed="false"/>
    <col min="16133" max="16135" customWidth="true" style="37" width="15.85546875" collapsed="false"/>
    <col min="16136" max="16136" style="37" width="8.85546875" collapsed="false"/>
    <col min="16137" max="16137" customWidth="true" style="37" width="12.42578125" collapsed="false"/>
    <col min="16138" max="16139" customWidth="true" style="37" width="10.85546875" collapsed="false"/>
    <col min="16140" max="16384" style="37" width="8.85546875" collapsed="false"/>
  </cols>
  <sheetData>
    <row r="1" spans="1:14" x14ac:dyDescent="0.25">
      <c r="A1" s="77" t="s">
        <v>243</v>
      </c>
    </row>
    <row r="2" spans="1:14" x14ac:dyDescent="0.25">
      <c r="A2" s="37" t="s">
        <v>129</v>
      </c>
    </row>
    <row r="4" spans="1:14" ht="15" customHeight="1" x14ac:dyDescent="0.25">
      <c r="B4" s="377" t="s">
        <v>130</v>
      </c>
      <c r="C4" s="377"/>
      <c r="D4" s="377"/>
      <c r="E4" s="377"/>
      <c r="F4" s="377"/>
      <c r="G4" s="377"/>
      <c r="H4" s="377"/>
      <c r="I4" s="377"/>
      <c r="J4" s="377"/>
      <c r="K4" s="377"/>
      <c r="L4" s="377"/>
    </row>
    <row r="5" spans="1:14" s="299" customFormat="1" ht="45" x14ac:dyDescent="0.25">
      <c r="B5" s="285" t="s">
        <v>104</v>
      </c>
      <c r="C5" s="285" t="s">
        <v>105</v>
      </c>
      <c r="D5" s="285" t="s">
        <v>106</v>
      </c>
      <c r="E5" s="285" t="s">
        <v>107</v>
      </c>
      <c r="F5" s="285" t="s">
        <v>66</v>
      </c>
      <c r="G5" s="285" t="s">
        <v>108</v>
      </c>
      <c r="H5" s="285" t="s">
        <v>109</v>
      </c>
      <c r="I5" s="306"/>
      <c r="J5" s="135" t="s">
        <v>131</v>
      </c>
      <c r="K5" s="135" t="s">
        <v>132</v>
      </c>
      <c r="L5" s="135" t="s">
        <v>133</v>
      </c>
      <c r="N5" s="307"/>
    </row>
    <row r="6" spans="1:14" x14ac:dyDescent="0.25">
      <c r="A6" s="218" t="s">
        <v>67</v>
      </c>
      <c r="B6" s="95">
        <v>166.96841041192823</v>
      </c>
      <c r="C6" s="95">
        <v>200.15363511659808</v>
      </c>
      <c r="D6" s="95">
        <v>166.01630434782609</v>
      </c>
      <c r="E6" s="95">
        <v>246.91552511415526</v>
      </c>
      <c r="F6" s="95">
        <v>186.76536312849163</v>
      </c>
      <c r="G6" s="95">
        <v>278.82035928143711</v>
      </c>
      <c r="H6" s="95">
        <v>46.049180327868854</v>
      </c>
      <c r="I6" s="273"/>
      <c r="J6" s="278">
        <v>177.75941311649285</v>
      </c>
      <c r="K6" s="278">
        <v>212.1948424068768</v>
      </c>
      <c r="L6" s="278">
        <v>167.34582200685497</v>
      </c>
      <c r="N6" s="121"/>
    </row>
    <row r="7" spans="1:14" x14ac:dyDescent="0.25">
      <c r="A7" s="218" t="s">
        <v>2</v>
      </c>
      <c r="B7" s="95">
        <v>137.52554744525548</v>
      </c>
      <c r="C7" s="95">
        <v>119.25833333333334</v>
      </c>
      <c r="D7" s="95">
        <v>91.833333333333329</v>
      </c>
      <c r="E7" s="95">
        <v>182.75</v>
      </c>
      <c r="F7" s="95">
        <v>77.285714285714292</v>
      </c>
      <c r="G7" s="95">
        <v>134.5</v>
      </c>
      <c r="H7" s="95" t="s">
        <v>153</v>
      </c>
      <c r="I7" s="273"/>
      <c r="J7" s="278">
        <v>132.59963768115941</v>
      </c>
      <c r="K7" s="278">
        <v>121.71875</v>
      </c>
      <c r="L7" s="278">
        <v>135.88443396226415</v>
      </c>
      <c r="N7" s="121"/>
    </row>
    <row r="8" spans="1:14" x14ac:dyDescent="0.25">
      <c r="A8" s="218" t="s">
        <v>3</v>
      </c>
      <c r="B8" s="95">
        <v>133.25373134328359</v>
      </c>
      <c r="C8" s="95">
        <v>165.77380952380952</v>
      </c>
      <c r="D8" s="95">
        <v>122.5625</v>
      </c>
      <c r="E8" s="95">
        <v>179.66666666666666</v>
      </c>
      <c r="F8" s="95">
        <v>97</v>
      </c>
      <c r="G8" s="95">
        <v>303.66666666666669</v>
      </c>
      <c r="H8" s="95">
        <v>1</v>
      </c>
      <c r="I8" s="273"/>
      <c r="J8" s="278">
        <v>144.50251256281408</v>
      </c>
      <c r="K8" s="278">
        <v>179.19444444444446</v>
      </c>
      <c r="L8" s="278">
        <v>132.03460207612457</v>
      </c>
      <c r="N8" s="121"/>
    </row>
    <row r="9" spans="1:14" x14ac:dyDescent="0.25">
      <c r="A9" s="218" t="s">
        <v>4</v>
      </c>
      <c r="B9" s="95">
        <v>156.96202531645571</v>
      </c>
      <c r="C9" s="95">
        <v>89.4</v>
      </c>
      <c r="D9" s="95" t="s">
        <v>153</v>
      </c>
      <c r="E9" s="95">
        <v>146</v>
      </c>
      <c r="F9" s="95">
        <v>285</v>
      </c>
      <c r="G9" s="95" t="s">
        <v>153</v>
      </c>
      <c r="H9" s="95">
        <v>138</v>
      </c>
      <c r="I9" s="273"/>
      <c r="J9" s="278">
        <v>150.1958762886598</v>
      </c>
      <c r="K9" s="278">
        <v>102.46153846153847</v>
      </c>
      <c r="L9" s="278">
        <v>158.5625</v>
      </c>
      <c r="N9" s="121"/>
    </row>
    <row r="10" spans="1:14" x14ac:dyDescent="0.25">
      <c r="A10" s="218" t="s">
        <v>5</v>
      </c>
      <c r="B10" s="95">
        <v>188.28571428571428</v>
      </c>
      <c r="C10" s="95">
        <v>202.27272727272728</v>
      </c>
      <c r="D10" s="95">
        <v>87.333333333333329</v>
      </c>
      <c r="E10" s="95">
        <v>247.5</v>
      </c>
      <c r="F10" s="95">
        <v>493</v>
      </c>
      <c r="G10" s="95">
        <v>337.25</v>
      </c>
      <c r="H10" s="95" t="s">
        <v>153</v>
      </c>
      <c r="I10" s="273"/>
      <c r="J10" s="278">
        <v>203.78761061946904</v>
      </c>
      <c r="K10" s="278">
        <v>226.3</v>
      </c>
      <c r="L10" s="278">
        <v>195.65060240963857</v>
      </c>
      <c r="N10" s="121"/>
    </row>
    <row r="11" spans="1:14" x14ac:dyDescent="0.25">
      <c r="A11" s="218" t="s">
        <v>6</v>
      </c>
      <c r="B11" s="95">
        <v>119.99206349206349</v>
      </c>
      <c r="C11" s="95">
        <v>93.56</v>
      </c>
      <c r="D11" s="95">
        <v>101.71428571428571</v>
      </c>
      <c r="E11" s="95">
        <v>179.5</v>
      </c>
      <c r="F11" s="95">
        <v>415</v>
      </c>
      <c r="G11" s="95">
        <v>12.5</v>
      </c>
      <c r="H11" s="95" t="s">
        <v>153</v>
      </c>
      <c r="I11" s="273"/>
      <c r="J11" s="278">
        <v>118.93373493975903</v>
      </c>
      <c r="K11" s="278">
        <v>99.41935483870968</v>
      </c>
      <c r="L11" s="278">
        <v>123.41481481481482</v>
      </c>
      <c r="N11" s="121"/>
    </row>
    <row r="12" spans="1:14" x14ac:dyDescent="0.25">
      <c r="A12" s="218" t="s">
        <v>7</v>
      </c>
      <c r="B12" s="95">
        <v>94.911111111111111</v>
      </c>
      <c r="C12" s="95">
        <v>91.78378378378379</v>
      </c>
      <c r="D12" s="95">
        <v>85.6</v>
      </c>
      <c r="E12" s="95">
        <v>129.33333333333334</v>
      </c>
      <c r="F12" s="95">
        <v>115.28571428571429</v>
      </c>
      <c r="G12" s="95">
        <v>41</v>
      </c>
      <c r="H12" s="95" t="s">
        <v>153</v>
      </c>
      <c r="I12" s="273"/>
      <c r="J12" s="278">
        <v>94.859756097560975</v>
      </c>
      <c r="K12" s="278">
        <v>93.292682926829272</v>
      </c>
      <c r="L12" s="278">
        <v>95.083623693379792</v>
      </c>
      <c r="N12" s="121"/>
    </row>
    <row r="13" spans="1:14" x14ac:dyDescent="0.25">
      <c r="A13" s="218" t="s">
        <v>8</v>
      </c>
      <c r="B13" s="95">
        <v>128.79794520547946</v>
      </c>
      <c r="C13" s="95">
        <v>141.25454545454545</v>
      </c>
      <c r="D13" s="95">
        <v>197</v>
      </c>
      <c r="E13" s="95">
        <v>159</v>
      </c>
      <c r="F13" s="95" t="s">
        <v>153</v>
      </c>
      <c r="G13" s="95">
        <v>185.5</v>
      </c>
      <c r="H13" s="95" t="s">
        <v>153</v>
      </c>
      <c r="I13" s="273"/>
      <c r="J13" s="278">
        <v>133.00546448087431</v>
      </c>
      <c r="K13" s="278">
        <v>145.4264705882353</v>
      </c>
      <c r="L13" s="278">
        <v>130.17114093959731</v>
      </c>
      <c r="N13" s="121"/>
    </row>
    <row r="14" spans="1:14" x14ac:dyDescent="0.25">
      <c r="A14" s="218" t="s">
        <v>9</v>
      </c>
      <c r="B14" s="95">
        <v>78.608187134502927</v>
      </c>
      <c r="C14" s="95">
        <v>94.219512195121993</v>
      </c>
      <c r="D14" s="95">
        <v>78.428571428571431</v>
      </c>
      <c r="E14" s="95">
        <v>78.75</v>
      </c>
      <c r="F14" s="95" t="s">
        <v>153</v>
      </c>
      <c r="G14" s="95" t="s">
        <v>153</v>
      </c>
      <c r="H14" s="95" t="s">
        <v>153</v>
      </c>
      <c r="I14" s="273"/>
      <c r="J14" s="278">
        <v>81.427312775330392</v>
      </c>
      <c r="K14" s="278">
        <v>91.693877551020407</v>
      </c>
      <c r="L14" s="278">
        <v>78.601123595505612</v>
      </c>
      <c r="N14" s="121"/>
    </row>
    <row r="15" spans="1:14" x14ac:dyDescent="0.25">
      <c r="A15" s="218" t="s">
        <v>10</v>
      </c>
      <c r="B15" s="95">
        <v>253.12698412698413</v>
      </c>
      <c r="C15" s="95">
        <v>315.0263157894737</v>
      </c>
      <c r="D15" s="95">
        <v>630</v>
      </c>
      <c r="E15" s="95">
        <v>354</v>
      </c>
      <c r="F15" s="95">
        <v>493.33333333333331</v>
      </c>
      <c r="G15" s="95">
        <v>899.5</v>
      </c>
      <c r="H15" s="95" t="s">
        <v>153</v>
      </c>
      <c r="I15" s="273"/>
      <c r="J15" s="278">
        <v>308.18421052631578</v>
      </c>
      <c r="K15" s="278">
        <v>345.13636363636363</v>
      </c>
      <c r="L15" s="278">
        <v>284.95714285714286</v>
      </c>
      <c r="M15" s="121"/>
      <c r="N15" s="121"/>
    </row>
    <row r="16" spans="1:14" x14ac:dyDescent="0.25">
      <c r="A16" s="218" t="s">
        <v>11</v>
      </c>
      <c r="B16" s="95">
        <v>326.00588235294117</v>
      </c>
      <c r="C16" s="95">
        <v>351.75555555555553</v>
      </c>
      <c r="D16" s="95">
        <v>207.75</v>
      </c>
      <c r="E16" s="95">
        <v>341.78571428571428</v>
      </c>
      <c r="F16" s="95">
        <v>154.57142857142858</v>
      </c>
      <c r="G16" s="95">
        <v>391.8</v>
      </c>
      <c r="H16" s="95" t="s">
        <v>153</v>
      </c>
      <c r="I16" s="273"/>
      <c r="J16" s="278">
        <v>323.75193798449612</v>
      </c>
      <c r="K16" s="278">
        <v>355.536231884058</v>
      </c>
      <c r="L16" s="278">
        <v>312.14814814814815</v>
      </c>
      <c r="M16" s="121"/>
      <c r="N16" s="121"/>
    </row>
    <row r="17" spans="1:14" x14ac:dyDescent="0.25">
      <c r="A17" s="218" t="s">
        <v>12</v>
      </c>
      <c r="B17" s="95">
        <v>87.315789473684205</v>
      </c>
      <c r="C17" s="95">
        <v>202.8</v>
      </c>
      <c r="D17" s="95" t="s">
        <v>153</v>
      </c>
      <c r="E17" s="95">
        <v>163.33333333333334</v>
      </c>
      <c r="F17" s="95" t="s">
        <v>153</v>
      </c>
      <c r="G17" s="95">
        <v>220</v>
      </c>
      <c r="H17" s="95">
        <v>2</v>
      </c>
      <c r="I17" s="273"/>
      <c r="J17" s="278">
        <v>118.14545454545454</v>
      </c>
      <c r="K17" s="278">
        <v>198.625</v>
      </c>
      <c r="L17" s="278">
        <v>87.315789473684205</v>
      </c>
      <c r="M17" s="121"/>
      <c r="N17" s="121"/>
    </row>
    <row r="18" spans="1:14" x14ac:dyDescent="0.25">
      <c r="A18" s="218" t="s">
        <v>13</v>
      </c>
      <c r="B18" s="95">
        <v>244.68073878627968</v>
      </c>
      <c r="C18" s="95">
        <v>348.5916230366492</v>
      </c>
      <c r="D18" s="95">
        <v>207.0612244897959</v>
      </c>
      <c r="E18" s="95">
        <v>387.65573770491801</v>
      </c>
      <c r="F18" s="95">
        <v>324.46153846153845</v>
      </c>
      <c r="G18" s="95">
        <v>484.5</v>
      </c>
      <c r="H18" s="95">
        <v>29.583333333333332</v>
      </c>
      <c r="I18" s="273"/>
      <c r="J18" s="278">
        <v>270.67213114754099</v>
      </c>
      <c r="K18" s="278">
        <v>364.70300751879699</v>
      </c>
      <c r="L18" s="278">
        <v>243.69756097560975</v>
      </c>
      <c r="M18" s="121"/>
      <c r="N18" s="121"/>
    </row>
    <row r="19" spans="1:14" x14ac:dyDescent="0.25">
      <c r="A19" s="218" t="s">
        <v>14</v>
      </c>
      <c r="B19" s="95">
        <v>269</v>
      </c>
      <c r="C19" s="95">
        <v>180</v>
      </c>
      <c r="D19" s="95">
        <v>645.33333333333337</v>
      </c>
      <c r="E19" s="95" t="s">
        <v>153</v>
      </c>
      <c r="F19" s="95" t="s">
        <v>153</v>
      </c>
      <c r="G19" s="95" t="s">
        <v>153</v>
      </c>
      <c r="H19" s="95" t="s">
        <v>153</v>
      </c>
      <c r="I19" s="273"/>
      <c r="J19" s="278">
        <v>280</v>
      </c>
      <c r="K19" s="278">
        <v>180</v>
      </c>
      <c r="L19" s="278">
        <v>297.94871794871796</v>
      </c>
      <c r="M19" s="121"/>
      <c r="N19" s="121"/>
    </row>
    <row r="20" spans="1:14" x14ac:dyDescent="0.25">
      <c r="A20" s="218" t="s">
        <v>15</v>
      </c>
      <c r="B20" s="95">
        <v>115.45188284518828</v>
      </c>
      <c r="C20" s="95">
        <v>139.46</v>
      </c>
      <c r="D20" s="95">
        <v>93.25</v>
      </c>
      <c r="E20" s="95">
        <v>103.44444444444444</v>
      </c>
      <c r="F20" s="95">
        <v>115.71428571428571</v>
      </c>
      <c r="G20" s="95">
        <v>218.33333333333334</v>
      </c>
      <c r="H20" s="95" t="s">
        <v>153</v>
      </c>
      <c r="I20" s="273"/>
      <c r="J20" s="278">
        <v>120.60317460317461</v>
      </c>
      <c r="K20" s="278">
        <v>141.75384615384615</v>
      </c>
      <c r="L20" s="278">
        <v>115.104</v>
      </c>
      <c r="M20" s="121"/>
      <c r="N20" s="121"/>
    </row>
    <row r="21" spans="1:14" x14ac:dyDescent="0.25">
      <c r="A21" s="218" t="s">
        <v>16</v>
      </c>
      <c r="B21" s="95">
        <v>155.22368421052633</v>
      </c>
      <c r="C21" s="95">
        <v>117.81379310344828</v>
      </c>
      <c r="D21" s="95">
        <v>124.54054054054055</v>
      </c>
      <c r="E21" s="95">
        <v>170.81081081081081</v>
      </c>
      <c r="F21" s="95">
        <v>67.166666666666671</v>
      </c>
      <c r="G21" s="95">
        <v>189.4</v>
      </c>
      <c r="H21" s="95">
        <v>69</v>
      </c>
      <c r="I21" s="273"/>
      <c r="J21" s="278">
        <v>147.35187580853815</v>
      </c>
      <c r="K21" s="278">
        <v>133.21827411167513</v>
      </c>
      <c r="L21" s="278">
        <v>152.33043478260871</v>
      </c>
      <c r="M21" s="121"/>
      <c r="N21" s="121"/>
    </row>
    <row r="22" spans="1:14" x14ac:dyDescent="0.25">
      <c r="A22" s="218" t="s">
        <v>17</v>
      </c>
      <c r="B22" s="95">
        <v>204.97904442581728</v>
      </c>
      <c r="C22" s="95">
        <v>270.63017751479288</v>
      </c>
      <c r="D22" s="95">
        <v>158.044776119403</v>
      </c>
      <c r="E22" s="95">
        <v>271.39393939393938</v>
      </c>
      <c r="F22" s="95">
        <v>190</v>
      </c>
      <c r="G22" s="95">
        <v>351.875</v>
      </c>
      <c r="H22" s="95">
        <v>1</v>
      </c>
      <c r="I22" s="273"/>
      <c r="J22" s="278">
        <v>222.22334455667789</v>
      </c>
      <c r="K22" s="278">
        <v>274.78137651821862</v>
      </c>
      <c r="L22" s="278">
        <v>202.22144522144521</v>
      </c>
      <c r="M22" s="121"/>
      <c r="N22" s="121"/>
    </row>
    <row r="23" spans="1:14" x14ac:dyDescent="0.25">
      <c r="A23" s="263" t="s">
        <v>18</v>
      </c>
      <c r="B23" s="279">
        <v>270.70149253731341</v>
      </c>
      <c r="C23" s="279">
        <v>250.75862068965517</v>
      </c>
      <c r="D23" s="279">
        <v>221.95</v>
      </c>
      <c r="E23" s="279">
        <v>282.61538461538464</v>
      </c>
      <c r="F23" s="279">
        <v>250</v>
      </c>
      <c r="G23" s="280">
        <v>59.5</v>
      </c>
      <c r="H23" s="280">
        <v>4</v>
      </c>
      <c r="I23" s="274"/>
      <c r="J23" s="281">
        <v>261.54697986577179</v>
      </c>
      <c r="K23" s="281">
        <v>251.1917808219178</v>
      </c>
      <c r="L23" s="281">
        <v>266.07142857142856</v>
      </c>
      <c r="M23" s="265"/>
      <c r="N23" s="121"/>
    </row>
    <row r="24" spans="1:14" x14ac:dyDescent="0.25">
      <c r="A24" s="218" t="s">
        <v>19</v>
      </c>
      <c r="B24" s="95">
        <v>67.74683544303798</v>
      </c>
      <c r="C24" s="95">
        <v>53.4</v>
      </c>
      <c r="D24" s="95" t="s">
        <v>153</v>
      </c>
      <c r="E24" s="95" t="s">
        <v>153</v>
      </c>
      <c r="F24" s="95">
        <v>529</v>
      </c>
      <c r="G24" s="95">
        <v>146</v>
      </c>
      <c r="H24" s="95" t="s">
        <v>153</v>
      </c>
      <c r="I24" s="273"/>
      <c r="J24" s="278">
        <v>78.425287356321846</v>
      </c>
      <c r="K24" s="278">
        <v>68.833333333333329</v>
      </c>
      <c r="L24" s="278">
        <v>79.135802469135797</v>
      </c>
      <c r="N24" s="121"/>
    </row>
    <row r="25" spans="1:14" x14ac:dyDescent="0.25">
      <c r="A25" s="218" t="s">
        <v>20</v>
      </c>
      <c r="B25" s="95">
        <v>310.47777777777776</v>
      </c>
      <c r="C25" s="95">
        <v>404.15625</v>
      </c>
      <c r="D25" s="95">
        <v>52.666666666666664</v>
      </c>
      <c r="E25" s="95">
        <v>1259</v>
      </c>
      <c r="F25" s="95">
        <v>138</v>
      </c>
      <c r="G25" s="95">
        <v>997</v>
      </c>
      <c r="H25" s="95" t="s">
        <v>153</v>
      </c>
      <c r="I25" s="273"/>
      <c r="J25" s="278">
        <v>346.19696969696969</v>
      </c>
      <c r="K25" s="278">
        <v>477.30555555555554</v>
      </c>
      <c r="L25" s="278">
        <v>297.03125</v>
      </c>
      <c r="N25" s="121"/>
    </row>
    <row r="26" spans="1:14" x14ac:dyDescent="0.25">
      <c r="A26" s="218" t="s">
        <v>21</v>
      </c>
      <c r="B26" s="95">
        <v>139.66438356164383</v>
      </c>
      <c r="C26" s="95">
        <v>88.65306122448979</v>
      </c>
      <c r="D26" s="95">
        <v>176.11111111111111</v>
      </c>
      <c r="E26" s="95">
        <v>112.375</v>
      </c>
      <c r="F26" s="95">
        <v>12</v>
      </c>
      <c r="G26" s="95">
        <v>122.25</v>
      </c>
      <c r="H26" s="95">
        <v>61.25</v>
      </c>
      <c r="I26" s="273"/>
      <c r="J26" s="278">
        <v>126.53846153846153</v>
      </c>
      <c r="K26" s="278">
        <v>93.967213114754102</v>
      </c>
      <c r="L26" s="278">
        <v>140.94871794871796</v>
      </c>
      <c r="N26" s="121"/>
    </row>
    <row r="27" spans="1:14" x14ac:dyDescent="0.25">
      <c r="A27" s="218" t="s">
        <v>22</v>
      </c>
      <c r="B27" s="95">
        <v>136.08029197080293</v>
      </c>
      <c r="C27" s="95">
        <v>141</v>
      </c>
      <c r="D27" s="95">
        <v>57.25</v>
      </c>
      <c r="E27" s="95">
        <v>437</v>
      </c>
      <c r="F27" s="95">
        <v>23</v>
      </c>
      <c r="G27" s="95">
        <v>173.33333333333334</v>
      </c>
      <c r="H27" s="95">
        <v>63.5</v>
      </c>
      <c r="I27" s="273"/>
      <c r="J27" s="278">
        <v>136.94409937888199</v>
      </c>
      <c r="K27" s="278">
        <v>167.62162162162161</v>
      </c>
      <c r="L27" s="278">
        <v>133.45229681978799</v>
      </c>
      <c r="N27" s="121"/>
    </row>
    <row r="28" spans="1:14" x14ac:dyDescent="0.25">
      <c r="A28" s="218" t="s">
        <v>23</v>
      </c>
      <c r="B28" s="95">
        <v>138.32997987927564</v>
      </c>
      <c r="C28" s="95">
        <v>113.72272727272727</v>
      </c>
      <c r="D28" s="95">
        <v>160.59259259259258</v>
      </c>
      <c r="E28" s="95">
        <v>100.75</v>
      </c>
      <c r="F28" s="95">
        <v>146.55555555555554</v>
      </c>
      <c r="G28" s="95">
        <v>165.33333333333334</v>
      </c>
      <c r="H28" s="95">
        <v>0</v>
      </c>
      <c r="I28" s="273"/>
      <c r="J28" s="278">
        <v>131.69344870210136</v>
      </c>
      <c r="K28" s="278">
        <v>115.84962406015038</v>
      </c>
      <c r="L28" s="278">
        <v>139.71217712177122</v>
      </c>
      <c r="N28" s="121"/>
    </row>
    <row r="29" spans="1:14" x14ac:dyDescent="0.25">
      <c r="A29" s="218" t="s">
        <v>24</v>
      </c>
      <c r="B29" s="95">
        <v>178.7</v>
      </c>
      <c r="C29" s="95">
        <v>345</v>
      </c>
      <c r="D29" s="95">
        <v>185</v>
      </c>
      <c r="E29" s="95" t="s">
        <v>153</v>
      </c>
      <c r="F29" s="95" t="s">
        <v>153</v>
      </c>
      <c r="G29" s="95" t="s">
        <v>153</v>
      </c>
      <c r="H29" s="95" t="s">
        <v>153</v>
      </c>
      <c r="I29" s="273"/>
      <c r="J29" s="278">
        <v>188.85294117647058</v>
      </c>
      <c r="K29" s="278">
        <v>345</v>
      </c>
      <c r="L29" s="278">
        <v>179.09375</v>
      </c>
      <c r="N29" s="121"/>
    </row>
    <row r="30" spans="1:14" x14ac:dyDescent="0.25">
      <c r="A30" s="218" t="s">
        <v>25</v>
      </c>
      <c r="B30" s="95">
        <v>88.561904761904756</v>
      </c>
      <c r="C30" s="95">
        <v>101.55555555555556</v>
      </c>
      <c r="D30" s="95">
        <v>89</v>
      </c>
      <c r="E30" s="95">
        <v>43.5</v>
      </c>
      <c r="F30" s="95">
        <v>134</v>
      </c>
      <c r="G30" s="282">
        <v>15</v>
      </c>
      <c r="H30" s="282">
        <v>35.047619047619051</v>
      </c>
      <c r="I30" s="275"/>
      <c r="J30" s="278">
        <v>81.894039735099341</v>
      </c>
      <c r="K30" s="278">
        <v>91.904761904761898</v>
      </c>
      <c r="L30" s="278">
        <v>88.9908256880734</v>
      </c>
      <c r="N30" s="121"/>
    </row>
    <row r="31" spans="1:14" x14ac:dyDescent="0.25">
      <c r="A31" s="218" t="s">
        <v>26</v>
      </c>
      <c r="B31" s="95">
        <v>113.12635379061372</v>
      </c>
      <c r="C31" s="95">
        <v>63.234042553191486</v>
      </c>
      <c r="D31" s="282">
        <v>139.33333333333334</v>
      </c>
      <c r="E31" s="95">
        <v>84</v>
      </c>
      <c r="F31" s="95">
        <v>111.63636363636364</v>
      </c>
      <c r="G31" s="95">
        <v>120.57142857142857</v>
      </c>
      <c r="H31" s="95" t="s">
        <v>153</v>
      </c>
      <c r="I31" s="273"/>
      <c r="J31" s="278">
        <v>106.59537572254335</v>
      </c>
      <c r="K31" s="278">
        <v>70.909090909090907</v>
      </c>
      <c r="L31" s="278">
        <v>113.34020618556701</v>
      </c>
      <c r="N31" s="121"/>
    </row>
    <row r="32" spans="1:14" x14ac:dyDescent="0.25">
      <c r="A32" s="218" t="s">
        <v>27</v>
      </c>
      <c r="B32" s="95">
        <v>112.95294117647059</v>
      </c>
      <c r="C32" s="95">
        <v>132.25</v>
      </c>
      <c r="D32" s="95">
        <v>221.33333333333334</v>
      </c>
      <c r="E32" s="95">
        <v>33</v>
      </c>
      <c r="F32" s="95">
        <v>145.28571428571428</v>
      </c>
      <c r="G32" s="95">
        <v>164</v>
      </c>
      <c r="H32" s="95">
        <v>76.833333333333329</v>
      </c>
      <c r="I32" s="273"/>
      <c r="J32" s="278">
        <v>118.5</v>
      </c>
      <c r="K32" s="278">
        <v>130.36842105263159</v>
      </c>
      <c r="L32" s="278">
        <v>118.7578947368421</v>
      </c>
      <c r="N32" s="121"/>
    </row>
    <row r="33" spans="1:14" x14ac:dyDescent="0.25">
      <c r="A33" s="218" t="s">
        <v>28</v>
      </c>
      <c r="B33" s="95">
        <v>342.468085106383</v>
      </c>
      <c r="C33" s="95">
        <v>140</v>
      </c>
      <c r="D33" s="95">
        <v>149.5</v>
      </c>
      <c r="E33" s="95">
        <v>355</v>
      </c>
      <c r="F33" s="95">
        <v>171</v>
      </c>
      <c r="G33" s="95" t="s">
        <v>153</v>
      </c>
      <c r="H33" s="95" t="s">
        <v>153</v>
      </c>
      <c r="I33" s="273"/>
      <c r="J33" s="278">
        <v>315</v>
      </c>
      <c r="K33" s="278">
        <v>193.75</v>
      </c>
      <c r="L33" s="278">
        <v>324.32692307692309</v>
      </c>
      <c r="N33" s="121"/>
    </row>
    <row r="34" spans="1:14" x14ac:dyDescent="0.25">
      <c r="A34" s="218" t="s">
        <v>29</v>
      </c>
      <c r="B34" s="95">
        <v>115.28676470588235</v>
      </c>
      <c r="C34" s="95">
        <v>106.49122807017544</v>
      </c>
      <c r="D34" s="95">
        <v>175.36363636363637</v>
      </c>
      <c r="E34" s="95">
        <v>101.83333333333333</v>
      </c>
      <c r="F34" s="95">
        <v>69</v>
      </c>
      <c r="G34" s="95">
        <v>265</v>
      </c>
      <c r="H34" s="95" t="s">
        <v>153</v>
      </c>
      <c r="I34" s="273"/>
      <c r="J34" s="278">
        <v>115.57344632768361</v>
      </c>
      <c r="K34" s="278">
        <v>107.95714285714286</v>
      </c>
      <c r="L34" s="278">
        <v>117.45070422535211</v>
      </c>
      <c r="N34" s="121"/>
    </row>
    <row r="35" spans="1:14" x14ac:dyDescent="0.25">
      <c r="A35" s="218" t="s">
        <v>30</v>
      </c>
      <c r="B35" s="95">
        <v>148.95549738219896</v>
      </c>
      <c r="C35" s="95">
        <v>237.01401869158877</v>
      </c>
      <c r="D35" s="95">
        <v>144.26666666666668</v>
      </c>
      <c r="E35" s="95">
        <v>317.80769230769232</v>
      </c>
      <c r="F35" s="95">
        <v>275.66666666666669</v>
      </c>
      <c r="G35" s="95">
        <v>183.88888888888889</v>
      </c>
      <c r="H35" s="95" t="s">
        <v>153</v>
      </c>
      <c r="I35" s="273"/>
      <c r="J35" s="278">
        <v>187.35098335854767</v>
      </c>
      <c r="K35" s="278">
        <v>243.53012048192772</v>
      </c>
      <c r="L35" s="278">
        <v>153.39805825242718</v>
      </c>
      <c r="N35" s="121"/>
    </row>
    <row r="36" spans="1:14" x14ac:dyDescent="0.25">
      <c r="A36" s="218" t="s">
        <v>31</v>
      </c>
      <c r="B36" s="95">
        <v>225.66666666666666</v>
      </c>
      <c r="C36" s="95">
        <v>228.11904761904762</v>
      </c>
      <c r="D36" s="95">
        <v>132.66666666666666</v>
      </c>
      <c r="E36" s="95">
        <v>292</v>
      </c>
      <c r="F36" s="95">
        <v>191.125</v>
      </c>
      <c r="G36" s="95">
        <v>216</v>
      </c>
      <c r="H36" s="95">
        <v>4</v>
      </c>
      <c r="I36" s="273"/>
      <c r="J36" s="278">
        <v>221.39560439560441</v>
      </c>
      <c r="K36" s="278">
        <v>236.82</v>
      </c>
      <c r="L36" s="278">
        <v>217.1679389312977</v>
      </c>
      <c r="N36" s="121"/>
    </row>
    <row r="37" spans="1:14" x14ac:dyDescent="0.25">
      <c r="A37" s="218" t="s">
        <v>32</v>
      </c>
      <c r="B37" s="95">
        <v>175.89795918367346</v>
      </c>
      <c r="C37" s="95">
        <v>156.63636363636363</v>
      </c>
      <c r="D37" s="95">
        <v>270.5</v>
      </c>
      <c r="E37" s="95">
        <v>120.14285714285714</v>
      </c>
      <c r="F37" s="95">
        <v>123.2</v>
      </c>
      <c r="G37" s="95">
        <v>15</v>
      </c>
      <c r="H37" s="95" t="s">
        <v>153</v>
      </c>
      <c r="I37" s="273"/>
      <c r="J37" s="278">
        <v>172.9774193548387</v>
      </c>
      <c r="K37" s="278">
        <v>149</v>
      </c>
      <c r="L37" s="278">
        <v>177.81007751937983</v>
      </c>
      <c r="N37" s="121"/>
    </row>
    <row r="38" spans="1:14" x14ac:dyDescent="0.25">
      <c r="A38" s="218" t="s">
        <v>33</v>
      </c>
      <c r="B38" s="95">
        <v>123.92795389049</v>
      </c>
      <c r="C38" s="95">
        <v>235.29007633587787</v>
      </c>
      <c r="D38" s="95">
        <v>134.33333333333334</v>
      </c>
      <c r="E38" s="95">
        <v>219</v>
      </c>
      <c r="F38" s="95">
        <v>149.07142857142858</v>
      </c>
      <c r="G38" s="95">
        <v>287.27777777777777</v>
      </c>
      <c r="H38" s="95">
        <v>50.4</v>
      </c>
      <c r="I38" s="273"/>
      <c r="J38" s="278">
        <v>159.21178637200737</v>
      </c>
      <c r="K38" s="278">
        <v>239.38181818181818</v>
      </c>
      <c r="L38" s="278">
        <v>125.20643431635389</v>
      </c>
      <c r="N38" s="121"/>
    </row>
    <row r="40" spans="1:14" x14ac:dyDescent="0.25">
      <c r="A40" s="37" t="s">
        <v>110</v>
      </c>
      <c r="B40" s="276"/>
      <c r="C40" s="276"/>
      <c r="D40" s="276"/>
      <c r="E40" s="276"/>
      <c r="F40" s="276"/>
      <c r="G40" s="276"/>
      <c r="H40" s="276"/>
      <c r="I40" s="277"/>
      <c r="J40" s="276"/>
      <c r="K40" s="276"/>
      <c r="L40" s="276"/>
    </row>
  </sheetData>
  <mergeCells count="1">
    <mergeCell ref="B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election activeCell="A45" sqref="A45"/>
    </sheetView>
  </sheetViews>
  <sheetFormatPr defaultColWidth="8.85546875" defaultRowHeight="15" x14ac:dyDescent="0.25"/>
  <cols>
    <col min="1" max="1" customWidth="true" width="26.28515625" collapsed="false"/>
    <col min="2" max="3" customWidth="true" width="20.0" collapsed="false"/>
    <col min="4" max="4" customWidth="true" width="12.28515625" collapsed="false"/>
    <col min="5" max="5" customWidth="true" width="9.140625" collapsed="false"/>
    <col min="6" max="6" customWidth="true" width="7.42578125" collapsed="false"/>
    <col min="7" max="7" customWidth="true" width="20.0" collapsed="false"/>
    <col min="237" max="237" customWidth="true" width="26.28515625" collapsed="false"/>
    <col min="238" max="239" customWidth="true" width="20.0" collapsed="false"/>
    <col min="240" max="241" customWidth="true" width="9.140625" collapsed="false"/>
    <col min="242" max="242" customWidth="true" width="7.42578125" collapsed="false"/>
    <col min="243" max="243" customWidth="true" width="20.0" collapsed="false"/>
    <col min="493" max="493" customWidth="true" width="26.28515625" collapsed="false"/>
    <col min="494" max="495" customWidth="true" width="20.0" collapsed="false"/>
    <col min="496" max="497" customWidth="true" width="9.140625" collapsed="false"/>
    <col min="498" max="498" customWidth="true" width="7.42578125" collapsed="false"/>
    <col min="499" max="499" customWidth="true" width="20.0" collapsed="false"/>
    <col min="749" max="749" customWidth="true" width="26.28515625" collapsed="false"/>
    <col min="750" max="751" customWidth="true" width="20.0" collapsed="false"/>
    <col min="752" max="753" customWidth="true" width="9.140625" collapsed="false"/>
    <col min="754" max="754" customWidth="true" width="7.42578125" collapsed="false"/>
    <col min="755" max="755" customWidth="true" width="20.0" collapsed="false"/>
    <col min="1005" max="1005" customWidth="true" width="26.28515625" collapsed="false"/>
    <col min="1006" max="1007" customWidth="true" width="20.0" collapsed="false"/>
    <col min="1008" max="1009" customWidth="true" width="9.140625" collapsed="false"/>
    <col min="1010" max="1010" customWidth="true" width="7.42578125" collapsed="false"/>
    <col min="1011" max="1011" customWidth="true" width="20.0" collapsed="false"/>
    <col min="1261" max="1261" customWidth="true" width="26.28515625" collapsed="false"/>
    <col min="1262" max="1263" customWidth="true" width="20.0" collapsed="false"/>
    <col min="1264" max="1265" customWidth="true" width="9.140625" collapsed="false"/>
    <col min="1266" max="1266" customWidth="true" width="7.42578125" collapsed="false"/>
    <col min="1267" max="1267" customWidth="true" width="20.0" collapsed="false"/>
    <col min="1517" max="1517" customWidth="true" width="26.28515625" collapsed="false"/>
    <col min="1518" max="1519" customWidth="true" width="20.0" collapsed="false"/>
    <col min="1520" max="1521" customWidth="true" width="9.140625" collapsed="false"/>
    <col min="1522" max="1522" customWidth="true" width="7.42578125" collapsed="false"/>
    <col min="1523" max="1523" customWidth="true" width="20.0" collapsed="false"/>
    <col min="1773" max="1773" customWidth="true" width="26.28515625" collapsed="false"/>
    <col min="1774" max="1775" customWidth="true" width="20.0" collapsed="false"/>
    <col min="1776" max="1777" customWidth="true" width="9.140625" collapsed="false"/>
    <col min="1778" max="1778" customWidth="true" width="7.42578125" collapsed="false"/>
    <col min="1779" max="1779" customWidth="true" width="20.0" collapsed="false"/>
    <col min="2029" max="2029" customWidth="true" width="26.28515625" collapsed="false"/>
    <col min="2030" max="2031" customWidth="true" width="20.0" collapsed="false"/>
    <col min="2032" max="2033" customWidth="true" width="9.140625" collapsed="false"/>
    <col min="2034" max="2034" customWidth="true" width="7.42578125" collapsed="false"/>
    <col min="2035" max="2035" customWidth="true" width="20.0" collapsed="false"/>
    <col min="2285" max="2285" customWidth="true" width="26.28515625" collapsed="false"/>
    <col min="2286" max="2287" customWidth="true" width="20.0" collapsed="false"/>
    <col min="2288" max="2289" customWidth="true" width="9.140625" collapsed="false"/>
    <col min="2290" max="2290" customWidth="true" width="7.42578125" collapsed="false"/>
    <col min="2291" max="2291" customWidth="true" width="20.0" collapsed="false"/>
    <col min="2541" max="2541" customWidth="true" width="26.28515625" collapsed="false"/>
    <col min="2542" max="2543" customWidth="true" width="20.0" collapsed="false"/>
    <col min="2544" max="2545" customWidth="true" width="9.140625" collapsed="false"/>
    <col min="2546" max="2546" customWidth="true" width="7.42578125" collapsed="false"/>
    <col min="2547" max="2547" customWidth="true" width="20.0" collapsed="false"/>
    <col min="2797" max="2797" customWidth="true" width="26.28515625" collapsed="false"/>
    <col min="2798" max="2799" customWidth="true" width="20.0" collapsed="false"/>
    <col min="2800" max="2801" customWidth="true" width="9.140625" collapsed="false"/>
    <col min="2802" max="2802" customWidth="true" width="7.42578125" collapsed="false"/>
    <col min="2803" max="2803" customWidth="true" width="20.0" collapsed="false"/>
    <col min="3053" max="3053" customWidth="true" width="26.28515625" collapsed="false"/>
    <col min="3054" max="3055" customWidth="true" width="20.0" collapsed="false"/>
    <col min="3056" max="3057" customWidth="true" width="9.140625" collapsed="false"/>
    <col min="3058" max="3058" customWidth="true" width="7.42578125" collapsed="false"/>
    <col min="3059" max="3059" customWidth="true" width="20.0" collapsed="false"/>
    <col min="3309" max="3309" customWidth="true" width="26.28515625" collapsed="false"/>
    <col min="3310" max="3311" customWidth="true" width="20.0" collapsed="false"/>
    <col min="3312" max="3313" customWidth="true" width="9.140625" collapsed="false"/>
    <col min="3314" max="3314" customWidth="true" width="7.42578125" collapsed="false"/>
    <col min="3315" max="3315" customWidth="true" width="20.0" collapsed="false"/>
    <col min="3565" max="3565" customWidth="true" width="26.28515625" collapsed="false"/>
    <col min="3566" max="3567" customWidth="true" width="20.0" collapsed="false"/>
    <col min="3568" max="3569" customWidth="true" width="9.140625" collapsed="false"/>
    <col min="3570" max="3570" customWidth="true" width="7.42578125" collapsed="false"/>
    <col min="3571" max="3571" customWidth="true" width="20.0" collapsed="false"/>
    <col min="3821" max="3821" customWidth="true" width="26.28515625" collapsed="false"/>
    <col min="3822" max="3823" customWidth="true" width="20.0" collapsed="false"/>
    <col min="3824" max="3825" customWidth="true" width="9.140625" collapsed="false"/>
    <col min="3826" max="3826" customWidth="true" width="7.42578125" collapsed="false"/>
    <col min="3827" max="3827" customWidth="true" width="20.0" collapsed="false"/>
    <col min="4077" max="4077" customWidth="true" width="26.28515625" collapsed="false"/>
    <col min="4078" max="4079" customWidth="true" width="20.0" collapsed="false"/>
    <col min="4080" max="4081" customWidth="true" width="9.140625" collapsed="false"/>
    <col min="4082" max="4082" customWidth="true" width="7.42578125" collapsed="false"/>
    <col min="4083" max="4083" customWidth="true" width="20.0" collapsed="false"/>
    <col min="4333" max="4333" customWidth="true" width="26.28515625" collapsed="false"/>
    <col min="4334" max="4335" customWidth="true" width="20.0" collapsed="false"/>
    <col min="4336" max="4337" customWidth="true" width="9.140625" collapsed="false"/>
    <col min="4338" max="4338" customWidth="true" width="7.42578125" collapsed="false"/>
    <col min="4339" max="4339" customWidth="true" width="20.0" collapsed="false"/>
    <col min="4589" max="4589" customWidth="true" width="26.28515625" collapsed="false"/>
    <col min="4590" max="4591" customWidth="true" width="20.0" collapsed="false"/>
    <col min="4592" max="4593" customWidth="true" width="9.140625" collapsed="false"/>
    <col min="4594" max="4594" customWidth="true" width="7.42578125" collapsed="false"/>
    <col min="4595" max="4595" customWidth="true" width="20.0" collapsed="false"/>
    <col min="4845" max="4845" customWidth="true" width="26.28515625" collapsed="false"/>
    <col min="4846" max="4847" customWidth="true" width="20.0" collapsed="false"/>
    <col min="4848" max="4849" customWidth="true" width="9.140625" collapsed="false"/>
    <col min="4850" max="4850" customWidth="true" width="7.42578125" collapsed="false"/>
    <col min="4851" max="4851" customWidth="true" width="20.0" collapsed="false"/>
    <col min="5101" max="5101" customWidth="true" width="26.28515625" collapsed="false"/>
    <col min="5102" max="5103" customWidth="true" width="20.0" collapsed="false"/>
    <col min="5104" max="5105" customWidth="true" width="9.140625" collapsed="false"/>
    <col min="5106" max="5106" customWidth="true" width="7.42578125" collapsed="false"/>
    <col min="5107" max="5107" customWidth="true" width="20.0" collapsed="false"/>
    <col min="5357" max="5357" customWidth="true" width="26.28515625" collapsed="false"/>
    <col min="5358" max="5359" customWidth="true" width="20.0" collapsed="false"/>
    <col min="5360" max="5361" customWidth="true" width="9.140625" collapsed="false"/>
    <col min="5362" max="5362" customWidth="true" width="7.42578125" collapsed="false"/>
    <col min="5363" max="5363" customWidth="true" width="20.0" collapsed="false"/>
    <col min="5613" max="5613" customWidth="true" width="26.28515625" collapsed="false"/>
    <col min="5614" max="5615" customWidth="true" width="20.0" collapsed="false"/>
    <col min="5616" max="5617" customWidth="true" width="9.140625" collapsed="false"/>
    <col min="5618" max="5618" customWidth="true" width="7.42578125" collapsed="false"/>
    <col min="5619" max="5619" customWidth="true" width="20.0" collapsed="false"/>
    <col min="5869" max="5869" customWidth="true" width="26.28515625" collapsed="false"/>
    <col min="5870" max="5871" customWidth="true" width="20.0" collapsed="false"/>
    <col min="5872" max="5873" customWidth="true" width="9.140625" collapsed="false"/>
    <col min="5874" max="5874" customWidth="true" width="7.42578125" collapsed="false"/>
    <col min="5875" max="5875" customWidth="true" width="20.0" collapsed="false"/>
    <col min="6125" max="6125" customWidth="true" width="26.28515625" collapsed="false"/>
    <col min="6126" max="6127" customWidth="true" width="20.0" collapsed="false"/>
    <col min="6128" max="6129" customWidth="true" width="9.140625" collapsed="false"/>
    <col min="6130" max="6130" customWidth="true" width="7.42578125" collapsed="false"/>
    <col min="6131" max="6131" customWidth="true" width="20.0" collapsed="false"/>
    <col min="6381" max="6381" customWidth="true" width="26.28515625" collapsed="false"/>
    <col min="6382" max="6383" customWidth="true" width="20.0" collapsed="false"/>
    <col min="6384" max="6385" customWidth="true" width="9.140625" collapsed="false"/>
    <col min="6386" max="6386" customWidth="true" width="7.42578125" collapsed="false"/>
    <col min="6387" max="6387" customWidth="true" width="20.0" collapsed="false"/>
    <col min="6637" max="6637" customWidth="true" width="26.28515625" collapsed="false"/>
    <col min="6638" max="6639" customWidth="true" width="20.0" collapsed="false"/>
    <col min="6640" max="6641" customWidth="true" width="9.140625" collapsed="false"/>
    <col min="6642" max="6642" customWidth="true" width="7.42578125" collapsed="false"/>
    <col min="6643" max="6643" customWidth="true" width="20.0" collapsed="false"/>
    <col min="6893" max="6893" customWidth="true" width="26.28515625" collapsed="false"/>
    <col min="6894" max="6895" customWidth="true" width="20.0" collapsed="false"/>
    <col min="6896" max="6897" customWidth="true" width="9.140625" collapsed="false"/>
    <col min="6898" max="6898" customWidth="true" width="7.42578125" collapsed="false"/>
    <col min="6899" max="6899" customWidth="true" width="20.0" collapsed="false"/>
    <col min="7149" max="7149" customWidth="true" width="26.28515625" collapsed="false"/>
    <col min="7150" max="7151" customWidth="true" width="20.0" collapsed="false"/>
    <col min="7152" max="7153" customWidth="true" width="9.140625" collapsed="false"/>
    <col min="7154" max="7154" customWidth="true" width="7.42578125" collapsed="false"/>
    <col min="7155" max="7155" customWidth="true" width="20.0" collapsed="false"/>
    <col min="7405" max="7405" customWidth="true" width="26.28515625" collapsed="false"/>
    <col min="7406" max="7407" customWidth="true" width="20.0" collapsed="false"/>
    <col min="7408" max="7409" customWidth="true" width="9.140625" collapsed="false"/>
    <col min="7410" max="7410" customWidth="true" width="7.42578125" collapsed="false"/>
    <col min="7411" max="7411" customWidth="true" width="20.0" collapsed="false"/>
    <col min="7661" max="7661" customWidth="true" width="26.28515625" collapsed="false"/>
    <col min="7662" max="7663" customWidth="true" width="20.0" collapsed="false"/>
    <col min="7664" max="7665" customWidth="true" width="9.140625" collapsed="false"/>
    <col min="7666" max="7666" customWidth="true" width="7.42578125" collapsed="false"/>
    <col min="7667" max="7667" customWidth="true" width="20.0" collapsed="false"/>
    <col min="7917" max="7917" customWidth="true" width="26.28515625" collapsed="false"/>
    <col min="7918" max="7919" customWidth="true" width="20.0" collapsed="false"/>
    <col min="7920" max="7921" customWidth="true" width="9.140625" collapsed="false"/>
    <col min="7922" max="7922" customWidth="true" width="7.42578125" collapsed="false"/>
    <col min="7923" max="7923" customWidth="true" width="20.0" collapsed="false"/>
    <col min="8173" max="8173" customWidth="true" width="26.28515625" collapsed="false"/>
    <col min="8174" max="8175" customWidth="true" width="20.0" collapsed="false"/>
    <col min="8176" max="8177" customWidth="true" width="9.140625" collapsed="false"/>
    <col min="8178" max="8178" customWidth="true" width="7.42578125" collapsed="false"/>
    <col min="8179" max="8179" customWidth="true" width="20.0" collapsed="false"/>
    <col min="8429" max="8429" customWidth="true" width="26.28515625" collapsed="false"/>
    <col min="8430" max="8431" customWidth="true" width="20.0" collapsed="false"/>
    <col min="8432" max="8433" customWidth="true" width="9.140625" collapsed="false"/>
    <col min="8434" max="8434" customWidth="true" width="7.42578125" collapsed="false"/>
    <col min="8435" max="8435" customWidth="true" width="20.0" collapsed="false"/>
    <col min="8685" max="8685" customWidth="true" width="26.28515625" collapsed="false"/>
    <col min="8686" max="8687" customWidth="true" width="20.0" collapsed="false"/>
    <col min="8688" max="8689" customWidth="true" width="9.140625" collapsed="false"/>
    <col min="8690" max="8690" customWidth="true" width="7.42578125" collapsed="false"/>
    <col min="8691" max="8691" customWidth="true" width="20.0" collapsed="false"/>
    <col min="8941" max="8941" customWidth="true" width="26.28515625" collapsed="false"/>
    <col min="8942" max="8943" customWidth="true" width="20.0" collapsed="false"/>
    <col min="8944" max="8945" customWidth="true" width="9.140625" collapsed="false"/>
    <col min="8946" max="8946" customWidth="true" width="7.42578125" collapsed="false"/>
    <col min="8947" max="8947" customWidth="true" width="20.0" collapsed="false"/>
    <col min="9197" max="9197" customWidth="true" width="26.28515625" collapsed="false"/>
    <col min="9198" max="9199" customWidth="true" width="20.0" collapsed="false"/>
    <col min="9200" max="9201" customWidth="true" width="9.140625" collapsed="false"/>
    <col min="9202" max="9202" customWidth="true" width="7.42578125" collapsed="false"/>
    <col min="9203" max="9203" customWidth="true" width="20.0" collapsed="false"/>
    <col min="9453" max="9453" customWidth="true" width="26.28515625" collapsed="false"/>
    <col min="9454" max="9455" customWidth="true" width="20.0" collapsed="false"/>
    <col min="9456" max="9457" customWidth="true" width="9.140625" collapsed="false"/>
    <col min="9458" max="9458" customWidth="true" width="7.42578125" collapsed="false"/>
    <col min="9459" max="9459" customWidth="true" width="20.0" collapsed="false"/>
    <col min="9709" max="9709" customWidth="true" width="26.28515625" collapsed="false"/>
    <col min="9710" max="9711" customWidth="true" width="20.0" collapsed="false"/>
    <col min="9712" max="9713" customWidth="true" width="9.140625" collapsed="false"/>
    <col min="9714" max="9714" customWidth="true" width="7.42578125" collapsed="false"/>
    <col min="9715" max="9715" customWidth="true" width="20.0" collapsed="false"/>
    <col min="9965" max="9965" customWidth="true" width="26.28515625" collapsed="false"/>
    <col min="9966" max="9967" customWidth="true" width="20.0" collapsed="false"/>
    <col min="9968" max="9969" customWidth="true" width="9.140625" collapsed="false"/>
    <col min="9970" max="9970" customWidth="true" width="7.42578125" collapsed="false"/>
    <col min="9971" max="9971" customWidth="true" width="20.0" collapsed="false"/>
    <col min="10221" max="10221" customWidth="true" width="26.28515625" collapsed="false"/>
    <col min="10222" max="10223" customWidth="true" width="20.0" collapsed="false"/>
    <col min="10224" max="10225" customWidth="true" width="9.140625" collapsed="false"/>
    <col min="10226" max="10226" customWidth="true" width="7.42578125" collapsed="false"/>
    <col min="10227" max="10227" customWidth="true" width="20.0" collapsed="false"/>
    <col min="10477" max="10477" customWidth="true" width="26.28515625" collapsed="false"/>
    <col min="10478" max="10479" customWidth="true" width="20.0" collapsed="false"/>
    <col min="10480" max="10481" customWidth="true" width="9.140625" collapsed="false"/>
    <col min="10482" max="10482" customWidth="true" width="7.42578125" collapsed="false"/>
    <col min="10483" max="10483" customWidth="true" width="20.0" collapsed="false"/>
    <col min="10733" max="10733" customWidth="true" width="26.28515625" collapsed="false"/>
    <col min="10734" max="10735" customWidth="true" width="20.0" collapsed="false"/>
    <col min="10736" max="10737" customWidth="true" width="9.140625" collapsed="false"/>
    <col min="10738" max="10738" customWidth="true" width="7.42578125" collapsed="false"/>
    <col min="10739" max="10739" customWidth="true" width="20.0" collapsed="false"/>
    <col min="10989" max="10989" customWidth="true" width="26.28515625" collapsed="false"/>
    <col min="10990" max="10991" customWidth="true" width="20.0" collapsed="false"/>
    <col min="10992" max="10993" customWidth="true" width="9.140625" collapsed="false"/>
    <col min="10994" max="10994" customWidth="true" width="7.42578125" collapsed="false"/>
    <col min="10995" max="10995" customWidth="true" width="20.0" collapsed="false"/>
    <col min="11245" max="11245" customWidth="true" width="26.28515625" collapsed="false"/>
    <col min="11246" max="11247" customWidth="true" width="20.0" collapsed="false"/>
    <col min="11248" max="11249" customWidth="true" width="9.140625" collapsed="false"/>
    <col min="11250" max="11250" customWidth="true" width="7.42578125" collapsed="false"/>
    <col min="11251" max="11251" customWidth="true" width="20.0" collapsed="false"/>
    <col min="11501" max="11501" customWidth="true" width="26.28515625" collapsed="false"/>
    <col min="11502" max="11503" customWidth="true" width="20.0" collapsed="false"/>
    <col min="11504" max="11505" customWidth="true" width="9.140625" collapsed="false"/>
    <col min="11506" max="11506" customWidth="true" width="7.42578125" collapsed="false"/>
    <col min="11507" max="11507" customWidth="true" width="20.0" collapsed="false"/>
    <col min="11757" max="11757" customWidth="true" width="26.28515625" collapsed="false"/>
    <col min="11758" max="11759" customWidth="true" width="20.0" collapsed="false"/>
    <col min="11760" max="11761" customWidth="true" width="9.140625" collapsed="false"/>
    <col min="11762" max="11762" customWidth="true" width="7.42578125" collapsed="false"/>
    <col min="11763" max="11763" customWidth="true" width="20.0" collapsed="false"/>
    <col min="12013" max="12013" customWidth="true" width="26.28515625" collapsed="false"/>
    <col min="12014" max="12015" customWidth="true" width="20.0" collapsed="false"/>
    <col min="12016" max="12017" customWidth="true" width="9.140625" collapsed="false"/>
    <col min="12018" max="12018" customWidth="true" width="7.42578125" collapsed="false"/>
    <col min="12019" max="12019" customWidth="true" width="20.0" collapsed="false"/>
    <col min="12269" max="12269" customWidth="true" width="26.28515625" collapsed="false"/>
    <col min="12270" max="12271" customWidth="true" width="20.0" collapsed="false"/>
    <col min="12272" max="12273" customWidth="true" width="9.140625" collapsed="false"/>
    <col min="12274" max="12274" customWidth="true" width="7.42578125" collapsed="false"/>
    <col min="12275" max="12275" customWidth="true" width="20.0" collapsed="false"/>
    <col min="12525" max="12525" customWidth="true" width="26.28515625" collapsed="false"/>
    <col min="12526" max="12527" customWidth="true" width="20.0" collapsed="false"/>
    <col min="12528" max="12529" customWidth="true" width="9.140625" collapsed="false"/>
    <col min="12530" max="12530" customWidth="true" width="7.42578125" collapsed="false"/>
    <col min="12531" max="12531" customWidth="true" width="20.0" collapsed="false"/>
    <col min="12781" max="12781" customWidth="true" width="26.28515625" collapsed="false"/>
    <col min="12782" max="12783" customWidth="true" width="20.0" collapsed="false"/>
    <col min="12784" max="12785" customWidth="true" width="9.140625" collapsed="false"/>
    <col min="12786" max="12786" customWidth="true" width="7.42578125" collapsed="false"/>
    <col min="12787" max="12787" customWidth="true" width="20.0" collapsed="false"/>
    <col min="13037" max="13037" customWidth="true" width="26.28515625" collapsed="false"/>
    <col min="13038" max="13039" customWidth="true" width="20.0" collapsed="false"/>
    <col min="13040" max="13041" customWidth="true" width="9.140625" collapsed="false"/>
    <col min="13042" max="13042" customWidth="true" width="7.42578125" collapsed="false"/>
    <col min="13043" max="13043" customWidth="true" width="20.0" collapsed="false"/>
    <col min="13293" max="13293" customWidth="true" width="26.28515625" collapsed="false"/>
    <col min="13294" max="13295" customWidth="true" width="20.0" collapsed="false"/>
    <col min="13296" max="13297" customWidth="true" width="9.140625" collapsed="false"/>
    <col min="13298" max="13298" customWidth="true" width="7.42578125" collapsed="false"/>
    <col min="13299" max="13299" customWidth="true" width="20.0" collapsed="false"/>
    <col min="13549" max="13549" customWidth="true" width="26.28515625" collapsed="false"/>
    <col min="13550" max="13551" customWidth="true" width="20.0" collapsed="false"/>
    <col min="13552" max="13553" customWidth="true" width="9.140625" collapsed="false"/>
    <col min="13554" max="13554" customWidth="true" width="7.42578125" collapsed="false"/>
    <col min="13555" max="13555" customWidth="true" width="20.0" collapsed="false"/>
    <col min="13805" max="13805" customWidth="true" width="26.28515625" collapsed="false"/>
    <col min="13806" max="13807" customWidth="true" width="20.0" collapsed="false"/>
    <col min="13808" max="13809" customWidth="true" width="9.140625" collapsed="false"/>
    <col min="13810" max="13810" customWidth="true" width="7.42578125" collapsed="false"/>
    <col min="13811" max="13811" customWidth="true" width="20.0" collapsed="false"/>
    <col min="14061" max="14061" customWidth="true" width="26.28515625" collapsed="false"/>
    <col min="14062" max="14063" customWidth="true" width="20.0" collapsed="false"/>
    <col min="14064" max="14065" customWidth="true" width="9.140625" collapsed="false"/>
    <col min="14066" max="14066" customWidth="true" width="7.42578125" collapsed="false"/>
    <col min="14067" max="14067" customWidth="true" width="20.0" collapsed="false"/>
    <col min="14317" max="14317" customWidth="true" width="26.28515625" collapsed="false"/>
    <col min="14318" max="14319" customWidth="true" width="20.0" collapsed="false"/>
    <col min="14320" max="14321" customWidth="true" width="9.140625" collapsed="false"/>
    <col min="14322" max="14322" customWidth="true" width="7.42578125" collapsed="false"/>
    <col min="14323" max="14323" customWidth="true" width="20.0" collapsed="false"/>
    <col min="14573" max="14573" customWidth="true" width="26.28515625" collapsed="false"/>
    <col min="14574" max="14575" customWidth="true" width="20.0" collapsed="false"/>
    <col min="14576" max="14577" customWidth="true" width="9.140625" collapsed="false"/>
    <col min="14578" max="14578" customWidth="true" width="7.42578125" collapsed="false"/>
    <col min="14579" max="14579" customWidth="true" width="20.0" collapsed="false"/>
    <col min="14829" max="14829" customWidth="true" width="26.28515625" collapsed="false"/>
    <col min="14830" max="14831" customWidth="true" width="20.0" collapsed="false"/>
    <col min="14832" max="14833" customWidth="true" width="9.140625" collapsed="false"/>
    <col min="14834" max="14834" customWidth="true" width="7.42578125" collapsed="false"/>
    <col min="14835" max="14835" customWidth="true" width="20.0" collapsed="false"/>
    <col min="15085" max="15085" customWidth="true" width="26.28515625" collapsed="false"/>
    <col min="15086" max="15087" customWidth="true" width="20.0" collapsed="false"/>
    <col min="15088" max="15089" customWidth="true" width="9.140625" collapsed="false"/>
    <col min="15090" max="15090" customWidth="true" width="7.42578125" collapsed="false"/>
    <col min="15091" max="15091" customWidth="true" width="20.0" collapsed="false"/>
    <col min="15341" max="15341" customWidth="true" width="26.28515625" collapsed="false"/>
    <col min="15342" max="15343" customWidth="true" width="20.0" collapsed="false"/>
    <col min="15344" max="15345" customWidth="true" width="9.140625" collapsed="false"/>
    <col min="15346" max="15346" customWidth="true" width="7.42578125" collapsed="false"/>
    <col min="15347" max="15347" customWidth="true" width="20.0" collapsed="false"/>
    <col min="15597" max="15597" customWidth="true" width="26.28515625" collapsed="false"/>
    <col min="15598" max="15599" customWidth="true" width="20.0" collapsed="false"/>
    <col min="15600" max="15601" customWidth="true" width="9.140625" collapsed="false"/>
    <col min="15602" max="15602" customWidth="true" width="7.42578125" collapsed="false"/>
    <col min="15603" max="15603" customWidth="true" width="20.0" collapsed="false"/>
    <col min="15853" max="15853" customWidth="true" width="26.28515625" collapsed="false"/>
    <col min="15854" max="15855" customWidth="true" width="20.0" collapsed="false"/>
    <col min="15856" max="15857" customWidth="true" width="9.140625" collapsed="false"/>
    <col min="15858" max="15858" customWidth="true" width="7.42578125" collapsed="false"/>
    <col min="15859" max="15859" customWidth="true" width="20.0" collapsed="false"/>
    <col min="16109" max="16109" customWidth="true" width="26.28515625" collapsed="false"/>
    <col min="16110" max="16111" customWidth="true" width="20.0" collapsed="false"/>
    <col min="16112" max="16113" customWidth="true" width="9.140625" collapsed="false"/>
    <col min="16114" max="16114" customWidth="true" width="7.42578125" collapsed="false"/>
    <col min="16115" max="16115" customWidth="true" width="20.0" collapsed="false"/>
  </cols>
  <sheetData>
    <row r="1" spans="1:9" x14ac:dyDescent="0.25">
      <c r="A1" s="53" t="s">
        <v>177</v>
      </c>
    </row>
    <row r="2" spans="1:9" x14ac:dyDescent="0.25">
      <c r="A2" t="s">
        <v>147</v>
      </c>
    </row>
    <row r="3" spans="1:9" x14ac:dyDescent="0.25">
      <c r="A3" t="s">
        <v>178</v>
      </c>
    </row>
    <row r="5" spans="1:9" x14ac:dyDescent="0.25">
      <c r="A5" s="55"/>
      <c r="B5" s="349" t="s">
        <v>176</v>
      </c>
      <c r="C5" s="349"/>
      <c r="D5" s="349"/>
      <c r="E5" s="349"/>
      <c r="F5" s="349"/>
      <c r="G5" s="349"/>
      <c r="H5" s="349"/>
      <c r="I5" s="349"/>
    </row>
    <row r="6" spans="1:9" x14ac:dyDescent="0.25">
      <c r="A6" s="55"/>
      <c r="B6" s="81" t="s">
        <v>138</v>
      </c>
      <c r="C6" s="81" t="s">
        <v>139</v>
      </c>
      <c r="D6" s="69" t="s">
        <v>140</v>
      </c>
      <c r="E6" s="55" t="s">
        <v>76</v>
      </c>
      <c r="G6" s="81" t="s">
        <v>141</v>
      </c>
      <c r="H6" s="73" t="s">
        <v>99</v>
      </c>
      <c r="I6" s="73" t="s">
        <v>142</v>
      </c>
    </row>
    <row r="7" spans="1:9" x14ac:dyDescent="0.25">
      <c r="A7" s="76" t="s">
        <v>48</v>
      </c>
      <c r="B7" s="85">
        <v>11432</v>
      </c>
      <c r="C7" s="85">
        <v>12544</v>
      </c>
      <c r="D7" s="1">
        <f>C7-B7</f>
        <v>1112</v>
      </c>
      <c r="E7" s="72">
        <f>D7/B7</f>
        <v>9.7270818754373684E-2</v>
      </c>
      <c r="G7" s="85">
        <v>12469</v>
      </c>
      <c r="H7" s="73">
        <f>G7-C7</f>
        <v>-75</v>
      </c>
      <c r="I7" s="82">
        <f>H7/C7</f>
        <v>-5.9789540816326528E-3</v>
      </c>
    </row>
    <row r="8" spans="1:9" x14ac:dyDescent="0.25">
      <c r="A8" s="55" t="s">
        <v>2</v>
      </c>
      <c r="B8" s="81">
        <v>330</v>
      </c>
      <c r="C8" s="81">
        <v>330</v>
      </c>
      <c r="D8" s="14">
        <f t="shared" ref="D8:D39" si="0">C8-B8</f>
        <v>0</v>
      </c>
      <c r="E8" s="71">
        <f t="shared" ref="E8:E39" si="1">D8/B8</f>
        <v>0</v>
      </c>
      <c r="G8" s="81">
        <v>330</v>
      </c>
      <c r="H8" s="73">
        <f t="shared" ref="H8:H39" si="2">G8-C8</f>
        <v>0</v>
      </c>
      <c r="I8" s="82">
        <f t="shared" ref="I8:I39" si="3">H8/C8</f>
        <v>0</v>
      </c>
    </row>
    <row r="9" spans="1:9" x14ac:dyDescent="0.25">
      <c r="A9" s="55" t="s">
        <v>3</v>
      </c>
      <c r="B9" s="81">
        <v>332</v>
      </c>
      <c r="C9" s="81">
        <v>457</v>
      </c>
      <c r="D9" s="14">
        <f t="shared" si="0"/>
        <v>125</v>
      </c>
      <c r="E9" s="71">
        <f t="shared" si="1"/>
        <v>0.37650602409638556</v>
      </c>
      <c r="G9" s="81">
        <v>455</v>
      </c>
      <c r="H9" s="73">
        <f t="shared" si="2"/>
        <v>-2</v>
      </c>
      <c r="I9" s="82">
        <f t="shared" si="3"/>
        <v>-4.3763676148796497E-3</v>
      </c>
    </row>
    <row r="10" spans="1:9" x14ac:dyDescent="0.25">
      <c r="A10" s="55" t="s">
        <v>4</v>
      </c>
      <c r="B10" s="81">
        <v>116</v>
      </c>
      <c r="C10" s="81">
        <v>129</v>
      </c>
      <c r="D10" s="14">
        <f t="shared" si="0"/>
        <v>13</v>
      </c>
      <c r="E10" s="71">
        <f t="shared" si="1"/>
        <v>0.11206896551724138</v>
      </c>
      <c r="G10" s="81">
        <v>121</v>
      </c>
      <c r="H10" s="73">
        <f t="shared" si="2"/>
        <v>-8</v>
      </c>
      <c r="I10" s="82">
        <f t="shared" si="3"/>
        <v>-6.2015503875968991E-2</v>
      </c>
    </row>
    <row r="11" spans="1:9" x14ac:dyDescent="0.25">
      <c r="A11" s="55" t="s">
        <v>5</v>
      </c>
      <c r="B11" s="81">
        <v>117</v>
      </c>
      <c r="C11" s="81">
        <v>123</v>
      </c>
      <c r="D11" s="14">
        <f t="shared" si="0"/>
        <v>6</v>
      </c>
      <c r="E11" s="71">
        <f t="shared" si="1"/>
        <v>5.128205128205128E-2</v>
      </c>
      <c r="G11" s="81">
        <v>123</v>
      </c>
      <c r="H11" s="73">
        <f t="shared" si="2"/>
        <v>0</v>
      </c>
      <c r="I11" s="82">
        <f t="shared" si="3"/>
        <v>0</v>
      </c>
    </row>
    <row r="12" spans="1:9" x14ac:dyDescent="0.25">
      <c r="A12" s="55" t="s">
        <v>6</v>
      </c>
      <c r="B12" s="81">
        <v>118</v>
      </c>
      <c r="C12" s="81">
        <v>114</v>
      </c>
      <c r="D12" s="14">
        <f t="shared" si="0"/>
        <v>-4</v>
      </c>
      <c r="E12" s="71">
        <f t="shared" si="1"/>
        <v>-3.3898305084745763E-2</v>
      </c>
      <c r="G12" s="81">
        <v>114</v>
      </c>
      <c r="H12" s="73">
        <f t="shared" si="2"/>
        <v>0</v>
      </c>
      <c r="I12" s="82">
        <f t="shared" si="3"/>
        <v>0</v>
      </c>
    </row>
    <row r="13" spans="1:9" x14ac:dyDescent="0.25">
      <c r="A13" s="55" t="s">
        <v>7</v>
      </c>
      <c r="B13" s="81">
        <v>155</v>
      </c>
      <c r="C13" s="81">
        <v>155</v>
      </c>
      <c r="D13" s="14">
        <f t="shared" si="0"/>
        <v>0</v>
      </c>
      <c r="E13" s="71">
        <f t="shared" si="1"/>
        <v>0</v>
      </c>
      <c r="G13" s="81">
        <v>155</v>
      </c>
      <c r="H13" s="73">
        <f t="shared" si="2"/>
        <v>0</v>
      </c>
      <c r="I13" s="82">
        <f t="shared" si="3"/>
        <v>0</v>
      </c>
    </row>
    <row r="14" spans="1:9" x14ac:dyDescent="0.25">
      <c r="A14" s="55" t="s">
        <v>8</v>
      </c>
      <c r="B14" s="81">
        <v>256</v>
      </c>
      <c r="C14" s="81">
        <v>256</v>
      </c>
      <c r="D14" s="14">
        <f t="shared" si="0"/>
        <v>0</v>
      </c>
      <c r="E14" s="71">
        <f t="shared" si="1"/>
        <v>0</v>
      </c>
      <c r="G14" s="81">
        <v>256</v>
      </c>
      <c r="H14" s="73">
        <f t="shared" si="2"/>
        <v>0</v>
      </c>
      <c r="I14" s="82">
        <f t="shared" si="3"/>
        <v>0</v>
      </c>
    </row>
    <row r="15" spans="1:9" x14ac:dyDescent="0.25">
      <c r="A15" s="55" t="s">
        <v>9</v>
      </c>
      <c r="B15" s="81">
        <v>96</v>
      </c>
      <c r="C15" s="81">
        <v>96</v>
      </c>
      <c r="D15" s="14">
        <f t="shared" si="0"/>
        <v>0</v>
      </c>
      <c r="E15" s="71">
        <f t="shared" si="1"/>
        <v>0</v>
      </c>
      <c r="G15" s="81">
        <v>96</v>
      </c>
      <c r="H15" s="73">
        <f t="shared" si="2"/>
        <v>0</v>
      </c>
      <c r="I15" s="82">
        <f t="shared" si="3"/>
        <v>0</v>
      </c>
    </row>
    <row r="16" spans="1:9" x14ac:dyDescent="0.25">
      <c r="A16" s="55" t="s">
        <v>10</v>
      </c>
      <c r="B16" s="81">
        <v>175</v>
      </c>
      <c r="C16" s="81">
        <v>184</v>
      </c>
      <c r="D16" s="14">
        <f t="shared" si="0"/>
        <v>9</v>
      </c>
      <c r="E16" s="71">
        <f t="shared" si="1"/>
        <v>5.1428571428571428E-2</v>
      </c>
      <c r="G16" s="81">
        <v>184</v>
      </c>
      <c r="H16" s="73">
        <f t="shared" si="2"/>
        <v>0</v>
      </c>
      <c r="I16" s="82">
        <f t="shared" si="3"/>
        <v>0</v>
      </c>
    </row>
    <row r="17" spans="1:9" x14ac:dyDescent="0.25">
      <c r="A17" s="55" t="s">
        <v>11</v>
      </c>
      <c r="B17" s="81">
        <v>425</v>
      </c>
      <c r="C17" s="81">
        <v>396</v>
      </c>
      <c r="D17" s="14">
        <f t="shared" si="0"/>
        <v>-29</v>
      </c>
      <c r="E17" s="71">
        <f t="shared" si="1"/>
        <v>-6.8235294117647061E-2</v>
      </c>
      <c r="G17" s="81">
        <v>393</v>
      </c>
      <c r="H17" s="73">
        <f t="shared" si="2"/>
        <v>-3</v>
      </c>
      <c r="I17" s="82">
        <f t="shared" si="3"/>
        <v>-7.575757575757576E-3</v>
      </c>
    </row>
    <row r="18" spans="1:9" x14ac:dyDescent="0.25">
      <c r="A18" s="55" t="s">
        <v>12</v>
      </c>
      <c r="B18" s="81">
        <v>60</v>
      </c>
      <c r="C18" s="81">
        <v>97</v>
      </c>
      <c r="D18" s="14">
        <f t="shared" si="0"/>
        <v>37</v>
      </c>
      <c r="E18" s="71">
        <f t="shared" si="1"/>
        <v>0.6166666666666667</v>
      </c>
      <c r="G18" s="81">
        <v>97</v>
      </c>
      <c r="H18" s="73">
        <f t="shared" si="2"/>
        <v>0</v>
      </c>
      <c r="I18" s="82">
        <f t="shared" si="3"/>
        <v>0</v>
      </c>
    </row>
    <row r="19" spans="1:9" x14ac:dyDescent="0.25">
      <c r="A19" s="55" t="s">
        <v>13</v>
      </c>
      <c r="B19" s="83">
        <v>1732</v>
      </c>
      <c r="C19" s="83">
        <v>1734</v>
      </c>
      <c r="D19" s="14">
        <f t="shared" si="0"/>
        <v>2</v>
      </c>
      <c r="E19" s="71">
        <f t="shared" si="1"/>
        <v>1.1547344110854503E-3</v>
      </c>
      <c r="G19" s="83">
        <v>1730</v>
      </c>
      <c r="H19" s="73">
        <f t="shared" si="2"/>
        <v>-4</v>
      </c>
      <c r="I19" s="82">
        <f t="shared" si="3"/>
        <v>-2.306805074971165E-3</v>
      </c>
    </row>
    <row r="20" spans="1:9" x14ac:dyDescent="0.25">
      <c r="A20" s="55" t="s">
        <v>14</v>
      </c>
      <c r="B20" s="81">
        <v>59</v>
      </c>
      <c r="C20" s="81">
        <v>60</v>
      </c>
      <c r="D20" s="14">
        <f t="shared" si="0"/>
        <v>1</v>
      </c>
      <c r="E20" s="71">
        <f t="shared" si="1"/>
        <v>1.6949152542372881E-2</v>
      </c>
      <c r="G20" s="81">
        <v>59</v>
      </c>
      <c r="H20" s="73">
        <f t="shared" si="2"/>
        <v>-1</v>
      </c>
      <c r="I20" s="82">
        <f t="shared" si="3"/>
        <v>-1.6666666666666666E-2</v>
      </c>
    </row>
    <row r="21" spans="1:9" x14ac:dyDescent="0.25">
      <c r="A21" s="55" t="s">
        <v>15</v>
      </c>
      <c r="B21" s="81">
        <v>247</v>
      </c>
      <c r="C21" s="81">
        <v>246</v>
      </c>
      <c r="D21" s="14">
        <f t="shared" si="0"/>
        <v>-1</v>
      </c>
      <c r="E21" s="71">
        <f t="shared" si="1"/>
        <v>-4.048582995951417E-3</v>
      </c>
      <c r="G21" s="81">
        <v>246</v>
      </c>
      <c r="H21" s="73">
        <f t="shared" si="2"/>
        <v>0</v>
      </c>
      <c r="I21" s="82">
        <f t="shared" si="3"/>
        <v>0</v>
      </c>
    </row>
    <row r="22" spans="1:9" x14ac:dyDescent="0.25">
      <c r="A22" s="55" t="s">
        <v>16</v>
      </c>
      <c r="B22" s="81">
        <v>549</v>
      </c>
      <c r="C22" s="81">
        <v>903</v>
      </c>
      <c r="D22" s="14">
        <f t="shared" si="0"/>
        <v>354</v>
      </c>
      <c r="E22" s="71">
        <f t="shared" si="1"/>
        <v>0.64480874316939896</v>
      </c>
      <c r="G22" s="81">
        <v>900</v>
      </c>
      <c r="H22" s="73">
        <f t="shared" si="2"/>
        <v>-3</v>
      </c>
      <c r="I22" s="82">
        <f t="shared" si="3"/>
        <v>-3.3222591362126247E-3</v>
      </c>
    </row>
    <row r="23" spans="1:9" x14ac:dyDescent="0.25">
      <c r="A23" s="55" t="s">
        <v>17</v>
      </c>
      <c r="B23" s="83">
        <v>2317</v>
      </c>
      <c r="C23" s="83">
        <v>2649</v>
      </c>
      <c r="D23" s="14">
        <f t="shared" si="0"/>
        <v>332</v>
      </c>
      <c r="E23" s="71">
        <f t="shared" si="1"/>
        <v>0.14328873543375054</v>
      </c>
      <c r="G23" s="83">
        <v>2648</v>
      </c>
      <c r="H23" s="73">
        <f t="shared" si="2"/>
        <v>-1</v>
      </c>
      <c r="I23" s="82">
        <f t="shared" si="3"/>
        <v>-3.7750094375235937E-4</v>
      </c>
    </row>
    <row r="24" spans="1:9" x14ac:dyDescent="0.25">
      <c r="A24" s="73" t="s">
        <v>18</v>
      </c>
      <c r="B24" s="81">
        <v>639</v>
      </c>
      <c r="C24" s="81">
        <v>702</v>
      </c>
      <c r="D24" s="58">
        <f t="shared" si="0"/>
        <v>63</v>
      </c>
      <c r="E24" s="84">
        <f t="shared" si="1"/>
        <v>9.8591549295774641E-2</v>
      </c>
      <c r="F24" s="59"/>
      <c r="G24" s="81">
        <v>700</v>
      </c>
      <c r="H24" s="73">
        <f t="shared" si="2"/>
        <v>-2</v>
      </c>
      <c r="I24" s="82">
        <f t="shared" si="3"/>
        <v>-2.8490028490028491E-3</v>
      </c>
    </row>
    <row r="25" spans="1:9" x14ac:dyDescent="0.25">
      <c r="A25" s="55" t="s">
        <v>19</v>
      </c>
      <c r="B25" s="81">
        <v>52</v>
      </c>
      <c r="C25" s="81">
        <v>43</v>
      </c>
      <c r="D25" s="14">
        <f t="shared" si="0"/>
        <v>-9</v>
      </c>
      <c r="E25" s="71">
        <f t="shared" si="1"/>
        <v>-0.17307692307692307</v>
      </c>
      <c r="G25" s="81">
        <v>43</v>
      </c>
      <c r="H25" s="73">
        <f t="shared" si="2"/>
        <v>0</v>
      </c>
      <c r="I25" s="82">
        <f t="shared" si="3"/>
        <v>0</v>
      </c>
    </row>
    <row r="26" spans="1:9" x14ac:dyDescent="0.25">
      <c r="A26" s="55" t="s">
        <v>20</v>
      </c>
      <c r="B26" s="81">
        <v>419</v>
      </c>
      <c r="C26" s="81">
        <v>547</v>
      </c>
      <c r="D26" s="14">
        <f t="shared" si="0"/>
        <v>128</v>
      </c>
      <c r="E26" s="71">
        <f t="shared" si="1"/>
        <v>0.3054892601431981</v>
      </c>
      <c r="G26" s="81">
        <v>547</v>
      </c>
      <c r="H26" s="73">
        <f t="shared" si="2"/>
        <v>0</v>
      </c>
      <c r="I26" s="82">
        <f t="shared" si="3"/>
        <v>0</v>
      </c>
    </row>
    <row r="27" spans="1:9" x14ac:dyDescent="0.25">
      <c r="A27" s="55" t="s">
        <v>21</v>
      </c>
      <c r="B27" s="81">
        <v>145</v>
      </c>
      <c r="C27" s="81">
        <v>148</v>
      </c>
      <c r="D27" s="14">
        <f t="shared" si="0"/>
        <v>3</v>
      </c>
      <c r="E27" s="71">
        <f t="shared" si="1"/>
        <v>2.0689655172413793E-2</v>
      </c>
      <c r="G27" s="81">
        <v>145</v>
      </c>
      <c r="H27" s="73">
        <f t="shared" si="2"/>
        <v>-3</v>
      </c>
      <c r="I27" s="82">
        <f t="shared" si="3"/>
        <v>-2.0270270270270271E-2</v>
      </c>
    </row>
    <row r="28" spans="1:9" x14ac:dyDescent="0.25">
      <c r="A28" s="55" t="s">
        <v>22</v>
      </c>
      <c r="B28" s="81">
        <v>245</v>
      </c>
      <c r="C28" s="81">
        <v>265</v>
      </c>
      <c r="D28" s="14">
        <f t="shared" si="0"/>
        <v>20</v>
      </c>
      <c r="E28" s="71">
        <f t="shared" si="1"/>
        <v>8.1632653061224483E-2</v>
      </c>
      <c r="G28" s="81">
        <v>260</v>
      </c>
      <c r="H28" s="73">
        <f t="shared" si="2"/>
        <v>-5</v>
      </c>
      <c r="I28" s="82">
        <f t="shared" si="3"/>
        <v>-1.8867924528301886E-2</v>
      </c>
    </row>
    <row r="29" spans="1:9" x14ac:dyDescent="0.25">
      <c r="A29" s="55" t="s">
        <v>23</v>
      </c>
      <c r="B29" s="81">
        <v>515</v>
      </c>
      <c r="C29" s="81">
        <v>498</v>
      </c>
      <c r="D29" s="14">
        <f t="shared" si="0"/>
        <v>-17</v>
      </c>
      <c r="E29" s="71">
        <f t="shared" si="1"/>
        <v>-3.3009708737864081E-2</v>
      </c>
      <c r="G29" s="81">
        <v>497</v>
      </c>
      <c r="H29" s="73">
        <f t="shared" si="2"/>
        <v>-1</v>
      </c>
      <c r="I29" s="82">
        <f t="shared" si="3"/>
        <v>-2.008032128514056E-3</v>
      </c>
    </row>
    <row r="30" spans="1:9" x14ac:dyDescent="0.25">
      <c r="A30" s="55" t="s">
        <v>24</v>
      </c>
      <c r="B30" s="81">
        <v>51</v>
      </c>
      <c r="C30" s="81">
        <v>73</v>
      </c>
      <c r="D30" s="14">
        <f t="shared" si="0"/>
        <v>22</v>
      </c>
      <c r="E30" s="71">
        <f t="shared" si="1"/>
        <v>0.43137254901960786</v>
      </c>
      <c r="G30" s="81">
        <v>73</v>
      </c>
      <c r="H30" s="73">
        <f t="shared" si="2"/>
        <v>0</v>
      </c>
      <c r="I30" s="82">
        <f t="shared" si="3"/>
        <v>0</v>
      </c>
    </row>
    <row r="31" spans="1:9" x14ac:dyDescent="0.25">
      <c r="A31" s="55" t="s">
        <v>25</v>
      </c>
      <c r="B31" s="81">
        <v>81</v>
      </c>
      <c r="C31" s="81">
        <v>75</v>
      </c>
      <c r="D31" s="14">
        <f t="shared" si="0"/>
        <v>-6</v>
      </c>
      <c r="E31" s="71">
        <f t="shared" si="1"/>
        <v>-7.407407407407407E-2</v>
      </c>
      <c r="G31" s="81">
        <v>59</v>
      </c>
      <c r="H31" s="73">
        <f t="shared" si="2"/>
        <v>-16</v>
      </c>
      <c r="I31" s="82">
        <f t="shared" si="3"/>
        <v>-0.21333333333333335</v>
      </c>
    </row>
    <row r="32" spans="1:9" x14ac:dyDescent="0.25">
      <c r="A32" s="55" t="s">
        <v>26</v>
      </c>
      <c r="B32" s="81">
        <v>197</v>
      </c>
      <c r="C32" s="81">
        <v>213</v>
      </c>
      <c r="D32" s="14">
        <f t="shared" si="0"/>
        <v>16</v>
      </c>
      <c r="E32" s="71">
        <f t="shared" si="1"/>
        <v>8.1218274111675121E-2</v>
      </c>
      <c r="G32" s="81">
        <v>213</v>
      </c>
      <c r="H32" s="73">
        <f t="shared" si="2"/>
        <v>0</v>
      </c>
      <c r="I32" s="82">
        <f t="shared" si="3"/>
        <v>0</v>
      </c>
    </row>
    <row r="33" spans="1:9" x14ac:dyDescent="0.25">
      <c r="A33" s="55" t="s">
        <v>27</v>
      </c>
      <c r="B33" s="81">
        <v>85</v>
      </c>
      <c r="C33" s="81">
        <v>86</v>
      </c>
      <c r="D33" s="14">
        <f t="shared" si="0"/>
        <v>1</v>
      </c>
      <c r="E33" s="71">
        <f t="shared" si="1"/>
        <v>1.1764705882352941E-2</v>
      </c>
      <c r="G33" s="81">
        <v>72</v>
      </c>
      <c r="H33" s="73">
        <f t="shared" si="2"/>
        <v>-14</v>
      </c>
      <c r="I33" s="82">
        <f t="shared" si="3"/>
        <v>-0.16279069767441862</v>
      </c>
    </row>
    <row r="34" spans="1:9" x14ac:dyDescent="0.25">
      <c r="A34" s="55" t="s">
        <v>28</v>
      </c>
      <c r="B34" s="81">
        <v>87</v>
      </c>
      <c r="C34" s="81">
        <v>110</v>
      </c>
      <c r="D34" s="14">
        <f t="shared" si="0"/>
        <v>23</v>
      </c>
      <c r="E34" s="71">
        <f t="shared" si="1"/>
        <v>0.26436781609195403</v>
      </c>
      <c r="G34" s="81">
        <v>109</v>
      </c>
      <c r="H34" s="73">
        <f t="shared" si="2"/>
        <v>-1</v>
      </c>
      <c r="I34" s="82">
        <f t="shared" si="3"/>
        <v>-9.0909090909090905E-3</v>
      </c>
    </row>
    <row r="35" spans="1:9" x14ac:dyDescent="0.25">
      <c r="A35" s="55" t="s">
        <v>29</v>
      </c>
      <c r="B35" s="81">
        <v>219</v>
      </c>
      <c r="C35" s="81">
        <v>223</v>
      </c>
      <c r="D35" s="14">
        <f t="shared" si="0"/>
        <v>4</v>
      </c>
      <c r="E35" s="71">
        <f t="shared" si="1"/>
        <v>1.8264840182648401E-2</v>
      </c>
      <c r="G35" s="81">
        <v>223</v>
      </c>
      <c r="H35" s="73">
        <f t="shared" si="2"/>
        <v>0</v>
      </c>
      <c r="I35" s="82">
        <f t="shared" si="3"/>
        <v>0</v>
      </c>
    </row>
    <row r="36" spans="1:9" x14ac:dyDescent="0.25">
      <c r="A36" s="55" t="s">
        <v>30</v>
      </c>
      <c r="B36" s="81">
        <v>633</v>
      </c>
      <c r="C36" s="81">
        <v>594</v>
      </c>
      <c r="D36" s="14">
        <f t="shared" si="0"/>
        <v>-39</v>
      </c>
      <c r="E36" s="71">
        <f t="shared" si="1"/>
        <v>-6.1611374407582936E-2</v>
      </c>
      <c r="G36" s="81">
        <v>594</v>
      </c>
      <c r="H36" s="73">
        <f t="shared" si="2"/>
        <v>0</v>
      </c>
      <c r="I36" s="82">
        <f t="shared" si="3"/>
        <v>0</v>
      </c>
    </row>
    <row r="37" spans="1:9" x14ac:dyDescent="0.25">
      <c r="A37" s="55" t="s">
        <v>31</v>
      </c>
      <c r="B37" s="81">
        <v>224</v>
      </c>
      <c r="C37" s="81">
        <v>267</v>
      </c>
      <c r="D37" s="14">
        <f t="shared" si="0"/>
        <v>43</v>
      </c>
      <c r="E37" s="71">
        <f t="shared" si="1"/>
        <v>0.19196428571428573</v>
      </c>
      <c r="G37" s="81">
        <v>267</v>
      </c>
      <c r="H37" s="73">
        <f t="shared" si="2"/>
        <v>0</v>
      </c>
      <c r="I37" s="82">
        <f t="shared" si="3"/>
        <v>0</v>
      </c>
    </row>
    <row r="38" spans="1:9" x14ac:dyDescent="0.25">
      <c r="A38" s="55" t="s">
        <v>32</v>
      </c>
      <c r="B38" s="81">
        <v>265</v>
      </c>
      <c r="C38" s="81">
        <v>259</v>
      </c>
      <c r="D38" s="14">
        <f t="shared" si="0"/>
        <v>-6</v>
      </c>
      <c r="E38" s="71">
        <f t="shared" si="1"/>
        <v>-2.2641509433962263E-2</v>
      </c>
      <c r="G38" s="81">
        <v>259</v>
      </c>
      <c r="H38" s="73">
        <f t="shared" si="2"/>
        <v>0</v>
      </c>
      <c r="I38" s="82">
        <f t="shared" si="3"/>
        <v>0</v>
      </c>
    </row>
    <row r="39" spans="1:9" x14ac:dyDescent="0.25">
      <c r="A39" s="55" t="s">
        <v>33</v>
      </c>
      <c r="B39" s="81">
        <v>491</v>
      </c>
      <c r="C39" s="81">
        <v>512</v>
      </c>
      <c r="D39" s="1">
        <f t="shared" si="0"/>
        <v>21</v>
      </c>
      <c r="E39" s="72">
        <f t="shared" si="1"/>
        <v>4.2769857433808553E-2</v>
      </c>
      <c r="G39" s="81">
        <v>501</v>
      </c>
      <c r="H39" s="73">
        <f t="shared" si="2"/>
        <v>-11</v>
      </c>
      <c r="I39" s="82">
        <f t="shared" si="3"/>
        <v>-2.1484375E-2</v>
      </c>
    </row>
    <row r="41" spans="1:9" x14ac:dyDescent="0.25">
      <c r="A41" t="s">
        <v>143</v>
      </c>
    </row>
    <row r="43" spans="1:9" x14ac:dyDescent="0.25">
      <c r="A43" t="s">
        <v>148</v>
      </c>
    </row>
    <row r="45" spans="1:9" x14ac:dyDescent="0.25">
      <c r="A45" t="s">
        <v>144</v>
      </c>
    </row>
    <row r="46" spans="1:9" x14ac:dyDescent="0.25">
      <c r="A46" t="s">
        <v>145</v>
      </c>
    </row>
    <row r="47" spans="1:9" x14ac:dyDescent="0.25">
      <c r="A47" t="s">
        <v>152</v>
      </c>
    </row>
    <row r="48" spans="1:9" x14ac:dyDescent="0.25">
      <c r="A48" t="s">
        <v>149</v>
      </c>
    </row>
    <row r="49" spans="1:1" x14ac:dyDescent="0.25">
      <c r="A49" t="s">
        <v>146</v>
      </c>
    </row>
    <row r="51" spans="1:1" x14ac:dyDescent="0.25">
      <c r="A51" t="s">
        <v>150</v>
      </c>
    </row>
  </sheetData>
  <mergeCells count="1">
    <mergeCell ref="B5:I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7"/>
  <sheetViews>
    <sheetView showGridLines="0" workbookViewId="0">
      <selection activeCell="A3" sqref="A3"/>
    </sheetView>
  </sheetViews>
  <sheetFormatPr defaultColWidth="8.85546875" defaultRowHeight="15" x14ac:dyDescent="0.25"/>
  <cols>
    <col min="1" max="1" customWidth="true" style="37" width="20.28515625" collapsed="false"/>
    <col min="2" max="2" bestFit="true" customWidth="true" style="37" width="11.5703125" collapsed="false"/>
    <col min="3" max="3" bestFit="true" customWidth="true" style="37" width="10.28515625" collapsed="false"/>
    <col min="4" max="4" bestFit="true" customWidth="true" style="37" width="10.5703125" collapsed="false"/>
    <col min="5" max="5" bestFit="true" customWidth="true" style="37" width="8.0" collapsed="false"/>
    <col min="6" max="6" bestFit="true" customWidth="true" style="37" width="11.5703125" collapsed="false"/>
    <col min="7" max="7" bestFit="true" customWidth="true" style="37" width="10.28515625" collapsed="false"/>
    <col min="8" max="8" bestFit="true" customWidth="true" style="37" width="10.5703125" collapsed="false"/>
    <col min="9" max="9" bestFit="true" customWidth="true" style="37" width="8.0" collapsed="false"/>
    <col min="10" max="10" bestFit="true" customWidth="true" style="37" width="11.5703125" collapsed="false"/>
    <col min="11" max="11" bestFit="true" customWidth="true" style="37" width="10.28515625" collapsed="false"/>
    <col min="12" max="12" bestFit="true" customWidth="true" style="37" width="10.5703125" collapsed="false"/>
    <col min="13" max="245" style="37" width="8.85546875" collapsed="false"/>
    <col min="246" max="246" customWidth="true" style="37" width="33.0" collapsed="false"/>
    <col min="247" max="501" style="37" width="8.85546875" collapsed="false"/>
    <col min="502" max="502" customWidth="true" style="37" width="33.0" collapsed="false"/>
    <col min="503" max="757" style="37" width="8.85546875" collapsed="false"/>
    <col min="758" max="758" customWidth="true" style="37" width="33.0" collapsed="false"/>
    <col min="759" max="1013" style="37" width="8.85546875" collapsed="false"/>
    <col min="1014" max="1014" customWidth="true" style="37" width="33.0" collapsed="false"/>
    <col min="1015" max="1269" style="37" width="8.85546875" collapsed="false"/>
    <col min="1270" max="1270" customWidth="true" style="37" width="33.0" collapsed="false"/>
    <col min="1271" max="1525" style="37" width="8.85546875" collapsed="false"/>
    <col min="1526" max="1526" customWidth="true" style="37" width="33.0" collapsed="false"/>
    <col min="1527" max="1781" style="37" width="8.85546875" collapsed="false"/>
    <col min="1782" max="1782" customWidth="true" style="37" width="33.0" collapsed="false"/>
    <col min="1783" max="2037" style="37" width="8.85546875" collapsed="false"/>
    <col min="2038" max="2038" customWidth="true" style="37" width="33.0" collapsed="false"/>
    <col min="2039" max="2293" style="37" width="8.85546875" collapsed="false"/>
    <col min="2294" max="2294" customWidth="true" style="37" width="33.0" collapsed="false"/>
    <col min="2295" max="2549" style="37" width="8.85546875" collapsed="false"/>
    <col min="2550" max="2550" customWidth="true" style="37" width="33.0" collapsed="false"/>
    <col min="2551" max="2805" style="37" width="8.85546875" collapsed="false"/>
    <col min="2806" max="2806" customWidth="true" style="37" width="33.0" collapsed="false"/>
    <col min="2807" max="3061" style="37" width="8.85546875" collapsed="false"/>
    <col min="3062" max="3062" customWidth="true" style="37" width="33.0" collapsed="false"/>
    <col min="3063" max="3317" style="37" width="8.85546875" collapsed="false"/>
    <col min="3318" max="3318" customWidth="true" style="37" width="33.0" collapsed="false"/>
    <col min="3319" max="3573" style="37" width="8.85546875" collapsed="false"/>
    <col min="3574" max="3574" customWidth="true" style="37" width="33.0" collapsed="false"/>
    <col min="3575" max="3829" style="37" width="8.85546875" collapsed="false"/>
    <col min="3830" max="3830" customWidth="true" style="37" width="33.0" collapsed="false"/>
    <col min="3831" max="4085" style="37" width="8.85546875" collapsed="false"/>
    <col min="4086" max="4086" customWidth="true" style="37" width="33.0" collapsed="false"/>
    <col min="4087" max="4341" style="37" width="8.85546875" collapsed="false"/>
    <col min="4342" max="4342" customWidth="true" style="37" width="33.0" collapsed="false"/>
    <col min="4343" max="4597" style="37" width="8.85546875" collapsed="false"/>
    <col min="4598" max="4598" customWidth="true" style="37" width="33.0" collapsed="false"/>
    <col min="4599" max="4853" style="37" width="8.85546875" collapsed="false"/>
    <col min="4854" max="4854" customWidth="true" style="37" width="33.0" collapsed="false"/>
    <col min="4855" max="5109" style="37" width="8.85546875" collapsed="false"/>
    <col min="5110" max="5110" customWidth="true" style="37" width="33.0" collapsed="false"/>
    <col min="5111" max="5365" style="37" width="8.85546875" collapsed="false"/>
    <col min="5366" max="5366" customWidth="true" style="37" width="33.0" collapsed="false"/>
    <col min="5367" max="5621" style="37" width="8.85546875" collapsed="false"/>
    <col min="5622" max="5622" customWidth="true" style="37" width="33.0" collapsed="false"/>
    <col min="5623" max="5877" style="37" width="8.85546875" collapsed="false"/>
    <col min="5878" max="5878" customWidth="true" style="37" width="33.0" collapsed="false"/>
    <col min="5879" max="6133" style="37" width="8.85546875" collapsed="false"/>
    <col min="6134" max="6134" customWidth="true" style="37" width="33.0" collapsed="false"/>
    <col min="6135" max="6389" style="37" width="8.85546875" collapsed="false"/>
    <col min="6390" max="6390" customWidth="true" style="37" width="33.0" collapsed="false"/>
    <col min="6391" max="6645" style="37" width="8.85546875" collapsed="false"/>
    <col min="6646" max="6646" customWidth="true" style="37" width="33.0" collapsed="false"/>
    <col min="6647" max="6901" style="37" width="8.85546875" collapsed="false"/>
    <col min="6902" max="6902" customWidth="true" style="37" width="33.0" collapsed="false"/>
    <col min="6903" max="7157" style="37" width="8.85546875" collapsed="false"/>
    <col min="7158" max="7158" customWidth="true" style="37" width="33.0" collapsed="false"/>
    <col min="7159" max="7413" style="37" width="8.85546875" collapsed="false"/>
    <col min="7414" max="7414" customWidth="true" style="37" width="33.0" collapsed="false"/>
    <col min="7415" max="7669" style="37" width="8.85546875" collapsed="false"/>
    <col min="7670" max="7670" customWidth="true" style="37" width="33.0" collapsed="false"/>
    <col min="7671" max="7925" style="37" width="8.85546875" collapsed="false"/>
    <col min="7926" max="7926" customWidth="true" style="37" width="33.0" collapsed="false"/>
    <col min="7927" max="8181" style="37" width="8.85546875" collapsed="false"/>
    <col min="8182" max="8182" customWidth="true" style="37" width="33.0" collapsed="false"/>
    <col min="8183" max="8437" style="37" width="8.85546875" collapsed="false"/>
    <col min="8438" max="8438" customWidth="true" style="37" width="33.0" collapsed="false"/>
    <col min="8439" max="8693" style="37" width="8.85546875" collapsed="false"/>
    <col min="8694" max="8694" customWidth="true" style="37" width="33.0" collapsed="false"/>
    <col min="8695" max="8949" style="37" width="8.85546875" collapsed="false"/>
    <col min="8950" max="8950" customWidth="true" style="37" width="33.0" collapsed="false"/>
    <col min="8951" max="9205" style="37" width="8.85546875" collapsed="false"/>
    <col min="9206" max="9206" customWidth="true" style="37" width="33.0" collapsed="false"/>
    <col min="9207" max="9461" style="37" width="8.85546875" collapsed="false"/>
    <col min="9462" max="9462" customWidth="true" style="37" width="33.0" collapsed="false"/>
    <col min="9463" max="9717" style="37" width="8.85546875" collapsed="false"/>
    <col min="9718" max="9718" customWidth="true" style="37" width="33.0" collapsed="false"/>
    <col min="9719" max="9973" style="37" width="8.85546875" collapsed="false"/>
    <col min="9974" max="9974" customWidth="true" style="37" width="33.0" collapsed="false"/>
    <col min="9975" max="10229" style="37" width="8.85546875" collapsed="false"/>
    <col min="10230" max="10230" customWidth="true" style="37" width="33.0" collapsed="false"/>
    <col min="10231" max="10485" style="37" width="8.85546875" collapsed="false"/>
    <col min="10486" max="10486" customWidth="true" style="37" width="33.0" collapsed="false"/>
    <col min="10487" max="10741" style="37" width="8.85546875" collapsed="false"/>
    <col min="10742" max="10742" customWidth="true" style="37" width="33.0" collapsed="false"/>
    <col min="10743" max="10997" style="37" width="8.85546875" collapsed="false"/>
    <col min="10998" max="10998" customWidth="true" style="37" width="33.0" collapsed="false"/>
    <col min="10999" max="11253" style="37" width="8.85546875" collapsed="false"/>
    <col min="11254" max="11254" customWidth="true" style="37" width="33.0" collapsed="false"/>
    <col min="11255" max="11509" style="37" width="8.85546875" collapsed="false"/>
    <col min="11510" max="11510" customWidth="true" style="37" width="33.0" collapsed="false"/>
    <col min="11511" max="11765" style="37" width="8.85546875" collapsed="false"/>
    <col min="11766" max="11766" customWidth="true" style="37" width="33.0" collapsed="false"/>
    <col min="11767" max="12021" style="37" width="8.85546875" collapsed="false"/>
    <col min="12022" max="12022" customWidth="true" style="37" width="33.0" collapsed="false"/>
    <col min="12023" max="12277" style="37" width="8.85546875" collapsed="false"/>
    <col min="12278" max="12278" customWidth="true" style="37" width="33.0" collapsed="false"/>
    <col min="12279" max="12533" style="37" width="8.85546875" collapsed="false"/>
    <col min="12534" max="12534" customWidth="true" style="37" width="33.0" collapsed="false"/>
    <col min="12535" max="12789" style="37" width="8.85546875" collapsed="false"/>
    <col min="12790" max="12790" customWidth="true" style="37" width="33.0" collapsed="false"/>
    <col min="12791" max="13045" style="37" width="8.85546875" collapsed="false"/>
    <col min="13046" max="13046" customWidth="true" style="37" width="33.0" collapsed="false"/>
    <col min="13047" max="13301" style="37" width="8.85546875" collapsed="false"/>
    <col min="13302" max="13302" customWidth="true" style="37" width="33.0" collapsed="false"/>
    <col min="13303" max="13557" style="37" width="8.85546875" collapsed="false"/>
    <col min="13558" max="13558" customWidth="true" style="37" width="33.0" collapsed="false"/>
    <col min="13559" max="13813" style="37" width="8.85546875" collapsed="false"/>
    <col min="13814" max="13814" customWidth="true" style="37" width="33.0" collapsed="false"/>
    <col min="13815" max="14069" style="37" width="8.85546875" collapsed="false"/>
    <col min="14070" max="14070" customWidth="true" style="37" width="33.0" collapsed="false"/>
    <col min="14071" max="14325" style="37" width="8.85546875" collapsed="false"/>
    <col min="14326" max="14326" customWidth="true" style="37" width="33.0" collapsed="false"/>
    <col min="14327" max="14581" style="37" width="8.85546875" collapsed="false"/>
    <col min="14582" max="14582" customWidth="true" style="37" width="33.0" collapsed="false"/>
    <col min="14583" max="14837" style="37" width="8.85546875" collapsed="false"/>
    <col min="14838" max="14838" customWidth="true" style="37" width="33.0" collapsed="false"/>
    <col min="14839" max="15093" style="37" width="8.85546875" collapsed="false"/>
    <col min="15094" max="15094" customWidth="true" style="37" width="33.0" collapsed="false"/>
    <col min="15095" max="15349" style="37" width="8.85546875" collapsed="false"/>
    <col min="15350" max="15350" customWidth="true" style="37" width="33.0" collapsed="false"/>
    <col min="15351" max="15605" style="37" width="8.85546875" collapsed="false"/>
    <col min="15606" max="15606" customWidth="true" style="37" width="33.0" collapsed="false"/>
    <col min="15607" max="15861" style="37" width="8.85546875" collapsed="false"/>
    <col min="15862" max="15862" customWidth="true" style="37" width="33.0" collapsed="false"/>
    <col min="15863" max="16117" style="37" width="8.85546875" collapsed="false"/>
    <col min="16118" max="16118" customWidth="true" style="37" width="33.0" collapsed="false"/>
    <col min="16119" max="16384" style="37" width="8.85546875" collapsed="false"/>
  </cols>
  <sheetData>
    <row r="1" spans="1:13" x14ac:dyDescent="0.25">
      <c r="A1" s="77" t="s">
        <v>250</v>
      </c>
    </row>
    <row r="2" spans="1:13" x14ac:dyDescent="0.25">
      <c r="A2" s="284" t="s">
        <v>251</v>
      </c>
    </row>
    <row r="3" spans="1:13" x14ac:dyDescent="0.25">
      <c r="A3" s="343"/>
    </row>
    <row r="4" spans="1:13" x14ac:dyDescent="0.25">
      <c r="B4" s="354">
        <v>2017</v>
      </c>
      <c r="C4" s="355"/>
      <c r="D4" s="355"/>
      <c r="E4" s="355"/>
      <c r="F4" s="354">
        <v>2018</v>
      </c>
      <c r="G4" s="355"/>
      <c r="H4" s="355"/>
      <c r="I4" s="355"/>
      <c r="J4" s="356">
        <v>2019</v>
      </c>
      <c r="K4" s="357"/>
      <c r="L4" s="358"/>
    </row>
    <row r="5" spans="1:13" ht="19.5" customHeight="1" x14ac:dyDescent="0.25">
      <c r="B5" s="130" t="s">
        <v>71</v>
      </c>
      <c r="C5" s="130" t="s">
        <v>72</v>
      </c>
      <c r="D5" s="132" t="s">
        <v>69</v>
      </c>
      <c r="E5" s="132" t="s">
        <v>70</v>
      </c>
      <c r="F5" s="130" t="s">
        <v>71</v>
      </c>
      <c r="G5" s="130" t="s">
        <v>72</v>
      </c>
      <c r="H5" s="130" t="s">
        <v>69</v>
      </c>
      <c r="I5" s="130" t="s">
        <v>70</v>
      </c>
      <c r="J5" s="130" t="s">
        <v>71</v>
      </c>
      <c r="K5" s="130" t="s">
        <v>72</v>
      </c>
      <c r="L5" s="130" t="s">
        <v>69</v>
      </c>
    </row>
    <row r="6" spans="1:13" x14ac:dyDescent="0.25">
      <c r="A6" s="217" t="s">
        <v>2</v>
      </c>
      <c r="B6" s="225" t="s">
        <v>206</v>
      </c>
      <c r="C6" s="225" t="s">
        <v>206</v>
      </c>
      <c r="D6" s="225">
        <v>0</v>
      </c>
      <c r="E6" s="225">
        <v>0</v>
      </c>
      <c r="F6" s="225">
        <v>0</v>
      </c>
      <c r="G6" s="225">
        <v>0</v>
      </c>
      <c r="H6" s="225">
        <v>0</v>
      </c>
      <c r="I6" s="225">
        <v>0</v>
      </c>
      <c r="J6" s="225" t="s">
        <v>206</v>
      </c>
      <c r="K6" s="225" t="s">
        <v>206</v>
      </c>
      <c r="L6" s="225">
        <v>0</v>
      </c>
    </row>
    <row r="7" spans="1:13" x14ac:dyDescent="0.25">
      <c r="A7" s="217" t="s">
        <v>4</v>
      </c>
      <c r="B7" s="225">
        <v>135</v>
      </c>
      <c r="C7" s="225">
        <v>50</v>
      </c>
      <c r="D7" s="225">
        <v>10</v>
      </c>
      <c r="E7" s="225">
        <v>5</v>
      </c>
      <c r="F7" s="225" t="s">
        <v>206</v>
      </c>
      <c r="G7" s="225" t="s">
        <v>206</v>
      </c>
      <c r="H7" s="225" t="s">
        <v>206</v>
      </c>
      <c r="I7" s="225">
        <v>0</v>
      </c>
      <c r="J7" s="225" t="s">
        <v>206</v>
      </c>
      <c r="K7" s="225" t="s">
        <v>206</v>
      </c>
      <c r="L7" s="225">
        <v>0</v>
      </c>
    </row>
    <row r="8" spans="1:13" x14ac:dyDescent="0.25">
      <c r="A8" s="217" t="s">
        <v>6</v>
      </c>
      <c r="B8" s="225">
        <v>0</v>
      </c>
      <c r="C8" s="225">
        <v>0</v>
      </c>
      <c r="D8" s="225" t="s">
        <v>206</v>
      </c>
      <c r="E8" s="225">
        <v>0</v>
      </c>
      <c r="F8" s="225">
        <v>0</v>
      </c>
      <c r="G8" s="225">
        <v>0</v>
      </c>
      <c r="H8" s="225">
        <v>0</v>
      </c>
      <c r="I8" s="225">
        <v>0</v>
      </c>
      <c r="J8" s="225" t="s">
        <v>206</v>
      </c>
      <c r="K8" s="225">
        <v>0</v>
      </c>
      <c r="L8" s="225">
        <v>0</v>
      </c>
    </row>
    <row r="9" spans="1:13" x14ac:dyDescent="0.25">
      <c r="A9" s="217" t="s">
        <v>10</v>
      </c>
      <c r="B9" s="225" t="s">
        <v>206</v>
      </c>
      <c r="C9" s="225" t="s">
        <v>206</v>
      </c>
      <c r="D9" s="225" t="s">
        <v>206</v>
      </c>
      <c r="E9" s="225">
        <v>0</v>
      </c>
      <c r="F9" s="225">
        <v>0</v>
      </c>
      <c r="G9" s="225">
        <v>0</v>
      </c>
      <c r="H9" s="225">
        <v>0</v>
      </c>
      <c r="I9" s="225">
        <v>0</v>
      </c>
      <c r="J9" s="225">
        <v>0</v>
      </c>
      <c r="K9" s="225">
        <v>0</v>
      </c>
      <c r="L9" s="225">
        <v>0</v>
      </c>
    </row>
    <row r="10" spans="1:13" x14ac:dyDescent="0.25">
      <c r="A10" s="217" t="s">
        <v>12</v>
      </c>
      <c r="B10" s="225" t="s">
        <v>206</v>
      </c>
      <c r="C10" s="225">
        <v>0</v>
      </c>
      <c r="D10" s="225">
        <v>0</v>
      </c>
      <c r="E10" s="225">
        <v>0</v>
      </c>
      <c r="F10" s="225">
        <v>0</v>
      </c>
      <c r="G10" s="225">
        <v>0</v>
      </c>
      <c r="H10" s="225" t="s">
        <v>206</v>
      </c>
      <c r="I10" s="225">
        <v>0</v>
      </c>
      <c r="J10" s="225">
        <v>0</v>
      </c>
      <c r="K10" s="225">
        <v>0</v>
      </c>
      <c r="L10" s="225">
        <v>0</v>
      </c>
    </row>
    <row r="11" spans="1:13" ht="17.25" x14ac:dyDescent="0.25">
      <c r="A11" s="217" t="s">
        <v>244</v>
      </c>
      <c r="B11" s="225">
        <v>155</v>
      </c>
      <c r="C11" s="225">
        <v>210</v>
      </c>
      <c r="D11" s="225">
        <v>165</v>
      </c>
      <c r="E11" s="225">
        <v>130</v>
      </c>
      <c r="F11" s="225">
        <v>160</v>
      </c>
      <c r="G11" s="225">
        <v>125</v>
      </c>
      <c r="H11" s="225">
        <v>85</v>
      </c>
      <c r="I11" s="225">
        <v>95</v>
      </c>
      <c r="J11" s="225">
        <v>105</v>
      </c>
      <c r="K11" s="225">
        <v>65</v>
      </c>
      <c r="L11" s="225">
        <v>110</v>
      </c>
    </row>
    <row r="12" spans="1:13" x14ac:dyDescent="0.25">
      <c r="A12" s="217" t="s">
        <v>16</v>
      </c>
      <c r="B12" s="225">
        <v>10</v>
      </c>
      <c r="C12" s="225">
        <v>10</v>
      </c>
      <c r="D12" s="225" t="s">
        <v>206</v>
      </c>
      <c r="E12" s="225">
        <v>0</v>
      </c>
      <c r="F12" s="225" t="s">
        <v>206</v>
      </c>
      <c r="G12" s="225">
        <v>0</v>
      </c>
      <c r="H12" s="225">
        <v>0</v>
      </c>
      <c r="I12" s="225">
        <v>0</v>
      </c>
      <c r="J12" s="225">
        <v>30</v>
      </c>
      <c r="K12" s="225">
        <v>10</v>
      </c>
      <c r="L12" s="225">
        <v>35</v>
      </c>
    </row>
    <row r="13" spans="1:13" ht="17.25" x14ac:dyDescent="0.25">
      <c r="A13" s="217" t="s">
        <v>245</v>
      </c>
      <c r="B13" s="225">
        <v>840</v>
      </c>
      <c r="C13" s="225">
        <v>895</v>
      </c>
      <c r="D13" s="225">
        <v>755</v>
      </c>
      <c r="E13" s="225">
        <v>565</v>
      </c>
      <c r="F13" s="225">
        <v>840</v>
      </c>
      <c r="G13" s="225">
        <v>835</v>
      </c>
      <c r="H13" s="225">
        <v>870</v>
      </c>
      <c r="I13" s="225">
        <v>440</v>
      </c>
      <c r="J13" s="225">
        <v>1240</v>
      </c>
      <c r="K13" s="225">
        <v>760</v>
      </c>
      <c r="L13" s="225">
        <v>780</v>
      </c>
      <c r="M13" s="344"/>
    </row>
    <row r="14" spans="1:13" x14ac:dyDescent="0.25">
      <c r="A14" s="217" t="s">
        <v>18</v>
      </c>
      <c r="B14" s="225" t="s">
        <v>206</v>
      </c>
      <c r="C14" s="225" t="s">
        <v>206</v>
      </c>
      <c r="D14" s="225" t="s">
        <v>206</v>
      </c>
      <c r="E14" s="225" t="s">
        <v>206</v>
      </c>
      <c r="F14" s="225">
        <v>15</v>
      </c>
      <c r="G14" s="225">
        <v>20</v>
      </c>
      <c r="H14" s="225">
        <v>30</v>
      </c>
      <c r="I14" s="225">
        <v>20</v>
      </c>
      <c r="J14" s="225">
        <v>25</v>
      </c>
      <c r="K14" s="225">
        <v>25</v>
      </c>
      <c r="L14" s="225">
        <v>25</v>
      </c>
    </row>
    <row r="15" spans="1:13" x14ac:dyDescent="0.25">
      <c r="A15" s="217" t="s">
        <v>20</v>
      </c>
      <c r="B15" s="225">
        <v>20</v>
      </c>
      <c r="C15" s="225" t="s">
        <v>206</v>
      </c>
      <c r="D15" s="225">
        <v>0</v>
      </c>
      <c r="E15" s="225">
        <v>0</v>
      </c>
      <c r="F15" s="225">
        <v>0</v>
      </c>
      <c r="G15" s="225">
        <v>0</v>
      </c>
      <c r="H15" s="225">
        <v>0</v>
      </c>
      <c r="I15" s="225">
        <v>0</v>
      </c>
      <c r="J15" s="225">
        <v>0</v>
      </c>
      <c r="K15" s="225">
        <v>0</v>
      </c>
      <c r="L15" s="225">
        <v>0</v>
      </c>
    </row>
    <row r="16" spans="1:13" x14ac:dyDescent="0.25">
      <c r="A16" s="217" t="s">
        <v>23</v>
      </c>
      <c r="B16" s="225">
        <v>5</v>
      </c>
      <c r="C16" s="225">
        <v>10</v>
      </c>
      <c r="D16" s="225" t="s">
        <v>206</v>
      </c>
      <c r="E16" s="225">
        <v>0</v>
      </c>
      <c r="F16" s="225">
        <v>5</v>
      </c>
      <c r="G16" s="225">
        <v>20</v>
      </c>
      <c r="H16" s="225">
        <v>5</v>
      </c>
      <c r="I16" s="225">
        <v>0</v>
      </c>
      <c r="J16" s="225">
        <v>0</v>
      </c>
      <c r="K16" s="225">
        <v>0</v>
      </c>
      <c r="L16" s="225">
        <v>0</v>
      </c>
    </row>
    <row r="17" spans="1:12" x14ac:dyDescent="0.25">
      <c r="A17" s="217" t="s">
        <v>24</v>
      </c>
      <c r="B17" s="225">
        <v>0</v>
      </c>
      <c r="C17" s="225">
        <v>0</v>
      </c>
      <c r="D17" s="225" t="s">
        <v>206</v>
      </c>
      <c r="E17" s="225">
        <v>0</v>
      </c>
      <c r="F17" s="225">
        <v>0</v>
      </c>
      <c r="G17" s="225">
        <v>0</v>
      </c>
      <c r="H17" s="225">
        <v>0</v>
      </c>
      <c r="I17" s="225">
        <v>0</v>
      </c>
      <c r="J17" s="225">
        <v>0</v>
      </c>
      <c r="K17" s="225">
        <v>0</v>
      </c>
      <c r="L17" s="225">
        <v>0</v>
      </c>
    </row>
    <row r="18" spans="1:12" x14ac:dyDescent="0.25">
      <c r="A18" s="217" t="s">
        <v>27</v>
      </c>
      <c r="B18" s="225" t="s">
        <v>206</v>
      </c>
      <c r="C18" s="225">
        <v>0</v>
      </c>
      <c r="D18" s="225">
        <v>0</v>
      </c>
      <c r="E18" s="225">
        <v>0</v>
      </c>
      <c r="F18" s="225">
        <v>0</v>
      </c>
      <c r="G18" s="225">
        <v>0</v>
      </c>
      <c r="H18" s="225">
        <v>0</v>
      </c>
      <c r="I18" s="225">
        <v>0</v>
      </c>
      <c r="J18" s="225">
        <v>0</v>
      </c>
      <c r="K18" s="225">
        <v>0</v>
      </c>
      <c r="L18" s="225">
        <v>0</v>
      </c>
    </row>
    <row r="19" spans="1:12" x14ac:dyDescent="0.25">
      <c r="A19" s="217" t="s">
        <v>28</v>
      </c>
      <c r="B19" s="225">
        <v>0</v>
      </c>
      <c r="C19" s="225">
        <v>0</v>
      </c>
      <c r="D19" s="225">
        <v>0</v>
      </c>
      <c r="E19" s="225">
        <v>0</v>
      </c>
      <c r="F19" s="225">
        <v>0</v>
      </c>
      <c r="G19" s="225">
        <v>0</v>
      </c>
      <c r="H19" s="225">
        <v>0</v>
      </c>
      <c r="I19" s="225">
        <v>0</v>
      </c>
      <c r="J19" s="225" t="s">
        <v>206</v>
      </c>
      <c r="K19" s="225">
        <v>0</v>
      </c>
      <c r="L19" s="225">
        <v>0</v>
      </c>
    </row>
    <row r="20" spans="1:12" x14ac:dyDescent="0.25">
      <c r="A20" s="217" t="s">
        <v>30</v>
      </c>
      <c r="B20" s="225">
        <v>10</v>
      </c>
      <c r="C20" s="225">
        <v>5</v>
      </c>
      <c r="D20" s="225">
        <v>5</v>
      </c>
      <c r="E20" s="225" t="s">
        <v>206</v>
      </c>
      <c r="F20" s="225">
        <v>5</v>
      </c>
      <c r="G20" s="225">
        <v>10</v>
      </c>
      <c r="H20" s="225">
        <v>5</v>
      </c>
      <c r="I20" s="225" t="s">
        <v>206</v>
      </c>
      <c r="J20" s="225">
        <v>0</v>
      </c>
      <c r="K20" s="225" t="s">
        <v>206</v>
      </c>
      <c r="L20" s="225">
        <v>0</v>
      </c>
    </row>
    <row r="21" spans="1:12" x14ac:dyDescent="0.25">
      <c r="A21" s="217" t="s">
        <v>31</v>
      </c>
      <c r="B21" s="225" t="s">
        <v>206</v>
      </c>
      <c r="C21" s="225" t="s">
        <v>206</v>
      </c>
      <c r="D21" s="225" t="s">
        <v>206</v>
      </c>
      <c r="E21" s="225" t="s">
        <v>206</v>
      </c>
      <c r="F21" s="225" t="s">
        <v>206</v>
      </c>
      <c r="G21" s="225">
        <v>5</v>
      </c>
      <c r="H21" s="225" t="s">
        <v>206</v>
      </c>
      <c r="I21" s="225" t="s">
        <v>206</v>
      </c>
      <c r="J21" s="225" t="s">
        <v>206</v>
      </c>
      <c r="K21" s="225">
        <v>0</v>
      </c>
      <c r="L21" s="225">
        <v>0</v>
      </c>
    </row>
    <row r="22" spans="1:12" x14ac:dyDescent="0.25">
      <c r="A22" s="217" t="s">
        <v>91</v>
      </c>
      <c r="B22" s="225">
        <v>1185</v>
      </c>
      <c r="C22" s="225">
        <v>1180</v>
      </c>
      <c r="D22" s="225">
        <v>945</v>
      </c>
      <c r="E22" s="225">
        <v>710</v>
      </c>
      <c r="F22" s="225">
        <v>1030</v>
      </c>
      <c r="G22" s="225">
        <v>1010</v>
      </c>
      <c r="H22" s="225">
        <v>1000</v>
      </c>
      <c r="I22" s="225">
        <v>560</v>
      </c>
      <c r="J22" s="225">
        <v>1405</v>
      </c>
      <c r="K22" s="225">
        <v>865</v>
      </c>
      <c r="L22" s="225">
        <v>950</v>
      </c>
    </row>
    <row r="23" spans="1:12" x14ac:dyDescent="0.25">
      <c r="A23" s="283"/>
      <c r="B23" s="342"/>
      <c r="C23" s="342"/>
      <c r="D23" s="342"/>
      <c r="E23" s="342"/>
      <c r="F23" s="342"/>
      <c r="G23" s="342"/>
      <c r="H23" s="342"/>
      <c r="I23" s="342"/>
      <c r="J23" s="342"/>
      <c r="K23" s="342"/>
      <c r="L23" s="342"/>
    </row>
    <row r="24" spans="1:12" x14ac:dyDescent="0.25">
      <c r="A24" s="37" t="s">
        <v>134</v>
      </c>
    </row>
    <row r="26" spans="1:12" ht="56.25" customHeight="1" x14ac:dyDescent="0.25">
      <c r="A26" s="369" t="s">
        <v>247</v>
      </c>
      <c r="B26" s="369"/>
      <c r="C26" s="369"/>
      <c r="D26" s="369"/>
      <c r="E26" s="369"/>
      <c r="F26" s="369"/>
      <c r="G26" s="369"/>
      <c r="H26" s="369"/>
    </row>
    <row r="27" spans="1:12" ht="68.25" customHeight="1" x14ac:dyDescent="0.25">
      <c r="A27" s="369" t="s">
        <v>248</v>
      </c>
      <c r="B27" s="369"/>
      <c r="C27" s="369"/>
      <c r="D27" s="369"/>
      <c r="E27" s="369"/>
      <c r="F27" s="369"/>
      <c r="G27" s="369"/>
      <c r="H27" s="369"/>
    </row>
  </sheetData>
  <mergeCells count="5">
    <mergeCell ref="A27:H27"/>
    <mergeCell ref="B4:E4"/>
    <mergeCell ref="F4:I4"/>
    <mergeCell ref="J4:L4"/>
    <mergeCell ref="A26:H2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3"/>
  <sheetViews>
    <sheetView showGridLines="0" workbookViewId="0">
      <selection activeCell="G21" sqref="G21:H21"/>
    </sheetView>
  </sheetViews>
  <sheetFormatPr defaultColWidth="8.85546875" defaultRowHeight="15" x14ac:dyDescent="0.25"/>
  <cols>
    <col min="1" max="1" customWidth="true" width="21.140625" collapsed="false"/>
    <col min="2" max="2" bestFit="true" customWidth="true" width="11.5703125" collapsed="false"/>
    <col min="3" max="3" bestFit="true" customWidth="true" width="10.28515625" collapsed="false"/>
    <col min="4" max="4" bestFit="true" customWidth="true" width="10.5703125" collapsed="false"/>
    <col min="5" max="5" bestFit="true" customWidth="true" width="8.0" collapsed="false"/>
    <col min="6" max="6" bestFit="true" customWidth="true" width="11.5703125" collapsed="false"/>
    <col min="7" max="7" bestFit="true" customWidth="true" width="10.28515625" collapsed="false"/>
    <col min="8" max="8" bestFit="true" customWidth="true" width="10.5703125" collapsed="false"/>
    <col min="9" max="9" bestFit="true" customWidth="true" width="8.0" collapsed="false"/>
    <col min="10" max="10" bestFit="true" customWidth="true" width="11.5703125" collapsed="false"/>
    <col min="11" max="11" bestFit="true" customWidth="true" width="10.28515625" collapsed="false"/>
    <col min="12" max="12" bestFit="true" customWidth="true" width="10.5703125" collapsed="false"/>
    <col min="233" max="233" customWidth="true" width="21.140625" collapsed="false"/>
    <col min="238" max="238" customWidth="true" width="11.7109375" collapsed="false"/>
    <col min="489" max="489" customWidth="true" width="21.140625" collapsed="false"/>
    <col min="494" max="494" customWidth="true" width="11.7109375" collapsed="false"/>
    <col min="745" max="745" customWidth="true" width="21.140625" collapsed="false"/>
    <col min="750" max="750" customWidth="true" width="11.7109375" collapsed="false"/>
    <col min="1001" max="1001" customWidth="true" width="21.140625" collapsed="false"/>
    <col min="1006" max="1006" customWidth="true" width="11.7109375" collapsed="false"/>
    <col min="1257" max="1257" customWidth="true" width="21.140625" collapsed="false"/>
    <col min="1262" max="1262" customWidth="true" width="11.7109375" collapsed="false"/>
    <col min="1513" max="1513" customWidth="true" width="21.140625" collapsed="false"/>
    <col min="1518" max="1518" customWidth="true" width="11.7109375" collapsed="false"/>
    <col min="1769" max="1769" customWidth="true" width="21.140625" collapsed="false"/>
    <col min="1774" max="1774" customWidth="true" width="11.7109375" collapsed="false"/>
    <col min="2025" max="2025" customWidth="true" width="21.140625" collapsed="false"/>
    <col min="2030" max="2030" customWidth="true" width="11.7109375" collapsed="false"/>
    <col min="2281" max="2281" customWidth="true" width="21.140625" collapsed="false"/>
    <col min="2286" max="2286" customWidth="true" width="11.7109375" collapsed="false"/>
    <col min="2537" max="2537" customWidth="true" width="21.140625" collapsed="false"/>
    <col min="2542" max="2542" customWidth="true" width="11.7109375" collapsed="false"/>
    <col min="2793" max="2793" customWidth="true" width="21.140625" collapsed="false"/>
    <col min="2798" max="2798" customWidth="true" width="11.7109375" collapsed="false"/>
    <col min="3049" max="3049" customWidth="true" width="21.140625" collapsed="false"/>
    <col min="3054" max="3054" customWidth="true" width="11.7109375" collapsed="false"/>
    <col min="3305" max="3305" customWidth="true" width="21.140625" collapsed="false"/>
    <col min="3310" max="3310" customWidth="true" width="11.7109375" collapsed="false"/>
    <col min="3561" max="3561" customWidth="true" width="21.140625" collapsed="false"/>
    <col min="3566" max="3566" customWidth="true" width="11.7109375" collapsed="false"/>
    <col min="3817" max="3817" customWidth="true" width="21.140625" collapsed="false"/>
    <col min="3822" max="3822" customWidth="true" width="11.7109375" collapsed="false"/>
    <col min="4073" max="4073" customWidth="true" width="21.140625" collapsed="false"/>
    <col min="4078" max="4078" customWidth="true" width="11.7109375" collapsed="false"/>
    <col min="4329" max="4329" customWidth="true" width="21.140625" collapsed="false"/>
    <col min="4334" max="4334" customWidth="true" width="11.7109375" collapsed="false"/>
    <col min="4585" max="4585" customWidth="true" width="21.140625" collapsed="false"/>
    <col min="4590" max="4590" customWidth="true" width="11.7109375" collapsed="false"/>
    <col min="4841" max="4841" customWidth="true" width="21.140625" collapsed="false"/>
    <col min="4846" max="4846" customWidth="true" width="11.7109375" collapsed="false"/>
    <col min="5097" max="5097" customWidth="true" width="21.140625" collapsed="false"/>
    <col min="5102" max="5102" customWidth="true" width="11.7109375" collapsed="false"/>
    <col min="5353" max="5353" customWidth="true" width="21.140625" collapsed="false"/>
    <col min="5358" max="5358" customWidth="true" width="11.7109375" collapsed="false"/>
    <col min="5609" max="5609" customWidth="true" width="21.140625" collapsed="false"/>
    <col min="5614" max="5614" customWidth="true" width="11.7109375" collapsed="false"/>
    <col min="5865" max="5865" customWidth="true" width="21.140625" collapsed="false"/>
    <col min="5870" max="5870" customWidth="true" width="11.7109375" collapsed="false"/>
    <col min="6121" max="6121" customWidth="true" width="21.140625" collapsed="false"/>
    <col min="6126" max="6126" customWidth="true" width="11.7109375" collapsed="false"/>
    <col min="6377" max="6377" customWidth="true" width="21.140625" collapsed="false"/>
    <col min="6382" max="6382" customWidth="true" width="11.7109375" collapsed="false"/>
    <col min="6633" max="6633" customWidth="true" width="21.140625" collapsed="false"/>
    <col min="6638" max="6638" customWidth="true" width="11.7109375" collapsed="false"/>
    <col min="6889" max="6889" customWidth="true" width="21.140625" collapsed="false"/>
    <col min="6894" max="6894" customWidth="true" width="11.7109375" collapsed="false"/>
    <col min="7145" max="7145" customWidth="true" width="21.140625" collapsed="false"/>
    <col min="7150" max="7150" customWidth="true" width="11.7109375" collapsed="false"/>
    <col min="7401" max="7401" customWidth="true" width="21.140625" collapsed="false"/>
    <col min="7406" max="7406" customWidth="true" width="11.7109375" collapsed="false"/>
    <col min="7657" max="7657" customWidth="true" width="21.140625" collapsed="false"/>
    <col min="7662" max="7662" customWidth="true" width="11.7109375" collapsed="false"/>
    <col min="7913" max="7913" customWidth="true" width="21.140625" collapsed="false"/>
    <col min="7918" max="7918" customWidth="true" width="11.7109375" collapsed="false"/>
    <col min="8169" max="8169" customWidth="true" width="21.140625" collapsed="false"/>
    <col min="8174" max="8174" customWidth="true" width="11.7109375" collapsed="false"/>
    <col min="8425" max="8425" customWidth="true" width="21.140625" collapsed="false"/>
    <col min="8430" max="8430" customWidth="true" width="11.7109375" collapsed="false"/>
    <col min="8681" max="8681" customWidth="true" width="21.140625" collapsed="false"/>
    <col min="8686" max="8686" customWidth="true" width="11.7109375" collapsed="false"/>
    <col min="8937" max="8937" customWidth="true" width="21.140625" collapsed="false"/>
    <col min="8942" max="8942" customWidth="true" width="11.7109375" collapsed="false"/>
    <col min="9193" max="9193" customWidth="true" width="21.140625" collapsed="false"/>
    <col min="9198" max="9198" customWidth="true" width="11.7109375" collapsed="false"/>
    <col min="9449" max="9449" customWidth="true" width="21.140625" collapsed="false"/>
    <col min="9454" max="9454" customWidth="true" width="11.7109375" collapsed="false"/>
    <col min="9705" max="9705" customWidth="true" width="21.140625" collapsed="false"/>
    <col min="9710" max="9710" customWidth="true" width="11.7109375" collapsed="false"/>
    <col min="9961" max="9961" customWidth="true" width="21.140625" collapsed="false"/>
    <col min="9966" max="9966" customWidth="true" width="11.7109375" collapsed="false"/>
    <col min="10217" max="10217" customWidth="true" width="21.140625" collapsed="false"/>
    <col min="10222" max="10222" customWidth="true" width="11.7109375" collapsed="false"/>
    <col min="10473" max="10473" customWidth="true" width="21.140625" collapsed="false"/>
    <col min="10478" max="10478" customWidth="true" width="11.7109375" collapsed="false"/>
    <col min="10729" max="10729" customWidth="true" width="21.140625" collapsed="false"/>
    <col min="10734" max="10734" customWidth="true" width="11.7109375" collapsed="false"/>
    <col min="10985" max="10985" customWidth="true" width="21.140625" collapsed="false"/>
    <col min="10990" max="10990" customWidth="true" width="11.7109375" collapsed="false"/>
    <col min="11241" max="11241" customWidth="true" width="21.140625" collapsed="false"/>
    <col min="11246" max="11246" customWidth="true" width="11.7109375" collapsed="false"/>
    <col min="11497" max="11497" customWidth="true" width="21.140625" collapsed="false"/>
    <col min="11502" max="11502" customWidth="true" width="11.7109375" collapsed="false"/>
    <col min="11753" max="11753" customWidth="true" width="21.140625" collapsed="false"/>
    <col min="11758" max="11758" customWidth="true" width="11.7109375" collapsed="false"/>
    <col min="12009" max="12009" customWidth="true" width="21.140625" collapsed="false"/>
    <col min="12014" max="12014" customWidth="true" width="11.7109375" collapsed="false"/>
    <col min="12265" max="12265" customWidth="true" width="21.140625" collapsed="false"/>
    <col min="12270" max="12270" customWidth="true" width="11.7109375" collapsed="false"/>
    <col min="12521" max="12521" customWidth="true" width="21.140625" collapsed="false"/>
    <col min="12526" max="12526" customWidth="true" width="11.7109375" collapsed="false"/>
    <col min="12777" max="12777" customWidth="true" width="21.140625" collapsed="false"/>
    <col min="12782" max="12782" customWidth="true" width="11.7109375" collapsed="false"/>
    <col min="13033" max="13033" customWidth="true" width="21.140625" collapsed="false"/>
    <col min="13038" max="13038" customWidth="true" width="11.7109375" collapsed="false"/>
    <col min="13289" max="13289" customWidth="true" width="21.140625" collapsed="false"/>
    <col min="13294" max="13294" customWidth="true" width="11.7109375" collapsed="false"/>
    <col min="13545" max="13545" customWidth="true" width="21.140625" collapsed="false"/>
    <col min="13550" max="13550" customWidth="true" width="11.7109375" collapsed="false"/>
    <col min="13801" max="13801" customWidth="true" width="21.140625" collapsed="false"/>
    <col min="13806" max="13806" customWidth="true" width="11.7109375" collapsed="false"/>
    <col min="14057" max="14057" customWidth="true" width="21.140625" collapsed="false"/>
    <col min="14062" max="14062" customWidth="true" width="11.7109375" collapsed="false"/>
    <col min="14313" max="14313" customWidth="true" width="21.140625" collapsed="false"/>
    <col min="14318" max="14318" customWidth="true" width="11.7109375" collapsed="false"/>
    <col min="14569" max="14569" customWidth="true" width="21.140625" collapsed="false"/>
    <col min="14574" max="14574" customWidth="true" width="11.7109375" collapsed="false"/>
    <col min="14825" max="14825" customWidth="true" width="21.140625" collapsed="false"/>
    <col min="14830" max="14830" customWidth="true" width="11.7109375" collapsed="false"/>
    <col min="15081" max="15081" customWidth="true" width="21.140625" collapsed="false"/>
    <col min="15086" max="15086" customWidth="true" width="11.7109375" collapsed="false"/>
    <col min="15337" max="15337" customWidth="true" width="21.140625" collapsed="false"/>
    <col min="15342" max="15342" customWidth="true" width="11.7109375" collapsed="false"/>
    <col min="15593" max="15593" customWidth="true" width="21.140625" collapsed="false"/>
    <col min="15598" max="15598" customWidth="true" width="11.7109375" collapsed="false"/>
    <col min="15849" max="15849" customWidth="true" width="21.140625" collapsed="false"/>
    <col min="15854" max="15854" customWidth="true" width="11.7109375" collapsed="false"/>
    <col min="16105" max="16105" customWidth="true" width="21.140625" collapsed="false"/>
    <col min="16110" max="16110" customWidth="true" width="11.7109375" collapsed="false"/>
  </cols>
  <sheetData>
    <row r="1" spans="1:12" x14ac:dyDescent="0.25">
      <c r="A1" s="53" t="s">
        <v>217</v>
      </c>
    </row>
    <row r="2" spans="1:12" x14ac:dyDescent="0.25">
      <c r="A2" s="74" t="s">
        <v>135</v>
      </c>
    </row>
    <row r="3" spans="1:12" s="108" customFormat="1" x14ac:dyDescent="0.25">
      <c r="A3" s="74"/>
    </row>
    <row r="4" spans="1:12" s="108" customFormat="1" x14ac:dyDescent="0.25">
      <c r="B4" s="361">
        <v>2017</v>
      </c>
      <c r="C4" s="362"/>
      <c r="D4" s="362"/>
      <c r="E4" s="362"/>
      <c r="F4" s="361">
        <v>2018</v>
      </c>
      <c r="G4" s="362"/>
      <c r="H4" s="362"/>
      <c r="I4" s="362"/>
      <c r="J4" s="363">
        <v>2019</v>
      </c>
      <c r="K4" s="364"/>
      <c r="L4" s="365"/>
    </row>
    <row r="5" spans="1:12" s="108" customFormat="1" ht="19.5" customHeight="1" x14ac:dyDescent="0.25">
      <c r="B5" s="87" t="s">
        <v>71</v>
      </c>
      <c r="C5" s="87" t="s">
        <v>72</v>
      </c>
      <c r="D5" s="86" t="s">
        <v>69</v>
      </c>
      <c r="E5" s="86" t="s">
        <v>70</v>
      </c>
      <c r="F5" s="87" t="s">
        <v>71</v>
      </c>
      <c r="G5" s="87" t="s">
        <v>72</v>
      </c>
      <c r="H5" s="87" t="s">
        <v>69</v>
      </c>
      <c r="I5" s="87" t="s">
        <v>70</v>
      </c>
      <c r="J5" s="87" t="s">
        <v>71</v>
      </c>
      <c r="K5" s="87" t="s">
        <v>72</v>
      </c>
      <c r="L5" s="87" t="s">
        <v>69</v>
      </c>
    </row>
    <row r="6" spans="1:12" s="108" customFormat="1" x14ac:dyDescent="0.25">
      <c r="A6" s="99" t="s">
        <v>2</v>
      </c>
      <c r="B6" s="225" t="s">
        <v>206</v>
      </c>
      <c r="C6" s="225">
        <v>0</v>
      </c>
      <c r="D6" s="225">
        <v>0</v>
      </c>
      <c r="E6" s="225">
        <v>0</v>
      </c>
      <c r="F6" s="225">
        <v>0</v>
      </c>
      <c r="G6" s="225">
        <v>0</v>
      </c>
      <c r="H6" s="225">
        <v>0</v>
      </c>
      <c r="I6" s="225">
        <v>0</v>
      </c>
      <c r="J6" s="225">
        <v>0</v>
      </c>
      <c r="K6" s="225">
        <v>0</v>
      </c>
      <c r="L6" s="225">
        <v>0</v>
      </c>
    </row>
    <row r="7" spans="1:12" s="108" customFormat="1" x14ac:dyDescent="0.25">
      <c r="A7" s="99" t="s">
        <v>4</v>
      </c>
      <c r="B7" s="225" t="s">
        <v>206</v>
      </c>
      <c r="C7" s="225">
        <v>0</v>
      </c>
      <c r="D7" s="225">
        <v>0</v>
      </c>
      <c r="E7" s="225">
        <v>0</v>
      </c>
      <c r="F7" s="225">
        <v>0</v>
      </c>
      <c r="G7" s="225">
        <v>0</v>
      </c>
      <c r="H7" s="225" t="s">
        <v>206</v>
      </c>
      <c r="I7" s="225">
        <v>0</v>
      </c>
      <c r="J7" s="225">
        <v>0</v>
      </c>
      <c r="K7" s="225">
        <v>0</v>
      </c>
      <c r="L7" s="225">
        <v>0</v>
      </c>
    </row>
    <row r="8" spans="1:12" s="108" customFormat="1" x14ac:dyDescent="0.25">
      <c r="A8" s="99" t="s">
        <v>6</v>
      </c>
      <c r="B8" s="225">
        <v>0</v>
      </c>
      <c r="C8" s="225">
        <v>0</v>
      </c>
      <c r="D8" s="225">
        <v>0</v>
      </c>
      <c r="E8" s="225">
        <v>0</v>
      </c>
      <c r="F8" s="225">
        <v>0</v>
      </c>
      <c r="G8" s="225" t="s">
        <v>206</v>
      </c>
      <c r="H8" s="225">
        <v>0</v>
      </c>
      <c r="I8" s="225" t="s">
        <v>206</v>
      </c>
      <c r="J8" s="225">
        <v>0</v>
      </c>
      <c r="K8" s="225">
        <v>0</v>
      </c>
      <c r="L8" s="225">
        <v>0</v>
      </c>
    </row>
    <row r="9" spans="1:12" s="108" customFormat="1" x14ac:dyDescent="0.25">
      <c r="A9" s="99" t="s">
        <v>8</v>
      </c>
      <c r="B9" s="225">
        <v>0</v>
      </c>
      <c r="C9" s="225">
        <v>0</v>
      </c>
      <c r="D9" s="225">
        <v>0</v>
      </c>
      <c r="E9" s="225">
        <v>0</v>
      </c>
      <c r="F9" s="225">
        <v>0</v>
      </c>
      <c r="G9" s="225">
        <v>0</v>
      </c>
      <c r="H9" s="225">
        <v>0</v>
      </c>
      <c r="I9" s="225">
        <v>0</v>
      </c>
      <c r="J9" s="225">
        <v>0</v>
      </c>
      <c r="K9" s="225">
        <v>0</v>
      </c>
      <c r="L9" s="225" t="s">
        <v>206</v>
      </c>
    </row>
    <row r="10" spans="1:12" s="108" customFormat="1" x14ac:dyDescent="0.25">
      <c r="A10" s="99" t="s">
        <v>10</v>
      </c>
      <c r="B10" s="225">
        <v>10</v>
      </c>
      <c r="C10" s="225" t="s">
        <v>206</v>
      </c>
      <c r="D10" s="225">
        <v>0</v>
      </c>
      <c r="E10" s="225">
        <v>10</v>
      </c>
      <c r="F10" s="225" t="s">
        <v>206</v>
      </c>
      <c r="G10" s="225" t="s">
        <v>206</v>
      </c>
      <c r="H10" s="225" t="s">
        <v>206</v>
      </c>
      <c r="I10" s="225">
        <v>5</v>
      </c>
      <c r="J10" s="225">
        <v>0</v>
      </c>
      <c r="K10" s="225">
        <v>0</v>
      </c>
      <c r="L10" s="225">
        <v>0</v>
      </c>
    </row>
    <row r="11" spans="1:12" s="108" customFormat="1" x14ac:dyDescent="0.25">
      <c r="A11" s="99" t="s">
        <v>13</v>
      </c>
      <c r="B11" s="225">
        <v>5</v>
      </c>
      <c r="C11" s="225">
        <v>75</v>
      </c>
      <c r="D11" s="225">
        <v>80</v>
      </c>
      <c r="E11" s="225">
        <v>65</v>
      </c>
      <c r="F11" s="225">
        <v>85</v>
      </c>
      <c r="G11" s="225">
        <v>175</v>
      </c>
      <c r="H11" s="225">
        <v>105</v>
      </c>
      <c r="I11" s="225">
        <v>110</v>
      </c>
      <c r="J11" s="225">
        <v>60</v>
      </c>
      <c r="K11" s="225">
        <v>70</v>
      </c>
      <c r="L11" s="225">
        <v>55</v>
      </c>
    </row>
    <row r="12" spans="1:12" s="108" customFormat="1" x14ac:dyDescent="0.25">
      <c r="A12" s="99" t="s">
        <v>15</v>
      </c>
      <c r="B12" s="225">
        <v>0</v>
      </c>
      <c r="C12" s="225">
        <v>0</v>
      </c>
      <c r="D12" s="225">
        <v>0</v>
      </c>
      <c r="E12" s="225">
        <v>0</v>
      </c>
      <c r="F12" s="225">
        <v>0</v>
      </c>
      <c r="G12" s="225">
        <v>0</v>
      </c>
      <c r="H12" s="225">
        <v>0</v>
      </c>
      <c r="I12" s="225">
        <v>0</v>
      </c>
      <c r="J12" s="225">
        <v>0</v>
      </c>
      <c r="K12" s="225">
        <v>0</v>
      </c>
      <c r="L12" s="225" t="s">
        <v>206</v>
      </c>
    </row>
    <row r="13" spans="1:12" s="108" customFormat="1" x14ac:dyDescent="0.25">
      <c r="A13" s="99" t="s">
        <v>16</v>
      </c>
      <c r="B13" s="225">
        <v>0</v>
      </c>
      <c r="C13" s="225">
        <v>0</v>
      </c>
      <c r="D13" s="225">
        <v>0</v>
      </c>
      <c r="E13" s="225">
        <v>0</v>
      </c>
      <c r="F13" s="225">
        <v>0</v>
      </c>
      <c r="G13" s="225">
        <v>0</v>
      </c>
      <c r="H13" s="225">
        <v>0</v>
      </c>
      <c r="I13" s="225">
        <v>0</v>
      </c>
      <c r="J13" s="225" t="s">
        <v>206</v>
      </c>
      <c r="K13" s="225" t="s">
        <v>206</v>
      </c>
      <c r="L13" s="225" t="s">
        <v>206</v>
      </c>
    </row>
    <row r="14" spans="1:12" s="108" customFormat="1" x14ac:dyDescent="0.25">
      <c r="A14" s="99" t="s">
        <v>17</v>
      </c>
      <c r="B14" s="225">
        <v>5</v>
      </c>
      <c r="C14" s="225" t="s">
        <v>206</v>
      </c>
      <c r="D14" s="225">
        <v>10</v>
      </c>
      <c r="E14" s="225">
        <v>5</v>
      </c>
      <c r="F14" s="225">
        <v>10</v>
      </c>
      <c r="G14" s="225">
        <v>5</v>
      </c>
      <c r="H14" s="225">
        <v>10</v>
      </c>
      <c r="I14" s="225">
        <v>5</v>
      </c>
      <c r="J14" s="225">
        <v>10</v>
      </c>
      <c r="K14" s="225">
        <v>10</v>
      </c>
      <c r="L14" s="225">
        <v>20</v>
      </c>
    </row>
    <row r="15" spans="1:12" s="108" customFormat="1" x14ac:dyDescent="0.25">
      <c r="A15" s="99" t="s">
        <v>18</v>
      </c>
      <c r="B15" s="225">
        <v>0</v>
      </c>
      <c r="C15" s="225" t="s">
        <v>206</v>
      </c>
      <c r="D15" s="225">
        <v>0</v>
      </c>
      <c r="E15" s="225" t="s">
        <v>206</v>
      </c>
      <c r="F15" s="225">
        <v>5</v>
      </c>
      <c r="G15" s="225">
        <v>10</v>
      </c>
      <c r="H15" s="225" t="s">
        <v>206</v>
      </c>
      <c r="I15" s="225">
        <v>5</v>
      </c>
      <c r="J15" s="225">
        <v>10</v>
      </c>
      <c r="K15" s="225">
        <v>0</v>
      </c>
      <c r="L15" s="225">
        <v>0</v>
      </c>
    </row>
    <row r="16" spans="1:12" s="108" customFormat="1" x14ac:dyDescent="0.25">
      <c r="A16" s="99" t="s">
        <v>19</v>
      </c>
      <c r="B16" s="225">
        <v>0</v>
      </c>
      <c r="C16" s="225">
        <v>0</v>
      </c>
      <c r="D16" s="225">
        <v>0</v>
      </c>
      <c r="E16" s="225">
        <v>0</v>
      </c>
      <c r="F16" s="225">
        <v>0</v>
      </c>
      <c r="G16" s="225">
        <v>0</v>
      </c>
      <c r="H16" s="225">
        <v>0</v>
      </c>
      <c r="I16" s="225">
        <v>0</v>
      </c>
      <c r="J16" s="225">
        <v>0</v>
      </c>
      <c r="K16" s="225" t="s">
        <v>206</v>
      </c>
      <c r="L16" s="225">
        <v>5</v>
      </c>
    </row>
    <row r="17" spans="1:12" s="108" customFormat="1" x14ac:dyDescent="0.25">
      <c r="A17" s="99" t="s">
        <v>20</v>
      </c>
      <c r="B17" s="225">
        <v>0</v>
      </c>
      <c r="C17" s="225" t="s">
        <v>206</v>
      </c>
      <c r="D17" s="225">
        <v>0</v>
      </c>
      <c r="E17" s="225" t="s">
        <v>206</v>
      </c>
      <c r="F17" s="225">
        <v>5</v>
      </c>
      <c r="G17" s="225">
        <v>5</v>
      </c>
      <c r="H17" s="225" t="s">
        <v>206</v>
      </c>
      <c r="I17" s="225" t="s">
        <v>206</v>
      </c>
      <c r="J17" s="225">
        <v>0</v>
      </c>
      <c r="K17" s="225">
        <v>0</v>
      </c>
      <c r="L17" s="225">
        <v>0</v>
      </c>
    </row>
    <row r="18" spans="1:12" s="108" customFormat="1" x14ac:dyDescent="0.25">
      <c r="A18" s="99" t="s">
        <v>30</v>
      </c>
      <c r="B18" s="225">
        <v>0</v>
      </c>
      <c r="C18" s="225">
        <v>0</v>
      </c>
      <c r="D18" s="225">
        <v>0</v>
      </c>
      <c r="E18" s="225">
        <v>0</v>
      </c>
      <c r="F18" s="225">
        <v>0</v>
      </c>
      <c r="G18" s="225">
        <v>0</v>
      </c>
      <c r="H18" s="225" t="s">
        <v>206</v>
      </c>
      <c r="I18" s="225">
        <v>0</v>
      </c>
      <c r="J18" s="225">
        <v>0</v>
      </c>
      <c r="K18" s="225">
        <v>0</v>
      </c>
      <c r="L18" s="225">
        <v>0</v>
      </c>
    </row>
    <row r="19" spans="1:12" s="108" customFormat="1" x14ac:dyDescent="0.25">
      <c r="A19" s="99" t="s">
        <v>31</v>
      </c>
      <c r="B19" s="225">
        <v>0</v>
      </c>
      <c r="C19" s="225">
        <v>0</v>
      </c>
      <c r="D19" s="225" t="s">
        <v>206</v>
      </c>
      <c r="E19" s="225">
        <v>0</v>
      </c>
      <c r="F19" s="225">
        <v>5</v>
      </c>
      <c r="G19" s="225" t="s">
        <v>206</v>
      </c>
      <c r="H19" s="225" t="s">
        <v>206</v>
      </c>
      <c r="I19" s="225">
        <v>5</v>
      </c>
      <c r="J19" s="225">
        <v>5</v>
      </c>
      <c r="K19" s="225">
        <v>0</v>
      </c>
      <c r="L19" s="225" t="s">
        <v>206</v>
      </c>
    </row>
    <row r="20" spans="1:12" s="108" customFormat="1" x14ac:dyDescent="0.25">
      <c r="A20" s="99" t="s">
        <v>33</v>
      </c>
      <c r="B20" s="225">
        <v>0</v>
      </c>
      <c r="C20" s="225">
        <v>5</v>
      </c>
      <c r="D20" s="225">
        <v>0</v>
      </c>
      <c r="E20" s="225">
        <v>40</v>
      </c>
      <c r="F20" s="225">
        <v>20</v>
      </c>
      <c r="G20" s="225">
        <v>15</v>
      </c>
      <c r="H20" s="225">
        <v>45</v>
      </c>
      <c r="I20" s="225">
        <v>15</v>
      </c>
      <c r="J20" s="225">
        <v>5</v>
      </c>
      <c r="K20" s="225">
        <v>20</v>
      </c>
      <c r="L20" s="225">
        <v>0</v>
      </c>
    </row>
    <row r="21" spans="1:12" s="108" customFormat="1" x14ac:dyDescent="0.25">
      <c r="A21" s="99" t="s">
        <v>91</v>
      </c>
      <c r="B21" s="225">
        <v>25</v>
      </c>
      <c r="C21" s="225">
        <v>95</v>
      </c>
      <c r="D21" s="225">
        <v>90</v>
      </c>
      <c r="E21" s="225">
        <v>125</v>
      </c>
      <c r="F21" s="225">
        <v>130</v>
      </c>
      <c r="G21" s="225">
        <v>215</v>
      </c>
      <c r="H21" s="225">
        <v>170</v>
      </c>
      <c r="I21" s="225">
        <v>150</v>
      </c>
      <c r="J21" s="225">
        <v>90</v>
      </c>
      <c r="K21" s="225">
        <v>105</v>
      </c>
      <c r="L21" s="225">
        <v>85</v>
      </c>
    </row>
    <row r="22" spans="1:12" s="108" customFormat="1" x14ac:dyDescent="0.25">
      <c r="G22" s="65"/>
      <c r="K22" s="65"/>
      <c r="L22" s="65"/>
    </row>
    <row r="23" spans="1:12" s="108" customFormat="1" x14ac:dyDescent="0.25">
      <c r="A23" s="108" t="s">
        <v>134</v>
      </c>
    </row>
  </sheetData>
  <mergeCells count="3">
    <mergeCell ref="B4:E4"/>
    <mergeCell ref="F4:I4"/>
    <mergeCell ref="J4:L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20"/>
  <sheetViews>
    <sheetView showGridLines="0" workbookViewId="0">
      <selection activeCell="A12" sqref="A12"/>
    </sheetView>
  </sheetViews>
  <sheetFormatPr defaultRowHeight="15" x14ac:dyDescent="0.25"/>
  <cols>
    <col min="1" max="1" bestFit="true" customWidth="true" style="37" width="38.42578125" collapsed="false"/>
    <col min="2" max="2" bestFit="true" customWidth="true" style="37" width="11.5703125" collapsed="false"/>
    <col min="3" max="3" bestFit="true" customWidth="true" style="37" width="10.28515625" collapsed="false"/>
    <col min="4" max="4" bestFit="true" customWidth="true" style="37" width="10.5703125" collapsed="false"/>
    <col min="5" max="5" bestFit="true" customWidth="true" style="37" width="8.0" collapsed="false"/>
    <col min="6" max="6" bestFit="true" customWidth="true" style="37" width="11.5703125" collapsed="false"/>
    <col min="7" max="7" bestFit="true" customWidth="true" style="37" width="10.28515625" collapsed="false"/>
    <col min="8" max="8" bestFit="true" customWidth="true" style="37" width="10.5703125" collapsed="false"/>
    <col min="9" max="9" bestFit="true" customWidth="true" style="37" width="8.0" collapsed="false"/>
    <col min="10" max="10" bestFit="true" customWidth="true" style="37" width="11.5703125" collapsed="false"/>
    <col min="11" max="11" bestFit="true" customWidth="true" style="37" width="10.28515625" collapsed="false"/>
    <col min="12" max="12" bestFit="true" customWidth="true" style="37" width="10.5703125" collapsed="false"/>
    <col min="13" max="13" customWidth="true" style="37" width="3.140625" collapsed="false"/>
    <col min="14" max="15" style="37" width="9.140625" collapsed="false"/>
    <col min="16" max="16" customWidth="true" style="37" width="2.85546875" collapsed="false"/>
    <col min="17" max="16384" style="37" width="9.140625" collapsed="false"/>
  </cols>
  <sheetData>
    <row r="1" spans="1:18" x14ac:dyDescent="0.25">
      <c r="A1" s="106" t="s">
        <v>218</v>
      </c>
    </row>
    <row r="2" spans="1:18" x14ac:dyDescent="0.25">
      <c r="A2" s="80"/>
    </row>
    <row r="3" spans="1:18" x14ac:dyDescent="0.25">
      <c r="N3" s="359" t="s">
        <v>79</v>
      </c>
      <c r="O3" s="359"/>
      <c r="Q3" s="356" t="s">
        <v>77</v>
      </c>
      <c r="R3" s="358"/>
    </row>
    <row r="4" spans="1:18" x14ac:dyDescent="0.25">
      <c r="A4" s="80"/>
      <c r="B4" s="354">
        <v>2017</v>
      </c>
      <c r="C4" s="355"/>
      <c r="D4" s="355"/>
      <c r="E4" s="355"/>
      <c r="F4" s="354">
        <v>2018</v>
      </c>
      <c r="G4" s="355"/>
      <c r="H4" s="355"/>
      <c r="I4" s="355"/>
      <c r="J4" s="356">
        <v>2019</v>
      </c>
      <c r="K4" s="357"/>
      <c r="L4" s="358"/>
      <c r="N4" s="130">
        <v>2018</v>
      </c>
      <c r="O4" s="131">
        <v>2019</v>
      </c>
      <c r="Q4" s="130">
        <v>2018</v>
      </c>
      <c r="R4" s="131">
        <v>2019</v>
      </c>
    </row>
    <row r="5" spans="1:18" ht="30" x14ac:dyDescent="0.25">
      <c r="A5" s="80"/>
      <c r="B5" s="130" t="s">
        <v>71</v>
      </c>
      <c r="C5" s="130" t="s">
        <v>72</v>
      </c>
      <c r="D5" s="132" t="s">
        <v>69</v>
      </c>
      <c r="E5" s="132" t="s">
        <v>70</v>
      </c>
      <c r="F5" s="130" t="s">
        <v>71</v>
      </c>
      <c r="G5" s="130" t="s">
        <v>72</v>
      </c>
      <c r="H5" s="130" t="s">
        <v>69</v>
      </c>
      <c r="I5" s="130" t="s">
        <v>70</v>
      </c>
      <c r="J5" s="130" t="s">
        <v>71</v>
      </c>
      <c r="K5" s="130" t="s">
        <v>72</v>
      </c>
      <c r="L5" s="130" t="s">
        <v>69</v>
      </c>
      <c r="N5" s="133" t="s">
        <v>74</v>
      </c>
      <c r="O5" s="134" t="s">
        <v>74</v>
      </c>
      <c r="Q5" s="134" t="s">
        <v>78</v>
      </c>
      <c r="R5" s="134" t="s">
        <v>78</v>
      </c>
    </row>
    <row r="6" spans="1:18" x14ac:dyDescent="0.25">
      <c r="A6" s="218" t="s">
        <v>92</v>
      </c>
      <c r="B6" s="95">
        <v>6835</v>
      </c>
      <c r="C6" s="95">
        <v>6785</v>
      </c>
      <c r="D6" s="95">
        <v>6860</v>
      </c>
      <c r="E6" s="95">
        <v>6785</v>
      </c>
      <c r="F6" s="95">
        <v>6680</v>
      </c>
      <c r="G6" s="95">
        <v>7205</v>
      </c>
      <c r="H6" s="95">
        <v>7245</v>
      </c>
      <c r="I6" s="95">
        <v>7455</v>
      </c>
      <c r="J6" s="95">
        <v>6900</v>
      </c>
      <c r="K6" s="95">
        <v>7180</v>
      </c>
      <c r="L6" s="95">
        <v>6885</v>
      </c>
      <c r="N6" s="95">
        <f>SUM(G6:H6)</f>
        <v>14450</v>
      </c>
      <c r="O6" s="95">
        <f>SUM(K6:L6)</f>
        <v>14065</v>
      </c>
      <c r="Q6" s="95">
        <f>SUM(E6:H6)</f>
        <v>27915</v>
      </c>
      <c r="R6" s="95">
        <f>SUM(F6:I6)</f>
        <v>28585</v>
      </c>
    </row>
    <row r="7" spans="1:18" x14ac:dyDescent="0.25">
      <c r="A7" s="218" t="s">
        <v>186</v>
      </c>
      <c r="B7" s="95">
        <v>6355</v>
      </c>
      <c r="C7" s="95">
        <v>6335</v>
      </c>
      <c r="D7" s="95">
        <v>6440</v>
      </c>
      <c r="E7" s="95">
        <v>6355</v>
      </c>
      <c r="F7" s="95">
        <v>6220</v>
      </c>
      <c r="G7" s="95">
        <v>6780</v>
      </c>
      <c r="H7" s="95">
        <v>6810</v>
      </c>
      <c r="I7" s="95">
        <v>7065</v>
      </c>
      <c r="J7" s="95">
        <v>6510</v>
      </c>
      <c r="K7" s="95">
        <v>6780</v>
      </c>
      <c r="L7" s="95">
        <v>6510</v>
      </c>
      <c r="N7" s="95">
        <f t="shared" ref="N7:N8" si="0">SUM(G7:H7)</f>
        <v>13590</v>
      </c>
      <c r="O7" s="95">
        <f t="shared" ref="O7:O8" si="1">SUM(K7:L7)</f>
        <v>13290</v>
      </c>
      <c r="Q7" s="95">
        <f t="shared" ref="Q7:R8" si="2">SUM(E7:H7)</f>
        <v>26165</v>
      </c>
      <c r="R7" s="95">
        <f t="shared" si="2"/>
        <v>26875</v>
      </c>
    </row>
    <row r="8" spans="1:18" x14ac:dyDescent="0.25">
      <c r="A8" s="218" t="s">
        <v>203</v>
      </c>
      <c r="B8" s="95">
        <v>480</v>
      </c>
      <c r="C8" s="95">
        <v>450</v>
      </c>
      <c r="D8" s="95">
        <v>415</v>
      </c>
      <c r="E8" s="95">
        <v>435</v>
      </c>
      <c r="F8" s="95">
        <v>460</v>
      </c>
      <c r="G8" s="95">
        <v>425</v>
      </c>
      <c r="H8" s="95">
        <v>435</v>
      </c>
      <c r="I8" s="95">
        <v>390</v>
      </c>
      <c r="J8" s="95">
        <v>390</v>
      </c>
      <c r="K8" s="95">
        <v>405</v>
      </c>
      <c r="L8" s="95">
        <v>380</v>
      </c>
      <c r="N8" s="95">
        <f t="shared" si="0"/>
        <v>860</v>
      </c>
      <c r="O8" s="95">
        <f t="shared" si="1"/>
        <v>785</v>
      </c>
      <c r="Q8" s="95">
        <f t="shared" si="2"/>
        <v>1755</v>
      </c>
      <c r="R8" s="95">
        <f t="shared" si="2"/>
        <v>1710</v>
      </c>
    </row>
    <row r="9" spans="1:18" x14ac:dyDescent="0.25">
      <c r="A9" s="263" t="s">
        <v>207</v>
      </c>
      <c r="B9" s="219">
        <f>B7/B6</f>
        <v>0.92977322604242862</v>
      </c>
      <c r="C9" s="219">
        <f t="shared" ref="C9:R9" si="3">C7/C6</f>
        <v>0.93367722918201912</v>
      </c>
      <c r="D9" s="219">
        <f t="shared" si="3"/>
        <v>0.93877551020408168</v>
      </c>
      <c r="E9" s="219">
        <f t="shared" si="3"/>
        <v>0.93662490788504049</v>
      </c>
      <c r="F9" s="219">
        <f t="shared" si="3"/>
        <v>0.93113772455089816</v>
      </c>
      <c r="G9" s="219">
        <f t="shared" si="3"/>
        <v>0.94101318528799449</v>
      </c>
      <c r="H9" s="219">
        <f t="shared" si="3"/>
        <v>0.93995859213250521</v>
      </c>
      <c r="I9" s="219">
        <f t="shared" si="3"/>
        <v>0.9476861167002012</v>
      </c>
      <c r="J9" s="219">
        <f t="shared" si="3"/>
        <v>0.94347826086956521</v>
      </c>
      <c r="K9" s="219">
        <f t="shared" si="3"/>
        <v>0.94428969359331472</v>
      </c>
      <c r="L9" s="219">
        <f t="shared" si="3"/>
        <v>0.94553376906318087</v>
      </c>
      <c r="N9" s="219">
        <f t="shared" si="3"/>
        <v>0.94048442906574392</v>
      </c>
      <c r="O9" s="219">
        <f t="shared" si="3"/>
        <v>0.94489868467827942</v>
      </c>
      <c r="Q9" s="219">
        <f t="shared" si="3"/>
        <v>0.93730969013075405</v>
      </c>
      <c r="R9" s="219">
        <f t="shared" si="3"/>
        <v>0.94017841525275492</v>
      </c>
    </row>
    <row r="11" spans="1:18" x14ac:dyDescent="0.25">
      <c r="A11" s="106" t="s">
        <v>219</v>
      </c>
    </row>
    <row r="12" spans="1:18" x14ac:dyDescent="0.25">
      <c r="N12" s="359" t="s">
        <v>79</v>
      </c>
      <c r="O12" s="359"/>
      <c r="Q12" s="356" t="s">
        <v>77</v>
      </c>
      <c r="R12" s="358"/>
    </row>
    <row r="13" spans="1:18" x14ac:dyDescent="0.25">
      <c r="B13" s="354">
        <v>2017</v>
      </c>
      <c r="C13" s="355"/>
      <c r="D13" s="355"/>
      <c r="E13" s="355"/>
      <c r="F13" s="354">
        <v>2018</v>
      </c>
      <c r="G13" s="355"/>
      <c r="H13" s="355"/>
      <c r="I13" s="355"/>
      <c r="J13" s="356">
        <v>2019</v>
      </c>
      <c r="K13" s="357"/>
      <c r="L13" s="358"/>
      <c r="N13" s="130">
        <v>2018</v>
      </c>
      <c r="O13" s="131">
        <v>2019</v>
      </c>
      <c r="Q13" s="130">
        <v>2018</v>
      </c>
      <c r="R13" s="131">
        <v>2019</v>
      </c>
    </row>
    <row r="14" spans="1:18" ht="30" x14ac:dyDescent="0.25">
      <c r="B14" s="130" t="s">
        <v>71</v>
      </c>
      <c r="C14" s="130" t="s">
        <v>72</v>
      </c>
      <c r="D14" s="132" t="s">
        <v>69</v>
      </c>
      <c r="E14" s="132" t="s">
        <v>70</v>
      </c>
      <c r="F14" s="130" t="s">
        <v>71</v>
      </c>
      <c r="G14" s="130" t="s">
        <v>72</v>
      </c>
      <c r="H14" s="130" t="s">
        <v>69</v>
      </c>
      <c r="I14" s="130" t="s">
        <v>70</v>
      </c>
      <c r="J14" s="130" t="s">
        <v>71</v>
      </c>
      <c r="K14" s="130" t="s">
        <v>72</v>
      </c>
      <c r="L14" s="130" t="s">
        <v>69</v>
      </c>
      <c r="N14" s="133" t="s">
        <v>74</v>
      </c>
      <c r="O14" s="134" t="s">
        <v>74</v>
      </c>
      <c r="Q14" s="134" t="s">
        <v>78</v>
      </c>
      <c r="R14" s="134" t="s">
        <v>78</v>
      </c>
    </row>
    <row r="15" spans="1:18" x14ac:dyDescent="0.25">
      <c r="A15" s="217" t="s">
        <v>92</v>
      </c>
      <c r="B15" s="95">
        <v>360</v>
      </c>
      <c r="C15" s="95">
        <v>365</v>
      </c>
      <c r="D15" s="95">
        <v>355</v>
      </c>
      <c r="E15" s="95">
        <v>335</v>
      </c>
      <c r="F15" s="95">
        <v>405</v>
      </c>
      <c r="G15" s="95">
        <v>390</v>
      </c>
      <c r="H15" s="95">
        <v>410</v>
      </c>
      <c r="I15" s="95">
        <v>365</v>
      </c>
      <c r="J15" s="95">
        <v>360</v>
      </c>
      <c r="K15" s="95">
        <v>365</v>
      </c>
      <c r="L15" s="95">
        <v>325</v>
      </c>
      <c r="N15" s="95">
        <f>SUM(G15:H15)</f>
        <v>800</v>
      </c>
      <c r="O15" s="95">
        <f>SUM(K15:L15)</f>
        <v>690</v>
      </c>
      <c r="Q15" s="95">
        <f>SUM(E15:H15)</f>
        <v>1540</v>
      </c>
      <c r="R15" s="95">
        <f>SUM(F15:I15)</f>
        <v>1570</v>
      </c>
    </row>
    <row r="16" spans="1:18" x14ac:dyDescent="0.25">
      <c r="A16" s="217" t="s">
        <v>186</v>
      </c>
      <c r="B16" s="95">
        <v>330</v>
      </c>
      <c r="C16" s="95">
        <v>335</v>
      </c>
      <c r="D16" s="95">
        <v>330</v>
      </c>
      <c r="E16" s="95">
        <v>305</v>
      </c>
      <c r="F16" s="95">
        <v>375</v>
      </c>
      <c r="G16" s="95">
        <v>365</v>
      </c>
      <c r="H16" s="95">
        <v>375</v>
      </c>
      <c r="I16" s="95">
        <v>340</v>
      </c>
      <c r="J16" s="95">
        <v>335</v>
      </c>
      <c r="K16" s="95">
        <v>345</v>
      </c>
      <c r="L16" s="95">
        <v>310</v>
      </c>
      <c r="N16" s="95">
        <f t="shared" ref="N16:N17" si="4">SUM(G16:H16)</f>
        <v>740</v>
      </c>
      <c r="O16" s="95">
        <f t="shared" ref="O16:O17" si="5">SUM(K16:L16)</f>
        <v>655</v>
      </c>
      <c r="Q16" s="95">
        <f t="shared" ref="Q16:Q17" si="6">SUM(E16:H16)</f>
        <v>1420</v>
      </c>
      <c r="R16" s="95">
        <f t="shared" ref="R16:R17" si="7">SUM(F16:I16)</f>
        <v>1455</v>
      </c>
    </row>
    <row r="17" spans="1:18" x14ac:dyDescent="0.25">
      <c r="A17" s="217" t="s">
        <v>203</v>
      </c>
      <c r="B17" s="95">
        <v>30</v>
      </c>
      <c r="C17" s="95">
        <v>30</v>
      </c>
      <c r="D17" s="95">
        <v>25</v>
      </c>
      <c r="E17" s="95">
        <v>25</v>
      </c>
      <c r="F17" s="95">
        <v>30</v>
      </c>
      <c r="G17" s="95">
        <v>25</v>
      </c>
      <c r="H17" s="95">
        <v>35</v>
      </c>
      <c r="I17" s="95">
        <v>25</v>
      </c>
      <c r="J17" s="95">
        <v>25</v>
      </c>
      <c r="K17" s="95">
        <v>25</v>
      </c>
      <c r="L17" s="95">
        <v>15</v>
      </c>
      <c r="N17" s="95">
        <f t="shared" si="4"/>
        <v>60</v>
      </c>
      <c r="O17" s="95">
        <f t="shared" si="5"/>
        <v>40</v>
      </c>
      <c r="Q17" s="95">
        <f t="shared" si="6"/>
        <v>115</v>
      </c>
      <c r="R17" s="95">
        <f t="shared" si="7"/>
        <v>115</v>
      </c>
    </row>
    <row r="18" spans="1:18" x14ac:dyDescent="0.25">
      <c r="A18" s="263" t="s">
        <v>207</v>
      </c>
      <c r="B18" s="219">
        <f>B16/B15</f>
        <v>0.91666666666666663</v>
      </c>
      <c r="C18" s="219">
        <f t="shared" ref="C18:R18" si="8">C16/C15</f>
        <v>0.9178082191780822</v>
      </c>
      <c r="D18" s="219">
        <f t="shared" si="8"/>
        <v>0.92957746478873238</v>
      </c>
      <c r="E18" s="219">
        <f t="shared" si="8"/>
        <v>0.91044776119402981</v>
      </c>
      <c r="F18" s="219">
        <f t="shared" si="8"/>
        <v>0.92592592592592593</v>
      </c>
      <c r="G18" s="219">
        <f t="shared" si="8"/>
        <v>0.9358974358974359</v>
      </c>
      <c r="H18" s="219">
        <f t="shared" si="8"/>
        <v>0.91463414634146345</v>
      </c>
      <c r="I18" s="219">
        <f t="shared" si="8"/>
        <v>0.93150684931506844</v>
      </c>
      <c r="J18" s="219">
        <f t="shared" si="8"/>
        <v>0.93055555555555558</v>
      </c>
      <c r="K18" s="219">
        <f t="shared" si="8"/>
        <v>0.9452054794520548</v>
      </c>
      <c r="L18" s="219">
        <f t="shared" si="8"/>
        <v>0.9538461538461539</v>
      </c>
      <c r="N18" s="219">
        <f t="shared" si="8"/>
        <v>0.92500000000000004</v>
      </c>
      <c r="O18" s="219">
        <f t="shared" si="8"/>
        <v>0.94927536231884058</v>
      </c>
      <c r="Q18" s="219">
        <f t="shared" si="8"/>
        <v>0.92207792207792205</v>
      </c>
      <c r="R18" s="219">
        <f t="shared" si="8"/>
        <v>0.92675159235668791</v>
      </c>
    </row>
    <row r="20" spans="1:18" x14ac:dyDescent="0.25">
      <c r="A20" s="271" t="s">
        <v>125</v>
      </c>
    </row>
  </sheetData>
  <mergeCells count="10">
    <mergeCell ref="N12:O12"/>
    <mergeCell ref="B13:E13"/>
    <mergeCell ref="F13:I13"/>
    <mergeCell ref="J13:L13"/>
    <mergeCell ref="Q12:R12"/>
    <mergeCell ref="N3:O3"/>
    <mergeCell ref="Q3:R3"/>
    <mergeCell ref="B4:E4"/>
    <mergeCell ref="F4:I4"/>
    <mergeCell ref="J4:L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31"/>
  <sheetViews>
    <sheetView showGridLines="0" workbookViewId="0">
      <pane xSplit="1" topLeftCell="F1" activePane="topRight" state="frozen"/>
      <selection pane="topRight" activeCell="J32" sqref="J32"/>
    </sheetView>
  </sheetViews>
  <sheetFormatPr defaultRowHeight="15" x14ac:dyDescent="0.25"/>
  <cols>
    <col min="1" max="1" customWidth="true" width="42.7109375" collapsed="false"/>
    <col min="2" max="2" bestFit="true" customWidth="true" width="11.5703125" collapsed="false"/>
    <col min="3" max="3" bestFit="true" customWidth="true" width="10.28515625" collapsed="false"/>
    <col min="4" max="4" bestFit="true" customWidth="true" width="10.5703125" collapsed="false"/>
    <col min="5" max="5" bestFit="true" customWidth="true" width="8.0" collapsed="false"/>
    <col min="6" max="6" bestFit="true" customWidth="true" width="11.5703125" collapsed="false"/>
    <col min="7" max="7" bestFit="true" customWidth="true" width="10.28515625" collapsed="false"/>
    <col min="8" max="8" bestFit="true" customWidth="true" width="10.5703125" collapsed="false"/>
    <col min="9" max="9" bestFit="true" customWidth="true" width="8.0" collapsed="false"/>
    <col min="10" max="10" bestFit="true" customWidth="true" width="11.5703125" collapsed="false"/>
    <col min="11" max="11" bestFit="true" customWidth="true" width="10.28515625" collapsed="false"/>
    <col min="12" max="12" bestFit="true" customWidth="true" width="10.5703125" collapsed="false"/>
    <col min="13" max="13" customWidth="true" width="4.7109375" collapsed="false"/>
    <col min="16" max="16" customWidth="true" width="4.85546875" collapsed="false"/>
  </cols>
  <sheetData>
    <row r="1" spans="1:18" ht="16.899999999999999" customHeight="1" x14ac:dyDescent="0.25">
      <c r="A1" s="106" t="s">
        <v>220</v>
      </c>
      <c r="B1" s="105"/>
      <c r="C1" s="105"/>
      <c r="D1" s="105"/>
      <c r="E1" s="105"/>
      <c r="F1" s="105"/>
      <c r="G1" s="105"/>
      <c r="H1" s="105"/>
      <c r="I1" s="105"/>
      <c r="J1" s="105"/>
      <c r="K1" s="105"/>
      <c r="L1" s="105"/>
    </row>
    <row r="2" spans="1:18" x14ac:dyDescent="0.25">
      <c r="N2" s="366" t="s">
        <v>79</v>
      </c>
      <c r="O2" s="366"/>
      <c r="Q2" s="363" t="s">
        <v>77</v>
      </c>
      <c r="R2" s="365"/>
    </row>
    <row r="3" spans="1:18" x14ac:dyDescent="0.25">
      <c r="B3" s="361">
        <v>2017</v>
      </c>
      <c r="C3" s="362"/>
      <c r="D3" s="362"/>
      <c r="E3" s="362"/>
      <c r="F3" s="361">
        <v>2018</v>
      </c>
      <c r="G3" s="362"/>
      <c r="H3" s="362"/>
      <c r="I3" s="362"/>
      <c r="J3" s="363">
        <v>2019</v>
      </c>
      <c r="K3" s="364"/>
      <c r="L3" s="365"/>
      <c r="N3" s="87">
        <v>2018</v>
      </c>
      <c r="O3" s="100">
        <v>2019</v>
      </c>
      <c r="Q3" s="87">
        <v>2018</v>
      </c>
      <c r="R3" s="100">
        <v>2019</v>
      </c>
    </row>
    <row r="4" spans="1:18" ht="25.5" x14ac:dyDescent="0.25">
      <c r="B4" s="87" t="s">
        <v>71</v>
      </c>
      <c r="C4" s="87" t="s">
        <v>72</v>
      </c>
      <c r="D4" s="86" t="s">
        <v>69</v>
      </c>
      <c r="E4" s="86" t="s">
        <v>70</v>
      </c>
      <c r="F4" s="87" t="s">
        <v>71</v>
      </c>
      <c r="G4" s="87" t="s">
        <v>72</v>
      </c>
      <c r="H4" s="87" t="s">
        <v>69</v>
      </c>
      <c r="I4" s="87" t="s">
        <v>70</v>
      </c>
      <c r="J4" s="87" t="s">
        <v>71</v>
      </c>
      <c r="K4" s="87" t="s">
        <v>72</v>
      </c>
      <c r="L4" s="87" t="s">
        <v>69</v>
      </c>
      <c r="N4" s="89" t="s">
        <v>74</v>
      </c>
      <c r="O4" s="90" t="s">
        <v>74</v>
      </c>
      <c r="Q4" s="90" t="s">
        <v>78</v>
      </c>
      <c r="R4" s="90" t="s">
        <v>78</v>
      </c>
    </row>
    <row r="5" spans="1:18" x14ac:dyDescent="0.25">
      <c r="A5" s="99" t="s">
        <v>91</v>
      </c>
      <c r="B5" s="95">
        <v>6355</v>
      </c>
      <c r="C5" s="95">
        <v>6335</v>
      </c>
      <c r="D5" s="95">
        <v>6440</v>
      </c>
      <c r="E5" s="95">
        <v>6355</v>
      </c>
      <c r="F5" s="95">
        <v>6220</v>
      </c>
      <c r="G5" s="95">
        <v>6780</v>
      </c>
      <c r="H5" s="95">
        <v>6810</v>
      </c>
      <c r="I5" s="95">
        <v>7065</v>
      </c>
      <c r="J5" s="95">
        <v>6510</v>
      </c>
      <c r="K5" s="95">
        <v>6780</v>
      </c>
      <c r="L5" s="95">
        <v>6510</v>
      </c>
      <c r="N5" s="95">
        <f>G5+H5</f>
        <v>13590</v>
      </c>
      <c r="O5" s="95">
        <f>K5+L5</f>
        <v>13290</v>
      </c>
      <c r="P5" s="345"/>
      <c r="Q5" s="95">
        <f>E5+F5+G5+H5</f>
        <v>26165</v>
      </c>
      <c r="R5" s="95">
        <f>I5+J5+K5+L5</f>
        <v>26865</v>
      </c>
    </row>
    <row r="6" spans="1:18" x14ac:dyDescent="0.25">
      <c r="A6" s="99" t="s">
        <v>180</v>
      </c>
      <c r="B6" s="95">
        <v>2695</v>
      </c>
      <c r="C6" s="95">
        <v>2755</v>
      </c>
      <c r="D6" s="95">
        <v>2760</v>
      </c>
      <c r="E6" s="95">
        <v>2835</v>
      </c>
      <c r="F6" s="95">
        <v>2765</v>
      </c>
      <c r="G6" s="95">
        <v>2935</v>
      </c>
      <c r="H6" s="95">
        <v>2985</v>
      </c>
      <c r="I6" s="95">
        <v>3080</v>
      </c>
      <c r="J6" s="95">
        <v>2855</v>
      </c>
      <c r="K6" s="95">
        <v>2945</v>
      </c>
      <c r="L6" s="95">
        <v>2750</v>
      </c>
      <c r="N6" s="95">
        <f>G6+H6</f>
        <v>5920</v>
      </c>
      <c r="O6" s="95">
        <f>K6+L6</f>
        <v>5695</v>
      </c>
      <c r="P6" s="345"/>
      <c r="Q6" s="95">
        <f>E6+F6+G6+H6</f>
        <v>11520</v>
      </c>
      <c r="R6" s="95">
        <f>I6+J6+K6+L6</f>
        <v>11630</v>
      </c>
    </row>
    <row r="7" spans="1:18" x14ac:dyDescent="0.25">
      <c r="A7" s="99" t="s">
        <v>184</v>
      </c>
      <c r="B7" s="95">
        <v>1640</v>
      </c>
      <c r="C7" s="95">
        <v>1640</v>
      </c>
      <c r="D7" s="95">
        <v>1695</v>
      </c>
      <c r="E7" s="95">
        <v>1550</v>
      </c>
      <c r="F7" s="95">
        <v>1540</v>
      </c>
      <c r="G7" s="95">
        <v>1815</v>
      </c>
      <c r="H7" s="95">
        <v>1825</v>
      </c>
      <c r="I7" s="95">
        <v>1905</v>
      </c>
      <c r="J7" s="95">
        <v>1695</v>
      </c>
      <c r="K7" s="95">
        <v>1885</v>
      </c>
      <c r="L7" s="95">
        <v>1815</v>
      </c>
      <c r="N7" s="95">
        <f>G7+H7</f>
        <v>3640</v>
      </c>
      <c r="O7" s="95">
        <f>K7+L7</f>
        <v>3700</v>
      </c>
      <c r="P7" s="345"/>
      <c r="Q7" s="95">
        <f>E7+F7+G7+H7</f>
        <v>6730</v>
      </c>
      <c r="R7" s="95">
        <f>I7+J7+K7+L7</f>
        <v>7300</v>
      </c>
    </row>
    <row r="8" spans="1:18" x14ac:dyDescent="0.25">
      <c r="A8" s="99" t="s">
        <v>68</v>
      </c>
      <c r="B8" s="95">
        <v>340</v>
      </c>
      <c r="C8" s="95">
        <v>350</v>
      </c>
      <c r="D8" s="95">
        <v>355</v>
      </c>
      <c r="E8" s="95">
        <v>365</v>
      </c>
      <c r="F8" s="95">
        <v>320</v>
      </c>
      <c r="G8" s="95">
        <v>360</v>
      </c>
      <c r="H8" s="95">
        <v>365</v>
      </c>
      <c r="I8" s="95">
        <v>345</v>
      </c>
      <c r="J8" s="95">
        <v>295</v>
      </c>
      <c r="K8" s="95">
        <v>350</v>
      </c>
      <c r="L8" s="95">
        <v>325</v>
      </c>
      <c r="N8" s="95">
        <f>G8+H8</f>
        <v>725</v>
      </c>
      <c r="O8" s="95">
        <f>K8+L8</f>
        <v>675</v>
      </c>
      <c r="P8" s="345"/>
      <c r="Q8" s="95">
        <f>E8+F8+G8+H8</f>
        <v>1410</v>
      </c>
      <c r="R8" s="95">
        <f>I8+J8+K8+L8</f>
        <v>1315</v>
      </c>
    </row>
    <row r="9" spans="1:18" x14ac:dyDescent="0.25">
      <c r="A9" s="99" t="s">
        <v>181</v>
      </c>
      <c r="B9" s="95">
        <v>75</v>
      </c>
      <c r="C9" s="95">
        <v>70</v>
      </c>
      <c r="D9" s="95">
        <v>55</v>
      </c>
      <c r="E9" s="95">
        <v>45</v>
      </c>
      <c r="F9" s="95">
        <v>65</v>
      </c>
      <c r="G9" s="95">
        <v>65</v>
      </c>
      <c r="H9" s="95">
        <v>60</v>
      </c>
      <c r="I9" s="95">
        <v>65</v>
      </c>
      <c r="J9" s="95">
        <v>65</v>
      </c>
      <c r="K9" s="95">
        <v>60</v>
      </c>
      <c r="L9" s="95">
        <v>50</v>
      </c>
      <c r="N9" s="95">
        <f t="shared" ref="N9:N13" si="0">G9+H9</f>
        <v>125</v>
      </c>
      <c r="O9" s="95">
        <f t="shared" ref="O9:O13" si="1">K9+L9</f>
        <v>110</v>
      </c>
      <c r="P9" s="346"/>
      <c r="Q9" s="95">
        <f t="shared" ref="Q9:Q13" si="2">E9+F9+G9+H9</f>
        <v>235</v>
      </c>
      <c r="R9" s="95">
        <f t="shared" ref="R9:R13" si="3">I9+J9+K9+L9</f>
        <v>240</v>
      </c>
    </row>
    <row r="10" spans="1:18" x14ac:dyDescent="0.25">
      <c r="A10" s="99" t="s">
        <v>182</v>
      </c>
      <c r="B10" s="95">
        <v>280</v>
      </c>
      <c r="C10" s="95">
        <v>275</v>
      </c>
      <c r="D10" s="95">
        <v>305</v>
      </c>
      <c r="E10" s="95">
        <v>305</v>
      </c>
      <c r="F10" s="95">
        <v>290</v>
      </c>
      <c r="G10" s="95">
        <v>275</v>
      </c>
      <c r="H10" s="95">
        <v>325</v>
      </c>
      <c r="I10" s="95">
        <v>345</v>
      </c>
      <c r="J10" s="95">
        <v>325</v>
      </c>
      <c r="K10" s="95">
        <v>335</v>
      </c>
      <c r="L10" s="95">
        <v>340</v>
      </c>
      <c r="N10" s="95">
        <f t="shared" si="0"/>
        <v>600</v>
      </c>
      <c r="O10" s="95">
        <f t="shared" si="1"/>
        <v>675</v>
      </c>
      <c r="P10" s="345"/>
      <c r="Q10" s="95">
        <f t="shared" si="2"/>
        <v>1195</v>
      </c>
      <c r="R10" s="95">
        <f t="shared" si="3"/>
        <v>1345</v>
      </c>
    </row>
    <row r="11" spans="1:18" x14ac:dyDescent="0.25">
      <c r="A11" s="99" t="s">
        <v>183</v>
      </c>
      <c r="B11" s="95">
        <v>295</v>
      </c>
      <c r="C11" s="95">
        <v>275</v>
      </c>
      <c r="D11" s="95">
        <v>275</v>
      </c>
      <c r="E11" s="95">
        <v>275</v>
      </c>
      <c r="F11" s="95">
        <v>285</v>
      </c>
      <c r="G11" s="95">
        <v>305</v>
      </c>
      <c r="H11" s="95">
        <v>275</v>
      </c>
      <c r="I11" s="95">
        <v>295</v>
      </c>
      <c r="J11" s="95">
        <v>310</v>
      </c>
      <c r="K11" s="95">
        <v>280</v>
      </c>
      <c r="L11" s="95">
        <v>310</v>
      </c>
      <c r="N11" s="95">
        <f t="shared" si="0"/>
        <v>580</v>
      </c>
      <c r="O11" s="95">
        <f t="shared" si="1"/>
        <v>590</v>
      </c>
      <c r="P11" s="345"/>
      <c r="Q11" s="95">
        <f t="shared" si="2"/>
        <v>1140</v>
      </c>
      <c r="R11" s="95">
        <f t="shared" si="3"/>
        <v>1195</v>
      </c>
    </row>
    <row r="12" spans="1:18" x14ac:dyDescent="0.25">
      <c r="A12" s="99" t="s">
        <v>179</v>
      </c>
      <c r="B12" s="95">
        <v>465</v>
      </c>
      <c r="C12" s="95">
        <v>475</v>
      </c>
      <c r="D12" s="95">
        <v>475</v>
      </c>
      <c r="E12" s="95">
        <v>485</v>
      </c>
      <c r="F12" s="95">
        <v>470</v>
      </c>
      <c r="G12" s="95">
        <v>505</v>
      </c>
      <c r="H12" s="95">
        <v>500</v>
      </c>
      <c r="I12" s="95">
        <v>485</v>
      </c>
      <c r="J12" s="95">
        <v>510</v>
      </c>
      <c r="K12" s="95">
        <v>490</v>
      </c>
      <c r="L12" s="95">
        <v>520</v>
      </c>
      <c r="N12" s="95">
        <f>G12+H12</f>
        <v>1005</v>
      </c>
      <c r="O12" s="95">
        <f>K12+L12</f>
        <v>1010</v>
      </c>
      <c r="P12" s="345"/>
      <c r="Q12" s="95">
        <f>E12+F12+G12+H12</f>
        <v>1960</v>
      </c>
      <c r="R12" s="95">
        <f>I12+J12+K12+L12</f>
        <v>2005</v>
      </c>
    </row>
    <row r="13" spans="1:18" x14ac:dyDescent="0.25">
      <c r="A13" s="99" t="s">
        <v>208</v>
      </c>
      <c r="B13" s="95">
        <v>570</v>
      </c>
      <c r="C13" s="95">
        <v>495</v>
      </c>
      <c r="D13" s="95">
        <v>515</v>
      </c>
      <c r="E13" s="95">
        <v>490</v>
      </c>
      <c r="F13" s="95">
        <v>485</v>
      </c>
      <c r="G13" s="95">
        <v>520</v>
      </c>
      <c r="H13" s="95">
        <v>470</v>
      </c>
      <c r="I13" s="95">
        <v>540</v>
      </c>
      <c r="J13" s="95">
        <v>455</v>
      </c>
      <c r="K13" s="95">
        <v>435</v>
      </c>
      <c r="L13" s="95">
        <v>400</v>
      </c>
      <c r="N13" s="95">
        <f t="shared" si="0"/>
        <v>990</v>
      </c>
      <c r="O13" s="95">
        <f t="shared" si="1"/>
        <v>835</v>
      </c>
      <c r="P13" s="345"/>
      <c r="Q13" s="95">
        <f t="shared" si="2"/>
        <v>1965</v>
      </c>
      <c r="R13" s="95">
        <f t="shared" si="3"/>
        <v>1830</v>
      </c>
    </row>
    <row r="14" spans="1:18" x14ac:dyDescent="0.25">
      <c r="A14" s="107" t="s">
        <v>185</v>
      </c>
      <c r="B14" s="288">
        <f>(B6+B7+B8)/(B5-B13)</f>
        <v>0.80812445980985304</v>
      </c>
      <c r="C14" s="288">
        <f t="shared" ref="C14:O14" si="4">(C6+C7+C8)/(C5-C13)</f>
        <v>0.8125</v>
      </c>
      <c r="D14" s="288">
        <f t="shared" si="4"/>
        <v>0.81181434599156121</v>
      </c>
      <c r="E14" s="288">
        <f t="shared" si="4"/>
        <v>0.80988917306052854</v>
      </c>
      <c r="F14" s="288">
        <f t="shared" si="4"/>
        <v>0.80645161290322576</v>
      </c>
      <c r="G14" s="288">
        <f t="shared" si="4"/>
        <v>0.81629392971246006</v>
      </c>
      <c r="H14" s="288">
        <f t="shared" si="4"/>
        <v>0.81624605678233442</v>
      </c>
      <c r="I14" s="288">
        <f t="shared" si="4"/>
        <v>0.81685823754789277</v>
      </c>
      <c r="J14" s="288">
        <f t="shared" si="4"/>
        <v>0.80016515276630884</v>
      </c>
      <c r="K14" s="288">
        <f t="shared" si="4"/>
        <v>0.81639085894405039</v>
      </c>
      <c r="L14" s="288">
        <f t="shared" si="4"/>
        <v>0.80032733224222585</v>
      </c>
      <c r="N14" s="288">
        <f t="shared" si="4"/>
        <v>0.81626984126984126</v>
      </c>
      <c r="O14" s="288">
        <f t="shared" si="4"/>
        <v>0.80851063829787229</v>
      </c>
      <c r="Q14" s="288">
        <f t="shared" ref="Q14" si="5">(Q6+Q7+Q8)/(Q5-Q13)</f>
        <v>0.81239669421487604</v>
      </c>
      <c r="R14" s="288">
        <f t="shared" ref="R14" si="6">(R6+R7+R8)/(R5-R13)</f>
        <v>0.80866786498901533</v>
      </c>
    </row>
    <row r="15" spans="1:18" s="108" customFormat="1" x14ac:dyDescent="0.25"/>
    <row r="16" spans="1:18" ht="16.899999999999999" customHeight="1" x14ac:dyDescent="0.25">
      <c r="A16" s="106" t="s">
        <v>221</v>
      </c>
      <c r="B16" s="105"/>
      <c r="C16" s="105"/>
      <c r="D16" s="105"/>
      <c r="E16" s="105"/>
      <c r="F16" s="105"/>
      <c r="G16" s="105"/>
      <c r="H16" s="105"/>
      <c r="I16" s="105"/>
      <c r="J16" s="105"/>
      <c r="K16" s="105"/>
      <c r="L16" s="105"/>
    </row>
    <row r="17" spans="1:18" x14ac:dyDescent="0.25">
      <c r="N17" s="366" t="s">
        <v>79</v>
      </c>
      <c r="O17" s="366"/>
      <c r="Q17" s="363" t="s">
        <v>77</v>
      </c>
      <c r="R17" s="365"/>
    </row>
    <row r="18" spans="1:18" x14ac:dyDescent="0.25">
      <c r="B18" s="361">
        <v>2017</v>
      </c>
      <c r="C18" s="362"/>
      <c r="D18" s="362"/>
      <c r="E18" s="362"/>
      <c r="F18" s="361">
        <v>2018</v>
      </c>
      <c r="G18" s="362"/>
      <c r="H18" s="362"/>
      <c r="I18" s="362"/>
      <c r="J18" s="363">
        <v>2019</v>
      </c>
      <c r="K18" s="364"/>
      <c r="L18" s="365"/>
      <c r="N18" s="87">
        <v>2018</v>
      </c>
      <c r="O18" s="100">
        <v>2019</v>
      </c>
      <c r="Q18" s="87">
        <v>2018</v>
      </c>
      <c r="R18" s="100">
        <v>2019</v>
      </c>
    </row>
    <row r="19" spans="1:18" ht="25.5" x14ac:dyDescent="0.25">
      <c r="B19" s="87" t="s">
        <v>71</v>
      </c>
      <c r="C19" s="87" t="s">
        <v>72</v>
      </c>
      <c r="D19" s="86" t="s">
        <v>69</v>
      </c>
      <c r="E19" s="86" t="s">
        <v>70</v>
      </c>
      <c r="F19" s="87" t="s">
        <v>71</v>
      </c>
      <c r="G19" s="87" t="s">
        <v>72</v>
      </c>
      <c r="H19" s="87" t="s">
        <v>69</v>
      </c>
      <c r="I19" s="87" t="s">
        <v>70</v>
      </c>
      <c r="J19" s="87" t="s">
        <v>71</v>
      </c>
      <c r="K19" s="87" t="s">
        <v>72</v>
      </c>
      <c r="L19" s="87" t="s">
        <v>69</v>
      </c>
      <c r="N19" s="89" t="s">
        <v>74</v>
      </c>
      <c r="O19" s="90" t="s">
        <v>74</v>
      </c>
      <c r="Q19" s="90" t="s">
        <v>78</v>
      </c>
      <c r="R19" s="90" t="s">
        <v>78</v>
      </c>
    </row>
    <row r="20" spans="1:18" x14ac:dyDescent="0.25">
      <c r="A20" s="99" t="s">
        <v>91</v>
      </c>
      <c r="B20" s="95">
        <v>330</v>
      </c>
      <c r="C20" s="95">
        <v>335</v>
      </c>
      <c r="D20" s="95">
        <v>330</v>
      </c>
      <c r="E20" s="95">
        <v>305</v>
      </c>
      <c r="F20" s="95">
        <v>375</v>
      </c>
      <c r="G20" s="95">
        <v>365</v>
      </c>
      <c r="H20" s="95">
        <v>375</v>
      </c>
      <c r="I20" s="95">
        <v>340</v>
      </c>
      <c r="J20" s="95">
        <v>335</v>
      </c>
      <c r="K20" s="95">
        <v>345</v>
      </c>
      <c r="L20" s="95">
        <v>310</v>
      </c>
      <c r="N20" s="95">
        <f>G20+H20</f>
        <v>740</v>
      </c>
      <c r="O20" s="95">
        <f>K20+L20</f>
        <v>655</v>
      </c>
      <c r="Q20" s="95">
        <f>E20+F20+G20+H20</f>
        <v>1420</v>
      </c>
      <c r="R20" s="95">
        <f>I20+J20+K20+L20</f>
        <v>1330</v>
      </c>
    </row>
    <row r="21" spans="1:18" x14ac:dyDescent="0.25">
      <c r="A21" s="99" t="s">
        <v>180</v>
      </c>
      <c r="B21" s="95">
        <v>50</v>
      </c>
      <c r="C21" s="95">
        <v>45</v>
      </c>
      <c r="D21" s="95">
        <v>55</v>
      </c>
      <c r="E21" s="95">
        <v>50</v>
      </c>
      <c r="F21" s="95">
        <v>55</v>
      </c>
      <c r="G21" s="95">
        <v>65</v>
      </c>
      <c r="H21" s="95">
        <v>40</v>
      </c>
      <c r="I21" s="95">
        <v>60</v>
      </c>
      <c r="J21" s="95">
        <v>35</v>
      </c>
      <c r="K21" s="95">
        <v>55</v>
      </c>
      <c r="L21" s="95">
        <v>45</v>
      </c>
      <c r="N21" s="95">
        <f t="shared" ref="N21:N28" si="7">G21+H21</f>
        <v>105</v>
      </c>
      <c r="O21" s="95">
        <f t="shared" ref="O21:O28" si="8">K21+L21</f>
        <v>100</v>
      </c>
      <c r="Q21" s="95">
        <f t="shared" ref="Q21:Q28" si="9">E21+F21+G21+H21</f>
        <v>210</v>
      </c>
      <c r="R21" s="95">
        <f t="shared" ref="R21:R28" si="10">I21+J21+K21+L21</f>
        <v>195</v>
      </c>
    </row>
    <row r="22" spans="1:18" x14ac:dyDescent="0.25">
      <c r="A22" s="99" t="s">
        <v>184</v>
      </c>
      <c r="B22" s="95">
        <v>10</v>
      </c>
      <c r="C22" s="95">
        <v>10</v>
      </c>
      <c r="D22" s="95">
        <v>15</v>
      </c>
      <c r="E22" s="95">
        <v>15</v>
      </c>
      <c r="F22" s="95">
        <v>15</v>
      </c>
      <c r="G22" s="95">
        <v>15</v>
      </c>
      <c r="H22" s="95">
        <v>10</v>
      </c>
      <c r="I22" s="95">
        <v>15</v>
      </c>
      <c r="J22" s="95">
        <v>25</v>
      </c>
      <c r="K22" s="95">
        <v>15</v>
      </c>
      <c r="L22" s="95">
        <v>20</v>
      </c>
      <c r="N22" s="95">
        <f>G22+H22</f>
        <v>25</v>
      </c>
      <c r="O22" s="95">
        <f>K22+L22</f>
        <v>35</v>
      </c>
      <c r="Q22" s="95">
        <f>E22+F22+G22+H22</f>
        <v>55</v>
      </c>
      <c r="R22" s="95">
        <f>I22+J22+K22+L22</f>
        <v>75</v>
      </c>
    </row>
    <row r="23" spans="1:18" x14ac:dyDescent="0.25">
      <c r="A23" s="99" t="s">
        <v>68</v>
      </c>
      <c r="B23" s="95">
        <v>45</v>
      </c>
      <c r="C23" s="95">
        <v>30</v>
      </c>
      <c r="D23" s="95">
        <v>40</v>
      </c>
      <c r="E23" s="95">
        <v>20</v>
      </c>
      <c r="F23" s="95">
        <v>35</v>
      </c>
      <c r="G23" s="95">
        <v>25</v>
      </c>
      <c r="H23" s="95">
        <v>25</v>
      </c>
      <c r="I23" s="95">
        <v>35</v>
      </c>
      <c r="J23" s="95">
        <v>40</v>
      </c>
      <c r="K23" s="95">
        <v>45</v>
      </c>
      <c r="L23" s="95">
        <v>30</v>
      </c>
      <c r="N23" s="95">
        <f t="shared" si="7"/>
        <v>50</v>
      </c>
      <c r="O23" s="95">
        <f t="shared" si="8"/>
        <v>75</v>
      </c>
      <c r="Q23" s="95">
        <f t="shared" si="9"/>
        <v>105</v>
      </c>
      <c r="R23" s="95">
        <f t="shared" si="10"/>
        <v>150</v>
      </c>
    </row>
    <row r="24" spans="1:18" x14ac:dyDescent="0.25">
      <c r="A24" s="99" t="s">
        <v>181</v>
      </c>
      <c r="B24" s="95">
        <v>5</v>
      </c>
      <c r="C24" s="95">
        <v>0</v>
      </c>
      <c r="D24" s="95">
        <v>0</v>
      </c>
      <c r="E24" s="95">
        <v>0</v>
      </c>
      <c r="F24" s="95">
        <v>5</v>
      </c>
      <c r="G24" s="95">
        <v>5</v>
      </c>
      <c r="H24" s="95">
        <v>5</v>
      </c>
      <c r="I24" s="95">
        <v>5</v>
      </c>
      <c r="J24" s="95">
        <v>0</v>
      </c>
      <c r="K24" s="95">
        <v>5</v>
      </c>
      <c r="L24" s="95">
        <v>0</v>
      </c>
      <c r="N24" s="95">
        <f t="shared" si="7"/>
        <v>10</v>
      </c>
      <c r="O24" s="95">
        <f t="shared" si="8"/>
        <v>5</v>
      </c>
      <c r="Q24" s="95">
        <f t="shared" si="9"/>
        <v>15</v>
      </c>
      <c r="R24" s="95">
        <f t="shared" si="10"/>
        <v>10</v>
      </c>
    </row>
    <row r="25" spans="1:18" x14ac:dyDescent="0.25">
      <c r="A25" s="99" t="s">
        <v>182</v>
      </c>
      <c r="B25" s="95">
        <v>30</v>
      </c>
      <c r="C25" s="95">
        <v>35</v>
      </c>
      <c r="D25" s="95">
        <v>30</v>
      </c>
      <c r="E25" s="95">
        <v>20</v>
      </c>
      <c r="F25" s="95">
        <v>35</v>
      </c>
      <c r="G25" s="95">
        <v>30</v>
      </c>
      <c r="H25" s="95">
        <v>35</v>
      </c>
      <c r="I25" s="95">
        <v>30</v>
      </c>
      <c r="J25" s="95">
        <v>25</v>
      </c>
      <c r="K25" s="95">
        <v>30</v>
      </c>
      <c r="L25" s="95">
        <v>25</v>
      </c>
      <c r="N25" s="95">
        <f t="shared" si="7"/>
        <v>65</v>
      </c>
      <c r="O25" s="95">
        <f t="shared" si="8"/>
        <v>55</v>
      </c>
      <c r="Q25" s="95">
        <f t="shared" si="9"/>
        <v>120</v>
      </c>
      <c r="R25" s="95">
        <f t="shared" si="10"/>
        <v>110</v>
      </c>
    </row>
    <row r="26" spans="1:18" x14ac:dyDescent="0.25">
      <c r="A26" s="99" t="s">
        <v>183</v>
      </c>
      <c r="B26" s="95">
        <v>50</v>
      </c>
      <c r="C26" s="95">
        <v>60</v>
      </c>
      <c r="D26" s="95">
        <v>50</v>
      </c>
      <c r="E26" s="95">
        <v>60</v>
      </c>
      <c r="F26" s="95">
        <v>60</v>
      </c>
      <c r="G26" s="95">
        <v>50</v>
      </c>
      <c r="H26" s="95">
        <v>70</v>
      </c>
      <c r="I26" s="95">
        <v>45</v>
      </c>
      <c r="J26" s="95">
        <v>60</v>
      </c>
      <c r="K26" s="95">
        <v>45</v>
      </c>
      <c r="L26" s="95">
        <v>55</v>
      </c>
      <c r="N26" s="95">
        <f t="shared" si="7"/>
        <v>120</v>
      </c>
      <c r="O26" s="95">
        <f t="shared" si="8"/>
        <v>100</v>
      </c>
      <c r="Q26" s="95">
        <f t="shared" si="9"/>
        <v>240</v>
      </c>
      <c r="R26" s="95">
        <f t="shared" si="10"/>
        <v>205</v>
      </c>
    </row>
    <row r="27" spans="1:18" x14ac:dyDescent="0.25">
      <c r="A27" s="99" t="s">
        <v>179</v>
      </c>
      <c r="B27" s="95">
        <v>55</v>
      </c>
      <c r="C27" s="95">
        <v>70</v>
      </c>
      <c r="D27" s="95">
        <v>45</v>
      </c>
      <c r="E27" s="95">
        <v>45</v>
      </c>
      <c r="F27" s="95">
        <v>65</v>
      </c>
      <c r="G27" s="95">
        <v>60</v>
      </c>
      <c r="H27" s="95">
        <v>75</v>
      </c>
      <c r="I27" s="95">
        <v>60</v>
      </c>
      <c r="J27" s="95">
        <v>55</v>
      </c>
      <c r="K27" s="95">
        <v>45</v>
      </c>
      <c r="L27" s="95">
        <v>45</v>
      </c>
      <c r="N27" s="95">
        <f t="shared" si="7"/>
        <v>135</v>
      </c>
      <c r="O27" s="95">
        <f t="shared" si="8"/>
        <v>90</v>
      </c>
      <c r="Q27" s="95">
        <f t="shared" si="9"/>
        <v>245</v>
      </c>
      <c r="R27" s="95">
        <f t="shared" si="10"/>
        <v>205</v>
      </c>
    </row>
    <row r="28" spans="1:18" x14ac:dyDescent="0.25">
      <c r="A28" s="99" t="s">
        <v>208</v>
      </c>
      <c r="B28" s="95">
        <v>90</v>
      </c>
      <c r="C28" s="95">
        <v>95</v>
      </c>
      <c r="D28" s="95">
        <v>95</v>
      </c>
      <c r="E28" s="95">
        <v>95</v>
      </c>
      <c r="F28" s="95">
        <v>110</v>
      </c>
      <c r="G28" s="95">
        <v>115</v>
      </c>
      <c r="H28" s="95">
        <v>115</v>
      </c>
      <c r="I28" s="95">
        <v>90</v>
      </c>
      <c r="J28" s="95">
        <v>95</v>
      </c>
      <c r="K28" s="95">
        <v>105</v>
      </c>
      <c r="L28" s="95">
        <v>95</v>
      </c>
      <c r="N28" s="95">
        <f t="shared" si="7"/>
        <v>230</v>
      </c>
      <c r="O28" s="95">
        <f t="shared" si="8"/>
        <v>200</v>
      </c>
      <c r="Q28" s="95">
        <f t="shared" si="9"/>
        <v>435</v>
      </c>
      <c r="R28" s="95">
        <f t="shared" si="10"/>
        <v>385</v>
      </c>
    </row>
    <row r="29" spans="1:18" x14ac:dyDescent="0.25">
      <c r="A29" s="107" t="s">
        <v>185</v>
      </c>
      <c r="B29" s="288">
        <f>(B21+B22+B23)/(B20-B28)</f>
        <v>0.4375</v>
      </c>
      <c r="C29" s="288">
        <f t="shared" ref="C29:O29" si="11">(C21+C22+C23)/(C20-C28)</f>
        <v>0.35416666666666669</v>
      </c>
      <c r="D29" s="288">
        <f t="shared" si="11"/>
        <v>0.46808510638297873</v>
      </c>
      <c r="E29" s="288">
        <f t="shared" si="11"/>
        <v>0.40476190476190477</v>
      </c>
      <c r="F29" s="288">
        <f t="shared" si="11"/>
        <v>0.39622641509433965</v>
      </c>
      <c r="G29" s="288">
        <f t="shared" si="11"/>
        <v>0.42</v>
      </c>
      <c r="H29" s="288">
        <f t="shared" si="11"/>
        <v>0.28846153846153844</v>
      </c>
      <c r="I29" s="288">
        <f t="shared" si="11"/>
        <v>0.44</v>
      </c>
      <c r="J29" s="288">
        <f t="shared" si="11"/>
        <v>0.41666666666666669</v>
      </c>
      <c r="K29" s="288">
        <f t="shared" si="11"/>
        <v>0.47916666666666669</v>
      </c>
      <c r="L29" s="288">
        <f t="shared" si="11"/>
        <v>0.44186046511627908</v>
      </c>
      <c r="N29" s="288">
        <f t="shared" si="11"/>
        <v>0.35294117647058826</v>
      </c>
      <c r="O29" s="288">
        <f t="shared" si="11"/>
        <v>0.46153846153846156</v>
      </c>
      <c r="Q29" s="288">
        <f t="shared" ref="Q29" si="12">(Q21+Q22+Q23)/(Q20-Q28)</f>
        <v>0.37563451776649748</v>
      </c>
      <c r="R29" s="288">
        <f t="shared" ref="R29" si="13">(R21+R22+R23)/(R20-R28)</f>
        <v>0.44444444444444442</v>
      </c>
    </row>
    <row r="31" spans="1:18" x14ac:dyDescent="0.25">
      <c r="A31" s="271" t="s">
        <v>125</v>
      </c>
    </row>
  </sheetData>
  <mergeCells count="10">
    <mergeCell ref="B18:E18"/>
    <mergeCell ref="F18:I18"/>
    <mergeCell ref="J18:L18"/>
    <mergeCell ref="N17:O17"/>
    <mergeCell ref="Q2:R2"/>
    <mergeCell ref="Q17:R17"/>
    <mergeCell ref="N2:O2"/>
    <mergeCell ref="B3:E3"/>
    <mergeCell ref="F3:I3"/>
    <mergeCell ref="J3:L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38"/>
  <sheetViews>
    <sheetView showGridLines="0" zoomScaleNormal="100" workbookViewId="0">
      <selection activeCell="D25" sqref="D25"/>
    </sheetView>
  </sheetViews>
  <sheetFormatPr defaultRowHeight="15" x14ac:dyDescent="0.25"/>
  <cols>
    <col min="1" max="1" bestFit="true" customWidth="true" style="37" width="20.140625" collapsed="false"/>
    <col min="2" max="2" customWidth="true" style="37" width="11.42578125" collapsed="false"/>
    <col min="3" max="3" customWidth="true" style="37" width="11.7109375" collapsed="false"/>
    <col min="4" max="4" customWidth="true" style="37" width="11.42578125" collapsed="false"/>
    <col min="5" max="5" customWidth="true" style="37" width="9.140625" collapsed="false"/>
    <col min="6" max="6" customWidth="true" style="37" width="16.85546875" collapsed="false"/>
    <col min="7" max="7" customWidth="true" style="37" width="12.42578125" collapsed="false"/>
    <col min="8" max="8" customWidth="true" style="37" width="8.85546875" collapsed="false"/>
    <col min="9" max="9" customWidth="true" style="37" width="12.85546875" collapsed="false"/>
    <col min="10" max="10" customWidth="true" style="37" width="8.85546875" collapsed="false"/>
    <col min="11" max="11" customWidth="true" style="37" width="4.5703125" collapsed="false"/>
    <col min="12" max="12" customWidth="true" style="37" width="15.5703125" collapsed="false"/>
    <col min="13" max="13" customWidth="true" style="37" width="11.42578125" collapsed="false"/>
    <col min="14" max="16384" style="37" width="9.140625" collapsed="false"/>
  </cols>
  <sheetData>
    <row r="1" spans="1:13" x14ac:dyDescent="0.25">
      <c r="A1" s="129" t="s">
        <v>222</v>
      </c>
    </row>
    <row r="3" spans="1:13" ht="59.25" customHeight="1" x14ac:dyDescent="0.25">
      <c r="B3" s="112" t="s">
        <v>180</v>
      </c>
      <c r="C3" s="112" t="s">
        <v>184</v>
      </c>
      <c r="D3" s="112" t="s">
        <v>68</v>
      </c>
      <c r="E3" s="112" t="s">
        <v>181</v>
      </c>
      <c r="F3" s="112" t="s">
        <v>182</v>
      </c>
      <c r="G3" s="112" t="s">
        <v>183</v>
      </c>
      <c r="H3" s="112" t="s">
        <v>179</v>
      </c>
      <c r="I3" s="112" t="s">
        <v>208</v>
      </c>
      <c r="J3" s="112" t="s">
        <v>57</v>
      </c>
      <c r="L3" s="111" t="s">
        <v>188</v>
      </c>
      <c r="M3" s="111" t="s">
        <v>187</v>
      </c>
    </row>
    <row r="4" spans="1:13" x14ac:dyDescent="0.25">
      <c r="A4" s="218" t="s">
        <v>67</v>
      </c>
      <c r="B4" s="95">
        <v>5690</v>
      </c>
      <c r="C4" s="95">
        <v>3700</v>
      </c>
      <c r="D4" s="95">
        <v>680</v>
      </c>
      <c r="E4" s="95">
        <v>110</v>
      </c>
      <c r="F4" s="95">
        <v>675</v>
      </c>
      <c r="G4" s="95">
        <v>590</v>
      </c>
      <c r="H4" s="95">
        <v>1005</v>
      </c>
      <c r="I4" s="95">
        <v>835</v>
      </c>
      <c r="J4" s="95">
        <v>13285</v>
      </c>
      <c r="K4" s="38"/>
      <c r="L4" s="95">
        <f>B4+C4+D4</f>
        <v>10070</v>
      </c>
      <c r="M4" s="222">
        <f>L4/(J4-I4)</f>
        <v>0.80883534136546187</v>
      </c>
    </row>
    <row r="5" spans="1:13" x14ac:dyDescent="0.25">
      <c r="A5" s="218" t="s">
        <v>2</v>
      </c>
      <c r="B5" s="95">
        <v>405</v>
      </c>
      <c r="C5" s="95">
        <v>75</v>
      </c>
      <c r="D5" s="95">
        <v>15</v>
      </c>
      <c r="E5" s="95">
        <v>0</v>
      </c>
      <c r="F5" s="95">
        <v>15</v>
      </c>
      <c r="G5" s="95">
        <v>25</v>
      </c>
      <c r="H5" s="95">
        <v>55</v>
      </c>
      <c r="I5" s="95">
        <v>35</v>
      </c>
      <c r="J5" s="95">
        <v>630</v>
      </c>
      <c r="K5" s="38"/>
      <c r="L5" s="95">
        <f t="shared" ref="L5:L36" si="0">B5+C5+D5</f>
        <v>495</v>
      </c>
      <c r="M5" s="222">
        <f t="shared" ref="M5:M36" si="1">L5/(J5-I5)</f>
        <v>0.83193277310924374</v>
      </c>
    </row>
    <row r="6" spans="1:13" x14ac:dyDescent="0.25">
      <c r="A6" s="218" t="s">
        <v>3</v>
      </c>
      <c r="B6" s="95">
        <v>275</v>
      </c>
      <c r="C6" s="95">
        <v>85</v>
      </c>
      <c r="D6" s="95">
        <v>25</v>
      </c>
      <c r="E6" s="95">
        <v>0</v>
      </c>
      <c r="F6" s="95">
        <v>40</v>
      </c>
      <c r="G6" s="95">
        <v>15</v>
      </c>
      <c r="H6" s="95">
        <v>30</v>
      </c>
      <c r="I6" s="95">
        <v>20</v>
      </c>
      <c r="J6" s="95">
        <v>490</v>
      </c>
      <c r="K6" s="38"/>
      <c r="L6" s="95">
        <f t="shared" si="0"/>
        <v>385</v>
      </c>
      <c r="M6" s="222">
        <f t="shared" si="1"/>
        <v>0.81914893617021278</v>
      </c>
    </row>
    <row r="7" spans="1:13" x14ac:dyDescent="0.25">
      <c r="A7" s="218" t="s">
        <v>4</v>
      </c>
      <c r="B7" s="95">
        <v>150</v>
      </c>
      <c r="C7" s="95">
        <v>35</v>
      </c>
      <c r="D7" s="95">
        <v>20</v>
      </c>
      <c r="E7" s="95">
        <v>0</v>
      </c>
      <c r="F7" s="95">
        <v>10</v>
      </c>
      <c r="G7" s="95">
        <v>5</v>
      </c>
      <c r="H7" s="95">
        <v>25</v>
      </c>
      <c r="I7" s="95">
        <v>5</v>
      </c>
      <c r="J7" s="95">
        <v>255</v>
      </c>
      <c r="K7" s="38"/>
      <c r="L7" s="95">
        <f t="shared" si="0"/>
        <v>205</v>
      </c>
      <c r="M7" s="222">
        <f t="shared" si="1"/>
        <v>0.82</v>
      </c>
    </row>
    <row r="8" spans="1:13" x14ac:dyDescent="0.25">
      <c r="A8" s="218" t="s">
        <v>5</v>
      </c>
      <c r="B8" s="95">
        <v>0</v>
      </c>
      <c r="C8" s="95">
        <v>105</v>
      </c>
      <c r="D8" s="95">
        <v>10</v>
      </c>
      <c r="E8" s="95">
        <v>0</v>
      </c>
      <c r="F8" s="95">
        <v>15</v>
      </c>
      <c r="G8" s="95">
        <v>5</v>
      </c>
      <c r="H8" s="95">
        <v>10</v>
      </c>
      <c r="I8" s="95">
        <v>15</v>
      </c>
      <c r="J8" s="95">
        <v>155</v>
      </c>
      <c r="K8" s="38"/>
      <c r="L8" s="95">
        <f t="shared" si="0"/>
        <v>115</v>
      </c>
      <c r="M8" s="222">
        <f t="shared" si="1"/>
        <v>0.8214285714285714</v>
      </c>
    </row>
    <row r="9" spans="1:13" x14ac:dyDescent="0.25">
      <c r="A9" s="218" t="s">
        <v>6</v>
      </c>
      <c r="B9" s="95">
        <v>95</v>
      </c>
      <c r="C9" s="95">
        <v>30</v>
      </c>
      <c r="D9" s="95">
        <v>10</v>
      </c>
      <c r="E9" s="95">
        <v>0</v>
      </c>
      <c r="F9" s="95">
        <v>15</v>
      </c>
      <c r="G9" s="95">
        <v>15</v>
      </c>
      <c r="H9" s="95">
        <v>15</v>
      </c>
      <c r="I9" s="95">
        <v>15</v>
      </c>
      <c r="J9" s="95">
        <v>200</v>
      </c>
      <c r="K9" s="38"/>
      <c r="L9" s="95">
        <f t="shared" si="0"/>
        <v>135</v>
      </c>
      <c r="M9" s="222">
        <f t="shared" si="1"/>
        <v>0.72972972972972971</v>
      </c>
    </row>
    <row r="10" spans="1:13" x14ac:dyDescent="0.25">
      <c r="A10" s="218" t="s">
        <v>7</v>
      </c>
      <c r="B10" s="95">
        <v>0</v>
      </c>
      <c r="C10" s="95">
        <v>275</v>
      </c>
      <c r="D10" s="95">
        <v>15</v>
      </c>
      <c r="E10" s="95">
        <v>0</v>
      </c>
      <c r="F10" s="95">
        <v>15</v>
      </c>
      <c r="G10" s="95">
        <v>10</v>
      </c>
      <c r="H10" s="95">
        <v>20</v>
      </c>
      <c r="I10" s="95">
        <v>20</v>
      </c>
      <c r="J10" s="95">
        <v>355</v>
      </c>
      <c r="K10" s="38"/>
      <c r="L10" s="95">
        <f t="shared" si="0"/>
        <v>290</v>
      </c>
      <c r="M10" s="222">
        <f t="shared" si="1"/>
        <v>0.86567164179104472</v>
      </c>
    </row>
    <row r="11" spans="1:13" x14ac:dyDescent="0.25">
      <c r="A11" s="218" t="s">
        <v>8</v>
      </c>
      <c r="B11" s="95">
        <v>255</v>
      </c>
      <c r="C11" s="95">
        <v>105</v>
      </c>
      <c r="D11" s="95">
        <v>25</v>
      </c>
      <c r="E11" s="95">
        <v>0</v>
      </c>
      <c r="F11" s="95">
        <v>10</v>
      </c>
      <c r="G11" s="95">
        <v>15</v>
      </c>
      <c r="H11" s="95">
        <v>20</v>
      </c>
      <c r="I11" s="95">
        <v>15</v>
      </c>
      <c r="J11" s="95">
        <v>450</v>
      </c>
      <c r="K11" s="38"/>
      <c r="L11" s="95">
        <f t="shared" si="0"/>
        <v>385</v>
      </c>
      <c r="M11" s="222">
        <f t="shared" si="1"/>
        <v>0.88505747126436785</v>
      </c>
    </row>
    <row r="12" spans="1:13" x14ac:dyDescent="0.25">
      <c r="A12" s="218" t="s">
        <v>9</v>
      </c>
      <c r="B12" s="95">
        <v>195</v>
      </c>
      <c r="C12" s="95">
        <v>30</v>
      </c>
      <c r="D12" s="95">
        <v>10</v>
      </c>
      <c r="E12" s="95">
        <v>0</v>
      </c>
      <c r="F12" s="95">
        <v>25</v>
      </c>
      <c r="G12" s="95">
        <v>15</v>
      </c>
      <c r="H12" s="95">
        <v>15</v>
      </c>
      <c r="I12" s="95">
        <v>20</v>
      </c>
      <c r="J12" s="95">
        <v>310</v>
      </c>
      <c r="K12" s="38"/>
      <c r="L12" s="95">
        <f t="shared" si="0"/>
        <v>235</v>
      </c>
      <c r="M12" s="222">
        <f t="shared" si="1"/>
        <v>0.81034482758620685</v>
      </c>
    </row>
    <row r="13" spans="1:13" x14ac:dyDescent="0.25">
      <c r="A13" s="218" t="s">
        <v>10</v>
      </c>
      <c r="B13" s="95">
        <v>75</v>
      </c>
      <c r="C13" s="95">
        <v>35</v>
      </c>
      <c r="D13" s="95">
        <v>25</v>
      </c>
      <c r="E13" s="95">
        <v>0</v>
      </c>
      <c r="F13" s="95">
        <v>15</v>
      </c>
      <c r="G13" s="95">
        <v>0</v>
      </c>
      <c r="H13" s="95">
        <v>5</v>
      </c>
      <c r="I13" s="95">
        <v>20</v>
      </c>
      <c r="J13" s="95">
        <v>175</v>
      </c>
      <c r="K13" s="38"/>
      <c r="L13" s="95">
        <f t="shared" si="0"/>
        <v>135</v>
      </c>
      <c r="M13" s="222">
        <f t="shared" si="1"/>
        <v>0.87096774193548387</v>
      </c>
    </row>
    <row r="14" spans="1:13" x14ac:dyDescent="0.25">
      <c r="A14" s="218" t="s">
        <v>11</v>
      </c>
      <c r="B14" s="95">
        <v>160</v>
      </c>
      <c r="C14" s="95">
        <v>45</v>
      </c>
      <c r="D14" s="95">
        <v>15</v>
      </c>
      <c r="E14" s="95">
        <v>0</v>
      </c>
      <c r="F14" s="95">
        <v>20</v>
      </c>
      <c r="G14" s="95">
        <v>25</v>
      </c>
      <c r="H14" s="95">
        <v>10</v>
      </c>
      <c r="I14" s="95">
        <v>20</v>
      </c>
      <c r="J14" s="95">
        <v>295</v>
      </c>
      <c r="K14" s="38"/>
      <c r="L14" s="95">
        <f t="shared" si="0"/>
        <v>220</v>
      </c>
      <c r="M14" s="222">
        <f t="shared" si="1"/>
        <v>0.8</v>
      </c>
    </row>
    <row r="15" spans="1:13" x14ac:dyDescent="0.25">
      <c r="A15" s="218" t="s">
        <v>12</v>
      </c>
      <c r="B15" s="95">
        <v>70</v>
      </c>
      <c r="C15" s="95">
        <v>15</v>
      </c>
      <c r="D15" s="95">
        <v>5</v>
      </c>
      <c r="E15" s="95">
        <v>0</v>
      </c>
      <c r="F15" s="95">
        <v>5</v>
      </c>
      <c r="G15" s="95">
        <v>0</v>
      </c>
      <c r="H15" s="95">
        <v>5</v>
      </c>
      <c r="I15" s="95">
        <v>5</v>
      </c>
      <c r="J15" s="95">
        <v>110</v>
      </c>
      <c r="K15" s="38"/>
      <c r="L15" s="95">
        <f t="shared" si="0"/>
        <v>90</v>
      </c>
      <c r="M15" s="222">
        <f t="shared" si="1"/>
        <v>0.8571428571428571</v>
      </c>
    </row>
    <row r="16" spans="1:13" x14ac:dyDescent="0.25">
      <c r="A16" s="218" t="s">
        <v>13</v>
      </c>
      <c r="B16" s="95">
        <v>400</v>
      </c>
      <c r="C16" s="95">
        <v>250</v>
      </c>
      <c r="D16" s="95">
        <v>175</v>
      </c>
      <c r="E16" s="95">
        <v>0</v>
      </c>
      <c r="F16" s="95">
        <v>25</v>
      </c>
      <c r="G16" s="95">
        <v>40</v>
      </c>
      <c r="H16" s="95">
        <v>50</v>
      </c>
      <c r="I16" s="95">
        <v>200</v>
      </c>
      <c r="J16" s="95">
        <v>1145</v>
      </c>
      <c r="K16" s="38"/>
      <c r="L16" s="95">
        <f t="shared" si="0"/>
        <v>825</v>
      </c>
      <c r="M16" s="222">
        <f t="shared" si="1"/>
        <v>0.87301587301587302</v>
      </c>
    </row>
    <row r="17" spans="1:13" x14ac:dyDescent="0.25">
      <c r="A17" s="218" t="s">
        <v>14</v>
      </c>
      <c r="B17" s="95">
        <v>0</v>
      </c>
      <c r="C17" s="95">
        <v>45</v>
      </c>
      <c r="D17" s="95">
        <v>0</v>
      </c>
      <c r="E17" s="95">
        <v>0</v>
      </c>
      <c r="F17" s="95">
        <v>5</v>
      </c>
      <c r="G17" s="95">
        <v>5</v>
      </c>
      <c r="H17" s="95">
        <v>0</v>
      </c>
      <c r="I17" s="95">
        <v>0</v>
      </c>
      <c r="J17" s="95">
        <v>55</v>
      </c>
      <c r="K17" s="38"/>
      <c r="L17" s="95">
        <f t="shared" si="0"/>
        <v>45</v>
      </c>
      <c r="M17" s="222">
        <f t="shared" si="1"/>
        <v>0.81818181818181823</v>
      </c>
    </row>
    <row r="18" spans="1:13" x14ac:dyDescent="0.25">
      <c r="A18" s="218" t="s">
        <v>15</v>
      </c>
      <c r="B18" s="95">
        <v>195</v>
      </c>
      <c r="C18" s="95">
        <v>20</v>
      </c>
      <c r="D18" s="95">
        <v>10</v>
      </c>
      <c r="E18" s="95">
        <v>0</v>
      </c>
      <c r="F18" s="95">
        <v>15</v>
      </c>
      <c r="G18" s="95">
        <v>10</v>
      </c>
      <c r="H18" s="95">
        <v>15</v>
      </c>
      <c r="I18" s="95">
        <v>10</v>
      </c>
      <c r="J18" s="95">
        <v>270</v>
      </c>
      <c r="K18" s="38"/>
      <c r="L18" s="95">
        <f t="shared" si="0"/>
        <v>225</v>
      </c>
      <c r="M18" s="222">
        <f t="shared" si="1"/>
        <v>0.86538461538461542</v>
      </c>
    </row>
    <row r="19" spans="1:13" x14ac:dyDescent="0.25">
      <c r="A19" s="218" t="s">
        <v>16</v>
      </c>
      <c r="B19" s="95">
        <v>465</v>
      </c>
      <c r="C19" s="95">
        <v>105</v>
      </c>
      <c r="D19" s="95">
        <v>55</v>
      </c>
      <c r="E19" s="95">
        <v>5</v>
      </c>
      <c r="F19" s="95">
        <v>65</v>
      </c>
      <c r="G19" s="95">
        <v>40</v>
      </c>
      <c r="H19" s="95">
        <v>55</v>
      </c>
      <c r="I19" s="95">
        <v>20</v>
      </c>
      <c r="J19" s="95">
        <v>810</v>
      </c>
      <c r="K19" s="38"/>
      <c r="L19" s="95">
        <f t="shared" si="0"/>
        <v>625</v>
      </c>
      <c r="M19" s="222">
        <f t="shared" si="1"/>
        <v>0.79113924050632911</v>
      </c>
    </row>
    <row r="20" spans="1:13" x14ac:dyDescent="0.25">
      <c r="A20" s="218" t="s">
        <v>17</v>
      </c>
      <c r="B20" s="95">
        <v>30</v>
      </c>
      <c r="C20" s="95">
        <v>1335</v>
      </c>
      <c r="D20" s="95">
        <v>50</v>
      </c>
      <c r="E20" s="95">
        <v>100</v>
      </c>
      <c r="F20" s="95">
        <v>60</v>
      </c>
      <c r="G20" s="95">
        <v>125</v>
      </c>
      <c r="H20" s="95">
        <v>230</v>
      </c>
      <c r="I20" s="95">
        <v>15</v>
      </c>
      <c r="J20" s="95">
        <v>1950</v>
      </c>
      <c r="K20" s="38"/>
      <c r="L20" s="95">
        <f t="shared" si="0"/>
        <v>1415</v>
      </c>
      <c r="M20" s="222">
        <f t="shared" si="1"/>
        <v>0.73126614987080107</v>
      </c>
    </row>
    <row r="21" spans="1:13" x14ac:dyDescent="0.25">
      <c r="A21" s="218" t="s">
        <v>18</v>
      </c>
      <c r="B21" s="95">
        <v>210</v>
      </c>
      <c r="C21" s="95">
        <v>110</v>
      </c>
      <c r="D21" s="95">
        <v>25</v>
      </c>
      <c r="E21" s="95">
        <v>0</v>
      </c>
      <c r="F21" s="95">
        <v>30</v>
      </c>
      <c r="G21" s="95">
        <v>35</v>
      </c>
      <c r="H21" s="95">
        <v>40</v>
      </c>
      <c r="I21" s="95">
        <v>65</v>
      </c>
      <c r="J21" s="95">
        <v>515</v>
      </c>
      <c r="K21" s="38"/>
      <c r="L21" s="95">
        <f t="shared" si="0"/>
        <v>345</v>
      </c>
      <c r="M21" s="222">
        <f t="shared" si="1"/>
        <v>0.76666666666666672</v>
      </c>
    </row>
    <row r="22" spans="1:13" x14ac:dyDescent="0.25">
      <c r="A22" s="218" t="s">
        <v>19</v>
      </c>
      <c r="B22" s="95">
        <v>0</v>
      </c>
      <c r="C22" s="95">
        <v>40</v>
      </c>
      <c r="D22" s="95">
        <v>0</v>
      </c>
      <c r="E22" s="95">
        <v>0</v>
      </c>
      <c r="F22" s="95">
        <v>5</v>
      </c>
      <c r="G22" s="95">
        <v>0</v>
      </c>
      <c r="H22" s="95">
        <v>10</v>
      </c>
      <c r="I22" s="95">
        <v>5</v>
      </c>
      <c r="J22" s="95">
        <v>60</v>
      </c>
      <c r="K22" s="38"/>
      <c r="L22" s="95">
        <f t="shared" si="0"/>
        <v>40</v>
      </c>
      <c r="M22" s="222">
        <f t="shared" si="1"/>
        <v>0.72727272727272729</v>
      </c>
    </row>
    <row r="23" spans="1:13" x14ac:dyDescent="0.25">
      <c r="A23" s="218" t="s">
        <v>20</v>
      </c>
      <c r="B23" s="95">
        <v>65</v>
      </c>
      <c r="C23" s="95">
        <v>55</v>
      </c>
      <c r="D23" s="95">
        <v>30</v>
      </c>
      <c r="E23" s="95">
        <v>0</v>
      </c>
      <c r="F23" s="95">
        <v>0</v>
      </c>
      <c r="G23" s="95">
        <v>5</v>
      </c>
      <c r="H23" s="95">
        <v>15</v>
      </c>
      <c r="I23" s="95">
        <v>90</v>
      </c>
      <c r="J23" s="95">
        <v>260</v>
      </c>
      <c r="K23" s="38"/>
      <c r="L23" s="95">
        <f t="shared" si="0"/>
        <v>150</v>
      </c>
      <c r="M23" s="222">
        <f t="shared" si="1"/>
        <v>0.88235294117647056</v>
      </c>
    </row>
    <row r="24" spans="1:13" x14ac:dyDescent="0.25">
      <c r="A24" s="218" t="s">
        <v>21</v>
      </c>
      <c r="B24" s="95">
        <v>120</v>
      </c>
      <c r="C24" s="95">
        <v>40</v>
      </c>
      <c r="D24" s="95">
        <v>5</v>
      </c>
      <c r="E24" s="95">
        <v>0</v>
      </c>
      <c r="F24" s="95">
        <v>10</v>
      </c>
      <c r="G24" s="95">
        <v>10</v>
      </c>
      <c r="H24" s="95">
        <v>5</v>
      </c>
      <c r="I24" s="95">
        <v>5</v>
      </c>
      <c r="J24" s="95">
        <v>190</v>
      </c>
      <c r="K24" s="38"/>
      <c r="L24" s="95">
        <f t="shared" si="0"/>
        <v>165</v>
      </c>
      <c r="M24" s="222">
        <f t="shared" si="1"/>
        <v>0.89189189189189189</v>
      </c>
    </row>
    <row r="25" spans="1:13" x14ac:dyDescent="0.25">
      <c r="A25" s="218" t="s">
        <v>22</v>
      </c>
      <c r="B25" s="95">
        <v>110</v>
      </c>
      <c r="C25" s="95">
        <v>55</v>
      </c>
      <c r="D25" s="95">
        <v>20</v>
      </c>
      <c r="E25" s="95">
        <v>0</v>
      </c>
      <c r="F25" s="95">
        <v>30</v>
      </c>
      <c r="G25" s="95">
        <v>40</v>
      </c>
      <c r="H25" s="95">
        <v>80</v>
      </c>
      <c r="I25" s="95">
        <v>5</v>
      </c>
      <c r="J25" s="95">
        <v>335</v>
      </c>
      <c r="K25" s="38"/>
      <c r="L25" s="95">
        <f t="shared" si="0"/>
        <v>185</v>
      </c>
      <c r="M25" s="222">
        <f t="shared" si="1"/>
        <v>0.56060606060606055</v>
      </c>
    </row>
    <row r="26" spans="1:13" x14ac:dyDescent="0.25">
      <c r="A26" s="218" t="s">
        <v>23</v>
      </c>
      <c r="B26" s="95">
        <v>655</v>
      </c>
      <c r="C26" s="95">
        <v>55</v>
      </c>
      <c r="D26" s="95">
        <v>20</v>
      </c>
      <c r="E26" s="95">
        <v>0</v>
      </c>
      <c r="F26" s="95">
        <v>45</v>
      </c>
      <c r="G26" s="95">
        <v>20</v>
      </c>
      <c r="H26" s="95">
        <v>70</v>
      </c>
      <c r="I26" s="95">
        <v>80</v>
      </c>
      <c r="J26" s="95">
        <v>945</v>
      </c>
      <c r="K26" s="38"/>
      <c r="L26" s="95">
        <f t="shared" si="0"/>
        <v>730</v>
      </c>
      <c r="M26" s="222">
        <f t="shared" si="1"/>
        <v>0.84393063583815031</v>
      </c>
    </row>
    <row r="27" spans="1:13" x14ac:dyDescent="0.25">
      <c r="A27" s="218" t="s">
        <v>24</v>
      </c>
      <c r="B27" s="95">
        <v>10</v>
      </c>
      <c r="C27" s="95">
        <v>10</v>
      </c>
      <c r="D27" s="95">
        <v>5</v>
      </c>
      <c r="E27" s="95">
        <v>0</v>
      </c>
      <c r="F27" s="95">
        <v>5</v>
      </c>
      <c r="G27" s="95">
        <v>5</v>
      </c>
      <c r="H27" s="95">
        <v>0</v>
      </c>
      <c r="I27" s="95">
        <v>5</v>
      </c>
      <c r="J27" s="95">
        <v>40</v>
      </c>
      <c r="K27" s="38"/>
      <c r="L27" s="95">
        <f t="shared" si="0"/>
        <v>25</v>
      </c>
      <c r="M27" s="222">
        <f t="shared" si="1"/>
        <v>0.7142857142857143</v>
      </c>
    </row>
    <row r="28" spans="1:13" x14ac:dyDescent="0.25">
      <c r="A28" s="218" t="s">
        <v>25</v>
      </c>
      <c r="B28" s="95">
        <v>170</v>
      </c>
      <c r="C28" s="95">
        <v>70</v>
      </c>
      <c r="D28" s="95">
        <v>15</v>
      </c>
      <c r="E28" s="95">
        <v>0</v>
      </c>
      <c r="F28" s="95">
        <v>15</v>
      </c>
      <c r="G28" s="95">
        <v>10</v>
      </c>
      <c r="H28" s="95">
        <v>15</v>
      </c>
      <c r="I28" s="95">
        <v>10</v>
      </c>
      <c r="J28" s="95">
        <v>305</v>
      </c>
      <c r="K28" s="38"/>
      <c r="L28" s="95">
        <f t="shared" si="0"/>
        <v>255</v>
      </c>
      <c r="M28" s="222">
        <f t="shared" si="1"/>
        <v>0.86440677966101698</v>
      </c>
    </row>
    <row r="29" spans="1:13" x14ac:dyDescent="0.25">
      <c r="A29" s="218" t="s">
        <v>26</v>
      </c>
      <c r="B29" s="95">
        <v>150</v>
      </c>
      <c r="C29" s="95">
        <v>90</v>
      </c>
      <c r="D29" s="95">
        <v>5</v>
      </c>
      <c r="E29" s="95">
        <v>0</v>
      </c>
      <c r="F29" s="95">
        <v>10</v>
      </c>
      <c r="G29" s="95">
        <v>15</v>
      </c>
      <c r="H29" s="95">
        <v>35</v>
      </c>
      <c r="I29" s="95">
        <v>10</v>
      </c>
      <c r="J29" s="95">
        <v>310</v>
      </c>
      <c r="K29" s="38"/>
      <c r="L29" s="95">
        <f t="shared" si="0"/>
        <v>245</v>
      </c>
      <c r="M29" s="222">
        <f t="shared" si="1"/>
        <v>0.81666666666666665</v>
      </c>
    </row>
    <row r="30" spans="1:13" x14ac:dyDescent="0.25">
      <c r="A30" s="218" t="s">
        <v>27</v>
      </c>
      <c r="B30" s="95">
        <v>0</v>
      </c>
      <c r="C30" s="95">
        <v>195</v>
      </c>
      <c r="D30" s="95">
        <v>25</v>
      </c>
      <c r="E30" s="95">
        <v>0</v>
      </c>
      <c r="F30" s="95">
        <v>5</v>
      </c>
      <c r="G30" s="95">
        <v>10</v>
      </c>
      <c r="H30" s="95">
        <v>20</v>
      </c>
      <c r="I30" s="95">
        <v>5</v>
      </c>
      <c r="J30" s="95">
        <v>260</v>
      </c>
      <c r="K30" s="38"/>
      <c r="L30" s="95">
        <f t="shared" si="0"/>
        <v>220</v>
      </c>
      <c r="M30" s="222">
        <f t="shared" si="1"/>
        <v>0.86274509803921573</v>
      </c>
    </row>
    <row r="31" spans="1:13" x14ac:dyDescent="0.25">
      <c r="A31" s="218" t="s">
        <v>28</v>
      </c>
      <c r="B31" s="95">
        <v>25</v>
      </c>
      <c r="C31" s="95">
        <v>5</v>
      </c>
      <c r="D31" s="95">
        <v>5</v>
      </c>
      <c r="E31" s="95">
        <v>0</v>
      </c>
      <c r="F31" s="95">
        <v>5</v>
      </c>
      <c r="G31" s="95">
        <v>5</v>
      </c>
      <c r="H31" s="95">
        <v>0</v>
      </c>
      <c r="I31" s="95">
        <v>0</v>
      </c>
      <c r="J31" s="95">
        <v>45</v>
      </c>
      <c r="K31" s="38"/>
      <c r="L31" s="95">
        <f t="shared" si="0"/>
        <v>35</v>
      </c>
      <c r="M31" s="222">
        <f t="shared" si="1"/>
        <v>0.77777777777777779</v>
      </c>
    </row>
    <row r="32" spans="1:13" x14ac:dyDescent="0.25">
      <c r="A32" s="218" t="s">
        <v>29</v>
      </c>
      <c r="B32" s="95">
        <v>180</v>
      </c>
      <c r="C32" s="95">
        <v>25</v>
      </c>
      <c r="D32" s="95">
        <v>10</v>
      </c>
      <c r="E32" s="95">
        <v>0</v>
      </c>
      <c r="F32" s="95">
        <v>25</v>
      </c>
      <c r="G32" s="95">
        <v>20</v>
      </c>
      <c r="H32" s="95">
        <v>10</v>
      </c>
      <c r="I32" s="95">
        <v>30</v>
      </c>
      <c r="J32" s="95">
        <v>300</v>
      </c>
      <c r="K32" s="38"/>
      <c r="L32" s="95">
        <f t="shared" si="0"/>
        <v>215</v>
      </c>
      <c r="M32" s="222">
        <f t="shared" si="1"/>
        <v>0.79629629629629628</v>
      </c>
    </row>
    <row r="33" spans="1:13" x14ac:dyDescent="0.25">
      <c r="A33" s="218" t="s">
        <v>30</v>
      </c>
      <c r="B33" s="95">
        <v>525</v>
      </c>
      <c r="C33" s="95">
        <v>105</v>
      </c>
      <c r="D33" s="95">
        <v>25</v>
      </c>
      <c r="E33" s="95">
        <v>0</v>
      </c>
      <c r="F33" s="95">
        <v>45</v>
      </c>
      <c r="G33" s="95">
        <v>20</v>
      </c>
      <c r="H33" s="95">
        <v>70</v>
      </c>
      <c r="I33" s="95">
        <v>35</v>
      </c>
      <c r="J33" s="95">
        <v>830</v>
      </c>
      <c r="K33" s="38"/>
      <c r="L33" s="95">
        <f t="shared" si="0"/>
        <v>655</v>
      </c>
      <c r="M33" s="222">
        <f t="shared" si="1"/>
        <v>0.82389937106918243</v>
      </c>
    </row>
    <row r="34" spans="1:13" x14ac:dyDescent="0.25">
      <c r="A34" s="218" t="s">
        <v>31</v>
      </c>
      <c r="B34" s="95">
        <v>110</v>
      </c>
      <c r="C34" s="95">
        <v>45</v>
      </c>
      <c r="D34" s="95">
        <v>5</v>
      </c>
      <c r="E34" s="95">
        <v>0</v>
      </c>
      <c r="F34" s="95">
        <v>15</v>
      </c>
      <c r="G34" s="95">
        <v>5</v>
      </c>
      <c r="H34" s="95">
        <v>25</v>
      </c>
      <c r="I34" s="95">
        <v>10</v>
      </c>
      <c r="J34" s="95">
        <v>210</v>
      </c>
      <c r="K34" s="38"/>
      <c r="L34" s="95">
        <f t="shared" si="0"/>
        <v>160</v>
      </c>
      <c r="M34" s="222">
        <f t="shared" si="1"/>
        <v>0.8</v>
      </c>
    </row>
    <row r="35" spans="1:13" x14ac:dyDescent="0.25">
      <c r="A35" s="218" t="s">
        <v>32</v>
      </c>
      <c r="B35" s="95">
        <v>185</v>
      </c>
      <c r="C35" s="95">
        <v>115</v>
      </c>
      <c r="D35" s="95">
        <v>10</v>
      </c>
      <c r="E35" s="95">
        <v>0</v>
      </c>
      <c r="F35" s="95">
        <v>45</v>
      </c>
      <c r="G35" s="95">
        <v>10</v>
      </c>
      <c r="H35" s="95">
        <v>30</v>
      </c>
      <c r="I35" s="95">
        <v>10</v>
      </c>
      <c r="J35" s="95">
        <v>405</v>
      </c>
      <c r="K35" s="38"/>
      <c r="L35" s="95">
        <f t="shared" si="0"/>
        <v>310</v>
      </c>
      <c r="M35" s="222">
        <f t="shared" si="1"/>
        <v>0.78481012658227844</v>
      </c>
    </row>
    <row r="36" spans="1:13" x14ac:dyDescent="0.25">
      <c r="A36" s="218" t="s">
        <v>33</v>
      </c>
      <c r="B36" s="95">
        <v>405</v>
      </c>
      <c r="C36" s="95">
        <v>95</v>
      </c>
      <c r="D36" s="95">
        <v>10</v>
      </c>
      <c r="E36" s="95">
        <v>0</v>
      </c>
      <c r="F36" s="95">
        <v>40</v>
      </c>
      <c r="G36" s="95">
        <v>30</v>
      </c>
      <c r="H36" s="95">
        <v>15</v>
      </c>
      <c r="I36" s="95">
        <v>30</v>
      </c>
      <c r="J36" s="95">
        <v>630</v>
      </c>
      <c r="K36" s="38"/>
      <c r="L36" s="95">
        <f t="shared" si="0"/>
        <v>510</v>
      </c>
      <c r="M36" s="222">
        <f t="shared" si="1"/>
        <v>0.85</v>
      </c>
    </row>
    <row r="38" spans="1:13" x14ac:dyDescent="0.25">
      <c r="A38" s="271" t="s">
        <v>125</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41"/>
  <sheetViews>
    <sheetView showGridLines="0" topLeftCell="B1" workbookViewId="0">
      <selection activeCell="K25" sqref="K25"/>
    </sheetView>
  </sheetViews>
  <sheetFormatPr defaultRowHeight="15" x14ac:dyDescent="0.25"/>
  <cols>
    <col min="1" max="1" bestFit="true" customWidth="true" style="37" width="20.140625" collapsed="false"/>
    <col min="2" max="9" customWidth="true" style="37" width="13.42578125" collapsed="false"/>
    <col min="10" max="10" customWidth="true" style="37" width="12.42578125" collapsed="false"/>
    <col min="11" max="11" bestFit="true" customWidth="true" style="37" width="19.0" collapsed="false"/>
    <col min="12" max="12" customWidth="true" style="37" width="17.28515625" collapsed="false"/>
    <col min="13" max="16384" style="37" width="9.140625" collapsed="false"/>
  </cols>
  <sheetData>
    <row r="1" spans="1:12" x14ac:dyDescent="0.25">
      <c r="A1" s="242" t="s">
        <v>238</v>
      </c>
    </row>
    <row r="3" spans="1:12" ht="73.5" customHeight="1" x14ac:dyDescent="0.25">
      <c r="B3" s="112" t="s">
        <v>230</v>
      </c>
      <c r="C3" s="112" t="s">
        <v>231</v>
      </c>
      <c r="D3" s="112" t="s">
        <v>232</v>
      </c>
      <c r="E3" s="112" t="s">
        <v>233</v>
      </c>
      <c r="F3" s="112" t="s">
        <v>236</v>
      </c>
      <c r="G3" s="112" t="s">
        <v>234</v>
      </c>
      <c r="H3" s="112" t="s">
        <v>235</v>
      </c>
      <c r="I3" s="112" t="s">
        <v>91</v>
      </c>
      <c r="J3" s="111" t="s">
        <v>241</v>
      </c>
      <c r="K3" s="111" t="s">
        <v>237</v>
      </c>
      <c r="L3" s="111" t="s">
        <v>246</v>
      </c>
    </row>
    <row r="4" spans="1:12" x14ac:dyDescent="0.25">
      <c r="A4" s="218" t="s">
        <v>67</v>
      </c>
      <c r="B4" s="123">
        <v>3050</v>
      </c>
      <c r="C4" s="123">
        <v>65</v>
      </c>
      <c r="D4" s="123">
        <v>4285</v>
      </c>
      <c r="E4" s="123">
        <v>650</v>
      </c>
      <c r="F4" s="123">
        <v>4890</v>
      </c>
      <c r="G4" s="123">
        <v>345</v>
      </c>
      <c r="H4" s="123">
        <v>0</v>
      </c>
      <c r="I4" s="123">
        <v>13285</v>
      </c>
      <c r="J4" s="222">
        <f>(D4+E4+F4)/I4</f>
        <v>0.73955589010161837</v>
      </c>
      <c r="K4" s="222">
        <f>F4/(D4+E4+F4)</f>
        <v>0.49770992366412214</v>
      </c>
      <c r="L4" s="222">
        <f>E4/(E4+F4)</f>
        <v>0.11732851985559567</v>
      </c>
    </row>
    <row r="5" spans="1:12" x14ac:dyDescent="0.25">
      <c r="A5" s="218" t="s">
        <v>2</v>
      </c>
      <c r="B5" s="123">
        <v>170</v>
      </c>
      <c r="C5" s="123">
        <v>10</v>
      </c>
      <c r="D5" s="123">
        <v>95</v>
      </c>
      <c r="E5" s="123">
        <v>10</v>
      </c>
      <c r="F5" s="123">
        <v>340</v>
      </c>
      <c r="G5" s="123">
        <v>5</v>
      </c>
      <c r="H5" s="123">
        <v>0</v>
      </c>
      <c r="I5" s="123">
        <v>630</v>
      </c>
      <c r="J5" s="222">
        <f t="shared" ref="J5:J36" si="0">(D5+E5+F5)/I5</f>
        <v>0.70634920634920639</v>
      </c>
      <c r="K5" s="222">
        <f t="shared" ref="K5:K36" si="1">F5/(D5+E5+F5)</f>
        <v>0.7640449438202247</v>
      </c>
      <c r="L5" s="222">
        <f t="shared" ref="L5:L36" si="2">E5/(E5+F5)</f>
        <v>2.8571428571428571E-2</v>
      </c>
    </row>
    <row r="6" spans="1:12" x14ac:dyDescent="0.25">
      <c r="A6" s="218" t="s">
        <v>3</v>
      </c>
      <c r="B6" s="123">
        <v>330</v>
      </c>
      <c r="C6" s="123">
        <v>0</v>
      </c>
      <c r="D6" s="123">
        <v>15</v>
      </c>
      <c r="E6" s="123">
        <v>5</v>
      </c>
      <c r="F6" s="123">
        <v>140</v>
      </c>
      <c r="G6" s="123">
        <v>0</v>
      </c>
      <c r="H6" s="123">
        <v>0</v>
      </c>
      <c r="I6" s="123">
        <v>490</v>
      </c>
      <c r="J6" s="222">
        <f t="shared" si="0"/>
        <v>0.32653061224489793</v>
      </c>
      <c r="K6" s="222">
        <f t="shared" si="1"/>
        <v>0.875</v>
      </c>
      <c r="L6" s="222">
        <f t="shared" si="2"/>
        <v>3.4482758620689655E-2</v>
      </c>
    </row>
    <row r="7" spans="1:12" x14ac:dyDescent="0.25">
      <c r="A7" s="218" t="s">
        <v>4</v>
      </c>
      <c r="B7" s="123">
        <v>30</v>
      </c>
      <c r="C7" s="123">
        <v>0</v>
      </c>
      <c r="D7" s="123">
        <v>125</v>
      </c>
      <c r="E7" s="123">
        <v>25</v>
      </c>
      <c r="F7" s="123">
        <v>75</v>
      </c>
      <c r="G7" s="123">
        <v>0</v>
      </c>
      <c r="H7" s="123">
        <v>0</v>
      </c>
      <c r="I7" s="123">
        <v>255</v>
      </c>
      <c r="J7" s="222">
        <f t="shared" si="0"/>
        <v>0.88235294117647056</v>
      </c>
      <c r="K7" s="222">
        <f t="shared" si="1"/>
        <v>0.33333333333333331</v>
      </c>
      <c r="L7" s="222">
        <f t="shared" si="2"/>
        <v>0.25</v>
      </c>
    </row>
    <row r="8" spans="1:12" x14ac:dyDescent="0.25">
      <c r="A8" s="218" t="s">
        <v>5</v>
      </c>
      <c r="B8" s="123">
        <v>0</v>
      </c>
      <c r="C8" s="123">
        <v>0</v>
      </c>
      <c r="D8" s="123">
        <v>110</v>
      </c>
      <c r="E8" s="123">
        <v>0</v>
      </c>
      <c r="F8" s="123">
        <v>45</v>
      </c>
      <c r="G8" s="123">
        <v>0</v>
      </c>
      <c r="H8" s="123">
        <v>0</v>
      </c>
      <c r="I8" s="123">
        <v>155</v>
      </c>
      <c r="J8" s="222">
        <f t="shared" si="0"/>
        <v>1</v>
      </c>
      <c r="K8" s="222">
        <f t="shared" si="1"/>
        <v>0.29032258064516131</v>
      </c>
      <c r="L8" s="222">
        <f t="shared" si="2"/>
        <v>0</v>
      </c>
    </row>
    <row r="9" spans="1:12" x14ac:dyDescent="0.25">
      <c r="A9" s="218" t="s">
        <v>6</v>
      </c>
      <c r="B9" s="123">
        <v>105</v>
      </c>
      <c r="C9" s="123">
        <v>0</v>
      </c>
      <c r="D9" s="123">
        <v>40</v>
      </c>
      <c r="E9" s="123">
        <v>5</v>
      </c>
      <c r="F9" s="123">
        <v>35</v>
      </c>
      <c r="G9" s="123">
        <v>15</v>
      </c>
      <c r="H9" s="123">
        <v>0</v>
      </c>
      <c r="I9" s="123">
        <v>200</v>
      </c>
      <c r="J9" s="222">
        <f t="shared" si="0"/>
        <v>0.4</v>
      </c>
      <c r="K9" s="222">
        <f t="shared" si="1"/>
        <v>0.4375</v>
      </c>
      <c r="L9" s="222">
        <f t="shared" si="2"/>
        <v>0.125</v>
      </c>
    </row>
    <row r="10" spans="1:12" x14ac:dyDescent="0.25">
      <c r="A10" s="218" t="s">
        <v>7</v>
      </c>
      <c r="B10" s="123">
        <v>10</v>
      </c>
      <c r="C10" s="123">
        <v>0</v>
      </c>
      <c r="D10" s="123">
        <v>60</v>
      </c>
      <c r="E10" s="123">
        <v>10</v>
      </c>
      <c r="F10" s="123">
        <v>265</v>
      </c>
      <c r="G10" s="123">
        <v>0</v>
      </c>
      <c r="H10" s="123">
        <v>0</v>
      </c>
      <c r="I10" s="123">
        <v>355</v>
      </c>
      <c r="J10" s="222">
        <f t="shared" si="0"/>
        <v>0.94366197183098588</v>
      </c>
      <c r="K10" s="222">
        <f t="shared" si="1"/>
        <v>0.79104477611940294</v>
      </c>
      <c r="L10" s="222">
        <f t="shared" si="2"/>
        <v>3.6363636363636362E-2</v>
      </c>
    </row>
    <row r="11" spans="1:12" x14ac:dyDescent="0.25">
      <c r="A11" s="218" t="s">
        <v>8</v>
      </c>
      <c r="B11" s="123">
        <v>15</v>
      </c>
      <c r="C11" s="123">
        <v>5</v>
      </c>
      <c r="D11" s="123">
        <v>210</v>
      </c>
      <c r="E11" s="123">
        <v>35</v>
      </c>
      <c r="F11" s="123">
        <v>190</v>
      </c>
      <c r="G11" s="123">
        <v>0</v>
      </c>
      <c r="H11" s="123">
        <v>0</v>
      </c>
      <c r="I11" s="123">
        <v>450</v>
      </c>
      <c r="J11" s="222">
        <f t="shared" si="0"/>
        <v>0.96666666666666667</v>
      </c>
      <c r="K11" s="222">
        <f t="shared" si="1"/>
        <v>0.43678160919540232</v>
      </c>
      <c r="L11" s="222">
        <f t="shared" si="2"/>
        <v>0.15555555555555556</v>
      </c>
    </row>
    <row r="12" spans="1:12" x14ac:dyDescent="0.25">
      <c r="A12" s="218" t="s">
        <v>9</v>
      </c>
      <c r="B12" s="123">
        <v>0</v>
      </c>
      <c r="C12" s="123">
        <v>0</v>
      </c>
      <c r="D12" s="123">
        <v>0</v>
      </c>
      <c r="E12" s="123">
        <v>0</v>
      </c>
      <c r="F12" s="123">
        <v>310</v>
      </c>
      <c r="G12" s="123">
        <v>0</v>
      </c>
      <c r="H12" s="123">
        <v>0</v>
      </c>
      <c r="I12" s="123">
        <v>310</v>
      </c>
      <c r="J12" s="222">
        <f t="shared" si="0"/>
        <v>1</v>
      </c>
      <c r="K12" s="222">
        <f t="shared" si="1"/>
        <v>1</v>
      </c>
      <c r="L12" s="222">
        <f t="shared" si="2"/>
        <v>0</v>
      </c>
    </row>
    <row r="13" spans="1:12" x14ac:dyDescent="0.25">
      <c r="A13" s="218" t="s">
        <v>10</v>
      </c>
      <c r="B13" s="123">
        <v>5</v>
      </c>
      <c r="C13" s="123">
        <v>0</v>
      </c>
      <c r="D13" s="123">
        <v>100</v>
      </c>
      <c r="E13" s="123">
        <v>0</v>
      </c>
      <c r="F13" s="123">
        <v>40</v>
      </c>
      <c r="G13" s="123">
        <v>25</v>
      </c>
      <c r="H13" s="123">
        <v>0</v>
      </c>
      <c r="I13" s="123">
        <v>175</v>
      </c>
      <c r="J13" s="222">
        <f t="shared" si="0"/>
        <v>0.8</v>
      </c>
      <c r="K13" s="222">
        <f t="shared" si="1"/>
        <v>0.2857142857142857</v>
      </c>
      <c r="L13" s="222">
        <f t="shared" si="2"/>
        <v>0</v>
      </c>
    </row>
    <row r="14" spans="1:12" x14ac:dyDescent="0.25">
      <c r="A14" s="218" t="s">
        <v>11</v>
      </c>
      <c r="B14" s="123">
        <v>15</v>
      </c>
      <c r="C14" s="123">
        <v>0</v>
      </c>
      <c r="D14" s="123">
        <v>265</v>
      </c>
      <c r="E14" s="123">
        <v>0</v>
      </c>
      <c r="F14" s="123">
        <v>15</v>
      </c>
      <c r="G14" s="123">
        <v>0</v>
      </c>
      <c r="H14" s="123">
        <v>0</v>
      </c>
      <c r="I14" s="123">
        <v>295</v>
      </c>
      <c r="J14" s="222">
        <f t="shared" si="0"/>
        <v>0.94915254237288138</v>
      </c>
      <c r="K14" s="222">
        <f t="shared" si="1"/>
        <v>5.3571428571428568E-2</v>
      </c>
      <c r="L14" s="222">
        <f t="shared" si="2"/>
        <v>0</v>
      </c>
    </row>
    <row r="15" spans="1:12" x14ac:dyDescent="0.25">
      <c r="A15" s="218" t="s">
        <v>12</v>
      </c>
      <c r="B15" s="123">
        <v>5</v>
      </c>
      <c r="C15" s="123">
        <v>0</v>
      </c>
      <c r="D15" s="123">
        <v>45</v>
      </c>
      <c r="E15" s="123">
        <v>0</v>
      </c>
      <c r="F15" s="123">
        <v>55</v>
      </c>
      <c r="G15" s="123">
        <v>0</v>
      </c>
      <c r="H15" s="123">
        <v>0</v>
      </c>
      <c r="I15" s="123">
        <v>110</v>
      </c>
      <c r="J15" s="222">
        <f t="shared" si="0"/>
        <v>0.90909090909090906</v>
      </c>
      <c r="K15" s="222">
        <f t="shared" si="1"/>
        <v>0.55000000000000004</v>
      </c>
      <c r="L15" s="222">
        <f t="shared" si="2"/>
        <v>0</v>
      </c>
    </row>
    <row r="16" spans="1:12" x14ac:dyDescent="0.25">
      <c r="A16" s="218" t="s">
        <v>13</v>
      </c>
      <c r="B16" s="123">
        <v>0</v>
      </c>
      <c r="C16" s="123">
        <v>0</v>
      </c>
      <c r="D16" s="123">
        <v>860</v>
      </c>
      <c r="E16" s="123">
        <v>5</v>
      </c>
      <c r="F16" s="123">
        <v>280</v>
      </c>
      <c r="G16" s="123">
        <v>0</v>
      </c>
      <c r="H16" s="123">
        <v>0</v>
      </c>
      <c r="I16" s="123">
        <v>1145</v>
      </c>
      <c r="J16" s="222">
        <f t="shared" si="0"/>
        <v>1</v>
      </c>
      <c r="K16" s="222">
        <f t="shared" si="1"/>
        <v>0.24454148471615719</v>
      </c>
      <c r="L16" s="222">
        <f t="shared" si="2"/>
        <v>1.7543859649122806E-2</v>
      </c>
    </row>
    <row r="17" spans="1:12" x14ac:dyDescent="0.25">
      <c r="A17" s="218" t="s">
        <v>14</v>
      </c>
      <c r="B17" s="123">
        <v>20</v>
      </c>
      <c r="C17" s="123">
        <v>5</v>
      </c>
      <c r="D17" s="123">
        <v>15</v>
      </c>
      <c r="E17" s="123">
        <v>0</v>
      </c>
      <c r="F17" s="123">
        <v>15</v>
      </c>
      <c r="G17" s="123">
        <v>0</v>
      </c>
      <c r="H17" s="123">
        <v>0</v>
      </c>
      <c r="I17" s="123">
        <v>55</v>
      </c>
      <c r="J17" s="222">
        <f t="shared" si="0"/>
        <v>0.54545454545454541</v>
      </c>
      <c r="K17" s="222">
        <f t="shared" si="1"/>
        <v>0.5</v>
      </c>
      <c r="L17" s="222">
        <f t="shared" si="2"/>
        <v>0</v>
      </c>
    </row>
    <row r="18" spans="1:12" x14ac:dyDescent="0.25">
      <c r="A18" s="218" t="s">
        <v>15</v>
      </c>
      <c r="B18" s="123">
        <v>80</v>
      </c>
      <c r="C18" s="123">
        <v>0</v>
      </c>
      <c r="D18" s="123">
        <v>0</v>
      </c>
      <c r="E18" s="123">
        <v>175</v>
      </c>
      <c r="F18" s="123">
        <v>10</v>
      </c>
      <c r="G18" s="123">
        <v>0</v>
      </c>
      <c r="H18" s="123">
        <v>0</v>
      </c>
      <c r="I18" s="123">
        <v>270</v>
      </c>
      <c r="J18" s="222">
        <f t="shared" si="0"/>
        <v>0.68518518518518523</v>
      </c>
      <c r="K18" s="222">
        <f t="shared" si="1"/>
        <v>5.4054054054054057E-2</v>
      </c>
      <c r="L18" s="222">
        <f t="shared" si="2"/>
        <v>0.94594594594594594</v>
      </c>
    </row>
    <row r="19" spans="1:12" x14ac:dyDescent="0.25">
      <c r="A19" s="218" t="s">
        <v>16</v>
      </c>
      <c r="B19" s="123">
        <v>415</v>
      </c>
      <c r="C19" s="123">
        <v>0</v>
      </c>
      <c r="D19" s="123">
        <v>295</v>
      </c>
      <c r="E19" s="123">
        <v>65</v>
      </c>
      <c r="F19" s="123">
        <v>25</v>
      </c>
      <c r="G19" s="123">
        <v>5</v>
      </c>
      <c r="H19" s="123">
        <v>0</v>
      </c>
      <c r="I19" s="123">
        <v>810</v>
      </c>
      <c r="J19" s="222">
        <f t="shared" si="0"/>
        <v>0.47530864197530864</v>
      </c>
      <c r="K19" s="222">
        <f t="shared" si="1"/>
        <v>6.4935064935064929E-2</v>
      </c>
      <c r="L19" s="222">
        <f t="shared" si="2"/>
        <v>0.72222222222222221</v>
      </c>
    </row>
    <row r="20" spans="1:12" x14ac:dyDescent="0.25">
      <c r="A20" s="218" t="s">
        <v>17</v>
      </c>
      <c r="B20" s="123">
        <v>370</v>
      </c>
      <c r="C20" s="123">
        <v>0</v>
      </c>
      <c r="D20" s="123">
        <v>540</v>
      </c>
      <c r="E20" s="123">
        <v>15</v>
      </c>
      <c r="F20" s="123">
        <v>1015</v>
      </c>
      <c r="G20" s="123">
        <v>10</v>
      </c>
      <c r="H20" s="123">
        <v>0</v>
      </c>
      <c r="I20" s="123">
        <v>1950</v>
      </c>
      <c r="J20" s="222">
        <f t="shared" si="0"/>
        <v>0.80512820512820515</v>
      </c>
      <c r="K20" s="222">
        <f t="shared" si="1"/>
        <v>0.64649681528662417</v>
      </c>
      <c r="L20" s="222">
        <f t="shared" si="2"/>
        <v>1.4563106796116505E-2</v>
      </c>
    </row>
    <row r="21" spans="1:12" x14ac:dyDescent="0.25">
      <c r="A21" s="218" t="s">
        <v>18</v>
      </c>
      <c r="B21" s="123">
        <v>310</v>
      </c>
      <c r="C21" s="123">
        <v>10</v>
      </c>
      <c r="D21" s="123">
        <v>105</v>
      </c>
      <c r="E21" s="123">
        <v>0</v>
      </c>
      <c r="F21" s="123">
        <v>80</v>
      </c>
      <c r="G21" s="123">
        <v>10</v>
      </c>
      <c r="H21" s="123">
        <v>0</v>
      </c>
      <c r="I21" s="123">
        <v>515</v>
      </c>
      <c r="J21" s="222">
        <f t="shared" si="0"/>
        <v>0.35922330097087379</v>
      </c>
      <c r="K21" s="222">
        <f t="shared" si="1"/>
        <v>0.43243243243243246</v>
      </c>
      <c r="L21" s="222">
        <f t="shared" si="2"/>
        <v>0</v>
      </c>
    </row>
    <row r="22" spans="1:12" x14ac:dyDescent="0.25">
      <c r="A22" s="218" t="s">
        <v>19</v>
      </c>
      <c r="B22" s="123">
        <v>55</v>
      </c>
      <c r="C22" s="123">
        <v>0</v>
      </c>
      <c r="D22" s="123">
        <v>0</v>
      </c>
      <c r="E22" s="123">
        <v>0</v>
      </c>
      <c r="F22" s="123">
        <v>0</v>
      </c>
      <c r="G22" s="123">
        <v>5</v>
      </c>
      <c r="H22" s="123">
        <v>0</v>
      </c>
      <c r="I22" s="123">
        <v>60</v>
      </c>
      <c r="J22" s="222">
        <f t="shared" si="0"/>
        <v>0</v>
      </c>
      <c r="K22" s="309" t="s">
        <v>153</v>
      </c>
      <c r="L22" s="309" t="s">
        <v>153</v>
      </c>
    </row>
    <row r="23" spans="1:12" x14ac:dyDescent="0.25">
      <c r="A23" s="218" t="s">
        <v>20</v>
      </c>
      <c r="B23" s="123">
        <v>165</v>
      </c>
      <c r="C23" s="123">
        <v>0</v>
      </c>
      <c r="D23" s="123">
        <v>0</v>
      </c>
      <c r="E23" s="123">
        <v>25</v>
      </c>
      <c r="F23" s="123">
        <v>65</v>
      </c>
      <c r="G23" s="123">
        <v>0</v>
      </c>
      <c r="H23" s="123">
        <v>0</v>
      </c>
      <c r="I23" s="123">
        <v>260</v>
      </c>
      <c r="J23" s="222">
        <f t="shared" si="0"/>
        <v>0.34615384615384615</v>
      </c>
      <c r="K23" s="222">
        <f t="shared" si="1"/>
        <v>0.72222222222222221</v>
      </c>
      <c r="L23" s="222">
        <f t="shared" si="2"/>
        <v>0.27777777777777779</v>
      </c>
    </row>
    <row r="24" spans="1:12" x14ac:dyDescent="0.25">
      <c r="A24" s="218" t="s">
        <v>21</v>
      </c>
      <c r="B24" s="123">
        <v>70</v>
      </c>
      <c r="C24" s="123">
        <v>5</v>
      </c>
      <c r="D24" s="123">
        <v>35</v>
      </c>
      <c r="E24" s="123">
        <v>0</v>
      </c>
      <c r="F24" s="123">
        <v>75</v>
      </c>
      <c r="G24" s="123">
        <v>0</v>
      </c>
      <c r="H24" s="123">
        <v>0</v>
      </c>
      <c r="I24" s="123">
        <v>190</v>
      </c>
      <c r="J24" s="222">
        <f t="shared" si="0"/>
        <v>0.57894736842105265</v>
      </c>
      <c r="K24" s="222">
        <f t="shared" si="1"/>
        <v>0.68181818181818177</v>
      </c>
      <c r="L24" s="222">
        <f t="shared" si="2"/>
        <v>0</v>
      </c>
    </row>
    <row r="25" spans="1:12" x14ac:dyDescent="0.25">
      <c r="A25" s="218" t="s">
        <v>22</v>
      </c>
      <c r="B25" s="123">
        <v>0</v>
      </c>
      <c r="C25" s="123">
        <v>0</v>
      </c>
      <c r="D25" s="123">
        <v>130</v>
      </c>
      <c r="E25" s="123">
        <v>0</v>
      </c>
      <c r="F25" s="123">
        <v>165</v>
      </c>
      <c r="G25" s="123">
        <v>40</v>
      </c>
      <c r="H25" s="123">
        <v>0</v>
      </c>
      <c r="I25" s="123">
        <v>335</v>
      </c>
      <c r="J25" s="222">
        <f t="shared" si="0"/>
        <v>0.88059701492537312</v>
      </c>
      <c r="K25" s="222">
        <f t="shared" si="1"/>
        <v>0.55932203389830504</v>
      </c>
      <c r="L25" s="222">
        <f t="shared" si="2"/>
        <v>0</v>
      </c>
    </row>
    <row r="26" spans="1:12" x14ac:dyDescent="0.25">
      <c r="A26" s="218" t="s">
        <v>23</v>
      </c>
      <c r="B26" s="123">
        <v>65</v>
      </c>
      <c r="C26" s="123">
        <v>0</v>
      </c>
      <c r="D26" s="123">
        <v>430</v>
      </c>
      <c r="E26" s="123">
        <v>200</v>
      </c>
      <c r="F26" s="123">
        <v>250</v>
      </c>
      <c r="G26" s="123">
        <v>0</v>
      </c>
      <c r="H26" s="123">
        <v>0</v>
      </c>
      <c r="I26" s="123">
        <v>945</v>
      </c>
      <c r="J26" s="222">
        <f t="shared" si="0"/>
        <v>0.93121693121693117</v>
      </c>
      <c r="K26" s="222">
        <f t="shared" si="1"/>
        <v>0.28409090909090912</v>
      </c>
      <c r="L26" s="222">
        <f t="shared" si="2"/>
        <v>0.44444444444444442</v>
      </c>
    </row>
    <row r="27" spans="1:12" x14ac:dyDescent="0.25">
      <c r="A27" s="218" t="s">
        <v>24</v>
      </c>
      <c r="B27" s="123">
        <v>10</v>
      </c>
      <c r="C27" s="123">
        <v>0</v>
      </c>
      <c r="D27" s="123">
        <v>20</v>
      </c>
      <c r="E27" s="123">
        <v>0</v>
      </c>
      <c r="F27" s="123">
        <v>10</v>
      </c>
      <c r="G27" s="123">
        <v>0</v>
      </c>
      <c r="H27" s="123">
        <v>0</v>
      </c>
      <c r="I27" s="123">
        <v>40</v>
      </c>
      <c r="J27" s="222">
        <f t="shared" si="0"/>
        <v>0.75</v>
      </c>
      <c r="K27" s="222">
        <f t="shared" si="1"/>
        <v>0.33333333333333331</v>
      </c>
      <c r="L27" s="222">
        <f t="shared" si="2"/>
        <v>0</v>
      </c>
    </row>
    <row r="28" spans="1:12" x14ac:dyDescent="0.25">
      <c r="A28" s="218" t="s">
        <v>25</v>
      </c>
      <c r="B28" s="123">
        <v>10</v>
      </c>
      <c r="C28" s="123">
        <v>0</v>
      </c>
      <c r="D28" s="123">
        <v>40</v>
      </c>
      <c r="E28" s="123">
        <v>0</v>
      </c>
      <c r="F28" s="123">
        <v>255</v>
      </c>
      <c r="G28" s="123">
        <v>0</v>
      </c>
      <c r="H28" s="123">
        <v>0</v>
      </c>
      <c r="I28" s="123">
        <v>305</v>
      </c>
      <c r="J28" s="222">
        <f t="shared" si="0"/>
        <v>0.96721311475409832</v>
      </c>
      <c r="K28" s="222">
        <f t="shared" si="1"/>
        <v>0.86440677966101698</v>
      </c>
      <c r="L28" s="222">
        <f t="shared" si="2"/>
        <v>0</v>
      </c>
    </row>
    <row r="29" spans="1:12" x14ac:dyDescent="0.25">
      <c r="A29" s="218" t="s">
        <v>26</v>
      </c>
      <c r="B29" s="123">
        <v>10</v>
      </c>
      <c r="C29" s="123">
        <v>0</v>
      </c>
      <c r="D29" s="123">
        <v>70</v>
      </c>
      <c r="E29" s="123">
        <v>35</v>
      </c>
      <c r="F29" s="123">
        <v>195</v>
      </c>
      <c r="G29" s="123">
        <v>0</v>
      </c>
      <c r="H29" s="123">
        <v>0</v>
      </c>
      <c r="I29" s="123">
        <v>310</v>
      </c>
      <c r="J29" s="222">
        <f t="shared" si="0"/>
        <v>0.967741935483871</v>
      </c>
      <c r="K29" s="222">
        <f t="shared" si="1"/>
        <v>0.65</v>
      </c>
      <c r="L29" s="222">
        <f t="shared" si="2"/>
        <v>0.15217391304347827</v>
      </c>
    </row>
    <row r="30" spans="1:12" x14ac:dyDescent="0.25">
      <c r="A30" s="218" t="s">
        <v>27</v>
      </c>
      <c r="B30" s="123">
        <v>170</v>
      </c>
      <c r="C30" s="123">
        <v>0</v>
      </c>
      <c r="D30" s="123">
        <v>0</v>
      </c>
      <c r="E30" s="123">
        <v>0</v>
      </c>
      <c r="F30" s="123">
        <v>85</v>
      </c>
      <c r="G30" s="123">
        <v>0</v>
      </c>
      <c r="H30" s="123">
        <v>0</v>
      </c>
      <c r="I30" s="123">
        <v>260</v>
      </c>
      <c r="J30" s="222">
        <f t="shared" si="0"/>
        <v>0.32692307692307693</v>
      </c>
      <c r="K30" s="222">
        <f t="shared" si="1"/>
        <v>1</v>
      </c>
      <c r="L30" s="222">
        <f t="shared" si="2"/>
        <v>0</v>
      </c>
    </row>
    <row r="31" spans="1:12" x14ac:dyDescent="0.25">
      <c r="A31" s="218" t="s">
        <v>28</v>
      </c>
      <c r="B31" s="123">
        <v>0</v>
      </c>
      <c r="C31" s="123">
        <v>0</v>
      </c>
      <c r="D31" s="123">
        <v>25</v>
      </c>
      <c r="E31" s="123">
        <v>0</v>
      </c>
      <c r="F31" s="123">
        <v>15</v>
      </c>
      <c r="G31" s="123">
        <v>0</v>
      </c>
      <c r="H31" s="123">
        <v>0</v>
      </c>
      <c r="I31" s="123">
        <v>45</v>
      </c>
      <c r="J31" s="222">
        <f t="shared" si="0"/>
        <v>0.88888888888888884</v>
      </c>
      <c r="K31" s="222">
        <f t="shared" si="1"/>
        <v>0.375</v>
      </c>
      <c r="L31" s="222">
        <f t="shared" si="2"/>
        <v>0</v>
      </c>
    </row>
    <row r="32" spans="1:12" x14ac:dyDescent="0.25">
      <c r="A32" s="218" t="s">
        <v>29</v>
      </c>
      <c r="B32" s="123">
        <v>20</v>
      </c>
      <c r="C32" s="123">
        <v>0</v>
      </c>
      <c r="D32" s="123">
        <v>0</v>
      </c>
      <c r="E32" s="123">
        <v>0</v>
      </c>
      <c r="F32" s="123">
        <v>275</v>
      </c>
      <c r="G32" s="123">
        <v>5</v>
      </c>
      <c r="H32" s="123">
        <v>0</v>
      </c>
      <c r="I32" s="123">
        <v>300</v>
      </c>
      <c r="J32" s="222">
        <f t="shared" si="0"/>
        <v>0.91666666666666663</v>
      </c>
      <c r="K32" s="222">
        <f t="shared" si="1"/>
        <v>1</v>
      </c>
      <c r="L32" s="222">
        <f t="shared" si="2"/>
        <v>0</v>
      </c>
    </row>
    <row r="33" spans="1:15" x14ac:dyDescent="0.25">
      <c r="A33" s="218" t="s">
        <v>30</v>
      </c>
      <c r="B33" s="123">
        <v>0</v>
      </c>
      <c r="C33" s="123">
        <v>0</v>
      </c>
      <c r="D33" s="123">
        <v>555</v>
      </c>
      <c r="E33" s="123">
        <v>20</v>
      </c>
      <c r="F33" s="123">
        <v>255</v>
      </c>
      <c r="G33" s="123">
        <v>0</v>
      </c>
      <c r="H33" s="123">
        <v>0</v>
      </c>
      <c r="I33" s="123">
        <v>830</v>
      </c>
      <c r="J33" s="222">
        <f t="shared" si="0"/>
        <v>1</v>
      </c>
      <c r="K33" s="222">
        <f t="shared" si="1"/>
        <v>0.30722891566265059</v>
      </c>
      <c r="L33" s="222">
        <f t="shared" si="2"/>
        <v>7.2727272727272724E-2</v>
      </c>
    </row>
    <row r="34" spans="1:15" x14ac:dyDescent="0.25">
      <c r="A34" s="218" t="s">
        <v>31</v>
      </c>
      <c r="B34" s="123">
        <v>30</v>
      </c>
      <c r="C34" s="123">
        <v>0</v>
      </c>
      <c r="D34" s="123">
        <v>40</v>
      </c>
      <c r="E34" s="123">
        <v>0</v>
      </c>
      <c r="F34" s="123">
        <v>145</v>
      </c>
      <c r="G34" s="123">
        <v>0</v>
      </c>
      <c r="H34" s="123">
        <v>0</v>
      </c>
      <c r="I34" s="123">
        <v>210</v>
      </c>
      <c r="J34" s="222">
        <f t="shared" si="0"/>
        <v>0.88095238095238093</v>
      </c>
      <c r="K34" s="222">
        <f t="shared" si="1"/>
        <v>0.78378378378378377</v>
      </c>
      <c r="L34" s="222">
        <f t="shared" si="2"/>
        <v>0</v>
      </c>
    </row>
    <row r="35" spans="1:15" x14ac:dyDescent="0.25">
      <c r="A35" s="218" t="s">
        <v>32</v>
      </c>
      <c r="B35" s="123">
        <v>25</v>
      </c>
      <c r="C35" s="123">
        <v>20</v>
      </c>
      <c r="D35" s="123">
        <v>10</v>
      </c>
      <c r="E35" s="123">
        <v>5</v>
      </c>
      <c r="F35" s="123">
        <v>125</v>
      </c>
      <c r="G35" s="123">
        <v>215</v>
      </c>
      <c r="H35" s="123">
        <v>0</v>
      </c>
      <c r="I35" s="123">
        <v>405</v>
      </c>
      <c r="J35" s="222">
        <f t="shared" si="0"/>
        <v>0.34567901234567899</v>
      </c>
      <c r="K35" s="222">
        <f t="shared" si="1"/>
        <v>0.8928571428571429</v>
      </c>
      <c r="L35" s="222">
        <f t="shared" si="2"/>
        <v>3.8461538461538464E-2</v>
      </c>
    </row>
    <row r="36" spans="1:15" x14ac:dyDescent="0.25">
      <c r="A36" s="218" t="s">
        <v>33</v>
      </c>
      <c r="B36" s="123">
        <v>530</v>
      </c>
      <c r="C36" s="123">
        <v>5</v>
      </c>
      <c r="D36" s="123">
        <v>55</v>
      </c>
      <c r="E36" s="123">
        <v>0</v>
      </c>
      <c r="F36" s="123">
        <v>40</v>
      </c>
      <c r="G36" s="123">
        <v>0</v>
      </c>
      <c r="H36" s="123">
        <v>0</v>
      </c>
      <c r="I36" s="123">
        <v>630</v>
      </c>
      <c r="J36" s="222">
        <f t="shared" si="0"/>
        <v>0.15079365079365079</v>
      </c>
      <c r="K36" s="222">
        <f t="shared" si="1"/>
        <v>0.42105263157894735</v>
      </c>
      <c r="L36" s="222">
        <f t="shared" si="2"/>
        <v>0</v>
      </c>
    </row>
    <row r="38" spans="1:15" x14ac:dyDescent="0.25">
      <c r="A38" s="381" t="s">
        <v>240</v>
      </c>
      <c r="B38" s="381"/>
      <c r="C38" s="381"/>
      <c r="D38" s="381"/>
      <c r="E38" s="381"/>
      <c r="F38" s="381"/>
      <c r="G38" s="381"/>
      <c r="H38" s="382"/>
      <c r="I38" s="382"/>
      <c r="J38" s="382"/>
      <c r="K38" s="382"/>
      <c r="L38" s="382"/>
      <c r="M38" s="382"/>
      <c r="N38" s="382"/>
      <c r="O38" s="382"/>
    </row>
    <row r="39" spans="1:15" ht="30.75" customHeight="1" x14ac:dyDescent="0.25">
      <c r="A39" s="381" t="s">
        <v>242</v>
      </c>
      <c r="B39" s="381"/>
      <c r="C39" s="381"/>
      <c r="D39" s="381"/>
      <c r="E39" s="381"/>
      <c r="F39" s="381"/>
      <c r="G39" s="381"/>
      <c r="H39" s="382"/>
      <c r="I39" s="382"/>
      <c r="J39" s="382"/>
      <c r="K39" s="382"/>
      <c r="L39" s="382"/>
      <c r="M39" s="382"/>
      <c r="N39" s="382"/>
      <c r="O39" s="382"/>
    </row>
    <row r="40" spans="1:15" x14ac:dyDescent="0.25">
      <c r="A40" s="383" t="s">
        <v>239</v>
      </c>
      <c r="B40" s="383"/>
      <c r="C40" s="383"/>
      <c r="D40" s="383"/>
      <c r="E40" s="383"/>
      <c r="F40" s="383"/>
      <c r="G40" s="383"/>
      <c r="H40" s="382"/>
      <c r="I40" s="382"/>
      <c r="J40" s="382"/>
      <c r="K40" s="382"/>
      <c r="L40" s="382"/>
      <c r="M40" s="382"/>
      <c r="N40" s="382"/>
      <c r="O40" s="382"/>
    </row>
    <row r="41" spans="1:15" x14ac:dyDescent="0.25">
      <c r="A41" s="381"/>
      <c r="B41" s="381"/>
      <c r="C41" s="381"/>
      <c r="D41" s="381"/>
      <c r="E41" s="381"/>
      <c r="F41" s="381"/>
      <c r="G41" s="381"/>
      <c r="H41" s="382"/>
      <c r="I41" s="382"/>
      <c r="J41" s="382"/>
      <c r="K41" s="382"/>
      <c r="L41" s="382"/>
      <c r="M41" s="382"/>
      <c r="N41" s="382"/>
      <c r="O41" s="382"/>
    </row>
  </sheetData>
  <mergeCells count="4">
    <mergeCell ref="A41:O41"/>
    <mergeCell ref="A38:O38"/>
    <mergeCell ref="A39:O39"/>
    <mergeCell ref="A40:O40"/>
  </mergeCells>
  <hyperlinks>
    <hyperlink ref="A40"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election activeCell="P17" sqref="P17"/>
    </sheetView>
  </sheetViews>
  <sheetFormatPr defaultRowHeight="12.75" x14ac:dyDescent="0.2"/>
  <cols>
    <col min="1" max="1" customWidth="true" style="314" width="16.85546875" collapsed="false"/>
    <col min="2" max="7" customWidth="true" style="314" width="8.28515625" collapsed="false"/>
    <col min="8" max="11" customWidth="true" style="315" width="8.5703125" collapsed="false"/>
    <col min="12" max="251" style="314" width="9.140625" collapsed="false"/>
    <col min="252" max="252" customWidth="true" style="314" width="3.7109375" collapsed="false"/>
    <col min="253" max="253" customWidth="true" style="314" width="61.140625" collapsed="false"/>
    <col min="254" max="261" customWidth="true" style="314" width="11.42578125" collapsed="false"/>
    <col min="262" max="262" bestFit="true" customWidth="true" style="314" width="11.5703125" collapsed="false"/>
    <col min="263" max="263" bestFit="true" customWidth="true" style="314" width="10.28515625" collapsed="false"/>
    <col min="264" max="264" bestFit="true" customWidth="true" style="314" width="10.5703125" collapsed="false"/>
    <col min="265" max="265" bestFit="true" customWidth="true" style="314" width="8.0" collapsed="false"/>
    <col min="266" max="507" style="314" width="9.140625" collapsed="false"/>
    <col min="508" max="508" customWidth="true" style="314" width="3.7109375" collapsed="false"/>
    <col min="509" max="509" customWidth="true" style="314" width="61.140625" collapsed="false"/>
    <col min="510" max="517" customWidth="true" style="314" width="11.42578125" collapsed="false"/>
    <col min="518" max="518" bestFit="true" customWidth="true" style="314" width="11.5703125" collapsed="false"/>
    <col min="519" max="519" bestFit="true" customWidth="true" style="314" width="10.28515625" collapsed="false"/>
    <col min="520" max="520" bestFit="true" customWidth="true" style="314" width="10.5703125" collapsed="false"/>
    <col min="521" max="521" bestFit="true" customWidth="true" style="314" width="8.0" collapsed="false"/>
    <col min="522" max="763" style="314" width="9.140625" collapsed="false"/>
    <col min="764" max="764" customWidth="true" style="314" width="3.7109375" collapsed="false"/>
    <col min="765" max="765" customWidth="true" style="314" width="61.140625" collapsed="false"/>
    <col min="766" max="773" customWidth="true" style="314" width="11.42578125" collapsed="false"/>
    <col min="774" max="774" bestFit="true" customWidth="true" style="314" width="11.5703125" collapsed="false"/>
    <col min="775" max="775" bestFit="true" customWidth="true" style="314" width="10.28515625" collapsed="false"/>
    <col min="776" max="776" bestFit="true" customWidth="true" style="314" width="10.5703125" collapsed="false"/>
    <col min="777" max="777" bestFit="true" customWidth="true" style="314" width="8.0" collapsed="false"/>
    <col min="778" max="1019" style="314" width="9.140625" collapsed="false"/>
    <col min="1020" max="1020" customWidth="true" style="314" width="3.7109375" collapsed="false"/>
    <col min="1021" max="1021" customWidth="true" style="314" width="61.140625" collapsed="false"/>
    <col min="1022" max="1029" customWidth="true" style="314" width="11.42578125" collapsed="false"/>
    <col min="1030" max="1030" bestFit="true" customWidth="true" style="314" width="11.5703125" collapsed="false"/>
    <col min="1031" max="1031" bestFit="true" customWidth="true" style="314" width="10.28515625" collapsed="false"/>
    <col min="1032" max="1032" bestFit="true" customWidth="true" style="314" width="10.5703125" collapsed="false"/>
    <col min="1033" max="1033" bestFit="true" customWidth="true" style="314" width="8.0" collapsed="false"/>
    <col min="1034" max="1275" style="314" width="9.140625" collapsed="false"/>
    <col min="1276" max="1276" customWidth="true" style="314" width="3.7109375" collapsed="false"/>
    <col min="1277" max="1277" customWidth="true" style="314" width="61.140625" collapsed="false"/>
    <col min="1278" max="1285" customWidth="true" style="314" width="11.42578125" collapsed="false"/>
    <col min="1286" max="1286" bestFit="true" customWidth="true" style="314" width="11.5703125" collapsed="false"/>
    <col min="1287" max="1287" bestFit="true" customWidth="true" style="314" width="10.28515625" collapsed="false"/>
    <col min="1288" max="1288" bestFit="true" customWidth="true" style="314" width="10.5703125" collapsed="false"/>
    <col min="1289" max="1289" bestFit="true" customWidth="true" style="314" width="8.0" collapsed="false"/>
    <col min="1290" max="1531" style="314" width="9.140625" collapsed="false"/>
    <col min="1532" max="1532" customWidth="true" style="314" width="3.7109375" collapsed="false"/>
    <col min="1533" max="1533" customWidth="true" style="314" width="61.140625" collapsed="false"/>
    <col min="1534" max="1541" customWidth="true" style="314" width="11.42578125" collapsed="false"/>
    <col min="1542" max="1542" bestFit="true" customWidth="true" style="314" width="11.5703125" collapsed="false"/>
    <col min="1543" max="1543" bestFit="true" customWidth="true" style="314" width="10.28515625" collapsed="false"/>
    <col min="1544" max="1544" bestFit="true" customWidth="true" style="314" width="10.5703125" collapsed="false"/>
    <col min="1545" max="1545" bestFit="true" customWidth="true" style="314" width="8.0" collapsed="false"/>
    <col min="1546" max="1787" style="314" width="9.140625" collapsed="false"/>
    <col min="1788" max="1788" customWidth="true" style="314" width="3.7109375" collapsed="false"/>
    <col min="1789" max="1789" customWidth="true" style="314" width="61.140625" collapsed="false"/>
    <col min="1790" max="1797" customWidth="true" style="314" width="11.42578125" collapsed="false"/>
    <col min="1798" max="1798" bestFit="true" customWidth="true" style="314" width="11.5703125" collapsed="false"/>
    <col min="1799" max="1799" bestFit="true" customWidth="true" style="314" width="10.28515625" collapsed="false"/>
    <col min="1800" max="1800" bestFit="true" customWidth="true" style="314" width="10.5703125" collapsed="false"/>
    <col min="1801" max="1801" bestFit="true" customWidth="true" style="314" width="8.0" collapsed="false"/>
    <col min="1802" max="2043" style="314" width="9.140625" collapsed="false"/>
    <col min="2044" max="2044" customWidth="true" style="314" width="3.7109375" collapsed="false"/>
    <col min="2045" max="2045" customWidth="true" style="314" width="61.140625" collapsed="false"/>
    <col min="2046" max="2053" customWidth="true" style="314" width="11.42578125" collapsed="false"/>
    <col min="2054" max="2054" bestFit="true" customWidth="true" style="314" width="11.5703125" collapsed="false"/>
    <col min="2055" max="2055" bestFit="true" customWidth="true" style="314" width="10.28515625" collapsed="false"/>
    <col min="2056" max="2056" bestFit="true" customWidth="true" style="314" width="10.5703125" collapsed="false"/>
    <col min="2057" max="2057" bestFit="true" customWidth="true" style="314" width="8.0" collapsed="false"/>
    <col min="2058" max="2299" style="314" width="9.140625" collapsed="false"/>
    <col min="2300" max="2300" customWidth="true" style="314" width="3.7109375" collapsed="false"/>
    <col min="2301" max="2301" customWidth="true" style="314" width="61.140625" collapsed="false"/>
    <col min="2302" max="2309" customWidth="true" style="314" width="11.42578125" collapsed="false"/>
    <col min="2310" max="2310" bestFit="true" customWidth="true" style="314" width="11.5703125" collapsed="false"/>
    <col min="2311" max="2311" bestFit="true" customWidth="true" style="314" width="10.28515625" collapsed="false"/>
    <col min="2312" max="2312" bestFit="true" customWidth="true" style="314" width="10.5703125" collapsed="false"/>
    <col min="2313" max="2313" bestFit="true" customWidth="true" style="314" width="8.0" collapsed="false"/>
    <col min="2314" max="2555" style="314" width="9.140625" collapsed="false"/>
    <col min="2556" max="2556" customWidth="true" style="314" width="3.7109375" collapsed="false"/>
    <col min="2557" max="2557" customWidth="true" style="314" width="61.140625" collapsed="false"/>
    <col min="2558" max="2565" customWidth="true" style="314" width="11.42578125" collapsed="false"/>
    <col min="2566" max="2566" bestFit="true" customWidth="true" style="314" width="11.5703125" collapsed="false"/>
    <col min="2567" max="2567" bestFit="true" customWidth="true" style="314" width="10.28515625" collapsed="false"/>
    <col min="2568" max="2568" bestFit="true" customWidth="true" style="314" width="10.5703125" collapsed="false"/>
    <col min="2569" max="2569" bestFit="true" customWidth="true" style="314" width="8.0" collapsed="false"/>
    <col min="2570" max="2811" style="314" width="9.140625" collapsed="false"/>
    <col min="2812" max="2812" customWidth="true" style="314" width="3.7109375" collapsed="false"/>
    <col min="2813" max="2813" customWidth="true" style="314" width="61.140625" collapsed="false"/>
    <col min="2814" max="2821" customWidth="true" style="314" width="11.42578125" collapsed="false"/>
    <col min="2822" max="2822" bestFit="true" customWidth="true" style="314" width="11.5703125" collapsed="false"/>
    <col min="2823" max="2823" bestFit="true" customWidth="true" style="314" width="10.28515625" collapsed="false"/>
    <col min="2824" max="2824" bestFit="true" customWidth="true" style="314" width="10.5703125" collapsed="false"/>
    <col min="2825" max="2825" bestFit="true" customWidth="true" style="314" width="8.0" collapsed="false"/>
    <col min="2826" max="3067" style="314" width="9.140625" collapsed="false"/>
    <col min="3068" max="3068" customWidth="true" style="314" width="3.7109375" collapsed="false"/>
    <col min="3069" max="3069" customWidth="true" style="314" width="61.140625" collapsed="false"/>
    <col min="3070" max="3077" customWidth="true" style="314" width="11.42578125" collapsed="false"/>
    <col min="3078" max="3078" bestFit="true" customWidth="true" style="314" width="11.5703125" collapsed="false"/>
    <col min="3079" max="3079" bestFit="true" customWidth="true" style="314" width="10.28515625" collapsed="false"/>
    <col min="3080" max="3080" bestFit="true" customWidth="true" style="314" width="10.5703125" collapsed="false"/>
    <col min="3081" max="3081" bestFit="true" customWidth="true" style="314" width="8.0" collapsed="false"/>
    <col min="3082" max="3323" style="314" width="9.140625" collapsed="false"/>
    <col min="3324" max="3324" customWidth="true" style="314" width="3.7109375" collapsed="false"/>
    <col min="3325" max="3325" customWidth="true" style="314" width="61.140625" collapsed="false"/>
    <col min="3326" max="3333" customWidth="true" style="314" width="11.42578125" collapsed="false"/>
    <col min="3334" max="3334" bestFit="true" customWidth="true" style="314" width="11.5703125" collapsed="false"/>
    <col min="3335" max="3335" bestFit="true" customWidth="true" style="314" width="10.28515625" collapsed="false"/>
    <col min="3336" max="3336" bestFit="true" customWidth="true" style="314" width="10.5703125" collapsed="false"/>
    <col min="3337" max="3337" bestFit="true" customWidth="true" style="314" width="8.0" collapsed="false"/>
    <col min="3338" max="3579" style="314" width="9.140625" collapsed="false"/>
    <col min="3580" max="3580" customWidth="true" style="314" width="3.7109375" collapsed="false"/>
    <col min="3581" max="3581" customWidth="true" style="314" width="61.140625" collapsed="false"/>
    <col min="3582" max="3589" customWidth="true" style="314" width="11.42578125" collapsed="false"/>
    <col min="3590" max="3590" bestFit="true" customWidth="true" style="314" width="11.5703125" collapsed="false"/>
    <col min="3591" max="3591" bestFit="true" customWidth="true" style="314" width="10.28515625" collapsed="false"/>
    <col min="3592" max="3592" bestFit="true" customWidth="true" style="314" width="10.5703125" collapsed="false"/>
    <col min="3593" max="3593" bestFit="true" customWidth="true" style="314" width="8.0" collapsed="false"/>
    <col min="3594" max="3835" style="314" width="9.140625" collapsed="false"/>
    <col min="3836" max="3836" customWidth="true" style="314" width="3.7109375" collapsed="false"/>
    <col min="3837" max="3837" customWidth="true" style="314" width="61.140625" collapsed="false"/>
    <col min="3838" max="3845" customWidth="true" style="314" width="11.42578125" collapsed="false"/>
    <col min="3846" max="3846" bestFit="true" customWidth="true" style="314" width="11.5703125" collapsed="false"/>
    <col min="3847" max="3847" bestFit="true" customWidth="true" style="314" width="10.28515625" collapsed="false"/>
    <col min="3848" max="3848" bestFit="true" customWidth="true" style="314" width="10.5703125" collapsed="false"/>
    <col min="3849" max="3849" bestFit="true" customWidth="true" style="314" width="8.0" collapsed="false"/>
    <col min="3850" max="4091" style="314" width="9.140625" collapsed="false"/>
    <col min="4092" max="4092" customWidth="true" style="314" width="3.7109375" collapsed="false"/>
    <col min="4093" max="4093" customWidth="true" style="314" width="61.140625" collapsed="false"/>
    <col min="4094" max="4101" customWidth="true" style="314" width="11.42578125" collapsed="false"/>
    <col min="4102" max="4102" bestFit="true" customWidth="true" style="314" width="11.5703125" collapsed="false"/>
    <col min="4103" max="4103" bestFit="true" customWidth="true" style="314" width="10.28515625" collapsed="false"/>
    <col min="4104" max="4104" bestFit="true" customWidth="true" style="314" width="10.5703125" collapsed="false"/>
    <col min="4105" max="4105" bestFit="true" customWidth="true" style="314" width="8.0" collapsed="false"/>
    <col min="4106" max="4347" style="314" width="9.140625" collapsed="false"/>
    <col min="4348" max="4348" customWidth="true" style="314" width="3.7109375" collapsed="false"/>
    <col min="4349" max="4349" customWidth="true" style="314" width="61.140625" collapsed="false"/>
    <col min="4350" max="4357" customWidth="true" style="314" width="11.42578125" collapsed="false"/>
    <col min="4358" max="4358" bestFit="true" customWidth="true" style="314" width="11.5703125" collapsed="false"/>
    <col min="4359" max="4359" bestFit="true" customWidth="true" style="314" width="10.28515625" collapsed="false"/>
    <col min="4360" max="4360" bestFit="true" customWidth="true" style="314" width="10.5703125" collapsed="false"/>
    <col min="4361" max="4361" bestFit="true" customWidth="true" style="314" width="8.0" collapsed="false"/>
    <col min="4362" max="4603" style="314" width="9.140625" collapsed="false"/>
    <col min="4604" max="4604" customWidth="true" style="314" width="3.7109375" collapsed="false"/>
    <col min="4605" max="4605" customWidth="true" style="314" width="61.140625" collapsed="false"/>
    <col min="4606" max="4613" customWidth="true" style="314" width="11.42578125" collapsed="false"/>
    <col min="4614" max="4614" bestFit="true" customWidth="true" style="314" width="11.5703125" collapsed="false"/>
    <col min="4615" max="4615" bestFit="true" customWidth="true" style="314" width="10.28515625" collapsed="false"/>
    <col min="4616" max="4616" bestFit="true" customWidth="true" style="314" width="10.5703125" collapsed="false"/>
    <col min="4617" max="4617" bestFit="true" customWidth="true" style="314" width="8.0" collapsed="false"/>
    <col min="4618" max="4859" style="314" width="9.140625" collapsed="false"/>
    <col min="4860" max="4860" customWidth="true" style="314" width="3.7109375" collapsed="false"/>
    <col min="4861" max="4861" customWidth="true" style="314" width="61.140625" collapsed="false"/>
    <col min="4862" max="4869" customWidth="true" style="314" width="11.42578125" collapsed="false"/>
    <col min="4870" max="4870" bestFit="true" customWidth="true" style="314" width="11.5703125" collapsed="false"/>
    <col min="4871" max="4871" bestFit="true" customWidth="true" style="314" width="10.28515625" collapsed="false"/>
    <col min="4872" max="4872" bestFit="true" customWidth="true" style="314" width="10.5703125" collapsed="false"/>
    <col min="4873" max="4873" bestFit="true" customWidth="true" style="314" width="8.0" collapsed="false"/>
    <col min="4874" max="5115" style="314" width="9.140625" collapsed="false"/>
    <col min="5116" max="5116" customWidth="true" style="314" width="3.7109375" collapsed="false"/>
    <col min="5117" max="5117" customWidth="true" style="314" width="61.140625" collapsed="false"/>
    <col min="5118" max="5125" customWidth="true" style="314" width="11.42578125" collapsed="false"/>
    <col min="5126" max="5126" bestFit="true" customWidth="true" style="314" width="11.5703125" collapsed="false"/>
    <col min="5127" max="5127" bestFit="true" customWidth="true" style="314" width="10.28515625" collapsed="false"/>
    <col min="5128" max="5128" bestFit="true" customWidth="true" style="314" width="10.5703125" collapsed="false"/>
    <col min="5129" max="5129" bestFit="true" customWidth="true" style="314" width="8.0" collapsed="false"/>
    <col min="5130" max="5371" style="314" width="9.140625" collapsed="false"/>
    <col min="5372" max="5372" customWidth="true" style="314" width="3.7109375" collapsed="false"/>
    <col min="5373" max="5373" customWidth="true" style="314" width="61.140625" collapsed="false"/>
    <col min="5374" max="5381" customWidth="true" style="314" width="11.42578125" collapsed="false"/>
    <col min="5382" max="5382" bestFit="true" customWidth="true" style="314" width="11.5703125" collapsed="false"/>
    <col min="5383" max="5383" bestFit="true" customWidth="true" style="314" width="10.28515625" collapsed="false"/>
    <col min="5384" max="5384" bestFit="true" customWidth="true" style="314" width="10.5703125" collapsed="false"/>
    <col min="5385" max="5385" bestFit="true" customWidth="true" style="314" width="8.0" collapsed="false"/>
    <col min="5386" max="5627" style="314" width="9.140625" collapsed="false"/>
    <col min="5628" max="5628" customWidth="true" style="314" width="3.7109375" collapsed="false"/>
    <col min="5629" max="5629" customWidth="true" style="314" width="61.140625" collapsed="false"/>
    <col min="5630" max="5637" customWidth="true" style="314" width="11.42578125" collapsed="false"/>
    <col min="5638" max="5638" bestFit="true" customWidth="true" style="314" width="11.5703125" collapsed="false"/>
    <col min="5639" max="5639" bestFit="true" customWidth="true" style="314" width="10.28515625" collapsed="false"/>
    <col min="5640" max="5640" bestFit="true" customWidth="true" style="314" width="10.5703125" collapsed="false"/>
    <col min="5641" max="5641" bestFit="true" customWidth="true" style="314" width="8.0" collapsed="false"/>
    <col min="5642" max="5883" style="314" width="9.140625" collapsed="false"/>
    <col min="5884" max="5884" customWidth="true" style="314" width="3.7109375" collapsed="false"/>
    <col min="5885" max="5885" customWidth="true" style="314" width="61.140625" collapsed="false"/>
    <col min="5886" max="5893" customWidth="true" style="314" width="11.42578125" collapsed="false"/>
    <col min="5894" max="5894" bestFit="true" customWidth="true" style="314" width="11.5703125" collapsed="false"/>
    <col min="5895" max="5895" bestFit="true" customWidth="true" style="314" width="10.28515625" collapsed="false"/>
    <col min="5896" max="5896" bestFit="true" customWidth="true" style="314" width="10.5703125" collapsed="false"/>
    <col min="5897" max="5897" bestFit="true" customWidth="true" style="314" width="8.0" collapsed="false"/>
    <col min="5898" max="6139" style="314" width="9.140625" collapsed="false"/>
    <col min="6140" max="6140" customWidth="true" style="314" width="3.7109375" collapsed="false"/>
    <col min="6141" max="6141" customWidth="true" style="314" width="61.140625" collapsed="false"/>
    <col min="6142" max="6149" customWidth="true" style="314" width="11.42578125" collapsed="false"/>
    <col min="6150" max="6150" bestFit="true" customWidth="true" style="314" width="11.5703125" collapsed="false"/>
    <col min="6151" max="6151" bestFit="true" customWidth="true" style="314" width="10.28515625" collapsed="false"/>
    <col min="6152" max="6152" bestFit="true" customWidth="true" style="314" width="10.5703125" collapsed="false"/>
    <col min="6153" max="6153" bestFit="true" customWidth="true" style="314" width="8.0" collapsed="false"/>
    <col min="6154" max="6395" style="314" width="9.140625" collapsed="false"/>
    <col min="6396" max="6396" customWidth="true" style="314" width="3.7109375" collapsed="false"/>
    <col min="6397" max="6397" customWidth="true" style="314" width="61.140625" collapsed="false"/>
    <col min="6398" max="6405" customWidth="true" style="314" width="11.42578125" collapsed="false"/>
    <col min="6406" max="6406" bestFit="true" customWidth="true" style="314" width="11.5703125" collapsed="false"/>
    <col min="6407" max="6407" bestFit="true" customWidth="true" style="314" width="10.28515625" collapsed="false"/>
    <col min="6408" max="6408" bestFit="true" customWidth="true" style="314" width="10.5703125" collapsed="false"/>
    <col min="6409" max="6409" bestFit="true" customWidth="true" style="314" width="8.0" collapsed="false"/>
    <col min="6410" max="6651" style="314" width="9.140625" collapsed="false"/>
    <col min="6652" max="6652" customWidth="true" style="314" width="3.7109375" collapsed="false"/>
    <col min="6653" max="6653" customWidth="true" style="314" width="61.140625" collapsed="false"/>
    <col min="6654" max="6661" customWidth="true" style="314" width="11.42578125" collapsed="false"/>
    <col min="6662" max="6662" bestFit="true" customWidth="true" style="314" width="11.5703125" collapsed="false"/>
    <col min="6663" max="6663" bestFit="true" customWidth="true" style="314" width="10.28515625" collapsed="false"/>
    <col min="6664" max="6664" bestFit="true" customWidth="true" style="314" width="10.5703125" collapsed="false"/>
    <col min="6665" max="6665" bestFit="true" customWidth="true" style="314" width="8.0" collapsed="false"/>
    <col min="6666" max="6907" style="314" width="9.140625" collapsed="false"/>
    <col min="6908" max="6908" customWidth="true" style="314" width="3.7109375" collapsed="false"/>
    <col min="6909" max="6909" customWidth="true" style="314" width="61.140625" collapsed="false"/>
    <col min="6910" max="6917" customWidth="true" style="314" width="11.42578125" collapsed="false"/>
    <col min="6918" max="6918" bestFit="true" customWidth="true" style="314" width="11.5703125" collapsed="false"/>
    <col min="6919" max="6919" bestFit="true" customWidth="true" style="314" width="10.28515625" collapsed="false"/>
    <col min="6920" max="6920" bestFit="true" customWidth="true" style="314" width="10.5703125" collapsed="false"/>
    <col min="6921" max="6921" bestFit="true" customWidth="true" style="314" width="8.0" collapsed="false"/>
    <col min="6922" max="7163" style="314" width="9.140625" collapsed="false"/>
    <col min="7164" max="7164" customWidth="true" style="314" width="3.7109375" collapsed="false"/>
    <col min="7165" max="7165" customWidth="true" style="314" width="61.140625" collapsed="false"/>
    <col min="7166" max="7173" customWidth="true" style="314" width="11.42578125" collapsed="false"/>
    <col min="7174" max="7174" bestFit="true" customWidth="true" style="314" width="11.5703125" collapsed="false"/>
    <col min="7175" max="7175" bestFit="true" customWidth="true" style="314" width="10.28515625" collapsed="false"/>
    <col min="7176" max="7176" bestFit="true" customWidth="true" style="314" width="10.5703125" collapsed="false"/>
    <col min="7177" max="7177" bestFit="true" customWidth="true" style="314" width="8.0" collapsed="false"/>
    <col min="7178" max="7419" style="314" width="9.140625" collapsed="false"/>
    <col min="7420" max="7420" customWidth="true" style="314" width="3.7109375" collapsed="false"/>
    <col min="7421" max="7421" customWidth="true" style="314" width="61.140625" collapsed="false"/>
    <col min="7422" max="7429" customWidth="true" style="314" width="11.42578125" collapsed="false"/>
    <col min="7430" max="7430" bestFit="true" customWidth="true" style="314" width="11.5703125" collapsed="false"/>
    <col min="7431" max="7431" bestFit="true" customWidth="true" style="314" width="10.28515625" collapsed="false"/>
    <col min="7432" max="7432" bestFit="true" customWidth="true" style="314" width="10.5703125" collapsed="false"/>
    <col min="7433" max="7433" bestFit="true" customWidth="true" style="314" width="8.0" collapsed="false"/>
    <col min="7434" max="7675" style="314" width="9.140625" collapsed="false"/>
    <col min="7676" max="7676" customWidth="true" style="314" width="3.7109375" collapsed="false"/>
    <col min="7677" max="7677" customWidth="true" style="314" width="61.140625" collapsed="false"/>
    <col min="7678" max="7685" customWidth="true" style="314" width="11.42578125" collapsed="false"/>
    <col min="7686" max="7686" bestFit="true" customWidth="true" style="314" width="11.5703125" collapsed="false"/>
    <col min="7687" max="7687" bestFit="true" customWidth="true" style="314" width="10.28515625" collapsed="false"/>
    <col min="7688" max="7688" bestFit="true" customWidth="true" style="314" width="10.5703125" collapsed="false"/>
    <col min="7689" max="7689" bestFit="true" customWidth="true" style="314" width="8.0" collapsed="false"/>
    <col min="7690" max="7931" style="314" width="9.140625" collapsed="false"/>
    <col min="7932" max="7932" customWidth="true" style="314" width="3.7109375" collapsed="false"/>
    <col min="7933" max="7933" customWidth="true" style="314" width="61.140625" collapsed="false"/>
    <col min="7934" max="7941" customWidth="true" style="314" width="11.42578125" collapsed="false"/>
    <col min="7942" max="7942" bestFit="true" customWidth="true" style="314" width="11.5703125" collapsed="false"/>
    <col min="7943" max="7943" bestFit="true" customWidth="true" style="314" width="10.28515625" collapsed="false"/>
    <col min="7944" max="7944" bestFit="true" customWidth="true" style="314" width="10.5703125" collapsed="false"/>
    <col min="7945" max="7945" bestFit="true" customWidth="true" style="314" width="8.0" collapsed="false"/>
    <col min="7946" max="8187" style="314" width="9.140625" collapsed="false"/>
    <col min="8188" max="8188" customWidth="true" style="314" width="3.7109375" collapsed="false"/>
    <col min="8189" max="8189" customWidth="true" style="314" width="61.140625" collapsed="false"/>
    <col min="8190" max="8197" customWidth="true" style="314" width="11.42578125" collapsed="false"/>
    <col min="8198" max="8198" bestFit="true" customWidth="true" style="314" width="11.5703125" collapsed="false"/>
    <col min="8199" max="8199" bestFit="true" customWidth="true" style="314" width="10.28515625" collapsed="false"/>
    <col min="8200" max="8200" bestFit="true" customWidth="true" style="314" width="10.5703125" collapsed="false"/>
    <col min="8201" max="8201" bestFit="true" customWidth="true" style="314" width="8.0" collapsed="false"/>
    <col min="8202" max="8443" style="314" width="9.140625" collapsed="false"/>
    <col min="8444" max="8444" customWidth="true" style="314" width="3.7109375" collapsed="false"/>
    <col min="8445" max="8445" customWidth="true" style="314" width="61.140625" collapsed="false"/>
    <col min="8446" max="8453" customWidth="true" style="314" width="11.42578125" collapsed="false"/>
    <col min="8454" max="8454" bestFit="true" customWidth="true" style="314" width="11.5703125" collapsed="false"/>
    <col min="8455" max="8455" bestFit="true" customWidth="true" style="314" width="10.28515625" collapsed="false"/>
    <col min="8456" max="8456" bestFit="true" customWidth="true" style="314" width="10.5703125" collapsed="false"/>
    <col min="8457" max="8457" bestFit="true" customWidth="true" style="314" width="8.0" collapsed="false"/>
    <col min="8458" max="8699" style="314" width="9.140625" collapsed="false"/>
    <col min="8700" max="8700" customWidth="true" style="314" width="3.7109375" collapsed="false"/>
    <col min="8701" max="8701" customWidth="true" style="314" width="61.140625" collapsed="false"/>
    <col min="8702" max="8709" customWidth="true" style="314" width="11.42578125" collapsed="false"/>
    <col min="8710" max="8710" bestFit="true" customWidth="true" style="314" width="11.5703125" collapsed="false"/>
    <col min="8711" max="8711" bestFit="true" customWidth="true" style="314" width="10.28515625" collapsed="false"/>
    <col min="8712" max="8712" bestFit="true" customWidth="true" style="314" width="10.5703125" collapsed="false"/>
    <col min="8713" max="8713" bestFit="true" customWidth="true" style="314" width="8.0" collapsed="false"/>
    <col min="8714" max="8955" style="314" width="9.140625" collapsed="false"/>
    <col min="8956" max="8956" customWidth="true" style="314" width="3.7109375" collapsed="false"/>
    <col min="8957" max="8957" customWidth="true" style="314" width="61.140625" collapsed="false"/>
    <col min="8958" max="8965" customWidth="true" style="314" width="11.42578125" collapsed="false"/>
    <col min="8966" max="8966" bestFit="true" customWidth="true" style="314" width="11.5703125" collapsed="false"/>
    <col min="8967" max="8967" bestFit="true" customWidth="true" style="314" width="10.28515625" collapsed="false"/>
    <col min="8968" max="8968" bestFit="true" customWidth="true" style="314" width="10.5703125" collapsed="false"/>
    <col min="8969" max="8969" bestFit="true" customWidth="true" style="314" width="8.0" collapsed="false"/>
    <col min="8970" max="9211" style="314" width="9.140625" collapsed="false"/>
    <col min="9212" max="9212" customWidth="true" style="314" width="3.7109375" collapsed="false"/>
    <col min="9213" max="9213" customWidth="true" style="314" width="61.140625" collapsed="false"/>
    <col min="9214" max="9221" customWidth="true" style="314" width="11.42578125" collapsed="false"/>
    <col min="9222" max="9222" bestFit="true" customWidth="true" style="314" width="11.5703125" collapsed="false"/>
    <col min="9223" max="9223" bestFit="true" customWidth="true" style="314" width="10.28515625" collapsed="false"/>
    <col min="9224" max="9224" bestFit="true" customWidth="true" style="314" width="10.5703125" collapsed="false"/>
    <col min="9225" max="9225" bestFit="true" customWidth="true" style="314" width="8.0" collapsed="false"/>
    <col min="9226" max="9467" style="314" width="9.140625" collapsed="false"/>
    <col min="9468" max="9468" customWidth="true" style="314" width="3.7109375" collapsed="false"/>
    <col min="9469" max="9469" customWidth="true" style="314" width="61.140625" collapsed="false"/>
    <col min="9470" max="9477" customWidth="true" style="314" width="11.42578125" collapsed="false"/>
    <col min="9478" max="9478" bestFit="true" customWidth="true" style="314" width="11.5703125" collapsed="false"/>
    <col min="9479" max="9479" bestFit="true" customWidth="true" style="314" width="10.28515625" collapsed="false"/>
    <col min="9480" max="9480" bestFit="true" customWidth="true" style="314" width="10.5703125" collapsed="false"/>
    <col min="9481" max="9481" bestFit="true" customWidth="true" style="314" width="8.0" collapsed="false"/>
    <col min="9482" max="9723" style="314" width="9.140625" collapsed="false"/>
    <col min="9724" max="9724" customWidth="true" style="314" width="3.7109375" collapsed="false"/>
    <col min="9725" max="9725" customWidth="true" style="314" width="61.140625" collapsed="false"/>
    <col min="9726" max="9733" customWidth="true" style="314" width="11.42578125" collapsed="false"/>
    <col min="9734" max="9734" bestFit="true" customWidth="true" style="314" width="11.5703125" collapsed="false"/>
    <col min="9735" max="9735" bestFit="true" customWidth="true" style="314" width="10.28515625" collapsed="false"/>
    <col min="9736" max="9736" bestFit="true" customWidth="true" style="314" width="10.5703125" collapsed="false"/>
    <col min="9737" max="9737" bestFit="true" customWidth="true" style="314" width="8.0" collapsed="false"/>
    <col min="9738" max="9979" style="314" width="9.140625" collapsed="false"/>
    <col min="9980" max="9980" customWidth="true" style="314" width="3.7109375" collapsed="false"/>
    <col min="9981" max="9981" customWidth="true" style="314" width="61.140625" collapsed="false"/>
    <col min="9982" max="9989" customWidth="true" style="314" width="11.42578125" collapsed="false"/>
    <col min="9990" max="9990" bestFit="true" customWidth="true" style="314" width="11.5703125" collapsed="false"/>
    <col min="9991" max="9991" bestFit="true" customWidth="true" style="314" width="10.28515625" collapsed="false"/>
    <col min="9992" max="9992" bestFit="true" customWidth="true" style="314" width="10.5703125" collapsed="false"/>
    <col min="9993" max="9993" bestFit="true" customWidth="true" style="314" width="8.0" collapsed="false"/>
    <col min="9994" max="10235" style="314" width="9.140625" collapsed="false"/>
    <col min="10236" max="10236" customWidth="true" style="314" width="3.7109375" collapsed="false"/>
    <col min="10237" max="10237" customWidth="true" style="314" width="61.140625" collapsed="false"/>
    <col min="10238" max="10245" customWidth="true" style="314" width="11.42578125" collapsed="false"/>
    <col min="10246" max="10246" bestFit="true" customWidth="true" style="314" width="11.5703125" collapsed="false"/>
    <col min="10247" max="10247" bestFit="true" customWidth="true" style="314" width="10.28515625" collapsed="false"/>
    <col min="10248" max="10248" bestFit="true" customWidth="true" style="314" width="10.5703125" collapsed="false"/>
    <col min="10249" max="10249" bestFit="true" customWidth="true" style="314" width="8.0" collapsed="false"/>
    <col min="10250" max="10491" style="314" width="9.140625" collapsed="false"/>
    <col min="10492" max="10492" customWidth="true" style="314" width="3.7109375" collapsed="false"/>
    <col min="10493" max="10493" customWidth="true" style="314" width="61.140625" collapsed="false"/>
    <col min="10494" max="10501" customWidth="true" style="314" width="11.42578125" collapsed="false"/>
    <col min="10502" max="10502" bestFit="true" customWidth="true" style="314" width="11.5703125" collapsed="false"/>
    <col min="10503" max="10503" bestFit="true" customWidth="true" style="314" width="10.28515625" collapsed="false"/>
    <col min="10504" max="10504" bestFit="true" customWidth="true" style="314" width="10.5703125" collapsed="false"/>
    <col min="10505" max="10505" bestFit="true" customWidth="true" style="314" width="8.0" collapsed="false"/>
    <col min="10506" max="10747" style="314" width="9.140625" collapsed="false"/>
    <col min="10748" max="10748" customWidth="true" style="314" width="3.7109375" collapsed="false"/>
    <col min="10749" max="10749" customWidth="true" style="314" width="61.140625" collapsed="false"/>
    <col min="10750" max="10757" customWidth="true" style="314" width="11.42578125" collapsed="false"/>
    <col min="10758" max="10758" bestFit="true" customWidth="true" style="314" width="11.5703125" collapsed="false"/>
    <col min="10759" max="10759" bestFit="true" customWidth="true" style="314" width="10.28515625" collapsed="false"/>
    <col min="10760" max="10760" bestFit="true" customWidth="true" style="314" width="10.5703125" collapsed="false"/>
    <col min="10761" max="10761" bestFit="true" customWidth="true" style="314" width="8.0" collapsed="false"/>
    <col min="10762" max="11003" style="314" width="9.140625" collapsed="false"/>
    <col min="11004" max="11004" customWidth="true" style="314" width="3.7109375" collapsed="false"/>
    <col min="11005" max="11005" customWidth="true" style="314" width="61.140625" collapsed="false"/>
    <col min="11006" max="11013" customWidth="true" style="314" width="11.42578125" collapsed="false"/>
    <col min="11014" max="11014" bestFit="true" customWidth="true" style="314" width="11.5703125" collapsed="false"/>
    <col min="11015" max="11015" bestFit="true" customWidth="true" style="314" width="10.28515625" collapsed="false"/>
    <col min="11016" max="11016" bestFit="true" customWidth="true" style="314" width="10.5703125" collapsed="false"/>
    <col min="11017" max="11017" bestFit="true" customWidth="true" style="314" width="8.0" collapsed="false"/>
    <col min="11018" max="11259" style="314" width="9.140625" collapsed="false"/>
    <col min="11260" max="11260" customWidth="true" style="314" width="3.7109375" collapsed="false"/>
    <col min="11261" max="11261" customWidth="true" style="314" width="61.140625" collapsed="false"/>
    <col min="11262" max="11269" customWidth="true" style="314" width="11.42578125" collapsed="false"/>
    <col min="11270" max="11270" bestFit="true" customWidth="true" style="314" width="11.5703125" collapsed="false"/>
    <col min="11271" max="11271" bestFit="true" customWidth="true" style="314" width="10.28515625" collapsed="false"/>
    <col min="11272" max="11272" bestFit="true" customWidth="true" style="314" width="10.5703125" collapsed="false"/>
    <col min="11273" max="11273" bestFit="true" customWidth="true" style="314" width="8.0" collapsed="false"/>
    <col min="11274" max="11515" style="314" width="9.140625" collapsed="false"/>
    <col min="11516" max="11516" customWidth="true" style="314" width="3.7109375" collapsed="false"/>
    <col min="11517" max="11517" customWidth="true" style="314" width="61.140625" collapsed="false"/>
    <col min="11518" max="11525" customWidth="true" style="314" width="11.42578125" collapsed="false"/>
    <col min="11526" max="11526" bestFit="true" customWidth="true" style="314" width="11.5703125" collapsed="false"/>
    <col min="11527" max="11527" bestFit="true" customWidth="true" style="314" width="10.28515625" collapsed="false"/>
    <col min="11528" max="11528" bestFit="true" customWidth="true" style="314" width="10.5703125" collapsed="false"/>
    <col min="11529" max="11529" bestFit="true" customWidth="true" style="314" width="8.0" collapsed="false"/>
    <col min="11530" max="11771" style="314" width="9.140625" collapsed="false"/>
    <col min="11772" max="11772" customWidth="true" style="314" width="3.7109375" collapsed="false"/>
    <col min="11773" max="11773" customWidth="true" style="314" width="61.140625" collapsed="false"/>
    <col min="11774" max="11781" customWidth="true" style="314" width="11.42578125" collapsed="false"/>
    <col min="11782" max="11782" bestFit="true" customWidth="true" style="314" width="11.5703125" collapsed="false"/>
    <col min="11783" max="11783" bestFit="true" customWidth="true" style="314" width="10.28515625" collapsed="false"/>
    <col min="11784" max="11784" bestFit="true" customWidth="true" style="314" width="10.5703125" collapsed="false"/>
    <col min="11785" max="11785" bestFit="true" customWidth="true" style="314" width="8.0" collapsed="false"/>
    <col min="11786" max="12027" style="314" width="9.140625" collapsed="false"/>
    <col min="12028" max="12028" customWidth="true" style="314" width="3.7109375" collapsed="false"/>
    <col min="12029" max="12029" customWidth="true" style="314" width="61.140625" collapsed="false"/>
    <col min="12030" max="12037" customWidth="true" style="314" width="11.42578125" collapsed="false"/>
    <col min="12038" max="12038" bestFit="true" customWidth="true" style="314" width="11.5703125" collapsed="false"/>
    <col min="12039" max="12039" bestFit="true" customWidth="true" style="314" width="10.28515625" collapsed="false"/>
    <col min="12040" max="12040" bestFit="true" customWidth="true" style="314" width="10.5703125" collapsed="false"/>
    <col min="12041" max="12041" bestFit="true" customWidth="true" style="314" width="8.0" collapsed="false"/>
    <col min="12042" max="12283" style="314" width="9.140625" collapsed="false"/>
    <col min="12284" max="12284" customWidth="true" style="314" width="3.7109375" collapsed="false"/>
    <col min="12285" max="12285" customWidth="true" style="314" width="61.140625" collapsed="false"/>
    <col min="12286" max="12293" customWidth="true" style="314" width="11.42578125" collapsed="false"/>
    <col min="12294" max="12294" bestFit="true" customWidth="true" style="314" width="11.5703125" collapsed="false"/>
    <col min="12295" max="12295" bestFit="true" customWidth="true" style="314" width="10.28515625" collapsed="false"/>
    <col min="12296" max="12296" bestFit="true" customWidth="true" style="314" width="10.5703125" collapsed="false"/>
    <col min="12297" max="12297" bestFit="true" customWidth="true" style="314" width="8.0" collapsed="false"/>
    <col min="12298" max="12539" style="314" width="9.140625" collapsed="false"/>
    <col min="12540" max="12540" customWidth="true" style="314" width="3.7109375" collapsed="false"/>
    <col min="12541" max="12541" customWidth="true" style="314" width="61.140625" collapsed="false"/>
    <col min="12542" max="12549" customWidth="true" style="314" width="11.42578125" collapsed="false"/>
    <col min="12550" max="12550" bestFit="true" customWidth="true" style="314" width="11.5703125" collapsed="false"/>
    <col min="12551" max="12551" bestFit="true" customWidth="true" style="314" width="10.28515625" collapsed="false"/>
    <col min="12552" max="12552" bestFit="true" customWidth="true" style="314" width="10.5703125" collapsed="false"/>
    <col min="12553" max="12553" bestFit="true" customWidth="true" style="314" width="8.0" collapsed="false"/>
    <col min="12554" max="12795" style="314" width="9.140625" collapsed="false"/>
    <col min="12796" max="12796" customWidth="true" style="314" width="3.7109375" collapsed="false"/>
    <col min="12797" max="12797" customWidth="true" style="314" width="61.140625" collapsed="false"/>
    <col min="12798" max="12805" customWidth="true" style="314" width="11.42578125" collapsed="false"/>
    <col min="12806" max="12806" bestFit="true" customWidth="true" style="314" width="11.5703125" collapsed="false"/>
    <col min="12807" max="12807" bestFit="true" customWidth="true" style="314" width="10.28515625" collapsed="false"/>
    <col min="12808" max="12808" bestFit="true" customWidth="true" style="314" width="10.5703125" collapsed="false"/>
    <col min="12809" max="12809" bestFit="true" customWidth="true" style="314" width="8.0" collapsed="false"/>
    <col min="12810" max="13051" style="314" width="9.140625" collapsed="false"/>
    <col min="13052" max="13052" customWidth="true" style="314" width="3.7109375" collapsed="false"/>
    <col min="13053" max="13053" customWidth="true" style="314" width="61.140625" collapsed="false"/>
    <col min="13054" max="13061" customWidth="true" style="314" width="11.42578125" collapsed="false"/>
    <col min="13062" max="13062" bestFit="true" customWidth="true" style="314" width="11.5703125" collapsed="false"/>
    <col min="13063" max="13063" bestFit="true" customWidth="true" style="314" width="10.28515625" collapsed="false"/>
    <col min="13064" max="13064" bestFit="true" customWidth="true" style="314" width="10.5703125" collapsed="false"/>
    <col min="13065" max="13065" bestFit="true" customWidth="true" style="314" width="8.0" collapsed="false"/>
    <col min="13066" max="13307" style="314" width="9.140625" collapsed="false"/>
    <col min="13308" max="13308" customWidth="true" style="314" width="3.7109375" collapsed="false"/>
    <col min="13309" max="13309" customWidth="true" style="314" width="61.140625" collapsed="false"/>
    <col min="13310" max="13317" customWidth="true" style="314" width="11.42578125" collapsed="false"/>
    <col min="13318" max="13318" bestFit="true" customWidth="true" style="314" width="11.5703125" collapsed="false"/>
    <col min="13319" max="13319" bestFit="true" customWidth="true" style="314" width="10.28515625" collapsed="false"/>
    <col min="13320" max="13320" bestFit="true" customWidth="true" style="314" width="10.5703125" collapsed="false"/>
    <col min="13321" max="13321" bestFit="true" customWidth="true" style="314" width="8.0" collapsed="false"/>
    <col min="13322" max="13563" style="314" width="9.140625" collapsed="false"/>
    <col min="13564" max="13564" customWidth="true" style="314" width="3.7109375" collapsed="false"/>
    <col min="13565" max="13565" customWidth="true" style="314" width="61.140625" collapsed="false"/>
    <col min="13566" max="13573" customWidth="true" style="314" width="11.42578125" collapsed="false"/>
    <col min="13574" max="13574" bestFit="true" customWidth="true" style="314" width="11.5703125" collapsed="false"/>
    <col min="13575" max="13575" bestFit="true" customWidth="true" style="314" width="10.28515625" collapsed="false"/>
    <col min="13576" max="13576" bestFit="true" customWidth="true" style="314" width="10.5703125" collapsed="false"/>
    <col min="13577" max="13577" bestFit="true" customWidth="true" style="314" width="8.0" collapsed="false"/>
    <col min="13578" max="13819" style="314" width="9.140625" collapsed="false"/>
    <col min="13820" max="13820" customWidth="true" style="314" width="3.7109375" collapsed="false"/>
    <col min="13821" max="13821" customWidth="true" style="314" width="61.140625" collapsed="false"/>
    <col min="13822" max="13829" customWidth="true" style="314" width="11.42578125" collapsed="false"/>
    <col min="13830" max="13830" bestFit="true" customWidth="true" style="314" width="11.5703125" collapsed="false"/>
    <col min="13831" max="13831" bestFit="true" customWidth="true" style="314" width="10.28515625" collapsed="false"/>
    <col min="13832" max="13832" bestFit="true" customWidth="true" style="314" width="10.5703125" collapsed="false"/>
    <col min="13833" max="13833" bestFit="true" customWidth="true" style="314" width="8.0" collapsed="false"/>
    <col min="13834" max="14075" style="314" width="9.140625" collapsed="false"/>
    <col min="14076" max="14076" customWidth="true" style="314" width="3.7109375" collapsed="false"/>
    <col min="14077" max="14077" customWidth="true" style="314" width="61.140625" collapsed="false"/>
    <col min="14078" max="14085" customWidth="true" style="314" width="11.42578125" collapsed="false"/>
    <col min="14086" max="14086" bestFit="true" customWidth="true" style="314" width="11.5703125" collapsed="false"/>
    <col min="14087" max="14087" bestFit="true" customWidth="true" style="314" width="10.28515625" collapsed="false"/>
    <col min="14088" max="14088" bestFit="true" customWidth="true" style="314" width="10.5703125" collapsed="false"/>
    <col min="14089" max="14089" bestFit="true" customWidth="true" style="314" width="8.0" collapsed="false"/>
    <col min="14090" max="14331" style="314" width="9.140625" collapsed="false"/>
    <col min="14332" max="14332" customWidth="true" style="314" width="3.7109375" collapsed="false"/>
    <col min="14333" max="14333" customWidth="true" style="314" width="61.140625" collapsed="false"/>
    <col min="14334" max="14341" customWidth="true" style="314" width="11.42578125" collapsed="false"/>
    <col min="14342" max="14342" bestFit="true" customWidth="true" style="314" width="11.5703125" collapsed="false"/>
    <col min="14343" max="14343" bestFit="true" customWidth="true" style="314" width="10.28515625" collapsed="false"/>
    <col min="14344" max="14344" bestFit="true" customWidth="true" style="314" width="10.5703125" collapsed="false"/>
    <col min="14345" max="14345" bestFit="true" customWidth="true" style="314" width="8.0" collapsed="false"/>
    <col min="14346" max="14587" style="314" width="9.140625" collapsed="false"/>
    <col min="14588" max="14588" customWidth="true" style="314" width="3.7109375" collapsed="false"/>
    <col min="14589" max="14589" customWidth="true" style="314" width="61.140625" collapsed="false"/>
    <col min="14590" max="14597" customWidth="true" style="314" width="11.42578125" collapsed="false"/>
    <col min="14598" max="14598" bestFit="true" customWidth="true" style="314" width="11.5703125" collapsed="false"/>
    <col min="14599" max="14599" bestFit="true" customWidth="true" style="314" width="10.28515625" collapsed="false"/>
    <col min="14600" max="14600" bestFit="true" customWidth="true" style="314" width="10.5703125" collapsed="false"/>
    <col min="14601" max="14601" bestFit="true" customWidth="true" style="314" width="8.0" collapsed="false"/>
    <col min="14602" max="14843" style="314" width="9.140625" collapsed="false"/>
    <col min="14844" max="14844" customWidth="true" style="314" width="3.7109375" collapsed="false"/>
    <col min="14845" max="14845" customWidth="true" style="314" width="61.140625" collapsed="false"/>
    <col min="14846" max="14853" customWidth="true" style="314" width="11.42578125" collapsed="false"/>
    <col min="14854" max="14854" bestFit="true" customWidth="true" style="314" width="11.5703125" collapsed="false"/>
    <col min="14855" max="14855" bestFit="true" customWidth="true" style="314" width="10.28515625" collapsed="false"/>
    <col min="14856" max="14856" bestFit="true" customWidth="true" style="314" width="10.5703125" collapsed="false"/>
    <col min="14857" max="14857" bestFit="true" customWidth="true" style="314" width="8.0" collapsed="false"/>
    <col min="14858" max="15099" style="314" width="9.140625" collapsed="false"/>
    <col min="15100" max="15100" customWidth="true" style="314" width="3.7109375" collapsed="false"/>
    <col min="15101" max="15101" customWidth="true" style="314" width="61.140625" collapsed="false"/>
    <col min="15102" max="15109" customWidth="true" style="314" width="11.42578125" collapsed="false"/>
    <col min="15110" max="15110" bestFit="true" customWidth="true" style="314" width="11.5703125" collapsed="false"/>
    <col min="15111" max="15111" bestFit="true" customWidth="true" style="314" width="10.28515625" collapsed="false"/>
    <col min="15112" max="15112" bestFit="true" customWidth="true" style="314" width="10.5703125" collapsed="false"/>
    <col min="15113" max="15113" bestFit="true" customWidth="true" style="314" width="8.0" collapsed="false"/>
    <col min="15114" max="15355" style="314" width="9.140625" collapsed="false"/>
    <col min="15356" max="15356" customWidth="true" style="314" width="3.7109375" collapsed="false"/>
    <col min="15357" max="15357" customWidth="true" style="314" width="61.140625" collapsed="false"/>
    <col min="15358" max="15365" customWidth="true" style="314" width="11.42578125" collapsed="false"/>
    <col min="15366" max="15366" bestFit="true" customWidth="true" style="314" width="11.5703125" collapsed="false"/>
    <col min="15367" max="15367" bestFit="true" customWidth="true" style="314" width="10.28515625" collapsed="false"/>
    <col min="15368" max="15368" bestFit="true" customWidth="true" style="314" width="10.5703125" collapsed="false"/>
    <col min="15369" max="15369" bestFit="true" customWidth="true" style="314" width="8.0" collapsed="false"/>
    <col min="15370" max="15611" style="314" width="9.140625" collapsed="false"/>
    <col min="15612" max="15612" customWidth="true" style="314" width="3.7109375" collapsed="false"/>
    <col min="15613" max="15613" customWidth="true" style="314" width="61.140625" collapsed="false"/>
    <col min="15614" max="15621" customWidth="true" style="314" width="11.42578125" collapsed="false"/>
    <col min="15622" max="15622" bestFit="true" customWidth="true" style="314" width="11.5703125" collapsed="false"/>
    <col min="15623" max="15623" bestFit="true" customWidth="true" style="314" width="10.28515625" collapsed="false"/>
    <col min="15624" max="15624" bestFit="true" customWidth="true" style="314" width="10.5703125" collapsed="false"/>
    <col min="15625" max="15625" bestFit="true" customWidth="true" style="314" width="8.0" collapsed="false"/>
    <col min="15626" max="15867" style="314" width="9.140625" collapsed="false"/>
    <col min="15868" max="15868" customWidth="true" style="314" width="3.7109375" collapsed="false"/>
    <col min="15869" max="15869" customWidth="true" style="314" width="61.140625" collapsed="false"/>
    <col min="15870" max="15877" customWidth="true" style="314" width="11.42578125" collapsed="false"/>
    <col min="15878" max="15878" bestFit="true" customWidth="true" style="314" width="11.5703125" collapsed="false"/>
    <col min="15879" max="15879" bestFit="true" customWidth="true" style="314" width="10.28515625" collapsed="false"/>
    <col min="15880" max="15880" bestFit="true" customWidth="true" style="314" width="10.5703125" collapsed="false"/>
    <col min="15881" max="15881" bestFit="true" customWidth="true" style="314" width="8.0" collapsed="false"/>
    <col min="15882" max="16123" style="314" width="9.140625" collapsed="false"/>
    <col min="16124" max="16124" customWidth="true" style="314" width="3.7109375" collapsed="false"/>
    <col min="16125" max="16125" customWidth="true" style="314" width="61.140625" collapsed="false"/>
    <col min="16126" max="16133" customWidth="true" style="314" width="11.42578125" collapsed="false"/>
    <col min="16134" max="16134" bestFit="true" customWidth="true" style="314" width="11.5703125" collapsed="false"/>
    <col min="16135" max="16135" bestFit="true" customWidth="true" style="314" width="10.28515625" collapsed="false"/>
    <col min="16136" max="16136" bestFit="true" customWidth="true" style="314" width="10.5703125" collapsed="false"/>
    <col min="16137" max="16137" bestFit="true" customWidth="true" style="314" width="8.0" collapsed="false"/>
    <col min="16138" max="16384" style="314" width="9.140625" collapsed="false"/>
  </cols>
  <sheetData>
    <row r="1" spans="1:12" x14ac:dyDescent="0.2">
      <c r="A1" s="312" t="s">
        <v>223</v>
      </c>
    </row>
    <row r="2" spans="1:12" x14ac:dyDescent="0.2">
      <c r="B2" s="316"/>
      <c r="C2" s="316"/>
      <c r="D2" s="316"/>
      <c r="E2" s="316"/>
      <c r="F2" s="316"/>
      <c r="G2" s="316"/>
      <c r="H2" s="316"/>
      <c r="I2" s="316"/>
      <c r="J2" s="316"/>
      <c r="K2" s="316"/>
    </row>
    <row r="3" spans="1:12" ht="12.75" customHeight="1" x14ac:dyDescent="0.2">
      <c r="B3" s="353" t="s">
        <v>227</v>
      </c>
      <c r="C3" s="353"/>
      <c r="D3" s="353"/>
      <c r="E3" s="353"/>
      <c r="F3" s="353"/>
      <c r="G3" s="353"/>
      <c r="H3" s="353"/>
      <c r="I3" s="353"/>
      <c r="J3" s="353"/>
      <c r="K3" s="353"/>
      <c r="L3" s="353"/>
    </row>
    <row r="4" spans="1:12" ht="15" x14ac:dyDescent="0.2">
      <c r="B4" s="350">
        <v>2017</v>
      </c>
      <c r="C4" s="351"/>
      <c r="D4" s="351"/>
      <c r="E4" s="352"/>
      <c r="F4" s="350">
        <v>2018</v>
      </c>
      <c r="G4" s="351"/>
      <c r="H4" s="351"/>
      <c r="I4" s="352"/>
      <c r="J4" s="353">
        <v>2019</v>
      </c>
      <c r="K4" s="353"/>
      <c r="L4" s="353"/>
    </row>
    <row r="5" spans="1:12" ht="30.75" customHeight="1" x14ac:dyDescent="0.2">
      <c r="A5" s="333" t="s">
        <v>224</v>
      </c>
      <c r="B5" s="135" t="s">
        <v>71</v>
      </c>
      <c r="C5" s="135" t="s">
        <v>72</v>
      </c>
      <c r="D5" s="135" t="s">
        <v>69</v>
      </c>
      <c r="E5" s="135" t="s">
        <v>228</v>
      </c>
      <c r="F5" s="135" t="s">
        <v>71</v>
      </c>
      <c r="G5" s="135" t="s">
        <v>72</v>
      </c>
      <c r="H5" s="135" t="s">
        <v>69</v>
      </c>
      <c r="I5" s="135" t="s">
        <v>228</v>
      </c>
      <c r="J5" s="135" t="s">
        <v>71</v>
      </c>
      <c r="K5" s="135" t="s">
        <v>72</v>
      </c>
      <c r="L5" s="135" t="s">
        <v>69</v>
      </c>
    </row>
    <row r="6" spans="1:12" x14ac:dyDescent="0.2">
      <c r="A6" s="318">
        <v>43858</v>
      </c>
      <c r="B6" s="319">
        <v>9618</v>
      </c>
      <c r="C6" s="319">
        <v>9024</v>
      </c>
      <c r="D6" s="319">
        <v>9173</v>
      </c>
      <c r="E6" s="319">
        <v>7956</v>
      </c>
      <c r="F6" s="319">
        <v>9413</v>
      </c>
      <c r="G6" s="319">
        <v>9568</v>
      </c>
      <c r="H6" s="319">
        <v>9447</v>
      </c>
      <c r="I6" s="328">
        <v>8280</v>
      </c>
      <c r="J6" s="328">
        <v>9450</v>
      </c>
      <c r="K6" s="328">
        <v>9236</v>
      </c>
      <c r="L6" s="328">
        <v>9409</v>
      </c>
    </row>
    <row r="7" spans="1:12" x14ac:dyDescent="0.2">
      <c r="A7" s="320">
        <v>43642</v>
      </c>
      <c r="B7" s="321">
        <v>9619</v>
      </c>
      <c r="C7" s="321">
        <v>9023</v>
      </c>
      <c r="D7" s="321">
        <v>9179</v>
      </c>
      <c r="E7" s="321">
        <v>7958</v>
      </c>
      <c r="F7" s="321">
        <v>9413</v>
      </c>
      <c r="G7" s="321">
        <v>9570</v>
      </c>
      <c r="H7" s="321">
        <v>9422</v>
      </c>
      <c r="I7" s="327">
        <v>8251</v>
      </c>
      <c r="J7" s="327">
        <v>9222</v>
      </c>
      <c r="K7" s="327"/>
      <c r="L7" s="327"/>
    </row>
    <row r="8" spans="1:12" x14ac:dyDescent="0.2">
      <c r="A8" s="320">
        <v>43494</v>
      </c>
      <c r="B8" s="321">
        <v>9618</v>
      </c>
      <c r="C8" s="321">
        <v>9024</v>
      </c>
      <c r="D8" s="321">
        <v>9178</v>
      </c>
      <c r="E8" s="321">
        <v>7953</v>
      </c>
      <c r="F8" s="321">
        <v>9399</v>
      </c>
      <c r="G8" s="321">
        <v>9502</v>
      </c>
      <c r="H8" s="321">
        <v>8984</v>
      </c>
      <c r="I8" s="327"/>
      <c r="J8" s="327"/>
      <c r="K8" s="327"/>
      <c r="L8" s="327"/>
    </row>
    <row r="9" spans="1:12" x14ac:dyDescent="0.2">
      <c r="A9" s="320">
        <v>43270</v>
      </c>
      <c r="B9" s="321">
        <v>9570</v>
      </c>
      <c r="C9" s="321">
        <v>8975</v>
      </c>
      <c r="D9" s="321">
        <v>9108</v>
      </c>
      <c r="E9" s="321">
        <v>7852</v>
      </c>
      <c r="F9" s="321">
        <v>9037</v>
      </c>
      <c r="G9" s="321"/>
      <c r="H9" s="321"/>
      <c r="I9" s="327"/>
      <c r="J9" s="327"/>
      <c r="K9" s="327"/>
      <c r="L9" s="327"/>
    </row>
    <row r="10" spans="1:12" x14ac:dyDescent="0.2">
      <c r="A10" s="320">
        <v>43123</v>
      </c>
      <c r="B10" s="321">
        <v>9549</v>
      </c>
      <c r="C10" s="322">
        <v>8936</v>
      </c>
      <c r="D10" s="322">
        <v>8861</v>
      </c>
      <c r="E10" s="323"/>
      <c r="F10" s="323"/>
      <c r="G10" s="323"/>
      <c r="H10" s="323"/>
      <c r="I10" s="327"/>
      <c r="J10" s="327"/>
      <c r="K10" s="327"/>
      <c r="L10" s="327"/>
    </row>
    <row r="11" spans="1:12" x14ac:dyDescent="0.2">
      <c r="A11" s="320">
        <v>42913</v>
      </c>
      <c r="B11" s="322">
        <v>9189</v>
      </c>
      <c r="C11" s="324"/>
      <c r="D11" s="324"/>
      <c r="E11" s="323"/>
      <c r="F11" s="323"/>
      <c r="G11" s="323"/>
      <c r="H11" s="323"/>
      <c r="I11" s="327"/>
      <c r="J11" s="327"/>
      <c r="K11" s="327"/>
      <c r="L11" s="327"/>
    </row>
    <row r="12" spans="1:12" x14ac:dyDescent="0.2">
      <c r="A12" s="329"/>
      <c r="B12" s="330"/>
      <c r="C12" s="331"/>
      <c r="D12" s="331"/>
      <c r="E12" s="325"/>
      <c r="F12" s="325"/>
      <c r="G12" s="325"/>
      <c r="H12" s="325"/>
      <c r="L12" s="315"/>
    </row>
    <row r="13" spans="1:12" x14ac:dyDescent="0.2">
      <c r="A13" s="313" t="s">
        <v>229</v>
      </c>
      <c r="B13" s="313"/>
      <c r="C13" s="313"/>
      <c r="D13" s="313"/>
      <c r="E13" s="313"/>
      <c r="F13" s="313"/>
      <c r="G13" s="313"/>
      <c r="H13" s="313"/>
    </row>
    <row r="14" spans="1:12" x14ac:dyDescent="0.2">
      <c r="A14" s="313"/>
      <c r="B14" s="313"/>
      <c r="C14" s="313"/>
      <c r="D14" s="313"/>
      <c r="E14" s="313"/>
      <c r="F14" s="313"/>
      <c r="G14" s="313"/>
      <c r="H14" s="313"/>
    </row>
    <row r="15" spans="1:12" x14ac:dyDescent="0.2">
      <c r="A15" s="317" t="s">
        <v>225</v>
      </c>
      <c r="B15" s="313"/>
      <c r="C15" s="313"/>
      <c r="D15" s="313"/>
      <c r="E15" s="313"/>
      <c r="F15" s="313"/>
      <c r="G15" s="313"/>
      <c r="H15" s="313"/>
    </row>
    <row r="16" spans="1:12" ht="11.25" customHeight="1" x14ac:dyDescent="0.2">
      <c r="A16" s="317"/>
      <c r="B16" s="313"/>
      <c r="C16" s="313"/>
      <c r="D16" s="313"/>
      <c r="E16" s="313"/>
      <c r="F16" s="313"/>
      <c r="G16" s="313"/>
      <c r="H16" s="313"/>
    </row>
    <row r="17" spans="1:11" x14ac:dyDescent="0.2">
      <c r="A17" s="320">
        <v>43642</v>
      </c>
      <c r="B17" s="321">
        <f>B$6-B7</f>
        <v>-1</v>
      </c>
      <c r="C17" s="321">
        <f t="shared" ref="C17:J17" si="0">C$6-C7</f>
        <v>1</v>
      </c>
      <c r="D17" s="321">
        <f t="shared" si="0"/>
        <v>-6</v>
      </c>
      <c r="E17" s="321">
        <f t="shared" si="0"/>
        <v>-2</v>
      </c>
      <c r="F17" s="321">
        <f t="shared" si="0"/>
        <v>0</v>
      </c>
      <c r="G17" s="321">
        <f t="shared" si="0"/>
        <v>-2</v>
      </c>
      <c r="H17" s="321">
        <f t="shared" si="0"/>
        <v>25</v>
      </c>
      <c r="I17" s="321">
        <f t="shared" si="0"/>
        <v>29</v>
      </c>
      <c r="J17" s="321">
        <f t="shared" si="0"/>
        <v>228</v>
      </c>
      <c r="K17" s="314"/>
    </row>
    <row r="18" spans="1:11" x14ac:dyDescent="0.2">
      <c r="A18" s="320">
        <v>43494</v>
      </c>
      <c r="B18" s="321">
        <f t="shared" ref="B18:H21" si="1">B$6-B8</f>
        <v>0</v>
      </c>
      <c r="C18" s="321">
        <f t="shared" si="1"/>
        <v>0</v>
      </c>
      <c r="D18" s="321">
        <f t="shared" si="1"/>
        <v>-5</v>
      </c>
      <c r="E18" s="321">
        <f t="shared" si="1"/>
        <v>3</v>
      </c>
      <c r="F18" s="321">
        <f t="shared" si="1"/>
        <v>14</v>
      </c>
      <c r="G18" s="321">
        <f t="shared" si="1"/>
        <v>66</v>
      </c>
      <c r="H18" s="321">
        <f t="shared" si="1"/>
        <v>463</v>
      </c>
      <c r="K18" s="314"/>
    </row>
    <row r="19" spans="1:11" x14ac:dyDescent="0.2">
      <c r="A19" s="320">
        <v>43270</v>
      </c>
      <c r="B19" s="321">
        <f t="shared" si="1"/>
        <v>48</v>
      </c>
      <c r="C19" s="321">
        <f t="shared" si="1"/>
        <v>49</v>
      </c>
      <c r="D19" s="321">
        <f t="shared" si="1"/>
        <v>65</v>
      </c>
      <c r="E19" s="321">
        <f t="shared" si="1"/>
        <v>104</v>
      </c>
      <c r="F19" s="321">
        <f t="shared" si="1"/>
        <v>376</v>
      </c>
      <c r="G19" s="313"/>
      <c r="H19" s="313"/>
    </row>
    <row r="20" spans="1:11" x14ac:dyDescent="0.2">
      <c r="A20" s="320">
        <v>43123</v>
      </c>
      <c r="B20" s="321">
        <f t="shared" si="1"/>
        <v>69</v>
      </c>
      <c r="C20" s="321">
        <f t="shared" si="1"/>
        <v>88</v>
      </c>
      <c r="D20" s="321">
        <f t="shared" si="1"/>
        <v>312</v>
      </c>
      <c r="E20" s="323"/>
      <c r="F20" s="323"/>
      <c r="G20" s="313"/>
      <c r="H20" s="313"/>
    </row>
    <row r="21" spans="1:11" x14ac:dyDescent="0.2">
      <c r="A21" s="320">
        <v>42913</v>
      </c>
      <c r="B21" s="321">
        <f t="shared" si="1"/>
        <v>429</v>
      </c>
      <c r="C21" s="325"/>
      <c r="D21" s="325"/>
      <c r="E21" s="325"/>
      <c r="F21" s="313"/>
      <c r="G21" s="313"/>
      <c r="H21" s="313"/>
    </row>
    <row r="22" spans="1:11" x14ac:dyDescent="0.2">
      <c r="A22" s="329"/>
      <c r="B22" s="332"/>
      <c r="C22" s="325"/>
      <c r="D22" s="325"/>
      <c r="E22" s="325"/>
      <c r="F22" s="313"/>
      <c r="G22" s="313"/>
      <c r="H22" s="313"/>
    </row>
    <row r="23" spans="1:11" x14ac:dyDescent="0.2">
      <c r="A23" s="317" t="s">
        <v>226</v>
      </c>
      <c r="B23" s="325"/>
      <c r="C23" s="325"/>
      <c r="D23" s="325"/>
      <c r="E23" s="325"/>
      <c r="F23" s="313"/>
      <c r="G23" s="313"/>
      <c r="H23" s="313"/>
    </row>
    <row r="24" spans="1:11" x14ac:dyDescent="0.2">
      <c r="A24" s="317"/>
      <c r="B24" s="325"/>
      <c r="C24" s="325"/>
      <c r="D24" s="325"/>
      <c r="E24" s="325"/>
      <c r="F24" s="313"/>
      <c r="G24" s="313"/>
      <c r="H24" s="313"/>
    </row>
    <row r="25" spans="1:11" x14ac:dyDescent="0.2">
      <c r="A25" s="320">
        <v>43642</v>
      </c>
      <c r="B25" s="326">
        <f>B17/B$6</f>
        <v>-1.039717196922437E-4</v>
      </c>
      <c r="C25" s="326">
        <f t="shared" ref="C25:J25" si="2">C17/C$6</f>
        <v>1.1081560283687943E-4</v>
      </c>
      <c r="D25" s="326">
        <f t="shared" si="2"/>
        <v>-6.5409353537555868E-4</v>
      </c>
      <c r="E25" s="326">
        <f t="shared" si="2"/>
        <v>-2.5138260432378077E-4</v>
      </c>
      <c r="F25" s="326">
        <f t="shared" si="2"/>
        <v>0</v>
      </c>
      <c r="G25" s="326">
        <f t="shared" si="2"/>
        <v>-2.0903010033444816E-4</v>
      </c>
      <c r="H25" s="326">
        <f t="shared" si="2"/>
        <v>2.6463427543135386E-3</v>
      </c>
      <c r="I25" s="326">
        <f t="shared" si="2"/>
        <v>3.5024154589371982E-3</v>
      </c>
      <c r="J25" s="326">
        <f t="shared" si="2"/>
        <v>2.4126984126984129E-2</v>
      </c>
    </row>
    <row r="26" spans="1:11" x14ac:dyDescent="0.2">
      <c r="A26" s="320">
        <v>43494</v>
      </c>
      <c r="B26" s="326">
        <f t="shared" ref="B26:H29" si="3">B18/B$6</f>
        <v>0</v>
      </c>
      <c r="C26" s="326">
        <f t="shared" si="3"/>
        <v>0</v>
      </c>
      <c r="D26" s="326">
        <f t="shared" si="3"/>
        <v>-5.4507794614629893E-4</v>
      </c>
      <c r="E26" s="326">
        <f t="shared" si="3"/>
        <v>3.7707390648567121E-4</v>
      </c>
      <c r="F26" s="326">
        <f t="shared" si="3"/>
        <v>1.487304791246149E-3</v>
      </c>
      <c r="G26" s="326">
        <f t="shared" si="3"/>
        <v>6.897993311036789E-3</v>
      </c>
      <c r="H26" s="326">
        <f t="shared" si="3"/>
        <v>4.9010267809886737E-2</v>
      </c>
    </row>
    <row r="27" spans="1:11" x14ac:dyDescent="0.2">
      <c r="A27" s="320">
        <v>43270</v>
      </c>
      <c r="B27" s="326">
        <f t="shared" si="3"/>
        <v>4.9906425452276981E-3</v>
      </c>
      <c r="C27" s="326">
        <f t="shared" si="3"/>
        <v>5.4299645390070922E-3</v>
      </c>
      <c r="D27" s="326">
        <f t="shared" si="3"/>
        <v>7.0860132999018858E-3</v>
      </c>
      <c r="E27" s="326">
        <f t="shared" si="3"/>
        <v>1.3071895424836602E-2</v>
      </c>
      <c r="F27" s="326">
        <f t="shared" si="3"/>
        <v>3.9944757250610856E-2</v>
      </c>
      <c r="G27" s="313"/>
      <c r="H27" s="313"/>
    </row>
    <row r="28" spans="1:11" x14ac:dyDescent="0.2">
      <c r="A28" s="320">
        <v>43123</v>
      </c>
      <c r="B28" s="326">
        <f t="shared" si="3"/>
        <v>7.1740486587648158E-3</v>
      </c>
      <c r="C28" s="326">
        <f t="shared" si="3"/>
        <v>9.7517730496453903E-3</v>
      </c>
      <c r="D28" s="326">
        <f t="shared" si="3"/>
        <v>3.4012863839529055E-2</v>
      </c>
      <c r="E28" s="315"/>
      <c r="F28" s="315"/>
      <c r="G28" s="313"/>
      <c r="H28" s="313"/>
    </row>
    <row r="29" spans="1:11" x14ac:dyDescent="0.2">
      <c r="A29" s="320">
        <v>42913</v>
      </c>
      <c r="B29" s="326">
        <f t="shared" si="3"/>
        <v>4.460386774797255E-2</v>
      </c>
      <c r="E29" s="315"/>
      <c r="F29" s="315"/>
    </row>
  </sheetData>
  <mergeCells count="4">
    <mergeCell ref="B4:E4"/>
    <mergeCell ref="J4:L4"/>
    <mergeCell ref="F4:I4"/>
    <mergeCell ref="B3:L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75"/>
  <sheetViews>
    <sheetView showGridLines="0" workbookViewId="0">
      <pane xSplit="1" topLeftCell="B1" activePane="topRight" state="frozen"/>
      <selection pane="topRight" activeCell="D27" sqref="D27"/>
    </sheetView>
  </sheetViews>
  <sheetFormatPr defaultRowHeight="15" x14ac:dyDescent="0.25"/>
  <cols>
    <col min="1" max="1" customWidth="true" style="37" width="18.0" collapsed="false"/>
    <col min="2" max="3" customWidth="true" style="37" width="12.28515625" collapsed="false"/>
    <col min="4" max="4" customWidth="true" style="37" width="10.7109375" collapsed="false"/>
    <col min="5" max="5" customWidth="true" style="37" width="10.140625" collapsed="false"/>
    <col min="6" max="12" customWidth="true" style="37" width="11.0" collapsed="false"/>
    <col min="13" max="13" customWidth="true" style="37" width="3.5703125" collapsed="false"/>
    <col min="14" max="14" customWidth="true" style="37" width="9.85546875" collapsed="false"/>
    <col min="15" max="15" customWidth="true" style="37" width="10.5703125" collapsed="false"/>
    <col min="16" max="17" style="37" width="9.140625" collapsed="false"/>
    <col min="18" max="18" bestFit="true" customWidth="true" style="37" width="4.5703125" collapsed="false"/>
    <col min="19" max="20" customWidth="true" style="37" width="9.140625" collapsed="false"/>
    <col min="21" max="22" customWidth="true" style="37" width="8.28515625" collapsed="false"/>
    <col min="23" max="257" style="37" width="9.140625" collapsed="false"/>
    <col min="258" max="258" customWidth="true" style="37" width="18.0" collapsed="false"/>
    <col min="259" max="259" customWidth="true" style="37" width="10.7109375" collapsed="false"/>
    <col min="260" max="260" customWidth="true" style="37" width="10.140625" collapsed="false"/>
    <col min="261" max="267" customWidth="true" style="37" width="11.0" collapsed="false"/>
    <col min="268" max="268" customWidth="true" style="37" width="0.85546875" collapsed="false"/>
    <col min="269" max="269" customWidth="true" style="37" width="1.140625" collapsed="false"/>
    <col min="270" max="270" customWidth="true" style="37" width="9.85546875" collapsed="false"/>
    <col min="271" max="271" customWidth="true" style="37" width="10.5703125" collapsed="false"/>
    <col min="272" max="273" style="37" width="9.140625" collapsed="false"/>
    <col min="274" max="274" customWidth="true" style="37" width="3.28515625" collapsed="false"/>
    <col min="275" max="276" customWidth="true" style="37" width="9.140625" collapsed="false"/>
    <col min="277" max="278" customWidth="true" style="37" width="8.28515625" collapsed="false"/>
    <col min="279" max="513" style="37" width="9.140625" collapsed="false"/>
    <col min="514" max="514" customWidth="true" style="37" width="18.0" collapsed="false"/>
    <col min="515" max="515" customWidth="true" style="37" width="10.7109375" collapsed="false"/>
    <col min="516" max="516" customWidth="true" style="37" width="10.140625" collapsed="false"/>
    <col min="517" max="523" customWidth="true" style="37" width="11.0" collapsed="false"/>
    <col min="524" max="524" customWidth="true" style="37" width="0.85546875" collapsed="false"/>
    <col min="525" max="525" customWidth="true" style="37" width="1.140625" collapsed="false"/>
    <col min="526" max="526" customWidth="true" style="37" width="9.85546875" collapsed="false"/>
    <col min="527" max="527" customWidth="true" style="37" width="10.5703125" collapsed="false"/>
    <col min="528" max="529" style="37" width="9.140625" collapsed="false"/>
    <col min="530" max="530" customWidth="true" style="37" width="3.28515625" collapsed="false"/>
    <col min="531" max="532" customWidth="true" style="37" width="9.140625" collapsed="false"/>
    <col min="533" max="534" customWidth="true" style="37" width="8.28515625" collapsed="false"/>
    <col min="535" max="769" style="37" width="9.140625" collapsed="false"/>
    <col min="770" max="770" customWidth="true" style="37" width="18.0" collapsed="false"/>
    <col min="771" max="771" customWidth="true" style="37" width="10.7109375" collapsed="false"/>
    <col min="772" max="772" customWidth="true" style="37" width="10.140625" collapsed="false"/>
    <col min="773" max="779" customWidth="true" style="37" width="11.0" collapsed="false"/>
    <col min="780" max="780" customWidth="true" style="37" width="0.85546875" collapsed="false"/>
    <col min="781" max="781" customWidth="true" style="37" width="1.140625" collapsed="false"/>
    <col min="782" max="782" customWidth="true" style="37" width="9.85546875" collapsed="false"/>
    <col min="783" max="783" customWidth="true" style="37" width="10.5703125" collapsed="false"/>
    <col min="784" max="785" style="37" width="9.140625" collapsed="false"/>
    <col min="786" max="786" customWidth="true" style="37" width="3.28515625" collapsed="false"/>
    <col min="787" max="788" customWidth="true" style="37" width="9.140625" collapsed="false"/>
    <col min="789" max="790" customWidth="true" style="37" width="8.28515625" collapsed="false"/>
    <col min="791" max="1025" style="37" width="9.140625" collapsed="false"/>
    <col min="1026" max="1026" customWidth="true" style="37" width="18.0" collapsed="false"/>
    <col min="1027" max="1027" customWidth="true" style="37" width="10.7109375" collapsed="false"/>
    <col min="1028" max="1028" customWidth="true" style="37" width="10.140625" collapsed="false"/>
    <col min="1029" max="1035" customWidth="true" style="37" width="11.0" collapsed="false"/>
    <col min="1036" max="1036" customWidth="true" style="37" width="0.85546875" collapsed="false"/>
    <col min="1037" max="1037" customWidth="true" style="37" width="1.140625" collapsed="false"/>
    <col min="1038" max="1038" customWidth="true" style="37" width="9.85546875" collapsed="false"/>
    <col min="1039" max="1039" customWidth="true" style="37" width="10.5703125" collapsed="false"/>
    <col min="1040" max="1041" style="37" width="9.140625" collapsed="false"/>
    <col min="1042" max="1042" customWidth="true" style="37" width="3.28515625" collapsed="false"/>
    <col min="1043" max="1044" customWidth="true" style="37" width="9.140625" collapsed="false"/>
    <col min="1045" max="1046" customWidth="true" style="37" width="8.28515625" collapsed="false"/>
    <col min="1047" max="1281" style="37" width="9.140625" collapsed="false"/>
    <col min="1282" max="1282" customWidth="true" style="37" width="18.0" collapsed="false"/>
    <col min="1283" max="1283" customWidth="true" style="37" width="10.7109375" collapsed="false"/>
    <col min="1284" max="1284" customWidth="true" style="37" width="10.140625" collapsed="false"/>
    <col min="1285" max="1291" customWidth="true" style="37" width="11.0" collapsed="false"/>
    <col min="1292" max="1292" customWidth="true" style="37" width="0.85546875" collapsed="false"/>
    <col min="1293" max="1293" customWidth="true" style="37" width="1.140625" collapsed="false"/>
    <col min="1294" max="1294" customWidth="true" style="37" width="9.85546875" collapsed="false"/>
    <col min="1295" max="1295" customWidth="true" style="37" width="10.5703125" collapsed="false"/>
    <col min="1296" max="1297" style="37" width="9.140625" collapsed="false"/>
    <col min="1298" max="1298" customWidth="true" style="37" width="3.28515625" collapsed="false"/>
    <col min="1299" max="1300" customWidth="true" style="37" width="9.140625" collapsed="false"/>
    <col min="1301" max="1302" customWidth="true" style="37" width="8.28515625" collapsed="false"/>
    <col min="1303" max="1537" style="37" width="9.140625" collapsed="false"/>
    <col min="1538" max="1538" customWidth="true" style="37" width="18.0" collapsed="false"/>
    <col min="1539" max="1539" customWidth="true" style="37" width="10.7109375" collapsed="false"/>
    <col min="1540" max="1540" customWidth="true" style="37" width="10.140625" collapsed="false"/>
    <col min="1541" max="1547" customWidth="true" style="37" width="11.0" collapsed="false"/>
    <col min="1548" max="1548" customWidth="true" style="37" width="0.85546875" collapsed="false"/>
    <col min="1549" max="1549" customWidth="true" style="37" width="1.140625" collapsed="false"/>
    <col min="1550" max="1550" customWidth="true" style="37" width="9.85546875" collapsed="false"/>
    <col min="1551" max="1551" customWidth="true" style="37" width="10.5703125" collapsed="false"/>
    <col min="1552" max="1553" style="37" width="9.140625" collapsed="false"/>
    <col min="1554" max="1554" customWidth="true" style="37" width="3.28515625" collapsed="false"/>
    <col min="1555" max="1556" customWidth="true" style="37" width="9.140625" collapsed="false"/>
    <col min="1557" max="1558" customWidth="true" style="37" width="8.28515625" collapsed="false"/>
    <col min="1559" max="1793" style="37" width="9.140625" collapsed="false"/>
    <col min="1794" max="1794" customWidth="true" style="37" width="18.0" collapsed="false"/>
    <col min="1795" max="1795" customWidth="true" style="37" width="10.7109375" collapsed="false"/>
    <col min="1796" max="1796" customWidth="true" style="37" width="10.140625" collapsed="false"/>
    <col min="1797" max="1803" customWidth="true" style="37" width="11.0" collapsed="false"/>
    <col min="1804" max="1804" customWidth="true" style="37" width="0.85546875" collapsed="false"/>
    <col min="1805" max="1805" customWidth="true" style="37" width="1.140625" collapsed="false"/>
    <col min="1806" max="1806" customWidth="true" style="37" width="9.85546875" collapsed="false"/>
    <col min="1807" max="1807" customWidth="true" style="37" width="10.5703125" collapsed="false"/>
    <col min="1808" max="1809" style="37" width="9.140625" collapsed="false"/>
    <col min="1810" max="1810" customWidth="true" style="37" width="3.28515625" collapsed="false"/>
    <col min="1811" max="1812" customWidth="true" style="37" width="9.140625" collapsed="false"/>
    <col min="1813" max="1814" customWidth="true" style="37" width="8.28515625" collapsed="false"/>
    <col min="1815" max="2049" style="37" width="9.140625" collapsed="false"/>
    <col min="2050" max="2050" customWidth="true" style="37" width="18.0" collapsed="false"/>
    <col min="2051" max="2051" customWidth="true" style="37" width="10.7109375" collapsed="false"/>
    <col min="2052" max="2052" customWidth="true" style="37" width="10.140625" collapsed="false"/>
    <col min="2053" max="2059" customWidth="true" style="37" width="11.0" collapsed="false"/>
    <col min="2060" max="2060" customWidth="true" style="37" width="0.85546875" collapsed="false"/>
    <col min="2061" max="2061" customWidth="true" style="37" width="1.140625" collapsed="false"/>
    <col min="2062" max="2062" customWidth="true" style="37" width="9.85546875" collapsed="false"/>
    <col min="2063" max="2063" customWidth="true" style="37" width="10.5703125" collapsed="false"/>
    <col min="2064" max="2065" style="37" width="9.140625" collapsed="false"/>
    <col min="2066" max="2066" customWidth="true" style="37" width="3.28515625" collapsed="false"/>
    <col min="2067" max="2068" customWidth="true" style="37" width="9.140625" collapsed="false"/>
    <col min="2069" max="2070" customWidth="true" style="37" width="8.28515625" collapsed="false"/>
    <col min="2071" max="2305" style="37" width="9.140625" collapsed="false"/>
    <col min="2306" max="2306" customWidth="true" style="37" width="18.0" collapsed="false"/>
    <col min="2307" max="2307" customWidth="true" style="37" width="10.7109375" collapsed="false"/>
    <col min="2308" max="2308" customWidth="true" style="37" width="10.140625" collapsed="false"/>
    <col min="2309" max="2315" customWidth="true" style="37" width="11.0" collapsed="false"/>
    <col min="2316" max="2316" customWidth="true" style="37" width="0.85546875" collapsed="false"/>
    <col min="2317" max="2317" customWidth="true" style="37" width="1.140625" collapsed="false"/>
    <col min="2318" max="2318" customWidth="true" style="37" width="9.85546875" collapsed="false"/>
    <col min="2319" max="2319" customWidth="true" style="37" width="10.5703125" collapsed="false"/>
    <col min="2320" max="2321" style="37" width="9.140625" collapsed="false"/>
    <col min="2322" max="2322" customWidth="true" style="37" width="3.28515625" collapsed="false"/>
    <col min="2323" max="2324" customWidth="true" style="37" width="9.140625" collapsed="false"/>
    <col min="2325" max="2326" customWidth="true" style="37" width="8.28515625" collapsed="false"/>
    <col min="2327" max="2561" style="37" width="9.140625" collapsed="false"/>
    <col min="2562" max="2562" customWidth="true" style="37" width="18.0" collapsed="false"/>
    <col min="2563" max="2563" customWidth="true" style="37" width="10.7109375" collapsed="false"/>
    <col min="2564" max="2564" customWidth="true" style="37" width="10.140625" collapsed="false"/>
    <col min="2565" max="2571" customWidth="true" style="37" width="11.0" collapsed="false"/>
    <col min="2572" max="2572" customWidth="true" style="37" width="0.85546875" collapsed="false"/>
    <col min="2573" max="2573" customWidth="true" style="37" width="1.140625" collapsed="false"/>
    <col min="2574" max="2574" customWidth="true" style="37" width="9.85546875" collapsed="false"/>
    <col min="2575" max="2575" customWidth="true" style="37" width="10.5703125" collapsed="false"/>
    <col min="2576" max="2577" style="37" width="9.140625" collapsed="false"/>
    <col min="2578" max="2578" customWidth="true" style="37" width="3.28515625" collapsed="false"/>
    <col min="2579" max="2580" customWidth="true" style="37" width="9.140625" collapsed="false"/>
    <col min="2581" max="2582" customWidth="true" style="37" width="8.28515625" collapsed="false"/>
    <col min="2583" max="2817" style="37" width="9.140625" collapsed="false"/>
    <col min="2818" max="2818" customWidth="true" style="37" width="18.0" collapsed="false"/>
    <col min="2819" max="2819" customWidth="true" style="37" width="10.7109375" collapsed="false"/>
    <col min="2820" max="2820" customWidth="true" style="37" width="10.140625" collapsed="false"/>
    <col min="2821" max="2827" customWidth="true" style="37" width="11.0" collapsed="false"/>
    <col min="2828" max="2828" customWidth="true" style="37" width="0.85546875" collapsed="false"/>
    <col min="2829" max="2829" customWidth="true" style="37" width="1.140625" collapsed="false"/>
    <col min="2830" max="2830" customWidth="true" style="37" width="9.85546875" collapsed="false"/>
    <col min="2831" max="2831" customWidth="true" style="37" width="10.5703125" collapsed="false"/>
    <col min="2832" max="2833" style="37" width="9.140625" collapsed="false"/>
    <col min="2834" max="2834" customWidth="true" style="37" width="3.28515625" collapsed="false"/>
    <col min="2835" max="2836" customWidth="true" style="37" width="9.140625" collapsed="false"/>
    <col min="2837" max="2838" customWidth="true" style="37" width="8.28515625" collapsed="false"/>
    <col min="2839" max="3073" style="37" width="9.140625" collapsed="false"/>
    <col min="3074" max="3074" customWidth="true" style="37" width="18.0" collapsed="false"/>
    <col min="3075" max="3075" customWidth="true" style="37" width="10.7109375" collapsed="false"/>
    <col min="3076" max="3076" customWidth="true" style="37" width="10.140625" collapsed="false"/>
    <col min="3077" max="3083" customWidth="true" style="37" width="11.0" collapsed="false"/>
    <col min="3084" max="3084" customWidth="true" style="37" width="0.85546875" collapsed="false"/>
    <col min="3085" max="3085" customWidth="true" style="37" width="1.140625" collapsed="false"/>
    <col min="3086" max="3086" customWidth="true" style="37" width="9.85546875" collapsed="false"/>
    <col min="3087" max="3087" customWidth="true" style="37" width="10.5703125" collapsed="false"/>
    <col min="3088" max="3089" style="37" width="9.140625" collapsed="false"/>
    <col min="3090" max="3090" customWidth="true" style="37" width="3.28515625" collapsed="false"/>
    <col min="3091" max="3092" customWidth="true" style="37" width="9.140625" collapsed="false"/>
    <col min="3093" max="3094" customWidth="true" style="37" width="8.28515625" collapsed="false"/>
    <col min="3095" max="3329" style="37" width="9.140625" collapsed="false"/>
    <col min="3330" max="3330" customWidth="true" style="37" width="18.0" collapsed="false"/>
    <col min="3331" max="3331" customWidth="true" style="37" width="10.7109375" collapsed="false"/>
    <col min="3332" max="3332" customWidth="true" style="37" width="10.140625" collapsed="false"/>
    <col min="3333" max="3339" customWidth="true" style="37" width="11.0" collapsed="false"/>
    <col min="3340" max="3340" customWidth="true" style="37" width="0.85546875" collapsed="false"/>
    <col min="3341" max="3341" customWidth="true" style="37" width="1.140625" collapsed="false"/>
    <col min="3342" max="3342" customWidth="true" style="37" width="9.85546875" collapsed="false"/>
    <col min="3343" max="3343" customWidth="true" style="37" width="10.5703125" collapsed="false"/>
    <col min="3344" max="3345" style="37" width="9.140625" collapsed="false"/>
    <col min="3346" max="3346" customWidth="true" style="37" width="3.28515625" collapsed="false"/>
    <col min="3347" max="3348" customWidth="true" style="37" width="9.140625" collapsed="false"/>
    <col min="3349" max="3350" customWidth="true" style="37" width="8.28515625" collapsed="false"/>
    <col min="3351" max="3585" style="37" width="9.140625" collapsed="false"/>
    <col min="3586" max="3586" customWidth="true" style="37" width="18.0" collapsed="false"/>
    <col min="3587" max="3587" customWidth="true" style="37" width="10.7109375" collapsed="false"/>
    <col min="3588" max="3588" customWidth="true" style="37" width="10.140625" collapsed="false"/>
    <col min="3589" max="3595" customWidth="true" style="37" width="11.0" collapsed="false"/>
    <col min="3596" max="3596" customWidth="true" style="37" width="0.85546875" collapsed="false"/>
    <col min="3597" max="3597" customWidth="true" style="37" width="1.140625" collapsed="false"/>
    <col min="3598" max="3598" customWidth="true" style="37" width="9.85546875" collapsed="false"/>
    <col min="3599" max="3599" customWidth="true" style="37" width="10.5703125" collapsed="false"/>
    <col min="3600" max="3601" style="37" width="9.140625" collapsed="false"/>
    <col min="3602" max="3602" customWidth="true" style="37" width="3.28515625" collapsed="false"/>
    <col min="3603" max="3604" customWidth="true" style="37" width="9.140625" collapsed="false"/>
    <col min="3605" max="3606" customWidth="true" style="37" width="8.28515625" collapsed="false"/>
    <col min="3607" max="3841" style="37" width="9.140625" collapsed="false"/>
    <col min="3842" max="3842" customWidth="true" style="37" width="18.0" collapsed="false"/>
    <col min="3843" max="3843" customWidth="true" style="37" width="10.7109375" collapsed="false"/>
    <col min="3844" max="3844" customWidth="true" style="37" width="10.140625" collapsed="false"/>
    <col min="3845" max="3851" customWidth="true" style="37" width="11.0" collapsed="false"/>
    <col min="3852" max="3852" customWidth="true" style="37" width="0.85546875" collapsed="false"/>
    <col min="3853" max="3853" customWidth="true" style="37" width="1.140625" collapsed="false"/>
    <col min="3854" max="3854" customWidth="true" style="37" width="9.85546875" collapsed="false"/>
    <col min="3855" max="3855" customWidth="true" style="37" width="10.5703125" collapsed="false"/>
    <col min="3856" max="3857" style="37" width="9.140625" collapsed="false"/>
    <col min="3858" max="3858" customWidth="true" style="37" width="3.28515625" collapsed="false"/>
    <col min="3859" max="3860" customWidth="true" style="37" width="9.140625" collapsed="false"/>
    <col min="3861" max="3862" customWidth="true" style="37" width="8.28515625" collapsed="false"/>
    <col min="3863" max="4097" style="37" width="9.140625" collapsed="false"/>
    <col min="4098" max="4098" customWidth="true" style="37" width="18.0" collapsed="false"/>
    <col min="4099" max="4099" customWidth="true" style="37" width="10.7109375" collapsed="false"/>
    <col min="4100" max="4100" customWidth="true" style="37" width="10.140625" collapsed="false"/>
    <col min="4101" max="4107" customWidth="true" style="37" width="11.0" collapsed="false"/>
    <col min="4108" max="4108" customWidth="true" style="37" width="0.85546875" collapsed="false"/>
    <col min="4109" max="4109" customWidth="true" style="37" width="1.140625" collapsed="false"/>
    <col min="4110" max="4110" customWidth="true" style="37" width="9.85546875" collapsed="false"/>
    <col min="4111" max="4111" customWidth="true" style="37" width="10.5703125" collapsed="false"/>
    <col min="4112" max="4113" style="37" width="9.140625" collapsed="false"/>
    <col min="4114" max="4114" customWidth="true" style="37" width="3.28515625" collapsed="false"/>
    <col min="4115" max="4116" customWidth="true" style="37" width="9.140625" collapsed="false"/>
    <col min="4117" max="4118" customWidth="true" style="37" width="8.28515625" collapsed="false"/>
    <col min="4119" max="4353" style="37" width="9.140625" collapsed="false"/>
    <col min="4354" max="4354" customWidth="true" style="37" width="18.0" collapsed="false"/>
    <col min="4355" max="4355" customWidth="true" style="37" width="10.7109375" collapsed="false"/>
    <col min="4356" max="4356" customWidth="true" style="37" width="10.140625" collapsed="false"/>
    <col min="4357" max="4363" customWidth="true" style="37" width="11.0" collapsed="false"/>
    <col min="4364" max="4364" customWidth="true" style="37" width="0.85546875" collapsed="false"/>
    <col min="4365" max="4365" customWidth="true" style="37" width="1.140625" collapsed="false"/>
    <col min="4366" max="4366" customWidth="true" style="37" width="9.85546875" collapsed="false"/>
    <col min="4367" max="4367" customWidth="true" style="37" width="10.5703125" collapsed="false"/>
    <col min="4368" max="4369" style="37" width="9.140625" collapsed="false"/>
    <col min="4370" max="4370" customWidth="true" style="37" width="3.28515625" collapsed="false"/>
    <col min="4371" max="4372" customWidth="true" style="37" width="9.140625" collapsed="false"/>
    <col min="4373" max="4374" customWidth="true" style="37" width="8.28515625" collapsed="false"/>
    <col min="4375" max="4609" style="37" width="9.140625" collapsed="false"/>
    <col min="4610" max="4610" customWidth="true" style="37" width="18.0" collapsed="false"/>
    <col min="4611" max="4611" customWidth="true" style="37" width="10.7109375" collapsed="false"/>
    <col min="4612" max="4612" customWidth="true" style="37" width="10.140625" collapsed="false"/>
    <col min="4613" max="4619" customWidth="true" style="37" width="11.0" collapsed="false"/>
    <col min="4620" max="4620" customWidth="true" style="37" width="0.85546875" collapsed="false"/>
    <col min="4621" max="4621" customWidth="true" style="37" width="1.140625" collapsed="false"/>
    <col min="4622" max="4622" customWidth="true" style="37" width="9.85546875" collapsed="false"/>
    <col min="4623" max="4623" customWidth="true" style="37" width="10.5703125" collapsed="false"/>
    <col min="4624" max="4625" style="37" width="9.140625" collapsed="false"/>
    <col min="4626" max="4626" customWidth="true" style="37" width="3.28515625" collapsed="false"/>
    <col min="4627" max="4628" customWidth="true" style="37" width="9.140625" collapsed="false"/>
    <col min="4629" max="4630" customWidth="true" style="37" width="8.28515625" collapsed="false"/>
    <col min="4631" max="4865" style="37" width="9.140625" collapsed="false"/>
    <col min="4866" max="4866" customWidth="true" style="37" width="18.0" collapsed="false"/>
    <col min="4867" max="4867" customWidth="true" style="37" width="10.7109375" collapsed="false"/>
    <col min="4868" max="4868" customWidth="true" style="37" width="10.140625" collapsed="false"/>
    <col min="4869" max="4875" customWidth="true" style="37" width="11.0" collapsed="false"/>
    <col min="4876" max="4876" customWidth="true" style="37" width="0.85546875" collapsed="false"/>
    <col min="4877" max="4877" customWidth="true" style="37" width="1.140625" collapsed="false"/>
    <col min="4878" max="4878" customWidth="true" style="37" width="9.85546875" collapsed="false"/>
    <col min="4879" max="4879" customWidth="true" style="37" width="10.5703125" collapsed="false"/>
    <col min="4880" max="4881" style="37" width="9.140625" collapsed="false"/>
    <col min="4882" max="4882" customWidth="true" style="37" width="3.28515625" collapsed="false"/>
    <col min="4883" max="4884" customWidth="true" style="37" width="9.140625" collapsed="false"/>
    <col min="4885" max="4886" customWidth="true" style="37" width="8.28515625" collapsed="false"/>
    <col min="4887" max="5121" style="37" width="9.140625" collapsed="false"/>
    <col min="5122" max="5122" customWidth="true" style="37" width="18.0" collapsed="false"/>
    <col min="5123" max="5123" customWidth="true" style="37" width="10.7109375" collapsed="false"/>
    <col min="5124" max="5124" customWidth="true" style="37" width="10.140625" collapsed="false"/>
    <col min="5125" max="5131" customWidth="true" style="37" width="11.0" collapsed="false"/>
    <col min="5132" max="5132" customWidth="true" style="37" width="0.85546875" collapsed="false"/>
    <col min="5133" max="5133" customWidth="true" style="37" width="1.140625" collapsed="false"/>
    <col min="5134" max="5134" customWidth="true" style="37" width="9.85546875" collapsed="false"/>
    <col min="5135" max="5135" customWidth="true" style="37" width="10.5703125" collapsed="false"/>
    <col min="5136" max="5137" style="37" width="9.140625" collapsed="false"/>
    <col min="5138" max="5138" customWidth="true" style="37" width="3.28515625" collapsed="false"/>
    <col min="5139" max="5140" customWidth="true" style="37" width="9.140625" collapsed="false"/>
    <col min="5141" max="5142" customWidth="true" style="37" width="8.28515625" collapsed="false"/>
    <col min="5143" max="5377" style="37" width="9.140625" collapsed="false"/>
    <col min="5378" max="5378" customWidth="true" style="37" width="18.0" collapsed="false"/>
    <col min="5379" max="5379" customWidth="true" style="37" width="10.7109375" collapsed="false"/>
    <col min="5380" max="5380" customWidth="true" style="37" width="10.140625" collapsed="false"/>
    <col min="5381" max="5387" customWidth="true" style="37" width="11.0" collapsed="false"/>
    <col min="5388" max="5388" customWidth="true" style="37" width="0.85546875" collapsed="false"/>
    <col min="5389" max="5389" customWidth="true" style="37" width="1.140625" collapsed="false"/>
    <col min="5390" max="5390" customWidth="true" style="37" width="9.85546875" collapsed="false"/>
    <col min="5391" max="5391" customWidth="true" style="37" width="10.5703125" collapsed="false"/>
    <col min="5392" max="5393" style="37" width="9.140625" collapsed="false"/>
    <col min="5394" max="5394" customWidth="true" style="37" width="3.28515625" collapsed="false"/>
    <col min="5395" max="5396" customWidth="true" style="37" width="9.140625" collapsed="false"/>
    <col min="5397" max="5398" customWidth="true" style="37" width="8.28515625" collapsed="false"/>
    <col min="5399" max="5633" style="37" width="9.140625" collapsed="false"/>
    <col min="5634" max="5634" customWidth="true" style="37" width="18.0" collapsed="false"/>
    <col min="5635" max="5635" customWidth="true" style="37" width="10.7109375" collapsed="false"/>
    <col min="5636" max="5636" customWidth="true" style="37" width="10.140625" collapsed="false"/>
    <col min="5637" max="5643" customWidth="true" style="37" width="11.0" collapsed="false"/>
    <col min="5644" max="5644" customWidth="true" style="37" width="0.85546875" collapsed="false"/>
    <col min="5645" max="5645" customWidth="true" style="37" width="1.140625" collapsed="false"/>
    <col min="5646" max="5646" customWidth="true" style="37" width="9.85546875" collapsed="false"/>
    <col min="5647" max="5647" customWidth="true" style="37" width="10.5703125" collapsed="false"/>
    <col min="5648" max="5649" style="37" width="9.140625" collapsed="false"/>
    <col min="5650" max="5650" customWidth="true" style="37" width="3.28515625" collapsed="false"/>
    <col min="5651" max="5652" customWidth="true" style="37" width="9.140625" collapsed="false"/>
    <col min="5653" max="5654" customWidth="true" style="37" width="8.28515625" collapsed="false"/>
    <col min="5655" max="5889" style="37" width="9.140625" collapsed="false"/>
    <col min="5890" max="5890" customWidth="true" style="37" width="18.0" collapsed="false"/>
    <col min="5891" max="5891" customWidth="true" style="37" width="10.7109375" collapsed="false"/>
    <col min="5892" max="5892" customWidth="true" style="37" width="10.140625" collapsed="false"/>
    <col min="5893" max="5899" customWidth="true" style="37" width="11.0" collapsed="false"/>
    <col min="5900" max="5900" customWidth="true" style="37" width="0.85546875" collapsed="false"/>
    <col min="5901" max="5901" customWidth="true" style="37" width="1.140625" collapsed="false"/>
    <col min="5902" max="5902" customWidth="true" style="37" width="9.85546875" collapsed="false"/>
    <col min="5903" max="5903" customWidth="true" style="37" width="10.5703125" collapsed="false"/>
    <col min="5904" max="5905" style="37" width="9.140625" collapsed="false"/>
    <col min="5906" max="5906" customWidth="true" style="37" width="3.28515625" collapsed="false"/>
    <col min="5907" max="5908" customWidth="true" style="37" width="9.140625" collapsed="false"/>
    <col min="5909" max="5910" customWidth="true" style="37" width="8.28515625" collapsed="false"/>
    <col min="5911" max="6145" style="37" width="9.140625" collapsed="false"/>
    <col min="6146" max="6146" customWidth="true" style="37" width="18.0" collapsed="false"/>
    <col min="6147" max="6147" customWidth="true" style="37" width="10.7109375" collapsed="false"/>
    <col min="6148" max="6148" customWidth="true" style="37" width="10.140625" collapsed="false"/>
    <col min="6149" max="6155" customWidth="true" style="37" width="11.0" collapsed="false"/>
    <col min="6156" max="6156" customWidth="true" style="37" width="0.85546875" collapsed="false"/>
    <col min="6157" max="6157" customWidth="true" style="37" width="1.140625" collapsed="false"/>
    <col min="6158" max="6158" customWidth="true" style="37" width="9.85546875" collapsed="false"/>
    <col min="6159" max="6159" customWidth="true" style="37" width="10.5703125" collapsed="false"/>
    <col min="6160" max="6161" style="37" width="9.140625" collapsed="false"/>
    <col min="6162" max="6162" customWidth="true" style="37" width="3.28515625" collapsed="false"/>
    <col min="6163" max="6164" customWidth="true" style="37" width="9.140625" collapsed="false"/>
    <col min="6165" max="6166" customWidth="true" style="37" width="8.28515625" collapsed="false"/>
    <col min="6167" max="6401" style="37" width="9.140625" collapsed="false"/>
    <col min="6402" max="6402" customWidth="true" style="37" width="18.0" collapsed="false"/>
    <col min="6403" max="6403" customWidth="true" style="37" width="10.7109375" collapsed="false"/>
    <col min="6404" max="6404" customWidth="true" style="37" width="10.140625" collapsed="false"/>
    <col min="6405" max="6411" customWidth="true" style="37" width="11.0" collapsed="false"/>
    <col min="6412" max="6412" customWidth="true" style="37" width="0.85546875" collapsed="false"/>
    <col min="6413" max="6413" customWidth="true" style="37" width="1.140625" collapsed="false"/>
    <col min="6414" max="6414" customWidth="true" style="37" width="9.85546875" collapsed="false"/>
    <col min="6415" max="6415" customWidth="true" style="37" width="10.5703125" collapsed="false"/>
    <col min="6416" max="6417" style="37" width="9.140625" collapsed="false"/>
    <col min="6418" max="6418" customWidth="true" style="37" width="3.28515625" collapsed="false"/>
    <col min="6419" max="6420" customWidth="true" style="37" width="9.140625" collapsed="false"/>
    <col min="6421" max="6422" customWidth="true" style="37" width="8.28515625" collapsed="false"/>
    <col min="6423" max="6657" style="37" width="9.140625" collapsed="false"/>
    <col min="6658" max="6658" customWidth="true" style="37" width="18.0" collapsed="false"/>
    <col min="6659" max="6659" customWidth="true" style="37" width="10.7109375" collapsed="false"/>
    <col min="6660" max="6660" customWidth="true" style="37" width="10.140625" collapsed="false"/>
    <col min="6661" max="6667" customWidth="true" style="37" width="11.0" collapsed="false"/>
    <col min="6668" max="6668" customWidth="true" style="37" width="0.85546875" collapsed="false"/>
    <col min="6669" max="6669" customWidth="true" style="37" width="1.140625" collapsed="false"/>
    <col min="6670" max="6670" customWidth="true" style="37" width="9.85546875" collapsed="false"/>
    <col min="6671" max="6671" customWidth="true" style="37" width="10.5703125" collapsed="false"/>
    <col min="6672" max="6673" style="37" width="9.140625" collapsed="false"/>
    <col min="6674" max="6674" customWidth="true" style="37" width="3.28515625" collapsed="false"/>
    <col min="6675" max="6676" customWidth="true" style="37" width="9.140625" collapsed="false"/>
    <col min="6677" max="6678" customWidth="true" style="37" width="8.28515625" collapsed="false"/>
    <col min="6679" max="6913" style="37" width="9.140625" collapsed="false"/>
    <col min="6914" max="6914" customWidth="true" style="37" width="18.0" collapsed="false"/>
    <col min="6915" max="6915" customWidth="true" style="37" width="10.7109375" collapsed="false"/>
    <col min="6916" max="6916" customWidth="true" style="37" width="10.140625" collapsed="false"/>
    <col min="6917" max="6923" customWidth="true" style="37" width="11.0" collapsed="false"/>
    <col min="6924" max="6924" customWidth="true" style="37" width="0.85546875" collapsed="false"/>
    <col min="6925" max="6925" customWidth="true" style="37" width="1.140625" collapsed="false"/>
    <col min="6926" max="6926" customWidth="true" style="37" width="9.85546875" collapsed="false"/>
    <col min="6927" max="6927" customWidth="true" style="37" width="10.5703125" collapsed="false"/>
    <col min="6928" max="6929" style="37" width="9.140625" collapsed="false"/>
    <col min="6930" max="6930" customWidth="true" style="37" width="3.28515625" collapsed="false"/>
    <col min="6931" max="6932" customWidth="true" style="37" width="9.140625" collapsed="false"/>
    <col min="6933" max="6934" customWidth="true" style="37" width="8.28515625" collapsed="false"/>
    <col min="6935" max="7169" style="37" width="9.140625" collapsed="false"/>
    <col min="7170" max="7170" customWidth="true" style="37" width="18.0" collapsed="false"/>
    <col min="7171" max="7171" customWidth="true" style="37" width="10.7109375" collapsed="false"/>
    <col min="7172" max="7172" customWidth="true" style="37" width="10.140625" collapsed="false"/>
    <col min="7173" max="7179" customWidth="true" style="37" width="11.0" collapsed="false"/>
    <col min="7180" max="7180" customWidth="true" style="37" width="0.85546875" collapsed="false"/>
    <col min="7181" max="7181" customWidth="true" style="37" width="1.140625" collapsed="false"/>
    <col min="7182" max="7182" customWidth="true" style="37" width="9.85546875" collapsed="false"/>
    <col min="7183" max="7183" customWidth="true" style="37" width="10.5703125" collapsed="false"/>
    <col min="7184" max="7185" style="37" width="9.140625" collapsed="false"/>
    <col min="7186" max="7186" customWidth="true" style="37" width="3.28515625" collapsed="false"/>
    <col min="7187" max="7188" customWidth="true" style="37" width="9.140625" collapsed="false"/>
    <col min="7189" max="7190" customWidth="true" style="37" width="8.28515625" collapsed="false"/>
    <col min="7191" max="7425" style="37" width="9.140625" collapsed="false"/>
    <col min="7426" max="7426" customWidth="true" style="37" width="18.0" collapsed="false"/>
    <col min="7427" max="7427" customWidth="true" style="37" width="10.7109375" collapsed="false"/>
    <col min="7428" max="7428" customWidth="true" style="37" width="10.140625" collapsed="false"/>
    <col min="7429" max="7435" customWidth="true" style="37" width="11.0" collapsed="false"/>
    <col min="7436" max="7436" customWidth="true" style="37" width="0.85546875" collapsed="false"/>
    <col min="7437" max="7437" customWidth="true" style="37" width="1.140625" collapsed="false"/>
    <col min="7438" max="7438" customWidth="true" style="37" width="9.85546875" collapsed="false"/>
    <col min="7439" max="7439" customWidth="true" style="37" width="10.5703125" collapsed="false"/>
    <col min="7440" max="7441" style="37" width="9.140625" collapsed="false"/>
    <col min="7442" max="7442" customWidth="true" style="37" width="3.28515625" collapsed="false"/>
    <col min="7443" max="7444" customWidth="true" style="37" width="9.140625" collapsed="false"/>
    <col min="7445" max="7446" customWidth="true" style="37" width="8.28515625" collapsed="false"/>
    <col min="7447" max="7681" style="37" width="9.140625" collapsed="false"/>
    <col min="7682" max="7682" customWidth="true" style="37" width="18.0" collapsed="false"/>
    <col min="7683" max="7683" customWidth="true" style="37" width="10.7109375" collapsed="false"/>
    <col min="7684" max="7684" customWidth="true" style="37" width="10.140625" collapsed="false"/>
    <col min="7685" max="7691" customWidth="true" style="37" width="11.0" collapsed="false"/>
    <col min="7692" max="7692" customWidth="true" style="37" width="0.85546875" collapsed="false"/>
    <col min="7693" max="7693" customWidth="true" style="37" width="1.140625" collapsed="false"/>
    <col min="7694" max="7694" customWidth="true" style="37" width="9.85546875" collapsed="false"/>
    <col min="7695" max="7695" customWidth="true" style="37" width="10.5703125" collapsed="false"/>
    <col min="7696" max="7697" style="37" width="9.140625" collapsed="false"/>
    <col min="7698" max="7698" customWidth="true" style="37" width="3.28515625" collapsed="false"/>
    <col min="7699" max="7700" customWidth="true" style="37" width="9.140625" collapsed="false"/>
    <col min="7701" max="7702" customWidth="true" style="37" width="8.28515625" collapsed="false"/>
    <col min="7703" max="7937" style="37" width="9.140625" collapsed="false"/>
    <col min="7938" max="7938" customWidth="true" style="37" width="18.0" collapsed="false"/>
    <col min="7939" max="7939" customWidth="true" style="37" width="10.7109375" collapsed="false"/>
    <col min="7940" max="7940" customWidth="true" style="37" width="10.140625" collapsed="false"/>
    <col min="7941" max="7947" customWidth="true" style="37" width="11.0" collapsed="false"/>
    <col min="7948" max="7948" customWidth="true" style="37" width="0.85546875" collapsed="false"/>
    <col min="7949" max="7949" customWidth="true" style="37" width="1.140625" collapsed="false"/>
    <col min="7950" max="7950" customWidth="true" style="37" width="9.85546875" collapsed="false"/>
    <col min="7951" max="7951" customWidth="true" style="37" width="10.5703125" collapsed="false"/>
    <col min="7952" max="7953" style="37" width="9.140625" collapsed="false"/>
    <col min="7954" max="7954" customWidth="true" style="37" width="3.28515625" collapsed="false"/>
    <col min="7955" max="7956" customWidth="true" style="37" width="9.140625" collapsed="false"/>
    <col min="7957" max="7958" customWidth="true" style="37" width="8.28515625" collapsed="false"/>
    <col min="7959" max="8193" style="37" width="9.140625" collapsed="false"/>
    <col min="8194" max="8194" customWidth="true" style="37" width="18.0" collapsed="false"/>
    <col min="8195" max="8195" customWidth="true" style="37" width="10.7109375" collapsed="false"/>
    <col min="8196" max="8196" customWidth="true" style="37" width="10.140625" collapsed="false"/>
    <col min="8197" max="8203" customWidth="true" style="37" width="11.0" collapsed="false"/>
    <col min="8204" max="8204" customWidth="true" style="37" width="0.85546875" collapsed="false"/>
    <col min="8205" max="8205" customWidth="true" style="37" width="1.140625" collapsed="false"/>
    <col min="8206" max="8206" customWidth="true" style="37" width="9.85546875" collapsed="false"/>
    <col min="8207" max="8207" customWidth="true" style="37" width="10.5703125" collapsed="false"/>
    <col min="8208" max="8209" style="37" width="9.140625" collapsed="false"/>
    <col min="8210" max="8210" customWidth="true" style="37" width="3.28515625" collapsed="false"/>
    <col min="8211" max="8212" customWidth="true" style="37" width="9.140625" collapsed="false"/>
    <col min="8213" max="8214" customWidth="true" style="37" width="8.28515625" collapsed="false"/>
    <col min="8215" max="8449" style="37" width="9.140625" collapsed="false"/>
    <col min="8450" max="8450" customWidth="true" style="37" width="18.0" collapsed="false"/>
    <col min="8451" max="8451" customWidth="true" style="37" width="10.7109375" collapsed="false"/>
    <col min="8452" max="8452" customWidth="true" style="37" width="10.140625" collapsed="false"/>
    <col min="8453" max="8459" customWidth="true" style="37" width="11.0" collapsed="false"/>
    <col min="8460" max="8460" customWidth="true" style="37" width="0.85546875" collapsed="false"/>
    <col min="8461" max="8461" customWidth="true" style="37" width="1.140625" collapsed="false"/>
    <col min="8462" max="8462" customWidth="true" style="37" width="9.85546875" collapsed="false"/>
    <col min="8463" max="8463" customWidth="true" style="37" width="10.5703125" collapsed="false"/>
    <col min="8464" max="8465" style="37" width="9.140625" collapsed="false"/>
    <col min="8466" max="8466" customWidth="true" style="37" width="3.28515625" collapsed="false"/>
    <col min="8467" max="8468" customWidth="true" style="37" width="9.140625" collapsed="false"/>
    <col min="8469" max="8470" customWidth="true" style="37" width="8.28515625" collapsed="false"/>
    <col min="8471" max="8705" style="37" width="9.140625" collapsed="false"/>
    <col min="8706" max="8706" customWidth="true" style="37" width="18.0" collapsed="false"/>
    <col min="8707" max="8707" customWidth="true" style="37" width="10.7109375" collapsed="false"/>
    <col min="8708" max="8708" customWidth="true" style="37" width="10.140625" collapsed="false"/>
    <col min="8709" max="8715" customWidth="true" style="37" width="11.0" collapsed="false"/>
    <col min="8716" max="8716" customWidth="true" style="37" width="0.85546875" collapsed="false"/>
    <col min="8717" max="8717" customWidth="true" style="37" width="1.140625" collapsed="false"/>
    <col min="8718" max="8718" customWidth="true" style="37" width="9.85546875" collapsed="false"/>
    <col min="8719" max="8719" customWidth="true" style="37" width="10.5703125" collapsed="false"/>
    <col min="8720" max="8721" style="37" width="9.140625" collapsed="false"/>
    <col min="8722" max="8722" customWidth="true" style="37" width="3.28515625" collapsed="false"/>
    <col min="8723" max="8724" customWidth="true" style="37" width="9.140625" collapsed="false"/>
    <col min="8725" max="8726" customWidth="true" style="37" width="8.28515625" collapsed="false"/>
    <col min="8727" max="8961" style="37" width="9.140625" collapsed="false"/>
    <col min="8962" max="8962" customWidth="true" style="37" width="18.0" collapsed="false"/>
    <col min="8963" max="8963" customWidth="true" style="37" width="10.7109375" collapsed="false"/>
    <col min="8964" max="8964" customWidth="true" style="37" width="10.140625" collapsed="false"/>
    <col min="8965" max="8971" customWidth="true" style="37" width="11.0" collapsed="false"/>
    <col min="8972" max="8972" customWidth="true" style="37" width="0.85546875" collapsed="false"/>
    <col min="8973" max="8973" customWidth="true" style="37" width="1.140625" collapsed="false"/>
    <col min="8974" max="8974" customWidth="true" style="37" width="9.85546875" collapsed="false"/>
    <col min="8975" max="8975" customWidth="true" style="37" width="10.5703125" collapsed="false"/>
    <col min="8976" max="8977" style="37" width="9.140625" collapsed="false"/>
    <col min="8978" max="8978" customWidth="true" style="37" width="3.28515625" collapsed="false"/>
    <col min="8979" max="8980" customWidth="true" style="37" width="9.140625" collapsed="false"/>
    <col min="8981" max="8982" customWidth="true" style="37" width="8.28515625" collapsed="false"/>
    <col min="8983" max="9217" style="37" width="9.140625" collapsed="false"/>
    <col min="9218" max="9218" customWidth="true" style="37" width="18.0" collapsed="false"/>
    <col min="9219" max="9219" customWidth="true" style="37" width="10.7109375" collapsed="false"/>
    <col min="9220" max="9220" customWidth="true" style="37" width="10.140625" collapsed="false"/>
    <col min="9221" max="9227" customWidth="true" style="37" width="11.0" collapsed="false"/>
    <col min="9228" max="9228" customWidth="true" style="37" width="0.85546875" collapsed="false"/>
    <col min="9229" max="9229" customWidth="true" style="37" width="1.140625" collapsed="false"/>
    <col min="9230" max="9230" customWidth="true" style="37" width="9.85546875" collapsed="false"/>
    <col min="9231" max="9231" customWidth="true" style="37" width="10.5703125" collapsed="false"/>
    <col min="9232" max="9233" style="37" width="9.140625" collapsed="false"/>
    <col min="9234" max="9234" customWidth="true" style="37" width="3.28515625" collapsed="false"/>
    <col min="9235" max="9236" customWidth="true" style="37" width="9.140625" collapsed="false"/>
    <col min="9237" max="9238" customWidth="true" style="37" width="8.28515625" collapsed="false"/>
    <col min="9239" max="9473" style="37" width="9.140625" collapsed="false"/>
    <col min="9474" max="9474" customWidth="true" style="37" width="18.0" collapsed="false"/>
    <col min="9475" max="9475" customWidth="true" style="37" width="10.7109375" collapsed="false"/>
    <col min="9476" max="9476" customWidth="true" style="37" width="10.140625" collapsed="false"/>
    <col min="9477" max="9483" customWidth="true" style="37" width="11.0" collapsed="false"/>
    <col min="9484" max="9484" customWidth="true" style="37" width="0.85546875" collapsed="false"/>
    <col min="9485" max="9485" customWidth="true" style="37" width="1.140625" collapsed="false"/>
    <col min="9486" max="9486" customWidth="true" style="37" width="9.85546875" collapsed="false"/>
    <col min="9487" max="9487" customWidth="true" style="37" width="10.5703125" collapsed="false"/>
    <col min="9488" max="9489" style="37" width="9.140625" collapsed="false"/>
    <col min="9490" max="9490" customWidth="true" style="37" width="3.28515625" collapsed="false"/>
    <col min="9491" max="9492" customWidth="true" style="37" width="9.140625" collapsed="false"/>
    <col min="9493" max="9494" customWidth="true" style="37" width="8.28515625" collapsed="false"/>
    <col min="9495" max="9729" style="37" width="9.140625" collapsed="false"/>
    <col min="9730" max="9730" customWidth="true" style="37" width="18.0" collapsed="false"/>
    <col min="9731" max="9731" customWidth="true" style="37" width="10.7109375" collapsed="false"/>
    <col min="9732" max="9732" customWidth="true" style="37" width="10.140625" collapsed="false"/>
    <col min="9733" max="9739" customWidth="true" style="37" width="11.0" collapsed="false"/>
    <col min="9740" max="9740" customWidth="true" style="37" width="0.85546875" collapsed="false"/>
    <col min="9741" max="9741" customWidth="true" style="37" width="1.140625" collapsed="false"/>
    <col min="9742" max="9742" customWidth="true" style="37" width="9.85546875" collapsed="false"/>
    <col min="9743" max="9743" customWidth="true" style="37" width="10.5703125" collapsed="false"/>
    <col min="9744" max="9745" style="37" width="9.140625" collapsed="false"/>
    <col min="9746" max="9746" customWidth="true" style="37" width="3.28515625" collapsed="false"/>
    <col min="9747" max="9748" customWidth="true" style="37" width="9.140625" collapsed="false"/>
    <col min="9749" max="9750" customWidth="true" style="37" width="8.28515625" collapsed="false"/>
    <col min="9751" max="9985" style="37" width="9.140625" collapsed="false"/>
    <col min="9986" max="9986" customWidth="true" style="37" width="18.0" collapsed="false"/>
    <col min="9987" max="9987" customWidth="true" style="37" width="10.7109375" collapsed="false"/>
    <col min="9988" max="9988" customWidth="true" style="37" width="10.140625" collapsed="false"/>
    <col min="9989" max="9995" customWidth="true" style="37" width="11.0" collapsed="false"/>
    <col min="9996" max="9996" customWidth="true" style="37" width="0.85546875" collapsed="false"/>
    <col min="9997" max="9997" customWidth="true" style="37" width="1.140625" collapsed="false"/>
    <col min="9998" max="9998" customWidth="true" style="37" width="9.85546875" collapsed="false"/>
    <col min="9999" max="9999" customWidth="true" style="37" width="10.5703125" collapsed="false"/>
    <col min="10000" max="10001" style="37" width="9.140625" collapsed="false"/>
    <col min="10002" max="10002" customWidth="true" style="37" width="3.28515625" collapsed="false"/>
    <col min="10003" max="10004" customWidth="true" style="37" width="9.140625" collapsed="false"/>
    <col min="10005" max="10006" customWidth="true" style="37" width="8.28515625" collapsed="false"/>
    <col min="10007" max="10241" style="37" width="9.140625" collapsed="false"/>
    <col min="10242" max="10242" customWidth="true" style="37" width="18.0" collapsed="false"/>
    <col min="10243" max="10243" customWidth="true" style="37" width="10.7109375" collapsed="false"/>
    <col min="10244" max="10244" customWidth="true" style="37" width="10.140625" collapsed="false"/>
    <col min="10245" max="10251" customWidth="true" style="37" width="11.0" collapsed="false"/>
    <col min="10252" max="10252" customWidth="true" style="37" width="0.85546875" collapsed="false"/>
    <col min="10253" max="10253" customWidth="true" style="37" width="1.140625" collapsed="false"/>
    <col min="10254" max="10254" customWidth="true" style="37" width="9.85546875" collapsed="false"/>
    <col min="10255" max="10255" customWidth="true" style="37" width="10.5703125" collapsed="false"/>
    <col min="10256" max="10257" style="37" width="9.140625" collapsed="false"/>
    <col min="10258" max="10258" customWidth="true" style="37" width="3.28515625" collapsed="false"/>
    <col min="10259" max="10260" customWidth="true" style="37" width="9.140625" collapsed="false"/>
    <col min="10261" max="10262" customWidth="true" style="37" width="8.28515625" collapsed="false"/>
    <col min="10263" max="10497" style="37" width="9.140625" collapsed="false"/>
    <col min="10498" max="10498" customWidth="true" style="37" width="18.0" collapsed="false"/>
    <col min="10499" max="10499" customWidth="true" style="37" width="10.7109375" collapsed="false"/>
    <col min="10500" max="10500" customWidth="true" style="37" width="10.140625" collapsed="false"/>
    <col min="10501" max="10507" customWidth="true" style="37" width="11.0" collapsed="false"/>
    <col min="10508" max="10508" customWidth="true" style="37" width="0.85546875" collapsed="false"/>
    <col min="10509" max="10509" customWidth="true" style="37" width="1.140625" collapsed="false"/>
    <col min="10510" max="10510" customWidth="true" style="37" width="9.85546875" collapsed="false"/>
    <col min="10511" max="10511" customWidth="true" style="37" width="10.5703125" collapsed="false"/>
    <col min="10512" max="10513" style="37" width="9.140625" collapsed="false"/>
    <col min="10514" max="10514" customWidth="true" style="37" width="3.28515625" collapsed="false"/>
    <col min="10515" max="10516" customWidth="true" style="37" width="9.140625" collapsed="false"/>
    <col min="10517" max="10518" customWidth="true" style="37" width="8.28515625" collapsed="false"/>
    <col min="10519" max="10753" style="37" width="9.140625" collapsed="false"/>
    <col min="10754" max="10754" customWidth="true" style="37" width="18.0" collapsed="false"/>
    <col min="10755" max="10755" customWidth="true" style="37" width="10.7109375" collapsed="false"/>
    <col min="10756" max="10756" customWidth="true" style="37" width="10.140625" collapsed="false"/>
    <col min="10757" max="10763" customWidth="true" style="37" width="11.0" collapsed="false"/>
    <col min="10764" max="10764" customWidth="true" style="37" width="0.85546875" collapsed="false"/>
    <col min="10765" max="10765" customWidth="true" style="37" width="1.140625" collapsed="false"/>
    <col min="10766" max="10766" customWidth="true" style="37" width="9.85546875" collapsed="false"/>
    <col min="10767" max="10767" customWidth="true" style="37" width="10.5703125" collapsed="false"/>
    <col min="10768" max="10769" style="37" width="9.140625" collapsed="false"/>
    <col min="10770" max="10770" customWidth="true" style="37" width="3.28515625" collapsed="false"/>
    <col min="10771" max="10772" customWidth="true" style="37" width="9.140625" collapsed="false"/>
    <col min="10773" max="10774" customWidth="true" style="37" width="8.28515625" collapsed="false"/>
    <col min="10775" max="11009" style="37" width="9.140625" collapsed="false"/>
    <col min="11010" max="11010" customWidth="true" style="37" width="18.0" collapsed="false"/>
    <col min="11011" max="11011" customWidth="true" style="37" width="10.7109375" collapsed="false"/>
    <col min="11012" max="11012" customWidth="true" style="37" width="10.140625" collapsed="false"/>
    <col min="11013" max="11019" customWidth="true" style="37" width="11.0" collapsed="false"/>
    <col min="11020" max="11020" customWidth="true" style="37" width="0.85546875" collapsed="false"/>
    <col min="11021" max="11021" customWidth="true" style="37" width="1.140625" collapsed="false"/>
    <col min="11022" max="11022" customWidth="true" style="37" width="9.85546875" collapsed="false"/>
    <col min="11023" max="11023" customWidth="true" style="37" width="10.5703125" collapsed="false"/>
    <col min="11024" max="11025" style="37" width="9.140625" collapsed="false"/>
    <col min="11026" max="11026" customWidth="true" style="37" width="3.28515625" collapsed="false"/>
    <col min="11027" max="11028" customWidth="true" style="37" width="9.140625" collapsed="false"/>
    <col min="11029" max="11030" customWidth="true" style="37" width="8.28515625" collapsed="false"/>
    <col min="11031" max="11265" style="37" width="9.140625" collapsed="false"/>
    <col min="11266" max="11266" customWidth="true" style="37" width="18.0" collapsed="false"/>
    <col min="11267" max="11267" customWidth="true" style="37" width="10.7109375" collapsed="false"/>
    <col min="11268" max="11268" customWidth="true" style="37" width="10.140625" collapsed="false"/>
    <col min="11269" max="11275" customWidth="true" style="37" width="11.0" collapsed="false"/>
    <col min="11276" max="11276" customWidth="true" style="37" width="0.85546875" collapsed="false"/>
    <col min="11277" max="11277" customWidth="true" style="37" width="1.140625" collapsed="false"/>
    <col min="11278" max="11278" customWidth="true" style="37" width="9.85546875" collapsed="false"/>
    <col min="11279" max="11279" customWidth="true" style="37" width="10.5703125" collapsed="false"/>
    <col min="11280" max="11281" style="37" width="9.140625" collapsed="false"/>
    <col min="11282" max="11282" customWidth="true" style="37" width="3.28515625" collapsed="false"/>
    <col min="11283" max="11284" customWidth="true" style="37" width="9.140625" collapsed="false"/>
    <col min="11285" max="11286" customWidth="true" style="37" width="8.28515625" collapsed="false"/>
    <col min="11287" max="11521" style="37" width="9.140625" collapsed="false"/>
    <col min="11522" max="11522" customWidth="true" style="37" width="18.0" collapsed="false"/>
    <col min="11523" max="11523" customWidth="true" style="37" width="10.7109375" collapsed="false"/>
    <col min="11524" max="11524" customWidth="true" style="37" width="10.140625" collapsed="false"/>
    <col min="11525" max="11531" customWidth="true" style="37" width="11.0" collapsed="false"/>
    <col min="11532" max="11532" customWidth="true" style="37" width="0.85546875" collapsed="false"/>
    <col min="11533" max="11533" customWidth="true" style="37" width="1.140625" collapsed="false"/>
    <col min="11534" max="11534" customWidth="true" style="37" width="9.85546875" collapsed="false"/>
    <col min="11535" max="11535" customWidth="true" style="37" width="10.5703125" collapsed="false"/>
    <col min="11536" max="11537" style="37" width="9.140625" collapsed="false"/>
    <col min="11538" max="11538" customWidth="true" style="37" width="3.28515625" collapsed="false"/>
    <col min="11539" max="11540" customWidth="true" style="37" width="9.140625" collapsed="false"/>
    <col min="11541" max="11542" customWidth="true" style="37" width="8.28515625" collapsed="false"/>
    <col min="11543" max="11777" style="37" width="9.140625" collapsed="false"/>
    <col min="11778" max="11778" customWidth="true" style="37" width="18.0" collapsed="false"/>
    <col min="11779" max="11779" customWidth="true" style="37" width="10.7109375" collapsed="false"/>
    <col min="11780" max="11780" customWidth="true" style="37" width="10.140625" collapsed="false"/>
    <col min="11781" max="11787" customWidth="true" style="37" width="11.0" collapsed="false"/>
    <col min="11788" max="11788" customWidth="true" style="37" width="0.85546875" collapsed="false"/>
    <col min="11789" max="11789" customWidth="true" style="37" width="1.140625" collapsed="false"/>
    <col min="11790" max="11790" customWidth="true" style="37" width="9.85546875" collapsed="false"/>
    <col min="11791" max="11791" customWidth="true" style="37" width="10.5703125" collapsed="false"/>
    <col min="11792" max="11793" style="37" width="9.140625" collapsed="false"/>
    <col min="11794" max="11794" customWidth="true" style="37" width="3.28515625" collapsed="false"/>
    <col min="11795" max="11796" customWidth="true" style="37" width="9.140625" collapsed="false"/>
    <col min="11797" max="11798" customWidth="true" style="37" width="8.28515625" collapsed="false"/>
    <col min="11799" max="12033" style="37" width="9.140625" collapsed="false"/>
    <col min="12034" max="12034" customWidth="true" style="37" width="18.0" collapsed="false"/>
    <col min="12035" max="12035" customWidth="true" style="37" width="10.7109375" collapsed="false"/>
    <col min="12036" max="12036" customWidth="true" style="37" width="10.140625" collapsed="false"/>
    <col min="12037" max="12043" customWidth="true" style="37" width="11.0" collapsed="false"/>
    <col min="12044" max="12044" customWidth="true" style="37" width="0.85546875" collapsed="false"/>
    <col min="12045" max="12045" customWidth="true" style="37" width="1.140625" collapsed="false"/>
    <col min="12046" max="12046" customWidth="true" style="37" width="9.85546875" collapsed="false"/>
    <col min="12047" max="12047" customWidth="true" style="37" width="10.5703125" collapsed="false"/>
    <col min="12048" max="12049" style="37" width="9.140625" collapsed="false"/>
    <col min="12050" max="12050" customWidth="true" style="37" width="3.28515625" collapsed="false"/>
    <col min="12051" max="12052" customWidth="true" style="37" width="9.140625" collapsed="false"/>
    <col min="12053" max="12054" customWidth="true" style="37" width="8.28515625" collapsed="false"/>
    <col min="12055" max="12289" style="37" width="9.140625" collapsed="false"/>
    <col min="12290" max="12290" customWidth="true" style="37" width="18.0" collapsed="false"/>
    <col min="12291" max="12291" customWidth="true" style="37" width="10.7109375" collapsed="false"/>
    <col min="12292" max="12292" customWidth="true" style="37" width="10.140625" collapsed="false"/>
    <col min="12293" max="12299" customWidth="true" style="37" width="11.0" collapsed="false"/>
    <col min="12300" max="12300" customWidth="true" style="37" width="0.85546875" collapsed="false"/>
    <col min="12301" max="12301" customWidth="true" style="37" width="1.140625" collapsed="false"/>
    <col min="12302" max="12302" customWidth="true" style="37" width="9.85546875" collapsed="false"/>
    <col min="12303" max="12303" customWidth="true" style="37" width="10.5703125" collapsed="false"/>
    <col min="12304" max="12305" style="37" width="9.140625" collapsed="false"/>
    <col min="12306" max="12306" customWidth="true" style="37" width="3.28515625" collapsed="false"/>
    <col min="12307" max="12308" customWidth="true" style="37" width="9.140625" collapsed="false"/>
    <col min="12309" max="12310" customWidth="true" style="37" width="8.28515625" collapsed="false"/>
    <col min="12311" max="12545" style="37" width="9.140625" collapsed="false"/>
    <col min="12546" max="12546" customWidth="true" style="37" width="18.0" collapsed="false"/>
    <col min="12547" max="12547" customWidth="true" style="37" width="10.7109375" collapsed="false"/>
    <col min="12548" max="12548" customWidth="true" style="37" width="10.140625" collapsed="false"/>
    <col min="12549" max="12555" customWidth="true" style="37" width="11.0" collapsed="false"/>
    <col min="12556" max="12556" customWidth="true" style="37" width="0.85546875" collapsed="false"/>
    <col min="12557" max="12557" customWidth="true" style="37" width="1.140625" collapsed="false"/>
    <col min="12558" max="12558" customWidth="true" style="37" width="9.85546875" collapsed="false"/>
    <col min="12559" max="12559" customWidth="true" style="37" width="10.5703125" collapsed="false"/>
    <col min="12560" max="12561" style="37" width="9.140625" collapsed="false"/>
    <col min="12562" max="12562" customWidth="true" style="37" width="3.28515625" collapsed="false"/>
    <col min="12563" max="12564" customWidth="true" style="37" width="9.140625" collapsed="false"/>
    <col min="12565" max="12566" customWidth="true" style="37" width="8.28515625" collapsed="false"/>
    <col min="12567" max="12801" style="37" width="9.140625" collapsed="false"/>
    <col min="12802" max="12802" customWidth="true" style="37" width="18.0" collapsed="false"/>
    <col min="12803" max="12803" customWidth="true" style="37" width="10.7109375" collapsed="false"/>
    <col min="12804" max="12804" customWidth="true" style="37" width="10.140625" collapsed="false"/>
    <col min="12805" max="12811" customWidth="true" style="37" width="11.0" collapsed="false"/>
    <col min="12812" max="12812" customWidth="true" style="37" width="0.85546875" collapsed="false"/>
    <col min="12813" max="12813" customWidth="true" style="37" width="1.140625" collapsed="false"/>
    <col min="12814" max="12814" customWidth="true" style="37" width="9.85546875" collapsed="false"/>
    <col min="12815" max="12815" customWidth="true" style="37" width="10.5703125" collapsed="false"/>
    <col min="12816" max="12817" style="37" width="9.140625" collapsed="false"/>
    <col min="12818" max="12818" customWidth="true" style="37" width="3.28515625" collapsed="false"/>
    <col min="12819" max="12820" customWidth="true" style="37" width="9.140625" collapsed="false"/>
    <col min="12821" max="12822" customWidth="true" style="37" width="8.28515625" collapsed="false"/>
    <col min="12823" max="13057" style="37" width="9.140625" collapsed="false"/>
    <col min="13058" max="13058" customWidth="true" style="37" width="18.0" collapsed="false"/>
    <col min="13059" max="13059" customWidth="true" style="37" width="10.7109375" collapsed="false"/>
    <col min="13060" max="13060" customWidth="true" style="37" width="10.140625" collapsed="false"/>
    <col min="13061" max="13067" customWidth="true" style="37" width="11.0" collapsed="false"/>
    <col min="13068" max="13068" customWidth="true" style="37" width="0.85546875" collapsed="false"/>
    <col min="13069" max="13069" customWidth="true" style="37" width="1.140625" collapsed="false"/>
    <col min="13070" max="13070" customWidth="true" style="37" width="9.85546875" collapsed="false"/>
    <col min="13071" max="13071" customWidth="true" style="37" width="10.5703125" collapsed="false"/>
    <col min="13072" max="13073" style="37" width="9.140625" collapsed="false"/>
    <col min="13074" max="13074" customWidth="true" style="37" width="3.28515625" collapsed="false"/>
    <col min="13075" max="13076" customWidth="true" style="37" width="9.140625" collapsed="false"/>
    <col min="13077" max="13078" customWidth="true" style="37" width="8.28515625" collapsed="false"/>
    <col min="13079" max="13313" style="37" width="9.140625" collapsed="false"/>
    <col min="13314" max="13314" customWidth="true" style="37" width="18.0" collapsed="false"/>
    <col min="13315" max="13315" customWidth="true" style="37" width="10.7109375" collapsed="false"/>
    <col min="13316" max="13316" customWidth="true" style="37" width="10.140625" collapsed="false"/>
    <col min="13317" max="13323" customWidth="true" style="37" width="11.0" collapsed="false"/>
    <col min="13324" max="13324" customWidth="true" style="37" width="0.85546875" collapsed="false"/>
    <col min="13325" max="13325" customWidth="true" style="37" width="1.140625" collapsed="false"/>
    <col min="13326" max="13326" customWidth="true" style="37" width="9.85546875" collapsed="false"/>
    <col min="13327" max="13327" customWidth="true" style="37" width="10.5703125" collapsed="false"/>
    <col min="13328" max="13329" style="37" width="9.140625" collapsed="false"/>
    <col min="13330" max="13330" customWidth="true" style="37" width="3.28515625" collapsed="false"/>
    <col min="13331" max="13332" customWidth="true" style="37" width="9.140625" collapsed="false"/>
    <col min="13333" max="13334" customWidth="true" style="37" width="8.28515625" collapsed="false"/>
    <col min="13335" max="13569" style="37" width="9.140625" collapsed="false"/>
    <col min="13570" max="13570" customWidth="true" style="37" width="18.0" collapsed="false"/>
    <col min="13571" max="13571" customWidth="true" style="37" width="10.7109375" collapsed="false"/>
    <col min="13572" max="13572" customWidth="true" style="37" width="10.140625" collapsed="false"/>
    <col min="13573" max="13579" customWidth="true" style="37" width="11.0" collapsed="false"/>
    <col min="13580" max="13580" customWidth="true" style="37" width="0.85546875" collapsed="false"/>
    <col min="13581" max="13581" customWidth="true" style="37" width="1.140625" collapsed="false"/>
    <col min="13582" max="13582" customWidth="true" style="37" width="9.85546875" collapsed="false"/>
    <col min="13583" max="13583" customWidth="true" style="37" width="10.5703125" collapsed="false"/>
    <col min="13584" max="13585" style="37" width="9.140625" collapsed="false"/>
    <col min="13586" max="13586" customWidth="true" style="37" width="3.28515625" collapsed="false"/>
    <col min="13587" max="13588" customWidth="true" style="37" width="9.140625" collapsed="false"/>
    <col min="13589" max="13590" customWidth="true" style="37" width="8.28515625" collapsed="false"/>
    <col min="13591" max="13825" style="37" width="9.140625" collapsed="false"/>
    <col min="13826" max="13826" customWidth="true" style="37" width="18.0" collapsed="false"/>
    <col min="13827" max="13827" customWidth="true" style="37" width="10.7109375" collapsed="false"/>
    <col min="13828" max="13828" customWidth="true" style="37" width="10.140625" collapsed="false"/>
    <col min="13829" max="13835" customWidth="true" style="37" width="11.0" collapsed="false"/>
    <col min="13836" max="13836" customWidth="true" style="37" width="0.85546875" collapsed="false"/>
    <col min="13837" max="13837" customWidth="true" style="37" width="1.140625" collapsed="false"/>
    <col min="13838" max="13838" customWidth="true" style="37" width="9.85546875" collapsed="false"/>
    <col min="13839" max="13839" customWidth="true" style="37" width="10.5703125" collapsed="false"/>
    <col min="13840" max="13841" style="37" width="9.140625" collapsed="false"/>
    <col min="13842" max="13842" customWidth="true" style="37" width="3.28515625" collapsed="false"/>
    <col min="13843" max="13844" customWidth="true" style="37" width="9.140625" collapsed="false"/>
    <col min="13845" max="13846" customWidth="true" style="37" width="8.28515625" collapsed="false"/>
    <col min="13847" max="14081" style="37" width="9.140625" collapsed="false"/>
    <col min="14082" max="14082" customWidth="true" style="37" width="18.0" collapsed="false"/>
    <col min="14083" max="14083" customWidth="true" style="37" width="10.7109375" collapsed="false"/>
    <col min="14084" max="14084" customWidth="true" style="37" width="10.140625" collapsed="false"/>
    <col min="14085" max="14091" customWidth="true" style="37" width="11.0" collapsed="false"/>
    <col min="14092" max="14092" customWidth="true" style="37" width="0.85546875" collapsed="false"/>
    <col min="14093" max="14093" customWidth="true" style="37" width="1.140625" collapsed="false"/>
    <col min="14094" max="14094" customWidth="true" style="37" width="9.85546875" collapsed="false"/>
    <col min="14095" max="14095" customWidth="true" style="37" width="10.5703125" collapsed="false"/>
    <col min="14096" max="14097" style="37" width="9.140625" collapsed="false"/>
    <col min="14098" max="14098" customWidth="true" style="37" width="3.28515625" collapsed="false"/>
    <col min="14099" max="14100" customWidth="true" style="37" width="9.140625" collapsed="false"/>
    <col min="14101" max="14102" customWidth="true" style="37" width="8.28515625" collapsed="false"/>
    <col min="14103" max="14337" style="37" width="9.140625" collapsed="false"/>
    <col min="14338" max="14338" customWidth="true" style="37" width="18.0" collapsed="false"/>
    <col min="14339" max="14339" customWidth="true" style="37" width="10.7109375" collapsed="false"/>
    <col min="14340" max="14340" customWidth="true" style="37" width="10.140625" collapsed="false"/>
    <col min="14341" max="14347" customWidth="true" style="37" width="11.0" collapsed="false"/>
    <col min="14348" max="14348" customWidth="true" style="37" width="0.85546875" collapsed="false"/>
    <col min="14349" max="14349" customWidth="true" style="37" width="1.140625" collapsed="false"/>
    <col min="14350" max="14350" customWidth="true" style="37" width="9.85546875" collapsed="false"/>
    <col min="14351" max="14351" customWidth="true" style="37" width="10.5703125" collapsed="false"/>
    <col min="14352" max="14353" style="37" width="9.140625" collapsed="false"/>
    <col min="14354" max="14354" customWidth="true" style="37" width="3.28515625" collapsed="false"/>
    <col min="14355" max="14356" customWidth="true" style="37" width="9.140625" collapsed="false"/>
    <col min="14357" max="14358" customWidth="true" style="37" width="8.28515625" collapsed="false"/>
    <col min="14359" max="14593" style="37" width="9.140625" collapsed="false"/>
    <col min="14594" max="14594" customWidth="true" style="37" width="18.0" collapsed="false"/>
    <col min="14595" max="14595" customWidth="true" style="37" width="10.7109375" collapsed="false"/>
    <col min="14596" max="14596" customWidth="true" style="37" width="10.140625" collapsed="false"/>
    <col min="14597" max="14603" customWidth="true" style="37" width="11.0" collapsed="false"/>
    <col min="14604" max="14604" customWidth="true" style="37" width="0.85546875" collapsed="false"/>
    <col min="14605" max="14605" customWidth="true" style="37" width="1.140625" collapsed="false"/>
    <col min="14606" max="14606" customWidth="true" style="37" width="9.85546875" collapsed="false"/>
    <col min="14607" max="14607" customWidth="true" style="37" width="10.5703125" collapsed="false"/>
    <col min="14608" max="14609" style="37" width="9.140625" collapsed="false"/>
    <col min="14610" max="14610" customWidth="true" style="37" width="3.28515625" collapsed="false"/>
    <col min="14611" max="14612" customWidth="true" style="37" width="9.140625" collapsed="false"/>
    <col min="14613" max="14614" customWidth="true" style="37" width="8.28515625" collapsed="false"/>
    <col min="14615" max="14849" style="37" width="9.140625" collapsed="false"/>
    <col min="14850" max="14850" customWidth="true" style="37" width="18.0" collapsed="false"/>
    <col min="14851" max="14851" customWidth="true" style="37" width="10.7109375" collapsed="false"/>
    <col min="14852" max="14852" customWidth="true" style="37" width="10.140625" collapsed="false"/>
    <col min="14853" max="14859" customWidth="true" style="37" width="11.0" collapsed="false"/>
    <col min="14860" max="14860" customWidth="true" style="37" width="0.85546875" collapsed="false"/>
    <col min="14861" max="14861" customWidth="true" style="37" width="1.140625" collapsed="false"/>
    <col min="14862" max="14862" customWidth="true" style="37" width="9.85546875" collapsed="false"/>
    <col min="14863" max="14863" customWidth="true" style="37" width="10.5703125" collapsed="false"/>
    <col min="14864" max="14865" style="37" width="9.140625" collapsed="false"/>
    <col min="14866" max="14866" customWidth="true" style="37" width="3.28515625" collapsed="false"/>
    <col min="14867" max="14868" customWidth="true" style="37" width="9.140625" collapsed="false"/>
    <col min="14869" max="14870" customWidth="true" style="37" width="8.28515625" collapsed="false"/>
    <col min="14871" max="15105" style="37" width="9.140625" collapsed="false"/>
    <col min="15106" max="15106" customWidth="true" style="37" width="18.0" collapsed="false"/>
    <col min="15107" max="15107" customWidth="true" style="37" width="10.7109375" collapsed="false"/>
    <col min="15108" max="15108" customWidth="true" style="37" width="10.140625" collapsed="false"/>
    <col min="15109" max="15115" customWidth="true" style="37" width="11.0" collapsed="false"/>
    <col min="15116" max="15116" customWidth="true" style="37" width="0.85546875" collapsed="false"/>
    <col min="15117" max="15117" customWidth="true" style="37" width="1.140625" collapsed="false"/>
    <col min="15118" max="15118" customWidth="true" style="37" width="9.85546875" collapsed="false"/>
    <col min="15119" max="15119" customWidth="true" style="37" width="10.5703125" collapsed="false"/>
    <col min="15120" max="15121" style="37" width="9.140625" collapsed="false"/>
    <col min="15122" max="15122" customWidth="true" style="37" width="3.28515625" collapsed="false"/>
    <col min="15123" max="15124" customWidth="true" style="37" width="9.140625" collapsed="false"/>
    <col min="15125" max="15126" customWidth="true" style="37" width="8.28515625" collapsed="false"/>
    <col min="15127" max="15361" style="37" width="9.140625" collapsed="false"/>
    <col min="15362" max="15362" customWidth="true" style="37" width="18.0" collapsed="false"/>
    <col min="15363" max="15363" customWidth="true" style="37" width="10.7109375" collapsed="false"/>
    <col min="15364" max="15364" customWidth="true" style="37" width="10.140625" collapsed="false"/>
    <col min="15365" max="15371" customWidth="true" style="37" width="11.0" collapsed="false"/>
    <col min="15372" max="15372" customWidth="true" style="37" width="0.85546875" collapsed="false"/>
    <col min="15373" max="15373" customWidth="true" style="37" width="1.140625" collapsed="false"/>
    <col min="15374" max="15374" customWidth="true" style="37" width="9.85546875" collapsed="false"/>
    <col min="15375" max="15375" customWidth="true" style="37" width="10.5703125" collapsed="false"/>
    <col min="15376" max="15377" style="37" width="9.140625" collapsed="false"/>
    <col min="15378" max="15378" customWidth="true" style="37" width="3.28515625" collapsed="false"/>
    <col min="15379" max="15380" customWidth="true" style="37" width="9.140625" collapsed="false"/>
    <col min="15381" max="15382" customWidth="true" style="37" width="8.28515625" collapsed="false"/>
    <col min="15383" max="15617" style="37" width="9.140625" collapsed="false"/>
    <col min="15618" max="15618" customWidth="true" style="37" width="18.0" collapsed="false"/>
    <col min="15619" max="15619" customWidth="true" style="37" width="10.7109375" collapsed="false"/>
    <col min="15620" max="15620" customWidth="true" style="37" width="10.140625" collapsed="false"/>
    <col min="15621" max="15627" customWidth="true" style="37" width="11.0" collapsed="false"/>
    <col min="15628" max="15628" customWidth="true" style="37" width="0.85546875" collapsed="false"/>
    <col min="15629" max="15629" customWidth="true" style="37" width="1.140625" collapsed="false"/>
    <col min="15630" max="15630" customWidth="true" style="37" width="9.85546875" collapsed="false"/>
    <col min="15631" max="15631" customWidth="true" style="37" width="10.5703125" collapsed="false"/>
    <col min="15632" max="15633" style="37" width="9.140625" collapsed="false"/>
    <col min="15634" max="15634" customWidth="true" style="37" width="3.28515625" collapsed="false"/>
    <col min="15635" max="15636" customWidth="true" style="37" width="9.140625" collapsed="false"/>
    <col min="15637" max="15638" customWidth="true" style="37" width="8.28515625" collapsed="false"/>
    <col min="15639" max="15873" style="37" width="9.140625" collapsed="false"/>
    <col min="15874" max="15874" customWidth="true" style="37" width="18.0" collapsed="false"/>
    <col min="15875" max="15875" customWidth="true" style="37" width="10.7109375" collapsed="false"/>
    <col min="15876" max="15876" customWidth="true" style="37" width="10.140625" collapsed="false"/>
    <col min="15877" max="15883" customWidth="true" style="37" width="11.0" collapsed="false"/>
    <col min="15884" max="15884" customWidth="true" style="37" width="0.85546875" collapsed="false"/>
    <col min="15885" max="15885" customWidth="true" style="37" width="1.140625" collapsed="false"/>
    <col min="15886" max="15886" customWidth="true" style="37" width="9.85546875" collapsed="false"/>
    <col min="15887" max="15887" customWidth="true" style="37" width="10.5703125" collapsed="false"/>
    <col min="15888" max="15889" style="37" width="9.140625" collapsed="false"/>
    <col min="15890" max="15890" customWidth="true" style="37" width="3.28515625" collapsed="false"/>
    <col min="15891" max="15892" customWidth="true" style="37" width="9.140625" collapsed="false"/>
    <col min="15893" max="15894" customWidth="true" style="37" width="8.28515625" collapsed="false"/>
    <col min="15895" max="16129" style="37" width="9.140625" collapsed="false"/>
    <col min="16130" max="16130" customWidth="true" style="37" width="18.0" collapsed="false"/>
    <col min="16131" max="16131" customWidth="true" style="37" width="10.7109375" collapsed="false"/>
    <col min="16132" max="16132" customWidth="true" style="37" width="10.140625" collapsed="false"/>
    <col min="16133" max="16139" customWidth="true" style="37" width="11.0" collapsed="false"/>
    <col min="16140" max="16140" customWidth="true" style="37" width="0.85546875" collapsed="false"/>
    <col min="16141" max="16141" customWidth="true" style="37" width="1.140625" collapsed="false"/>
    <col min="16142" max="16142" customWidth="true" style="37" width="9.85546875" collapsed="false"/>
    <col min="16143" max="16143" customWidth="true" style="37" width="10.5703125" collapsed="false"/>
    <col min="16144" max="16145" style="37" width="9.140625" collapsed="false"/>
    <col min="16146" max="16146" customWidth="true" style="37" width="3.28515625" collapsed="false"/>
    <col min="16147" max="16148" customWidth="true" style="37" width="9.140625" collapsed="false"/>
    <col min="16149" max="16150" customWidth="true" style="37" width="8.28515625" collapsed="false"/>
    <col min="16151" max="16384" style="37" width="9.140625" collapsed="false"/>
  </cols>
  <sheetData>
    <row r="1" spans="1:22" x14ac:dyDescent="0.25">
      <c r="A1" s="128" t="s">
        <v>154</v>
      </c>
      <c r="B1" s="128"/>
      <c r="C1" s="128"/>
    </row>
    <row r="2" spans="1:22" x14ac:dyDescent="0.25">
      <c r="D2" s="128"/>
      <c r="E2" s="128"/>
      <c r="F2" s="38"/>
      <c r="G2" s="38"/>
      <c r="H2" s="38"/>
      <c r="I2" s="38"/>
      <c r="M2" s="129"/>
      <c r="N2" s="356" t="s">
        <v>79</v>
      </c>
      <c r="O2" s="357"/>
      <c r="P2" s="357"/>
      <c r="Q2" s="358"/>
      <c r="S2" s="359" t="s">
        <v>77</v>
      </c>
      <c r="T2" s="359"/>
      <c r="U2" s="359"/>
      <c r="V2" s="359"/>
    </row>
    <row r="3" spans="1:22" ht="15" customHeight="1" x14ac:dyDescent="0.25">
      <c r="B3" s="354">
        <v>2017</v>
      </c>
      <c r="C3" s="355"/>
      <c r="D3" s="355"/>
      <c r="E3" s="355"/>
      <c r="F3" s="354">
        <v>2018</v>
      </c>
      <c r="G3" s="355"/>
      <c r="H3" s="355"/>
      <c r="I3" s="355"/>
      <c r="J3" s="356">
        <v>2019</v>
      </c>
      <c r="K3" s="357"/>
      <c r="L3" s="358"/>
      <c r="N3" s="130">
        <v>2018</v>
      </c>
      <c r="O3" s="131">
        <v>2019</v>
      </c>
      <c r="P3" s="354" t="s">
        <v>73</v>
      </c>
      <c r="Q3" s="360"/>
      <c r="S3" s="130">
        <v>2018</v>
      </c>
      <c r="T3" s="131">
        <v>2019</v>
      </c>
      <c r="U3" s="359" t="s">
        <v>73</v>
      </c>
      <c r="V3" s="359"/>
    </row>
    <row r="4" spans="1:22" ht="30.75" customHeight="1" x14ac:dyDescent="0.25">
      <c r="A4" s="120"/>
      <c r="B4" s="130" t="s">
        <v>71</v>
      </c>
      <c r="C4" s="130" t="s">
        <v>72</v>
      </c>
      <c r="D4" s="132" t="s">
        <v>69</v>
      </c>
      <c r="E4" s="132" t="s">
        <v>70</v>
      </c>
      <c r="F4" s="130" t="s">
        <v>71</v>
      </c>
      <c r="G4" s="130" t="s">
        <v>72</v>
      </c>
      <c r="H4" s="130" t="s">
        <v>69</v>
      </c>
      <c r="I4" s="130" t="s">
        <v>70</v>
      </c>
      <c r="J4" s="130" t="s">
        <v>71</v>
      </c>
      <c r="K4" s="130" t="s">
        <v>72</v>
      </c>
      <c r="L4" s="130" t="s">
        <v>69</v>
      </c>
      <c r="N4" s="133" t="s">
        <v>74</v>
      </c>
      <c r="O4" s="134" t="s">
        <v>74</v>
      </c>
      <c r="P4" s="132" t="s">
        <v>58</v>
      </c>
      <c r="Q4" s="132" t="s">
        <v>76</v>
      </c>
      <c r="S4" s="134" t="s">
        <v>78</v>
      </c>
      <c r="T4" s="134" t="s">
        <v>78</v>
      </c>
      <c r="U4" s="135" t="s">
        <v>75</v>
      </c>
      <c r="V4" s="135" t="s">
        <v>76</v>
      </c>
    </row>
    <row r="5" spans="1:22" x14ac:dyDescent="0.25">
      <c r="A5" s="136" t="s">
        <v>67</v>
      </c>
      <c r="B5" s="96">
        <v>9618</v>
      </c>
      <c r="C5" s="96">
        <v>9024</v>
      </c>
      <c r="D5" s="96">
        <v>9173</v>
      </c>
      <c r="E5" s="96">
        <v>7956</v>
      </c>
      <c r="F5" s="96">
        <v>9413</v>
      </c>
      <c r="G5" s="96">
        <v>9568</v>
      </c>
      <c r="H5" s="96">
        <v>9447</v>
      </c>
      <c r="I5" s="96">
        <v>8280</v>
      </c>
      <c r="J5" s="96">
        <v>9450</v>
      </c>
      <c r="K5" s="96">
        <v>9236</v>
      </c>
      <c r="L5" s="96">
        <v>9409</v>
      </c>
      <c r="M5" s="121"/>
      <c r="N5" s="96">
        <f t="shared" ref="N5:N37" si="0">SUM(G5:H5)</f>
        <v>19015</v>
      </c>
      <c r="O5" s="96">
        <f t="shared" ref="O5:O37" si="1">SUM(K5:L5)</f>
        <v>18645</v>
      </c>
      <c r="P5" s="96">
        <f>O5-N5</f>
        <v>-370</v>
      </c>
      <c r="Q5" s="137">
        <f>P5/N5</f>
        <v>-1.9458322377070732E-2</v>
      </c>
      <c r="R5" s="7"/>
      <c r="S5" s="122">
        <f t="shared" ref="S5:S37" si="2">SUM(E5:H5)</f>
        <v>36384</v>
      </c>
      <c r="T5" s="123">
        <f t="shared" ref="T5:T37" si="3">SUM(I5:L5)</f>
        <v>36375</v>
      </c>
      <c r="U5" s="122">
        <f>T5-S5</f>
        <v>-9</v>
      </c>
      <c r="V5" s="94">
        <f>U5/S5</f>
        <v>-2.4736147757255939E-4</v>
      </c>
    </row>
    <row r="6" spans="1:22" x14ac:dyDescent="0.25">
      <c r="A6" s="138" t="s">
        <v>2</v>
      </c>
      <c r="B6" s="123">
        <v>466</v>
      </c>
      <c r="C6" s="123">
        <v>427</v>
      </c>
      <c r="D6" s="123">
        <v>477</v>
      </c>
      <c r="E6" s="123">
        <v>364</v>
      </c>
      <c r="F6" s="123">
        <v>441</v>
      </c>
      <c r="G6" s="123">
        <v>424</v>
      </c>
      <c r="H6" s="123">
        <v>431</v>
      </c>
      <c r="I6" s="123">
        <v>351</v>
      </c>
      <c r="J6" s="123">
        <v>422</v>
      </c>
      <c r="K6" s="123">
        <v>357</v>
      </c>
      <c r="L6" s="123">
        <v>381</v>
      </c>
      <c r="M6" s="121"/>
      <c r="N6" s="123">
        <f t="shared" si="0"/>
        <v>855</v>
      </c>
      <c r="O6" s="123">
        <f t="shared" si="1"/>
        <v>738</v>
      </c>
      <c r="P6" s="123">
        <f t="shared" ref="P6:P37" si="4">O6-N6</f>
        <v>-117</v>
      </c>
      <c r="Q6" s="139">
        <f t="shared" ref="Q6:Q37" si="5">P6/N6</f>
        <v>-0.1368421052631579</v>
      </c>
      <c r="R6" s="7">
        <f>O6/O5</f>
        <v>3.9581657280772328E-2</v>
      </c>
      <c r="S6" s="122">
        <f t="shared" si="2"/>
        <v>1660</v>
      </c>
      <c r="T6" s="123">
        <f t="shared" si="3"/>
        <v>1511</v>
      </c>
      <c r="U6" s="122">
        <f t="shared" ref="U6:U37" si="6">T6-S6</f>
        <v>-149</v>
      </c>
      <c r="V6" s="94">
        <f t="shared" ref="V6:V37" si="7">U6/S6</f>
        <v>-8.9759036144578308E-2</v>
      </c>
    </row>
    <row r="7" spans="1:22" x14ac:dyDescent="0.25">
      <c r="A7" s="138" t="s">
        <v>3</v>
      </c>
      <c r="B7" s="123">
        <v>272</v>
      </c>
      <c r="C7" s="123">
        <v>261</v>
      </c>
      <c r="D7" s="123">
        <v>251</v>
      </c>
      <c r="E7" s="123">
        <v>266</v>
      </c>
      <c r="F7" s="123">
        <v>307</v>
      </c>
      <c r="G7" s="123">
        <v>296</v>
      </c>
      <c r="H7" s="123">
        <v>289</v>
      </c>
      <c r="I7" s="123">
        <v>259</v>
      </c>
      <c r="J7" s="123">
        <v>312</v>
      </c>
      <c r="K7" s="123">
        <v>319</v>
      </c>
      <c r="L7" s="123">
        <v>318</v>
      </c>
      <c r="M7" s="121"/>
      <c r="N7" s="123">
        <f t="shared" si="0"/>
        <v>585</v>
      </c>
      <c r="O7" s="123">
        <f t="shared" si="1"/>
        <v>637</v>
      </c>
      <c r="P7" s="123">
        <f t="shared" si="4"/>
        <v>52</v>
      </c>
      <c r="Q7" s="139">
        <f t="shared" si="5"/>
        <v>8.8888888888888892E-2</v>
      </c>
      <c r="R7" s="7"/>
      <c r="S7" s="122">
        <f t="shared" si="2"/>
        <v>1158</v>
      </c>
      <c r="T7" s="123">
        <f t="shared" si="3"/>
        <v>1208</v>
      </c>
      <c r="U7" s="122">
        <f t="shared" si="6"/>
        <v>50</v>
      </c>
      <c r="V7" s="94">
        <f t="shared" si="7"/>
        <v>4.317789291882556E-2</v>
      </c>
    </row>
    <row r="8" spans="1:22" x14ac:dyDescent="0.25">
      <c r="A8" s="138" t="s">
        <v>4</v>
      </c>
      <c r="B8" s="123">
        <v>214</v>
      </c>
      <c r="C8" s="123">
        <v>177</v>
      </c>
      <c r="D8" s="123">
        <v>209</v>
      </c>
      <c r="E8" s="123">
        <v>166</v>
      </c>
      <c r="F8" s="123">
        <v>205</v>
      </c>
      <c r="G8" s="123">
        <v>190</v>
      </c>
      <c r="H8" s="123">
        <v>164</v>
      </c>
      <c r="I8" s="123">
        <v>182</v>
      </c>
      <c r="J8" s="123">
        <v>174</v>
      </c>
      <c r="K8" s="123">
        <v>183</v>
      </c>
      <c r="L8" s="123">
        <v>156</v>
      </c>
      <c r="M8" s="121"/>
      <c r="N8" s="123">
        <f t="shared" si="0"/>
        <v>354</v>
      </c>
      <c r="O8" s="123">
        <f t="shared" si="1"/>
        <v>339</v>
      </c>
      <c r="P8" s="123">
        <f t="shared" si="4"/>
        <v>-15</v>
      </c>
      <c r="Q8" s="139">
        <f t="shared" si="5"/>
        <v>-4.2372881355932202E-2</v>
      </c>
      <c r="R8" s="7"/>
      <c r="S8" s="122">
        <f t="shared" si="2"/>
        <v>725</v>
      </c>
      <c r="T8" s="123">
        <f t="shared" si="3"/>
        <v>695</v>
      </c>
      <c r="U8" s="122">
        <f t="shared" si="6"/>
        <v>-30</v>
      </c>
      <c r="V8" s="94">
        <f t="shared" si="7"/>
        <v>-4.1379310344827586E-2</v>
      </c>
    </row>
    <row r="9" spans="1:22" x14ac:dyDescent="0.25">
      <c r="A9" s="138" t="s">
        <v>5</v>
      </c>
      <c r="B9" s="123">
        <v>140</v>
      </c>
      <c r="C9" s="123">
        <v>148</v>
      </c>
      <c r="D9" s="123">
        <v>110</v>
      </c>
      <c r="E9" s="123">
        <v>116</v>
      </c>
      <c r="F9" s="123">
        <v>142</v>
      </c>
      <c r="G9" s="123">
        <v>88</v>
      </c>
      <c r="H9" s="123">
        <v>120</v>
      </c>
      <c r="I9" s="123">
        <v>120</v>
      </c>
      <c r="J9" s="123">
        <v>133</v>
      </c>
      <c r="K9" s="123">
        <v>124</v>
      </c>
      <c r="L9" s="123">
        <v>101</v>
      </c>
      <c r="M9" s="121"/>
      <c r="N9" s="123">
        <f t="shared" si="0"/>
        <v>208</v>
      </c>
      <c r="O9" s="123">
        <f t="shared" si="1"/>
        <v>225</v>
      </c>
      <c r="P9" s="123">
        <f t="shared" si="4"/>
        <v>17</v>
      </c>
      <c r="Q9" s="139">
        <f t="shared" si="5"/>
        <v>8.1730769230769232E-2</v>
      </c>
      <c r="R9" s="7"/>
      <c r="S9" s="122">
        <f t="shared" si="2"/>
        <v>466</v>
      </c>
      <c r="T9" s="123">
        <f t="shared" si="3"/>
        <v>478</v>
      </c>
      <c r="U9" s="122">
        <f t="shared" si="6"/>
        <v>12</v>
      </c>
      <c r="V9" s="94">
        <f t="shared" si="7"/>
        <v>2.575107296137339E-2</v>
      </c>
    </row>
    <row r="10" spans="1:22" ht="18" customHeight="1" x14ac:dyDescent="0.25">
      <c r="A10" s="138" t="s">
        <v>6</v>
      </c>
      <c r="B10" s="123">
        <v>162</v>
      </c>
      <c r="C10" s="123">
        <v>146</v>
      </c>
      <c r="D10" s="123">
        <v>121</v>
      </c>
      <c r="E10" s="123">
        <v>119</v>
      </c>
      <c r="F10" s="123">
        <v>129</v>
      </c>
      <c r="G10" s="123">
        <v>142</v>
      </c>
      <c r="H10" s="123">
        <v>160</v>
      </c>
      <c r="I10" s="123">
        <v>95</v>
      </c>
      <c r="J10" s="123">
        <v>156</v>
      </c>
      <c r="K10" s="123">
        <v>137</v>
      </c>
      <c r="L10" s="123">
        <v>141</v>
      </c>
      <c r="M10" s="121"/>
      <c r="N10" s="123">
        <f t="shared" si="0"/>
        <v>302</v>
      </c>
      <c r="O10" s="123">
        <f t="shared" si="1"/>
        <v>278</v>
      </c>
      <c r="P10" s="123">
        <f t="shared" si="4"/>
        <v>-24</v>
      </c>
      <c r="Q10" s="139">
        <f t="shared" si="5"/>
        <v>-7.9470198675496692E-2</v>
      </c>
      <c r="R10" s="7"/>
      <c r="S10" s="122">
        <f t="shared" si="2"/>
        <v>550</v>
      </c>
      <c r="T10" s="123">
        <f t="shared" si="3"/>
        <v>529</v>
      </c>
      <c r="U10" s="122">
        <f t="shared" si="6"/>
        <v>-21</v>
      </c>
      <c r="V10" s="94">
        <f t="shared" si="7"/>
        <v>-3.8181818181818185E-2</v>
      </c>
    </row>
    <row r="11" spans="1:22" x14ac:dyDescent="0.25">
      <c r="A11" s="138" t="s">
        <v>7</v>
      </c>
      <c r="B11" s="123">
        <v>253</v>
      </c>
      <c r="C11" s="123">
        <v>209</v>
      </c>
      <c r="D11" s="123">
        <v>227</v>
      </c>
      <c r="E11" s="123">
        <v>183</v>
      </c>
      <c r="F11" s="123">
        <v>215</v>
      </c>
      <c r="G11" s="123">
        <v>250</v>
      </c>
      <c r="H11" s="123">
        <v>224</v>
      </c>
      <c r="I11" s="123">
        <v>212</v>
      </c>
      <c r="J11" s="123">
        <v>227</v>
      </c>
      <c r="K11" s="123">
        <v>213</v>
      </c>
      <c r="L11" s="123">
        <v>212</v>
      </c>
      <c r="M11" s="121"/>
      <c r="N11" s="123">
        <f t="shared" si="0"/>
        <v>474</v>
      </c>
      <c r="O11" s="123">
        <f t="shared" si="1"/>
        <v>425</v>
      </c>
      <c r="P11" s="123">
        <f t="shared" si="4"/>
        <v>-49</v>
      </c>
      <c r="Q11" s="139">
        <f t="shared" si="5"/>
        <v>-0.10337552742616034</v>
      </c>
      <c r="R11" s="7"/>
      <c r="S11" s="122">
        <f t="shared" si="2"/>
        <v>872</v>
      </c>
      <c r="T11" s="123">
        <f t="shared" si="3"/>
        <v>864</v>
      </c>
      <c r="U11" s="122">
        <f t="shared" si="6"/>
        <v>-8</v>
      </c>
      <c r="V11" s="94">
        <f t="shared" si="7"/>
        <v>-9.1743119266055051E-3</v>
      </c>
    </row>
    <row r="12" spans="1:22" x14ac:dyDescent="0.25">
      <c r="A12" s="138" t="s">
        <v>8</v>
      </c>
      <c r="B12" s="123">
        <v>331</v>
      </c>
      <c r="C12" s="123">
        <v>326</v>
      </c>
      <c r="D12" s="123">
        <v>360</v>
      </c>
      <c r="E12" s="123">
        <v>326</v>
      </c>
      <c r="F12" s="123">
        <v>389</v>
      </c>
      <c r="G12" s="123">
        <v>363</v>
      </c>
      <c r="H12" s="123">
        <v>374</v>
      </c>
      <c r="I12" s="123">
        <v>357</v>
      </c>
      <c r="J12" s="123">
        <v>372</v>
      </c>
      <c r="K12" s="123">
        <v>398</v>
      </c>
      <c r="L12" s="123">
        <v>398</v>
      </c>
      <c r="M12" s="121"/>
      <c r="N12" s="123">
        <f t="shared" si="0"/>
        <v>737</v>
      </c>
      <c r="O12" s="123">
        <f t="shared" si="1"/>
        <v>796</v>
      </c>
      <c r="P12" s="123">
        <f t="shared" si="4"/>
        <v>59</v>
      </c>
      <c r="Q12" s="139">
        <f t="shared" si="5"/>
        <v>8.0054274084124827E-2</v>
      </c>
      <c r="R12" s="7"/>
      <c r="S12" s="122">
        <f t="shared" si="2"/>
        <v>1452</v>
      </c>
      <c r="T12" s="123">
        <f t="shared" si="3"/>
        <v>1525</v>
      </c>
      <c r="U12" s="122">
        <f t="shared" si="6"/>
        <v>73</v>
      </c>
      <c r="V12" s="94">
        <f t="shared" si="7"/>
        <v>5.0275482093663913E-2</v>
      </c>
    </row>
    <row r="13" spans="1:22" x14ac:dyDescent="0.25">
      <c r="A13" s="138" t="s">
        <v>9</v>
      </c>
      <c r="B13" s="123">
        <v>151</v>
      </c>
      <c r="C13" s="123">
        <v>125</v>
      </c>
      <c r="D13" s="123">
        <v>130</v>
      </c>
      <c r="E13" s="123">
        <v>161</v>
      </c>
      <c r="F13" s="123">
        <v>207</v>
      </c>
      <c r="G13" s="123">
        <v>210</v>
      </c>
      <c r="H13" s="123">
        <v>204</v>
      </c>
      <c r="I13" s="123">
        <v>184</v>
      </c>
      <c r="J13" s="123">
        <v>209</v>
      </c>
      <c r="K13" s="123">
        <v>239</v>
      </c>
      <c r="L13" s="123">
        <v>222</v>
      </c>
      <c r="M13" s="121"/>
      <c r="N13" s="123">
        <f t="shared" si="0"/>
        <v>414</v>
      </c>
      <c r="O13" s="123">
        <f t="shared" si="1"/>
        <v>461</v>
      </c>
      <c r="P13" s="123">
        <f t="shared" si="4"/>
        <v>47</v>
      </c>
      <c r="Q13" s="139">
        <f t="shared" si="5"/>
        <v>0.11352657004830918</v>
      </c>
      <c r="R13" s="7"/>
      <c r="S13" s="122">
        <f t="shared" si="2"/>
        <v>782</v>
      </c>
      <c r="T13" s="123">
        <f t="shared" si="3"/>
        <v>854</v>
      </c>
      <c r="U13" s="122">
        <f t="shared" si="6"/>
        <v>72</v>
      </c>
      <c r="V13" s="94">
        <f t="shared" si="7"/>
        <v>9.2071611253196933E-2</v>
      </c>
    </row>
    <row r="14" spans="1:22" ht="18" customHeight="1" x14ac:dyDescent="0.25">
      <c r="A14" s="138" t="s">
        <v>10</v>
      </c>
      <c r="B14" s="123">
        <v>130</v>
      </c>
      <c r="C14" s="123">
        <v>107</v>
      </c>
      <c r="D14" s="123">
        <v>118</v>
      </c>
      <c r="E14" s="123">
        <v>95</v>
      </c>
      <c r="F14" s="123">
        <v>133</v>
      </c>
      <c r="G14" s="123">
        <v>111</v>
      </c>
      <c r="H14" s="123">
        <v>124</v>
      </c>
      <c r="I14" s="123">
        <v>82</v>
      </c>
      <c r="J14" s="123">
        <v>108</v>
      </c>
      <c r="K14" s="123">
        <v>111</v>
      </c>
      <c r="L14" s="123">
        <v>118</v>
      </c>
      <c r="M14" s="121"/>
      <c r="N14" s="123">
        <f t="shared" si="0"/>
        <v>235</v>
      </c>
      <c r="O14" s="123">
        <f t="shared" si="1"/>
        <v>229</v>
      </c>
      <c r="P14" s="123">
        <f t="shared" si="4"/>
        <v>-6</v>
      </c>
      <c r="Q14" s="139">
        <f t="shared" si="5"/>
        <v>-2.553191489361702E-2</v>
      </c>
      <c r="R14" s="7"/>
      <c r="S14" s="122">
        <f t="shared" si="2"/>
        <v>463</v>
      </c>
      <c r="T14" s="123">
        <f t="shared" si="3"/>
        <v>419</v>
      </c>
      <c r="U14" s="122">
        <f t="shared" si="6"/>
        <v>-44</v>
      </c>
      <c r="V14" s="94">
        <f t="shared" si="7"/>
        <v>-9.5032397408207347E-2</v>
      </c>
    </row>
    <row r="15" spans="1:22" x14ac:dyDescent="0.25">
      <c r="A15" s="138" t="s">
        <v>11</v>
      </c>
      <c r="B15" s="123">
        <v>214</v>
      </c>
      <c r="C15" s="123">
        <v>200</v>
      </c>
      <c r="D15" s="123">
        <v>180</v>
      </c>
      <c r="E15" s="123">
        <v>198</v>
      </c>
      <c r="F15" s="123">
        <v>216</v>
      </c>
      <c r="G15" s="123">
        <v>187</v>
      </c>
      <c r="H15" s="123">
        <v>224</v>
      </c>
      <c r="I15" s="123">
        <v>189</v>
      </c>
      <c r="J15" s="123">
        <v>195</v>
      </c>
      <c r="K15" s="123">
        <v>193</v>
      </c>
      <c r="L15" s="123">
        <v>200</v>
      </c>
      <c r="M15" s="121"/>
      <c r="N15" s="123">
        <f t="shared" si="0"/>
        <v>411</v>
      </c>
      <c r="O15" s="123">
        <f t="shared" si="1"/>
        <v>393</v>
      </c>
      <c r="P15" s="123">
        <f t="shared" si="4"/>
        <v>-18</v>
      </c>
      <c r="Q15" s="139">
        <f t="shared" si="5"/>
        <v>-4.3795620437956206E-2</v>
      </c>
      <c r="R15" s="7"/>
      <c r="S15" s="122">
        <f t="shared" si="2"/>
        <v>825</v>
      </c>
      <c r="T15" s="123">
        <f t="shared" si="3"/>
        <v>777</v>
      </c>
      <c r="U15" s="122">
        <f t="shared" si="6"/>
        <v>-48</v>
      </c>
      <c r="V15" s="94">
        <f t="shared" si="7"/>
        <v>-5.8181818181818182E-2</v>
      </c>
    </row>
    <row r="16" spans="1:22" x14ac:dyDescent="0.25">
      <c r="A16" s="138" t="s">
        <v>12</v>
      </c>
      <c r="B16" s="123">
        <v>75</v>
      </c>
      <c r="C16" s="123">
        <v>80</v>
      </c>
      <c r="D16" s="123">
        <v>87</v>
      </c>
      <c r="E16" s="123">
        <v>64</v>
      </c>
      <c r="F16" s="123">
        <v>98</v>
      </c>
      <c r="G16" s="123">
        <v>88</v>
      </c>
      <c r="H16" s="123">
        <v>76</v>
      </c>
      <c r="I16" s="123">
        <v>54</v>
      </c>
      <c r="J16" s="123">
        <v>90</v>
      </c>
      <c r="K16" s="123">
        <v>89</v>
      </c>
      <c r="L16" s="123">
        <v>82</v>
      </c>
      <c r="M16" s="121"/>
      <c r="N16" s="123">
        <f t="shared" si="0"/>
        <v>164</v>
      </c>
      <c r="O16" s="123">
        <f t="shared" si="1"/>
        <v>171</v>
      </c>
      <c r="P16" s="123">
        <f t="shared" si="4"/>
        <v>7</v>
      </c>
      <c r="Q16" s="139">
        <f t="shared" si="5"/>
        <v>4.2682926829268296E-2</v>
      </c>
      <c r="R16" s="7"/>
      <c r="S16" s="122">
        <f t="shared" si="2"/>
        <v>326</v>
      </c>
      <c r="T16" s="123">
        <f t="shared" si="3"/>
        <v>315</v>
      </c>
      <c r="U16" s="122">
        <f t="shared" si="6"/>
        <v>-11</v>
      </c>
      <c r="V16" s="94">
        <f t="shared" si="7"/>
        <v>-3.3742331288343558E-2</v>
      </c>
    </row>
    <row r="17" spans="1:22" x14ac:dyDescent="0.25">
      <c r="A17" s="138" t="s">
        <v>13</v>
      </c>
      <c r="B17" s="123">
        <v>902</v>
      </c>
      <c r="C17" s="123">
        <v>911</v>
      </c>
      <c r="D17" s="123">
        <v>795</v>
      </c>
      <c r="E17" s="123">
        <v>748</v>
      </c>
      <c r="F17" s="123">
        <v>823</v>
      </c>
      <c r="G17" s="123">
        <v>961</v>
      </c>
      <c r="H17" s="123">
        <v>860</v>
      </c>
      <c r="I17" s="123">
        <v>739</v>
      </c>
      <c r="J17" s="123">
        <v>821</v>
      </c>
      <c r="K17" s="123">
        <v>943</v>
      </c>
      <c r="L17" s="123">
        <v>812</v>
      </c>
      <c r="M17" s="121"/>
      <c r="N17" s="123">
        <f t="shared" si="0"/>
        <v>1821</v>
      </c>
      <c r="O17" s="123">
        <f t="shared" si="1"/>
        <v>1755</v>
      </c>
      <c r="P17" s="123">
        <f t="shared" si="4"/>
        <v>-66</v>
      </c>
      <c r="Q17" s="139">
        <f t="shared" si="5"/>
        <v>-3.6243822075782535E-2</v>
      </c>
      <c r="R17" s="7"/>
      <c r="S17" s="122">
        <f t="shared" si="2"/>
        <v>3392</v>
      </c>
      <c r="T17" s="123">
        <f t="shared" si="3"/>
        <v>3315</v>
      </c>
      <c r="U17" s="122">
        <f t="shared" si="6"/>
        <v>-77</v>
      </c>
      <c r="V17" s="94">
        <f t="shared" si="7"/>
        <v>-2.2700471698113206E-2</v>
      </c>
    </row>
    <row r="18" spans="1:22" ht="18" customHeight="1" x14ac:dyDescent="0.25">
      <c r="A18" s="138" t="s">
        <v>14</v>
      </c>
      <c r="B18" s="123">
        <v>38</v>
      </c>
      <c r="C18" s="123">
        <v>31</v>
      </c>
      <c r="D18" s="123">
        <v>29</v>
      </c>
      <c r="E18" s="123">
        <v>27</v>
      </c>
      <c r="F18" s="123">
        <v>40</v>
      </c>
      <c r="G18" s="123">
        <v>33</v>
      </c>
      <c r="H18" s="123">
        <v>37</v>
      </c>
      <c r="I18" s="123">
        <v>33</v>
      </c>
      <c r="J18" s="123">
        <v>41</v>
      </c>
      <c r="K18" s="123">
        <v>38</v>
      </c>
      <c r="L18" s="123">
        <v>48</v>
      </c>
      <c r="M18" s="121"/>
      <c r="N18" s="123">
        <f t="shared" si="0"/>
        <v>70</v>
      </c>
      <c r="O18" s="123">
        <f t="shared" si="1"/>
        <v>86</v>
      </c>
      <c r="P18" s="123">
        <f t="shared" si="4"/>
        <v>16</v>
      </c>
      <c r="Q18" s="139">
        <f t="shared" si="5"/>
        <v>0.22857142857142856</v>
      </c>
      <c r="R18" s="7"/>
      <c r="S18" s="122">
        <f t="shared" si="2"/>
        <v>137</v>
      </c>
      <c r="T18" s="123">
        <f t="shared" si="3"/>
        <v>160</v>
      </c>
      <c r="U18" s="122">
        <f t="shared" si="6"/>
        <v>23</v>
      </c>
      <c r="V18" s="94">
        <f t="shared" si="7"/>
        <v>0.16788321167883211</v>
      </c>
    </row>
    <row r="19" spans="1:22" x14ac:dyDescent="0.25">
      <c r="A19" s="138" t="s">
        <v>15</v>
      </c>
      <c r="B19" s="123">
        <v>305</v>
      </c>
      <c r="C19" s="123">
        <v>290</v>
      </c>
      <c r="D19" s="123">
        <v>283</v>
      </c>
      <c r="E19" s="123">
        <v>266</v>
      </c>
      <c r="F19" s="123">
        <v>276</v>
      </c>
      <c r="G19" s="123">
        <v>273</v>
      </c>
      <c r="H19" s="123">
        <v>262</v>
      </c>
      <c r="I19" s="123">
        <v>223</v>
      </c>
      <c r="J19" s="123">
        <v>252</v>
      </c>
      <c r="K19" s="123">
        <v>281</v>
      </c>
      <c r="L19" s="123">
        <v>297</v>
      </c>
      <c r="M19" s="121"/>
      <c r="N19" s="123">
        <f t="shared" si="0"/>
        <v>535</v>
      </c>
      <c r="O19" s="123">
        <f t="shared" si="1"/>
        <v>578</v>
      </c>
      <c r="P19" s="123">
        <f t="shared" si="4"/>
        <v>43</v>
      </c>
      <c r="Q19" s="139">
        <f t="shared" si="5"/>
        <v>8.0373831775700941E-2</v>
      </c>
      <c r="R19" s="7"/>
      <c r="S19" s="122">
        <f t="shared" si="2"/>
        <v>1077</v>
      </c>
      <c r="T19" s="123">
        <f t="shared" si="3"/>
        <v>1053</v>
      </c>
      <c r="U19" s="122">
        <f t="shared" si="6"/>
        <v>-24</v>
      </c>
      <c r="V19" s="94">
        <f t="shared" si="7"/>
        <v>-2.2284122562674095E-2</v>
      </c>
    </row>
    <row r="20" spans="1:22" x14ac:dyDescent="0.25">
      <c r="A20" s="138" t="s">
        <v>16</v>
      </c>
      <c r="B20" s="123">
        <v>682</v>
      </c>
      <c r="C20" s="123">
        <v>654</v>
      </c>
      <c r="D20" s="123">
        <v>603</v>
      </c>
      <c r="E20" s="123">
        <v>519</v>
      </c>
      <c r="F20" s="123">
        <v>626</v>
      </c>
      <c r="G20" s="123">
        <v>709</v>
      </c>
      <c r="H20" s="123">
        <v>690</v>
      </c>
      <c r="I20" s="123">
        <v>540</v>
      </c>
      <c r="J20" s="123">
        <v>696</v>
      </c>
      <c r="K20" s="123">
        <v>633</v>
      </c>
      <c r="L20" s="123">
        <v>636</v>
      </c>
      <c r="M20" s="121"/>
      <c r="N20" s="123">
        <f t="shared" si="0"/>
        <v>1399</v>
      </c>
      <c r="O20" s="123">
        <f t="shared" si="1"/>
        <v>1269</v>
      </c>
      <c r="P20" s="123">
        <f t="shared" si="4"/>
        <v>-130</v>
      </c>
      <c r="Q20" s="139">
        <f t="shared" si="5"/>
        <v>-9.2923516797712657E-2</v>
      </c>
      <c r="R20" s="7"/>
      <c r="S20" s="122">
        <f t="shared" si="2"/>
        <v>2544</v>
      </c>
      <c r="T20" s="123">
        <f t="shared" si="3"/>
        <v>2505</v>
      </c>
      <c r="U20" s="122">
        <f t="shared" si="6"/>
        <v>-39</v>
      </c>
      <c r="V20" s="94">
        <f t="shared" si="7"/>
        <v>-1.5330188679245283E-2</v>
      </c>
    </row>
    <row r="21" spans="1:22" x14ac:dyDescent="0.25">
      <c r="A21" s="138" t="s">
        <v>17</v>
      </c>
      <c r="B21" s="123">
        <v>1466</v>
      </c>
      <c r="C21" s="123">
        <v>1369</v>
      </c>
      <c r="D21" s="123">
        <v>1403</v>
      </c>
      <c r="E21" s="123">
        <v>1244</v>
      </c>
      <c r="F21" s="123">
        <v>1235</v>
      </c>
      <c r="G21" s="123">
        <v>1406</v>
      </c>
      <c r="H21" s="123">
        <v>1389</v>
      </c>
      <c r="I21" s="123">
        <v>1388</v>
      </c>
      <c r="J21" s="123">
        <v>1501</v>
      </c>
      <c r="K21" s="123">
        <v>1449</v>
      </c>
      <c r="L21" s="123">
        <v>1535</v>
      </c>
      <c r="M21" s="121"/>
      <c r="N21" s="123">
        <f t="shared" si="0"/>
        <v>2795</v>
      </c>
      <c r="O21" s="123">
        <f t="shared" si="1"/>
        <v>2984</v>
      </c>
      <c r="P21" s="123">
        <f t="shared" si="4"/>
        <v>189</v>
      </c>
      <c r="Q21" s="139">
        <f t="shared" si="5"/>
        <v>6.7620751341681579E-2</v>
      </c>
      <c r="R21" s="7">
        <f>O21/O5</f>
        <v>0.16004290694556181</v>
      </c>
      <c r="S21" s="122">
        <f t="shared" si="2"/>
        <v>5274</v>
      </c>
      <c r="T21" s="123">
        <f t="shared" si="3"/>
        <v>5873</v>
      </c>
      <c r="U21" s="122">
        <f t="shared" si="6"/>
        <v>599</v>
      </c>
      <c r="V21" s="94">
        <f t="shared" si="7"/>
        <v>0.11357603337125521</v>
      </c>
    </row>
    <row r="22" spans="1:22" ht="18" customHeight="1" x14ac:dyDescent="0.25">
      <c r="A22" s="138" t="s">
        <v>18</v>
      </c>
      <c r="B22" s="123">
        <v>309</v>
      </c>
      <c r="C22" s="123">
        <v>276</v>
      </c>
      <c r="D22" s="123">
        <v>297</v>
      </c>
      <c r="E22" s="123">
        <v>250</v>
      </c>
      <c r="F22" s="123">
        <v>337</v>
      </c>
      <c r="G22" s="123">
        <v>315</v>
      </c>
      <c r="H22" s="123">
        <v>299</v>
      </c>
      <c r="I22" s="123">
        <v>284</v>
      </c>
      <c r="J22" s="123">
        <v>305</v>
      </c>
      <c r="K22" s="123">
        <v>318</v>
      </c>
      <c r="L22" s="123">
        <v>283</v>
      </c>
      <c r="M22" s="121"/>
      <c r="N22" s="123">
        <f t="shared" si="0"/>
        <v>614</v>
      </c>
      <c r="O22" s="123">
        <f t="shared" si="1"/>
        <v>601</v>
      </c>
      <c r="P22" s="123">
        <f t="shared" si="4"/>
        <v>-13</v>
      </c>
      <c r="Q22" s="139">
        <f t="shared" si="5"/>
        <v>-2.1172638436482084E-2</v>
      </c>
      <c r="R22" s="7"/>
      <c r="S22" s="122">
        <f t="shared" si="2"/>
        <v>1201</v>
      </c>
      <c r="T22" s="123">
        <f t="shared" si="3"/>
        <v>1190</v>
      </c>
      <c r="U22" s="122">
        <f t="shared" si="6"/>
        <v>-11</v>
      </c>
      <c r="V22" s="94">
        <f t="shared" si="7"/>
        <v>-9.1590341382181521E-3</v>
      </c>
    </row>
    <row r="23" spans="1:22" x14ac:dyDescent="0.25">
      <c r="A23" s="138" t="s">
        <v>19</v>
      </c>
      <c r="B23" s="123">
        <v>63</v>
      </c>
      <c r="C23" s="123">
        <v>47</v>
      </c>
      <c r="D23" s="123">
        <v>59</v>
      </c>
      <c r="E23" s="123">
        <v>47</v>
      </c>
      <c r="F23" s="123">
        <v>52</v>
      </c>
      <c r="G23" s="123">
        <v>52</v>
      </c>
      <c r="H23" s="123">
        <v>66</v>
      </c>
      <c r="I23" s="123">
        <v>41</v>
      </c>
      <c r="J23" s="123">
        <v>46</v>
      </c>
      <c r="K23" s="123">
        <v>64</v>
      </c>
      <c r="L23" s="123">
        <v>68</v>
      </c>
      <c r="M23" s="121"/>
      <c r="N23" s="123">
        <f t="shared" si="0"/>
        <v>118</v>
      </c>
      <c r="O23" s="123">
        <f t="shared" si="1"/>
        <v>132</v>
      </c>
      <c r="P23" s="123">
        <f t="shared" si="4"/>
        <v>14</v>
      </c>
      <c r="Q23" s="139">
        <f t="shared" si="5"/>
        <v>0.11864406779661017</v>
      </c>
      <c r="R23" s="7"/>
      <c r="S23" s="122">
        <f t="shared" si="2"/>
        <v>217</v>
      </c>
      <c r="T23" s="123">
        <f t="shared" si="3"/>
        <v>219</v>
      </c>
      <c r="U23" s="122">
        <f t="shared" si="6"/>
        <v>2</v>
      </c>
      <c r="V23" s="94">
        <f t="shared" si="7"/>
        <v>9.2165898617511521E-3</v>
      </c>
    </row>
    <row r="24" spans="1:22" x14ac:dyDescent="0.25">
      <c r="A24" s="138" t="s">
        <v>20</v>
      </c>
      <c r="B24" s="123">
        <v>161</v>
      </c>
      <c r="C24" s="123">
        <v>139</v>
      </c>
      <c r="D24" s="123">
        <v>162</v>
      </c>
      <c r="E24" s="123">
        <v>119</v>
      </c>
      <c r="F24" s="123">
        <v>146</v>
      </c>
      <c r="G24" s="123">
        <v>131</v>
      </c>
      <c r="H24" s="123">
        <v>127</v>
      </c>
      <c r="I24" s="123">
        <v>111</v>
      </c>
      <c r="J24" s="123">
        <v>125</v>
      </c>
      <c r="K24" s="123">
        <v>132</v>
      </c>
      <c r="L24" s="123">
        <v>128</v>
      </c>
      <c r="M24" s="121"/>
      <c r="N24" s="123">
        <f t="shared" si="0"/>
        <v>258</v>
      </c>
      <c r="O24" s="123">
        <f t="shared" si="1"/>
        <v>260</v>
      </c>
      <c r="P24" s="123">
        <f t="shared" si="4"/>
        <v>2</v>
      </c>
      <c r="Q24" s="139">
        <f t="shared" si="5"/>
        <v>7.7519379844961239E-3</v>
      </c>
      <c r="R24" s="7"/>
      <c r="S24" s="122">
        <f t="shared" si="2"/>
        <v>523</v>
      </c>
      <c r="T24" s="123">
        <f t="shared" si="3"/>
        <v>496</v>
      </c>
      <c r="U24" s="122">
        <f t="shared" si="6"/>
        <v>-27</v>
      </c>
      <c r="V24" s="94">
        <f t="shared" si="7"/>
        <v>-5.1625239005736137E-2</v>
      </c>
    </row>
    <row r="25" spans="1:22" x14ac:dyDescent="0.25">
      <c r="A25" s="138" t="s">
        <v>21</v>
      </c>
      <c r="B25" s="123">
        <v>149</v>
      </c>
      <c r="C25" s="123">
        <v>139</v>
      </c>
      <c r="D25" s="123">
        <v>144</v>
      </c>
      <c r="E25" s="123">
        <v>111</v>
      </c>
      <c r="F25" s="123">
        <v>141</v>
      </c>
      <c r="G25" s="123">
        <v>151</v>
      </c>
      <c r="H25" s="123">
        <v>151</v>
      </c>
      <c r="I25" s="123">
        <v>130</v>
      </c>
      <c r="J25" s="123">
        <v>133</v>
      </c>
      <c r="K25" s="123">
        <v>128</v>
      </c>
      <c r="L25" s="123">
        <v>138</v>
      </c>
      <c r="M25" s="121"/>
      <c r="N25" s="123">
        <f t="shared" si="0"/>
        <v>302</v>
      </c>
      <c r="O25" s="123">
        <f t="shared" si="1"/>
        <v>266</v>
      </c>
      <c r="P25" s="123">
        <f t="shared" si="4"/>
        <v>-36</v>
      </c>
      <c r="Q25" s="139">
        <f t="shared" si="5"/>
        <v>-0.11920529801324503</v>
      </c>
      <c r="R25" s="7"/>
      <c r="S25" s="122">
        <f t="shared" si="2"/>
        <v>554</v>
      </c>
      <c r="T25" s="123">
        <f t="shared" si="3"/>
        <v>529</v>
      </c>
      <c r="U25" s="122">
        <f t="shared" si="6"/>
        <v>-25</v>
      </c>
      <c r="V25" s="94">
        <f t="shared" si="7"/>
        <v>-4.5126353790613721E-2</v>
      </c>
    </row>
    <row r="26" spans="1:22" ht="18" customHeight="1" x14ac:dyDescent="0.25">
      <c r="A26" s="138" t="s">
        <v>22</v>
      </c>
      <c r="B26" s="123">
        <v>199</v>
      </c>
      <c r="C26" s="123">
        <v>283</v>
      </c>
      <c r="D26" s="123">
        <v>278</v>
      </c>
      <c r="E26" s="123">
        <v>219</v>
      </c>
      <c r="F26" s="123">
        <v>265</v>
      </c>
      <c r="G26" s="123">
        <v>270</v>
      </c>
      <c r="H26" s="123">
        <v>248</v>
      </c>
      <c r="I26" s="123">
        <v>247</v>
      </c>
      <c r="J26" s="123">
        <v>268</v>
      </c>
      <c r="K26" s="123">
        <v>277</v>
      </c>
      <c r="L26" s="123">
        <v>273</v>
      </c>
      <c r="M26" s="121"/>
      <c r="N26" s="123">
        <f t="shared" si="0"/>
        <v>518</v>
      </c>
      <c r="O26" s="123">
        <f t="shared" si="1"/>
        <v>550</v>
      </c>
      <c r="P26" s="123">
        <f t="shared" si="4"/>
        <v>32</v>
      </c>
      <c r="Q26" s="139">
        <f t="shared" si="5"/>
        <v>6.1776061776061778E-2</v>
      </c>
      <c r="R26" s="7"/>
      <c r="S26" s="122">
        <f t="shared" si="2"/>
        <v>1002</v>
      </c>
      <c r="T26" s="123">
        <f t="shared" si="3"/>
        <v>1065</v>
      </c>
      <c r="U26" s="122">
        <f t="shared" si="6"/>
        <v>63</v>
      </c>
      <c r="V26" s="94">
        <f t="shared" si="7"/>
        <v>6.2874251497005984E-2</v>
      </c>
    </row>
    <row r="27" spans="1:22" x14ac:dyDescent="0.25">
      <c r="A27" s="138" t="s">
        <v>23</v>
      </c>
      <c r="B27" s="123">
        <v>523</v>
      </c>
      <c r="C27" s="123">
        <v>497</v>
      </c>
      <c r="D27" s="123">
        <v>509</v>
      </c>
      <c r="E27" s="123">
        <v>512</v>
      </c>
      <c r="F27" s="123">
        <v>623</v>
      </c>
      <c r="G27" s="123">
        <v>616</v>
      </c>
      <c r="H27" s="123">
        <v>649</v>
      </c>
      <c r="I27" s="123">
        <v>531</v>
      </c>
      <c r="J27" s="123">
        <v>570</v>
      </c>
      <c r="K27" s="123">
        <v>516</v>
      </c>
      <c r="L27" s="123">
        <v>593</v>
      </c>
      <c r="M27" s="121"/>
      <c r="N27" s="123">
        <f t="shared" si="0"/>
        <v>1265</v>
      </c>
      <c r="O27" s="123">
        <f t="shared" si="1"/>
        <v>1109</v>
      </c>
      <c r="P27" s="123">
        <f t="shared" si="4"/>
        <v>-156</v>
      </c>
      <c r="Q27" s="139">
        <f t="shared" si="5"/>
        <v>-0.12332015810276679</v>
      </c>
      <c r="R27" s="7"/>
      <c r="S27" s="122">
        <f t="shared" si="2"/>
        <v>2400</v>
      </c>
      <c r="T27" s="123">
        <f t="shared" si="3"/>
        <v>2210</v>
      </c>
      <c r="U27" s="122">
        <f t="shared" si="6"/>
        <v>-190</v>
      </c>
      <c r="V27" s="94">
        <f t="shared" si="7"/>
        <v>-7.9166666666666663E-2</v>
      </c>
    </row>
    <row r="28" spans="1:22" x14ac:dyDescent="0.25">
      <c r="A28" s="138" t="s">
        <v>24</v>
      </c>
      <c r="B28" s="123">
        <v>41</v>
      </c>
      <c r="C28" s="123">
        <v>32</v>
      </c>
      <c r="D28" s="123">
        <v>41</v>
      </c>
      <c r="E28" s="123">
        <v>16</v>
      </c>
      <c r="F28" s="123">
        <v>29</v>
      </c>
      <c r="G28" s="123">
        <v>28</v>
      </c>
      <c r="H28" s="123">
        <v>39</v>
      </c>
      <c r="I28" s="123">
        <v>31</v>
      </c>
      <c r="J28" s="123">
        <v>36</v>
      </c>
      <c r="K28" s="123">
        <v>25</v>
      </c>
      <c r="L28" s="123">
        <v>22</v>
      </c>
      <c r="M28" s="121"/>
      <c r="N28" s="123">
        <f t="shared" si="0"/>
        <v>67</v>
      </c>
      <c r="O28" s="123">
        <f t="shared" si="1"/>
        <v>47</v>
      </c>
      <c r="P28" s="123">
        <f t="shared" si="4"/>
        <v>-20</v>
      </c>
      <c r="Q28" s="139">
        <f t="shared" si="5"/>
        <v>-0.29850746268656714</v>
      </c>
      <c r="R28" s="7"/>
      <c r="S28" s="122">
        <f t="shared" si="2"/>
        <v>112</v>
      </c>
      <c r="T28" s="123">
        <f t="shared" si="3"/>
        <v>114</v>
      </c>
      <c r="U28" s="122">
        <f t="shared" si="6"/>
        <v>2</v>
      </c>
      <c r="V28" s="94">
        <f t="shared" si="7"/>
        <v>1.7857142857142856E-2</v>
      </c>
    </row>
    <row r="29" spans="1:22" x14ac:dyDescent="0.25">
      <c r="A29" s="138" t="s">
        <v>25</v>
      </c>
      <c r="B29" s="123">
        <v>236</v>
      </c>
      <c r="C29" s="123">
        <v>220</v>
      </c>
      <c r="D29" s="123">
        <v>272</v>
      </c>
      <c r="E29" s="123">
        <v>184</v>
      </c>
      <c r="F29" s="123">
        <v>324</v>
      </c>
      <c r="G29" s="123">
        <v>242</v>
      </c>
      <c r="H29" s="123">
        <v>275</v>
      </c>
      <c r="I29" s="123">
        <v>173</v>
      </c>
      <c r="J29" s="123">
        <v>253</v>
      </c>
      <c r="K29" s="123">
        <v>154</v>
      </c>
      <c r="L29" s="123">
        <v>200</v>
      </c>
      <c r="M29" s="121"/>
      <c r="N29" s="123">
        <f t="shared" si="0"/>
        <v>517</v>
      </c>
      <c r="O29" s="123">
        <f t="shared" si="1"/>
        <v>354</v>
      </c>
      <c r="P29" s="123">
        <f t="shared" si="4"/>
        <v>-163</v>
      </c>
      <c r="Q29" s="139">
        <f t="shared" si="5"/>
        <v>-0.31528046421663442</v>
      </c>
      <c r="R29" s="7"/>
      <c r="S29" s="122">
        <f t="shared" si="2"/>
        <v>1025</v>
      </c>
      <c r="T29" s="123">
        <f t="shared" si="3"/>
        <v>780</v>
      </c>
      <c r="U29" s="122">
        <f t="shared" si="6"/>
        <v>-245</v>
      </c>
      <c r="V29" s="94">
        <f t="shared" si="7"/>
        <v>-0.23902439024390243</v>
      </c>
    </row>
    <row r="30" spans="1:22" ht="18" customHeight="1" x14ac:dyDescent="0.25">
      <c r="A30" s="138" t="s">
        <v>26</v>
      </c>
      <c r="B30" s="123">
        <v>210</v>
      </c>
      <c r="C30" s="123">
        <v>207</v>
      </c>
      <c r="D30" s="123">
        <v>225</v>
      </c>
      <c r="E30" s="123">
        <v>202</v>
      </c>
      <c r="F30" s="123">
        <v>226</v>
      </c>
      <c r="G30" s="123">
        <v>229</v>
      </c>
      <c r="H30" s="123">
        <v>235</v>
      </c>
      <c r="I30" s="123">
        <v>178</v>
      </c>
      <c r="J30" s="123">
        <v>207</v>
      </c>
      <c r="K30" s="123">
        <v>227</v>
      </c>
      <c r="L30" s="123">
        <v>232</v>
      </c>
      <c r="M30" s="121"/>
      <c r="N30" s="123">
        <f t="shared" si="0"/>
        <v>464</v>
      </c>
      <c r="O30" s="123">
        <f t="shared" si="1"/>
        <v>459</v>
      </c>
      <c r="P30" s="123">
        <f t="shared" si="4"/>
        <v>-5</v>
      </c>
      <c r="Q30" s="139">
        <f t="shared" si="5"/>
        <v>-1.0775862068965518E-2</v>
      </c>
      <c r="R30" s="7"/>
      <c r="S30" s="122">
        <f t="shared" si="2"/>
        <v>892</v>
      </c>
      <c r="T30" s="123">
        <f t="shared" si="3"/>
        <v>844</v>
      </c>
      <c r="U30" s="122">
        <f t="shared" si="6"/>
        <v>-48</v>
      </c>
      <c r="V30" s="94">
        <f t="shared" si="7"/>
        <v>-5.3811659192825115E-2</v>
      </c>
    </row>
    <row r="31" spans="1:22" x14ac:dyDescent="0.25">
      <c r="A31" s="138" t="s">
        <v>27</v>
      </c>
      <c r="B31" s="123">
        <v>177</v>
      </c>
      <c r="C31" s="123">
        <v>165</v>
      </c>
      <c r="D31" s="123">
        <v>206</v>
      </c>
      <c r="E31" s="123">
        <v>148</v>
      </c>
      <c r="F31" s="123">
        <v>177</v>
      </c>
      <c r="G31" s="123">
        <v>220</v>
      </c>
      <c r="H31" s="123">
        <v>181</v>
      </c>
      <c r="I31" s="123">
        <v>180</v>
      </c>
      <c r="J31" s="123">
        <v>183</v>
      </c>
      <c r="K31" s="123">
        <v>200</v>
      </c>
      <c r="L31" s="123">
        <v>149</v>
      </c>
      <c r="M31" s="121"/>
      <c r="N31" s="123">
        <f t="shared" si="0"/>
        <v>401</v>
      </c>
      <c r="O31" s="123">
        <f t="shared" si="1"/>
        <v>349</v>
      </c>
      <c r="P31" s="123">
        <f t="shared" si="4"/>
        <v>-52</v>
      </c>
      <c r="Q31" s="139">
        <f t="shared" si="5"/>
        <v>-0.12967581047381546</v>
      </c>
      <c r="R31" s="7"/>
      <c r="S31" s="122">
        <f t="shared" si="2"/>
        <v>726</v>
      </c>
      <c r="T31" s="123">
        <f t="shared" si="3"/>
        <v>712</v>
      </c>
      <c r="U31" s="122">
        <f t="shared" si="6"/>
        <v>-14</v>
      </c>
      <c r="V31" s="94">
        <f t="shared" si="7"/>
        <v>-1.928374655647383E-2</v>
      </c>
    </row>
    <row r="32" spans="1:22" x14ac:dyDescent="0.25">
      <c r="A32" s="138" t="s">
        <v>28</v>
      </c>
      <c r="B32" s="123">
        <v>27</v>
      </c>
      <c r="C32" s="123">
        <v>26</v>
      </c>
      <c r="D32" s="123">
        <v>26</v>
      </c>
      <c r="E32" s="123">
        <v>35</v>
      </c>
      <c r="F32" s="123">
        <v>40</v>
      </c>
      <c r="G32" s="123">
        <v>31</v>
      </c>
      <c r="H32" s="123">
        <v>27</v>
      </c>
      <c r="I32" s="123">
        <v>26</v>
      </c>
      <c r="J32" s="123">
        <v>34</v>
      </c>
      <c r="K32" s="123">
        <v>32</v>
      </c>
      <c r="L32" s="123">
        <v>27</v>
      </c>
      <c r="M32" s="121"/>
      <c r="N32" s="123">
        <f t="shared" si="0"/>
        <v>58</v>
      </c>
      <c r="O32" s="123">
        <f t="shared" si="1"/>
        <v>59</v>
      </c>
      <c r="P32" s="123">
        <f t="shared" si="4"/>
        <v>1</v>
      </c>
      <c r="Q32" s="139">
        <f t="shared" si="5"/>
        <v>1.7241379310344827E-2</v>
      </c>
      <c r="R32" s="7"/>
      <c r="S32" s="122">
        <f t="shared" si="2"/>
        <v>133</v>
      </c>
      <c r="T32" s="123">
        <f t="shared" si="3"/>
        <v>119</v>
      </c>
      <c r="U32" s="122">
        <f t="shared" si="6"/>
        <v>-14</v>
      </c>
      <c r="V32" s="94">
        <f t="shared" si="7"/>
        <v>-0.10526315789473684</v>
      </c>
    </row>
    <row r="33" spans="1:22" x14ac:dyDescent="0.25">
      <c r="A33" s="138" t="s">
        <v>29</v>
      </c>
      <c r="B33" s="123">
        <v>185</v>
      </c>
      <c r="C33" s="123">
        <v>190</v>
      </c>
      <c r="D33" s="123">
        <v>194</v>
      </c>
      <c r="E33" s="123">
        <v>164</v>
      </c>
      <c r="F33" s="123">
        <v>213</v>
      </c>
      <c r="G33" s="123">
        <v>217</v>
      </c>
      <c r="H33" s="123">
        <v>239</v>
      </c>
      <c r="I33" s="123">
        <v>184</v>
      </c>
      <c r="J33" s="123">
        <v>231</v>
      </c>
      <c r="K33" s="123">
        <v>185</v>
      </c>
      <c r="L33" s="123">
        <v>213</v>
      </c>
      <c r="M33" s="121"/>
      <c r="N33" s="123">
        <f t="shared" si="0"/>
        <v>456</v>
      </c>
      <c r="O33" s="123">
        <f t="shared" si="1"/>
        <v>398</v>
      </c>
      <c r="P33" s="123">
        <f t="shared" si="4"/>
        <v>-58</v>
      </c>
      <c r="Q33" s="139">
        <f t="shared" si="5"/>
        <v>-0.12719298245614036</v>
      </c>
      <c r="R33" s="7"/>
      <c r="S33" s="122">
        <f t="shared" si="2"/>
        <v>833</v>
      </c>
      <c r="T33" s="123">
        <f t="shared" si="3"/>
        <v>813</v>
      </c>
      <c r="U33" s="122">
        <f t="shared" si="6"/>
        <v>-20</v>
      </c>
      <c r="V33" s="94">
        <f t="shared" si="7"/>
        <v>-2.4009603841536616E-2</v>
      </c>
    </row>
    <row r="34" spans="1:22" ht="18" customHeight="1" x14ac:dyDescent="0.25">
      <c r="A34" s="138" t="s">
        <v>30</v>
      </c>
      <c r="B34" s="123">
        <v>615</v>
      </c>
      <c r="C34" s="123">
        <v>524</v>
      </c>
      <c r="D34" s="123">
        <v>555</v>
      </c>
      <c r="E34" s="123">
        <v>389</v>
      </c>
      <c r="F34" s="123">
        <v>521</v>
      </c>
      <c r="G34" s="123">
        <v>493</v>
      </c>
      <c r="H34" s="123">
        <v>473</v>
      </c>
      <c r="I34" s="123">
        <v>438</v>
      </c>
      <c r="J34" s="123">
        <v>523</v>
      </c>
      <c r="K34" s="123">
        <v>533</v>
      </c>
      <c r="L34" s="123">
        <v>550</v>
      </c>
      <c r="M34" s="121"/>
      <c r="N34" s="123">
        <f t="shared" si="0"/>
        <v>966</v>
      </c>
      <c r="O34" s="123">
        <f t="shared" si="1"/>
        <v>1083</v>
      </c>
      <c r="P34" s="123">
        <f t="shared" si="4"/>
        <v>117</v>
      </c>
      <c r="Q34" s="139">
        <f t="shared" si="5"/>
        <v>0.12111801242236025</v>
      </c>
      <c r="R34" s="7"/>
      <c r="S34" s="122">
        <f t="shared" si="2"/>
        <v>1876</v>
      </c>
      <c r="T34" s="123">
        <f t="shared" si="3"/>
        <v>2044</v>
      </c>
      <c r="U34" s="122">
        <f t="shared" si="6"/>
        <v>168</v>
      </c>
      <c r="V34" s="94">
        <f t="shared" si="7"/>
        <v>8.9552238805970144E-2</v>
      </c>
    </row>
    <row r="35" spans="1:22" x14ac:dyDescent="0.25">
      <c r="A35" s="138" t="s">
        <v>31</v>
      </c>
      <c r="B35" s="123">
        <v>180</v>
      </c>
      <c r="C35" s="123">
        <v>154</v>
      </c>
      <c r="D35" s="123">
        <v>155</v>
      </c>
      <c r="E35" s="123">
        <v>135</v>
      </c>
      <c r="F35" s="123">
        <v>156</v>
      </c>
      <c r="G35" s="123">
        <v>169</v>
      </c>
      <c r="H35" s="123">
        <v>151</v>
      </c>
      <c r="I35" s="123">
        <v>136</v>
      </c>
      <c r="J35" s="123">
        <v>184</v>
      </c>
      <c r="K35" s="123">
        <v>168</v>
      </c>
      <c r="L35" s="123">
        <v>178</v>
      </c>
      <c r="M35" s="121"/>
      <c r="N35" s="123">
        <f t="shared" si="0"/>
        <v>320</v>
      </c>
      <c r="O35" s="123">
        <f t="shared" si="1"/>
        <v>346</v>
      </c>
      <c r="P35" s="123">
        <f t="shared" si="4"/>
        <v>26</v>
      </c>
      <c r="Q35" s="139">
        <f t="shared" si="5"/>
        <v>8.1250000000000003E-2</v>
      </c>
      <c r="R35" s="7"/>
      <c r="S35" s="122">
        <f t="shared" si="2"/>
        <v>611</v>
      </c>
      <c r="T35" s="123">
        <f t="shared" si="3"/>
        <v>666</v>
      </c>
      <c r="U35" s="122">
        <f t="shared" si="6"/>
        <v>55</v>
      </c>
      <c r="V35" s="94">
        <f t="shared" si="7"/>
        <v>9.0016366612111293E-2</v>
      </c>
    </row>
    <row r="36" spans="1:22" x14ac:dyDescent="0.25">
      <c r="A36" s="138" t="s">
        <v>32</v>
      </c>
      <c r="B36" s="123">
        <v>325</v>
      </c>
      <c r="C36" s="123">
        <v>293</v>
      </c>
      <c r="D36" s="123">
        <v>275</v>
      </c>
      <c r="E36" s="123">
        <v>216</v>
      </c>
      <c r="F36" s="123">
        <v>264</v>
      </c>
      <c r="G36" s="123">
        <v>266</v>
      </c>
      <c r="H36" s="123">
        <v>268</v>
      </c>
      <c r="I36" s="123">
        <v>230</v>
      </c>
      <c r="J36" s="123">
        <v>273</v>
      </c>
      <c r="K36" s="123">
        <v>243</v>
      </c>
      <c r="L36" s="123">
        <v>258</v>
      </c>
      <c r="M36" s="121"/>
      <c r="N36" s="123">
        <f t="shared" si="0"/>
        <v>534</v>
      </c>
      <c r="O36" s="123">
        <f t="shared" si="1"/>
        <v>501</v>
      </c>
      <c r="P36" s="123">
        <f t="shared" si="4"/>
        <v>-33</v>
      </c>
      <c r="Q36" s="139">
        <f t="shared" si="5"/>
        <v>-6.1797752808988762E-2</v>
      </c>
      <c r="R36" s="7"/>
      <c r="S36" s="122">
        <f t="shared" si="2"/>
        <v>1014</v>
      </c>
      <c r="T36" s="123">
        <f t="shared" si="3"/>
        <v>1004</v>
      </c>
      <c r="U36" s="122">
        <f t="shared" si="6"/>
        <v>-10</v>
      </c>
      <c r="V36" s="94">
        <f t="shared" si="7"/>
        <v>-9.8619329388560158E-3</v>
      </c>
    </row>
    <row r="37" spans="1:22" x14ac:dyDescent="0.25">
      <c r="A37" s="138" t="s">
        <v>33</v>
      </c>
      <c r="B37" s="123">
        <v>417</v>
      </c>
      <c r="C37" s="123">
        <v>371</v>
      </c>
      <c r="D37" s="123">
        <v>392</v>
      </c>
      <c r="E37" s="123">
        <v>347</v>
      </c>
      <c r="F37" s="123">
        <v>417</v>
      </c>
      <c r="G37" s="123">
        <v>407</v>
      </c>
      <c r="H37" s="123">
        <v>391</v>
      </c>
      <c r="I37" s="123">
        <v>352</v>
      </c>
      <c r="J37" s="123">
        <v>370</v>
      </c>
      <c r="K37" s="123">
        <v>327</v>
      </c>
      <c r="L37" s="123">
        <v>440</v>
      </c>
      <c r="M37" s="121"/>
      <c r="N37" s="123">
        <f t="shared" si="0"/>
        <v>798</v>
      </c>
      <c r="O37" s="123">
        <f t="shared" si="1"/>
        <v>767</v>
      </c>
      <c r="P37" s="123">
        <f t="shared" si="4"/>
        <v>-31</v>
      </c>
      <c r="Q37" s="139">
        <f t="shared" si="5"/>
        <v>-3.8847117794486213E-2</v>
      </c>
      <c r="R37" s="7"/>
      <c r="S37" s="122">
        <f t="shared" si="2"/>
        <v>1562</v>
      </c>
      <c r="T37" s="123">
        <f t="shared" si="3"/>
        <v>1489</v>
      </c>
      <c r="U37" s="122">
        <f t="shared" si="6"/>
        <v>-73</v>
      </c>
      <c r="V37" s="94">
        <f t="shared" si="7"/>
        <v>-4.6734955185659413E-2</v>
      </c>
    </row>
    <row r="38" spans="1:22" x14ac:dyDescent="0.25">
      <c r="A38" s="140"/>
      <c r="B38" s="140"/>
      <c r="C38" s="140"/>
      <c r="D38" s="140"/>
      <c r="E38" s="140"/>
      <c r="F38" s="124"/>
      <c r="G38" s="125"/>
      <c r="H38" s="125"/>
      <c r="I38" s="124"/>
      <c r="J38" s="38"/>
      <c r="K38" s="126"/>
      <c r="L38" s="126"/>
      <c r="N38" s="141"/>
      <c r="O38" s="142"/>
      <c r="P38" s="143"/>
      <c r="Q38" s="144"/>
      <c r="R38" s="7"/>
    </row>
    <row r="39" spans="1:22" x14ac:dyDescent="0.25">
      <c r="Q39" s="7"/>
    </row>
    <row r="75" spans="1:8" x14ac:dyDescent="0.25">
      <c r="A75" s="145"/>
      <c r="B75" s="145"/>
      <c r="C75" s="145"/>
      <c r="D75" s="145"/>
      <c r="E75" s="145"/>
      <c r="F75" s="127"/>
      <c r="G75" s="127"/>
      <c r="H75" s="127"/>
    </row>
  </sheetData>
  <mergeCells count="7">
    <mergeCell ref="F3:I3"/>
    <mergeCell ref="B3:E3"/>
    <mergeCell ref="J3:L3"/>
    <mergeCell ref="N2:Q2"/>
    <mergeCell ref="S2:V2"/>
    <mergeCell ref="P3:Q3"/>
    <mergeCell ref="U3:V3"/>
  </mergeCells>
  <pageMargins left="0.7" right="0.7" top="0.75" bottom="0.75" header="0.3" footer="0.3"/>
  <pageSetup paperSize="9" scale="43" orientation="landscape" r:id="rId1"/>
  <ignoredErrors>
    <ignoredError sqref="N5 O37 N6:N26 N27:N37 O5:O36 S19:T37 S5:T1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44"/>
  <sheetViews>
    <sheetView showGridLines="0" workbookViewId="0">
      <pane xSplit="1" topLeftCell="B1" activePane="topRight" state="frozen"/>
      <selection pane="topRight" activeCell="A73" sqref="A73"/>
    </sheetView>
  </sheetViews>
  <sheetFormatPr defaultRowHeight="15" x14ac:dyDescent="0.25"/>
  <cols>
    <col min="1" max="1" customWidth="true" style="37" width="51.28515625" collapsed="false"/>
    <col min="2" max="2" bestFit="true" customWidth="true" style="37" width="11.5703125" collapsed="false"/>
    <col min="3" max="3" bestFit="true" customWidth="true" style="37" width="10.28515625" collapsed="false"/>
    <col min="4" max="4" bestFit="true" customWidth="true" style="37" width="10.5703125" collapsed="false"/>
    <col min="5" max="5" bestFit="true" customWidth="true" style="37" width="11.5703125" collapsed="false"/>
    <col min="6" max="6" customWidth="true" style="37" width="11.140625" collapsed="false"/>
    <col min="7" max="7" customWidth="true" style="148" width="11.42578125" collapsed="false"/>
    <col min="8" max="8" customWidth="true" style="37" width="11.42578125" collapsed="false"/>
    <col min="9" max="9" bestFit="true" customWidth="true" style="38" width="10.5703125" collapsed="false"/>
    <col min="10" max="10" customWidth="true" style="38" width="12.5703125" collapsed="false"/>
    <col min="11" max="12" customWidth="true" style="37" width="12.5703125" collapsed="false"/>
    <col min="13" max="13" customWidth="true" style="37" width="3.42578125" collapsed="false"/>
    <col min="14" max="17" customWidth="true" style="37" width="9.85546875" collapsed="false"/>
    <col min="18" max="18" customWidth="true" style="37" width="3.5703125" collapsed="false"/>
    <col min="19" max="258" style="37" width="9.140625" collapsed="false"/>
    <col min="259" max="259" customWidth="true" style="37" width="51.28515625" collapsed="false"/>
    <col min="260" max="260" customWidth="true" style="37" width="11.42578125" collapsed="false"/>
    <col min="261" max="261" bestFit="true" customWidth="true" style="37" width="11.5703125" collapsed="false"/>
    <col min="262" max="262" customWidth="true" style="37" width="11.140625" collapsed="false"/>
    <col min="263" max="264" customWidth="true" style="37" width="11.42578125" collapsed="false"/>
    <col min="265" max="265" bestFit="true" customWidth="true" style="37" width="10.5703125" collapsed="false"/>
    <col min="266" max="268" customWidth="true" style="37" width="12.5703125" collapsed="false"/>
    <col min="269" max="269" customWidth="true" style="37" width="3.42578125" collapsed="false"/>
    <col min="270" max="273" customWidth="true" style="37" width="9.85546875" collapsed="false"/>
    <col min="274" max="274" customWidth="true" style="37" width="3.5703125" collapsed="false"/>
    <col min="275" max="514" style="37" width="9.140625" collapsed="false"/>
    <col min="515" max="515" customWidth="true" style="37" width="51.28515625" collapsed="false"/>
    <col min="516" max="516" customWidth="true" style="37" width="11.42578125" collapsed="false"/>
    <col min="517" max="517" bestFit="true" customWidth="true" style="37" width="11.5703125" collapsed="false"/>
    <col min="518" max="518" customWidth="true" style="37" width="11.140625" collapsed="false"/>
    <col min="519" max="520" customWidth="true" style="37" width="11.42578125" collapsed="false"/>
    <col min="521" max="521" bestFit="true" customWidth="true" style="37" width="10.5703125" collapsed="false"/>
    <col min="522" max="524" customWidth="true" style="37" width="12.5703125" collapsed="false"/>
    <col min="525" max="525" customWidth="true" style="37" width="3.42578125" collapsed="false"/>
    <col min="526" max="529" customWidth="true" style="37" width="9.85546875" collapsed="false"/>
    <col min="530" max="530" customWidth="true" style="37" width="3.5703125" collapsed="false"/>
    <col min="531" max="770" style="37" width="9.140625" collapsed="false"/>
    <col min="771" max="771" customWidth="true" style="37" width="51.28515625" collapsed="false"/>
    <col min="772" max="772" customWidth="true" style="37" width="11.42578125" collapsed="false"/>
    <col min="773" max="773" bestFit="true" customWidth="true" style="37" width="11.5703125" collapsed="false"/>
    <col min="774" max="774" customWidth="true" style="37" width="11.140625" collapsed="false"/>
    <col min="775" max="776" customWidth="true" style="37" width="11.42578125" collapsed="false"/>
    <col min="777" max="777" bestFit="true" customWidth="true" style="37" width="10.5703125" collapsed="false"/>
    <col min="778" max="780" customWidth="true" style="37" width="12.5703125" collapsed="false"/>
    <col min="781" max="781" customWidth="true" style="37" width="3.42578125" collapsed="false"/>
    <col min="782" max="785" customWidth="true" style="37" width="9.85546875" collapsed="false"/>
    <col min="786" max="786" customWidth="true" style="37" width="3.5703125" collapsed="false"/>
    <col min="787" max="1026" style="37" width="9.140625" collapsed="false"/>
    <col min="1027" max="1027" customWidth="true" style="37" width="51.28515625" collapsed="false"/>
    <col min="1028" max="1028" customWidth="true" style="37" width="11.42578125" collapsed="false"/>
    <col min="1029" max="1029" bestFit="true" customWidth="true" style="37" width="11.5703125" collapsed="false"/>
    <col min="1030" max="1030" customWidth="true" style="37" width="11.140625" collapsed="false"/>
    <col min="1031" max="1032" customWidth="true" style="37" width="11.42578125" collapsed="false"/>
    <col min="1033" max="1033" bestFit="true" customWidth="true" style="37" width="10.5703125" collapsed="false"/>
    <col min="1034" max="1036" customWidth="true" style="37" width="12.5703125" collapsed="false"/>
    <col min="1037" max="1037" customWidth="true" style="37" width="3.42578125" collapsed="false"/>
    <col min="1038" max="1041" customWidth="true" style="37" width="9.85546875" collapsed="false"/>
    <col min="1042" max="1042" customWidth="true" style="37" width="3.5703125" collapsed="false"/>
    <col min="1043" max="1282" style="37" width="9.140625" collapsed="false"/>
    <col min="1283" max="1283" customWidth="true" style="37" width="51.28515625" collapsed="false"/>
    <col min="1284" max="1284" customWidth="true" style="37" width="11.42578125" collapsed="false"/>
    <col min="1285" max="1285" bestFit="true" customWidth="true" style="37" width="11.5703125" collapsed="false"/>
    <col min="1286" max="1286" customWidth="true" style="37" width="11.140625" collapsed="false"/>
    <col min="1287" max="1288" customWidth="true" style="37" width="11.42578125" collapsed="false"/>
    <col min="1289" max="1289" bestFit="true" customWidth="true" style="37" width="10.5703125" collapsed="false"/>
    <col min="1290" max="1292" customWidth="true" style="37" width="12.5703125" collapsed="false"/>
    <col min="1293" max="1293" customWidth="true" style="37" width="3.42578125" collapsed="false"/>
    <col min="1294" max="1297" customWidth="true" style="37" width="9.85546875" collapsed="false"/>
    <col min="1298" max="1298" customWidth="true" style="37" width="3.5703125" collapsed="false"/>
    <col min="1299" max="1538" style="37" width="9.140625" collapsed="false"/>
    <col min="1539" max="1539" customWidth="true" style="37" width="51.28515625" collapsed="false"/>
    <col min="1540" max="1540" customWidth="true" style="37" width="11.42578125" collapsed="false"/>
    <col min="1541" max="1541" bestFit="true" customWidth="true" style="37" width="11.5703125" collapsed="false"/>
    <col min="1542" max="1542" customWidth="true" style="37" width="11.140625" collapsed="false"/>
    <col min="1543" max="1544" customWidth="true" style="37" width="11.42578125" collapsed="false"/>
    <col min="1545" max="1545" bestFit="true" customWidth="true" style="37" width="10.5703125" collapsed="false"/>
    <col min="1546" max="1548" customWidth="true" style="37" width="12.5703125" collapsed="false"/>
    <col min="1549" max="1549" customWidth="true" style="37" width="3.42578125" collapsed="false"/>
    <col min="1550" max="1553" customWidth="true" style="37" width="9.85546875" collapsed="false"/>
    <col min="1554" max="1554" customWidth="true" style="37" width="3.5703125" collapsed="false"/>
    <col min="1555" max="1794" style="37" width="9.140625" collapsed="false"/>
    <col min="1795" max="1795" customWidth="true" style="37" width="51.28515625" collapsed="false"/>
    <col min="1796" max="1796" customWidth="true" style="37" width="11.42578125" collapsed="false"/>
    <col min="1797" max="1797" bestFit="true" customWidth="true" style="37" width="11.5703125" collapsed="false"/>
    <col min="1798" max="1798" customWidth="true" style="37" width="11.140625" collapsed="false"/>
    <col min="1799" max="1800" customWidth="true" style="37" width="11.42578125" collapsed="false"/>
    <col min="1801" max="1801" bestFit="true" customWidth="true" style="37" width="10.5703125" collapsed="false"/>
    <col min="1802" max="1804" customWidth="true" style="37" width="12.5703125" collapsed="false"/>
    <col min="1805" max="1805" customWidth="true" style="37" width="3.42578125" collapsed="false"/>
    <col min="1806" max="1809" customWidth="true" style="37" width="9.85546875" collapsed="false"/>
    <col min="1810" max="1810" customWidth="true" style="37" width="3.5703125" collapsed="false"/>
    <col min="1811" max="2050" style="37" width="9.140625" collapsed="false"/>
    <col min="2051" max="2051" customWidth="true" style="37" width="51.28515625" collapsed="false"/>
    <col min="2052" max="2052" customWidth="true" style="37" width="11.42578125" collapsed="false"/>
    <col min="2053" max="2053" bestFit="true" customWidth="true" style="37" width="11.5703125" collapsed="false"/>
    <col min="2054" max="2054" customWidth="true" style="37" width="11.140625" collapsed="false"/>
    <col min="2055" max="2056" customWidth="true" style="37" width="11.42578125" collapsed="false"/>
    <col min="2057" max="2057" bestFit="true" customWidth="true" style="37" width="10.5703125" collapsed="false"/>
    <col min="2058" max="2060" customWidth="true" style="37" width="12.5703125" collapsed="false"/>
    <col min="2061" max="2061" customWidth="true" style="37" width="3.42578125" collapsed="false"/>
    <col min="2062" max="2065" customWidth="true" style="37" width="9.85546875" collapsed="false"/>
    <col min="2066" max="2066" customWidth="true" style="37" width="3.5703125" collapsed="false"/>
    <col min="2067" max="2306" style="37" width="9.140625" collapsed="false"/>
    <col min="2307" max="2307" customWidth="true" style="37" width="51.28515625" collapsed="false"/>
    <col min="2308" max="2308" customWidth="true" style="37" width="11.42578125" collapsed="false"/>
    <col min="2309" max="2309" bestFit="true" customWidth="true" style="37" width="11.5703125" collapsed="false"/>
    <col min="2310" max="2310" customWidth="true" style="37" width="11.140625" collapsed="false"/>
    <col min="2311" max="2312" customWidth="true" style="37" width="11.42578125" collapsed="false"/>
    <col min="2313" max="2313" bestFit="true" customWidth="true" style="37" width="10.5703125" collapsed="false"/>
    <col min="2314" max="2316" customWidth="true" style="37" width="12.5703125" collapsed="false"/>
    <col min="2317" max="2317" customWidth="true" style="37" width="3.42578125" collapsed="false"/>
    <col min="2318" max="2321" customWidth="true" style="37" width="9.85546875" collapsed="false"/>
    <col min="2322" max="2322" customWidth="true" style="37" width="3.5703125" collapsed="false"/>
    <col min="2323" max="2562" style="37" width="9.140625" collapsed="false"/>
    <col min="2563" max="2563" customWidth="true" style="37" width="51.28515625" collapsed="false"/>
    <col min="2564" max="2564" customWidth="true" style="37" width="11.42578125" collapsed="false"/>
    <col min="2565" max="2565" bestFit="true" customWidth="true" style="37" width="11.5703125" collapsed="false"/>
    <col min="2566" max="2566" customWidth="true" style="37" width="11.140625" collapsed="false"/>
    <col min="2567" max="2568" customWidth="true" style="37" width="11.42578125" collapsed="false"/>
    <col min="2569" max="2569" bestFit="true" customWidth="true" style="37" width="10.5703125" collapsed="false"/>
    <col min="2570" max="2572" customWidth="true" style="37" width="12.5703125" collapsed="false"/>
    <col min="2573" max="2573" customWidth="true" style="37" width="3.42578125" collapsed="false"/>
    <col min="2574" max="2577" customWidth="true" style="37" width="9.85546875" collapsed="false"/>
    <col min="2578" max="2578" customWidth="true" style="37" width="3.5703125" collapsed="false"/>
    <col min="2579" max="2818" style="37" width="9.140625" collapsed="false"/>
    <col min="2819" max="2819" customWidth="true" style="37" width="51.28515625" collapsed="false"/>
    <col min="2820" max="2820" customWidth="true" style="37" width="11.42578125" collapsed="false"/>
    <col min="2821" max="2821" bestFit="true" customWidth="true" style="37" width="11.5703125" collapsed="false"/>
    <col min="2822" max="2822" customWidth="true" style="37" width="11.140625" collapsed="false"/>
    <col min="2823" max="2824" customWidth="true" style="37" width="11.42578125" collapsed="false"/>
    <col min="2825" max="2825" bestFit="true" customWidth="true" style="37" width="10.5703125" collapsed="false"/>
    <col min="2826" max="2828" customWidth="true" style="37" width="12.5703125" collapsed="false"/>
    <col min="2829" max="2829" customWidth="true" style="37" width="3.42578125" collapsed="false"/>
    <col min="2830" max="2833" customWidth="true" style="37" width="9.85546875" collapsed="false"/>
    <col min="2834" max="2834" customWidth="true" style="37" width="3.5703125" collapsed="false"/>
    <col min="2835" max="3074" style="37" width="9.140625" collapsed="false"/>
    <col min="3075" max="3075" customWidth="true" style="37" width="51.28515625" collapsed="false"/>
    <col min="3076" max="3076" customWidth="true" style="37" width="11.42578125" collapsed="false"/>
    <col min="3077" max="3077" bestFit="true" customWidth="true" style="37" width="11.5703125" collapsed="false"/>
    <col min="3078" max="3078" customWidth="true" style="37" width="11.140625" collapsed="false"/>
    <col min="3079" max="3080" customWidth="true" style="37" width="11.42578125" collapsed="false"/>
    <col min="3081" max="3081" bestFit="true" customWidth="true" style="37" width="10.5703125" collapsed="false"/>
    <col min="3082" max="3084" customWidth="true" style="37" width="12.5703125" collapsed="false"/>
    <col min="3085" max="3085" customWidth="true" style="37" width="3.42578125" collapsed="false"/>
    <col min="3086" max="3089" customWidth="true" style="37" width="9.85546875" collapsed="false"/>
    <col min="3090" max="3090" customWidth="true" style="37" width="3.5703125" collapsed="false"/>
    <col min="3091" max="3330" style="37" width="9.140625" collapsed="false"/>
    <col min="3331" max="3331" customWidth="true" style="37" width="51.28515625" collapsed="false"/>
    <col min="3332" max="3332" customWidth="true" style="37" width="11.42578125" collapsed="false"/>
    <col min="3333" max="3333" bestFit="true" customWidth="true" style="37" width="11.5703125" collapsed="false"/>
    <col min="3334" max="3334" customWidth="true" style="37" width="11.140625" collapsed="false"/>
    <col min="3335" max="3336" customWidth="true" style="37" width="11.42578125" collapsed="false"/>
    <col min="3337" max="3337" bestFit="true" customWidth="true" style="37" width="10.5703125" collapsed="false"/>
    <col min="3338" max="3340" customWidth="true" style="37" width="12.5703125" collapsed="false"/>
    <col min="3341" max="3341" customWidth="true" style="37" width="3.42578125" collapsed="false"/>
    <col min="3342" max="3345" customWidth="true" style="37" width="9.85546875" collapsed="false"/>
    <col min="3346" max="3346" customWidth="true" style="37" width="3.5703125" collapsed="false"/>
    <col min="3347" max="3586" style="37" width="9.140625" collapsed="false"/>
    <col min="3587" max="3587" customWidth="true" style="37" width="51.28515625" collapsed="false"/>
    <col min="3588" max="3588" customWidth="true" style="37" width="11.42578125" collapsed="false"/>
    <col min="3589" max="3589" bestFit="true" customWidth="true" style="37" width="11.5703125" collapsed="false"/>
    <col min="3590" max="3590" customWidth="true" style="37" width="11.140625" collapsed="false"/>
    <col min="3591" max="3592" customWidth="true" style="37" width="11.42578125" collapsed="false"/>
    <col min="3593" max="3593" bestFit="true" customWidth="true" style="37" width="10.5703125" collapsed="false"/>
    <col min="3594" max="3596" customWidth="true" style="37" width="12.5703125" collapsed="false"/>
    <col min="3597" max="3597" customWidth="true" style="37" width="3.42578125" collapsed="false"/>
    <col min="3598" max="3601" customWidth="true" style="37" width="9.85546875" collapsed="false"/>
    <col min="3602" max="3602" customWidth="true" style="37" width="3.5703125" collapsed="false"/>
    <col min="3603" max="3842" style="37" width="9.140625" collapsed="false"/>
    <col min="3843" max="3843" customWidth="true" style="37" width="51.28515625" collapsed="false"/>
    <col min="3844" max="3844" customWidth="true" style="37" width="11.42578125" collapsed="false"/>
    <col min="3845" max="3845" bestFit="true" customWidth="true" style="37" width="11.5703125" collapsed="false"/>
    <col min="3846" max="3846" customWidth="true" style="37" width="11.140625" collapsed="false"/>
    <col min="3847" max="3848" customWidth="true" style="37" width="11.42578125" collapsed="false"/>
    <col min="3849" max="3849" bestFit="true" customWidth="true" style="37" width="10.5703125" collapsed="false"/>
    <col min="3850" max="3852" customWidth="true" style="37" width="12.5703125" collapsed="false"/>
    <col min="3853" max="3853" customWidth="true" style="37" width="3.42578125" collapsed="false"/>
    <col min="3854" max="3857" customWidth="true" style="37" width="9.85546875" collapsed="false"/>
    <col min="3858" max="3858" customWidth="true" style="37" width="3.5703125" collapsed="false"/>
    <col min="3859" max="4098" style="37" width="9.140625" collapsed="false"/>
    <col min="4099" max="4099" customWidth="true" style="37" width="51.28515625" collapsed="false"/>
    <col min="4100" max="4100" customWidth="true" style="37" width="11.42578125" collapsed="false"/>
    <col min="4101" max="4101" bestFit="true" customWidth="true" style="37" width="11.5703125" collapsed="false"/>
    <col min="4102" max="4102" customWidth="true" style="37" width="11.140625" collapsed="false"/>
    <col min="4103" max="4104" customWidth="true" style="37" width="11.42578125" collapsed="false"/>
    <col min="4105" max="4105" bestFit="true" customWidth="true" style="37" width="10.5703125" collapsed="false"/>
    <col min="4106" max="4108" customWidth="true" style="37" width="12.5703125" collapsed="false"/>
    <col min="4109" max="4109" customWidth="true" style="37" width="3.42578125" collapsed="false"/>
    <col min="4110" max="4113" customWidth="true" style="37" width="9.85546875" collapsed="false"/>
    <col min="4114" max="4114" customWidth="true" style="37" width="3.5703125" collapsed="false"/>
    <col min="4115" max="4354" style="37" width="9.140625" collapsed="false"/>
    <col min="4355" max="4355" customWidth="true" style="37" width="51.28515625" collapsed="false"/>
    <col min="4356" max="4356" customWidth="true" style="37" width="11.42578125" collapsed="false"/>
    <col min="4357" max="4357" bestFit="true" customWidth="true" style="37" width="11.5703125" collapsed="false"/>
    <col min="4358" max="4358" customWidth="true" style="37" width="11.140625" collapsed="false"/>
    <col min="4359" max="4360" customWidth="true" style="37" width="11.42578125" collapsed="false"/>
    <col min="4361" max="4361" bestFit="true" customWidth="true" style="37" width="10.5703125" collapsed="false"/>
    <col min="4362" max="4364" customWidth="true" style="37" width="12.5703125" collapsed="false"/>
    <col min="4365" max="4365" customWidth="true" style="37" width="3.42578125" collapsed="false"/>
    <col min="4366" max="4369" customWidth="true" style="37" width="9.85546875" collapsed="false"/>
    <col min="4370" max="4370" customWidth="true" style="37" width="3.5703125" collapsed="false"/>
    <col min="4371" max="4610" style="37" width="9.140625" collapsed="false"/>
    <col min="4611" max="4611" customWidth="true" style="37" width="51.28515625" collapsed="false"/>
    <col min="4612" max="4612" customWidth="true" style="37" width="11.42578125" collapsed="false"/>
    <col min="4613" max="4613" bestFit="true" customWidth="true" style="37" width="11.5703125" collapsed="false"/>
    <col min="4614" max="4614" customWidth="true" style="37" width="11.140625" collapsed="false"/>
    <col min="4615" max="4616" customWidth="true" style="37" width="11.42578125" collapsed="false"/>
    <col min="4617" max="4617" bestFit="true" customWidth="true" style="37" width="10.5703125" collapsed="false"/>
    <col min="4618" max="4620" customWidth="true" style="37" width="12.5703125" collapsed="false"/>
    <col min="4621" max="4621" customWidth="true" style="37" width="3.42578125" collapsed="false"/>
    <col min="4622" max="4625" customWidth="true" style="37" width="9.85546875" collapsed="false"/>
    <col min="4626" max="4626" customWidth="true" style="37" width="3.5703125" collapsed="false"/>
    <col min="4627" max="4866" style="37" width="9.140625" collapsed="false"/>
    <col min="4867" max="4867" customWidth="true" style="37" width="51.28515625" collapsed="false"/>
    <col min="4868" max="4868" customWidth="true" style="37" width="11.42578125" collapsed="false"/>
    <col min="4869" max="4869" bestFit="true" customWidth="true" style="37" width="11.5703125" collapsed="false"/>
    <col min="4870" max="4870" customWidth="true" style="37" width="11.140625" collapsed="false"/>
    <col min="4871" max="4872" customWidth="true" style="37" width="11.42578125" collapsed="false"/>
    <col min="4873" max="4873" bestFit="true" customWidth="true" style="37" width="10.5703125" collapsed="false"/>
    <col min="4874" max="4876" customWidth="true" style="37" width="12.5703125" collapsed="false"/>
    <col min="4877" max="4877" customWidth="true" style="37" width="3.42578125" collapsed="false"/>
    <col min="4878" max="4881" customWidth="true" style="37" width="9.85546875" collapsed="false"/>
    <col min="4882" max="4882" customWidth="true" style="37" width="3.5703125" collapsed="false"/>
    <col min="4883" max="5122" style="37" width="9.140625" collapsed="false"/>
    <col min="5123" max="5123" customWidth="true" style="37" width="51.28515625" collapsed="false"/>
    <col min="5124" max="5124" customWidth="true" style="37" width="11.42578125" collapsed="false"/>
    <col min="5125" max="5125" bestFit="true" customWidth="true" style="37" width="11.5703125" collapsed="false"/>
    <col min="5126" max="5126" customWidth="true" style="37" width="11.140625" collapsed="false"/>
    <col min="5127" max="5128" customWidth="true" style="37" width="11.42578125" collapsed="false"/>
    <col min="5129" max="5129" bestFit="true" customWidth="true" style="37" width="10.5703125" collapsed="false"/>
    <col min="5130" max="5132" customWidth="true" style="37" width="12.5703125" collapsed="false"/>
    <col min="5133" max="5133" customWidth="true" style="37" width="3.42578125" collapsed="false"/>
    <col min="5134" max="5137" customWidth="true" style="37" width="9.85546875" collapsed="false"/>
    <col min="5138" max="5138" customWidth="true" style="37" width="3.5703125" collapsed="false"/>
    <col min="5139" max="5378" style="37" width="9.140625" collapsed="false"/>
    <col min="5379" max="5379" customWidth="true" style="37" width="51.28515625" collapsed="false"/>
    <col min="5380" max="5380" customWidth="true" style="37" width="11.42578125" collapsed="false"/>
    <col min="5381" max="5381" bestFit="true" customWidth="true" style="37" width="11.5703125" collapsed="false"/>
    <col min="5382" max="5382" customWidth="true" style="37" width="11.140625" collapsed="false"/>
    <col min="5383" max="5384" customWidth="true" style="37" width="11.42578125" collapsed="false"/>
    <col min="5385" max="5385" bestFit="true" customWidth="true" style="37" width="10.5703125" collapsed="false"/>
    <col min="5386" max="5388" customWidth="true" style="37" width="12.5703125" collapsed="false"/>
    <col min="5389" max="5389" customWidth="true" style="37" width="3.42578125" collapsed="false"/>
    <col min="5390" max="5393" customWidth="true" style="37" width="9.85546875" collapsed="false"/>
    <col min="5394" max="5394" customWidth="true" style="37" width="3.5703125" collapsed="false"/>
    <col min="5395" max="5634" style="37" width="9.140625" collapsed="false"/>
    <col min="5635" max="5635" customWidth="true" style="37" width="51.28515625" collapsed="false"/>
    <col min="5636" max="5636" customWidth="true" style="37" width="11.42578125" collapsed="false"/>
    <col min="5637" max="5637" bestFit="true" customWidth="true" style="37" width="11.5703125" collapsed="false"/>
    <col min="5638" max="5638" customWidth="true" style="37" width="11.140625" collapsed="false"/>
    <col min="5639" max="5640" customWidth="true" style="37" width="11.42578125" collapsed="false"/>
    <col min="5641" max="5641" bestFit="true" customWidth="true" style="37" width="10.5703125" collapsed="false"/>
    <col min="5642" max="5644" customWidth="true" style="37" width="12.5703125" collapsed="false"/>
    <col min="5645" max="5645" customWidth="true" style="37" width="3.42578125" collapsed="false"/>
    <col min="5646" max="5649" customWidth="true" style="37" width="9.85546875" collapsed="false"/>
    <col min="5650" max="5650" customWidth="true" style="37" width="3.5703125" collapsed="false"/>
    <col min="5651" max="5890" style="37" width="9.140625" collapsed="false"/>
    <col min="5891" max="5891" customWidth="true" style="37" width="51.28515625" collapsed="false"/>
    <col min="5892" max="5892" customWidth="true" style="37" width="11.42578125" collapsed="false"/>
    <col min="5893" max="5893" bestFit="true" customWidth="true" style="37" width="11.5703125" collapsed="false"/>
    <col min="5894" max="5894" customWidth="true" style="37" width="11.140625" collapsed="false"/>
    <col min="5895" max="5896" customWidth="true" style="37" width="11.42578125" collapsed="false"/>
    <col min="5897" max="5897" bestFit="true" customWidth="true" style="37" width="10.5703125" collapsed="false"/>
    <col min="5898" max="5900" customWidth="true" style="37" width="12.5703125" collapsed="false"/>
    <col min="5901" max="5901" customWidth="true" style="37" width="3.42578125" collapsed="false"/>
    <col min="5902" max="5905" customWidth="true" style="37" width="9.85546875" collapsed="false"/>
    <col min="5906" max="5906" customWidth="true" style="37" width="3.5703125" collapsed="false"/>
    <col min="5907" max="6146" style="37" width="9.140625" collapsed="false"/>
    <col min="6147" max="6147" customWidth="true" style="37" width="51.28515625" collapsed="false"/>
    <col min="6148" max="6148" customWidth="true" style="37" width="11.42578125" collapsed="false"/>
    <col min="6149" max="6149" bestFit="true" customWidth="true" style="37" width="11.5703125" collapsed="false"/>
    <col min="6150" max="6150" customWidth="true" style="37" width="11.140625" collapsed="false"/>
    <col min="6151" max="6152" customWidth="true" style="37" width="11.42578125" collapsed="false"/>
    <col min="6153" max="6153" bestFit="true" customWidth="true" style="37" width="10.5703125" collapsed="false"/>
    <col min="6154" max="6156" customWidth="true" style="37" width="12.5703125" collapsed="false"/>
    <col min="6157" max="6157" customWidth="true" style="37" width="3.42578125" collapsed="false"/>
    <col min="6158" max="6161" customWidth="true" style="37" width="9.85546875" collapsed="false"/>
    <col min="6162" max="6162" customWidth="true" style="37" width="3.5703125" collapsed="false"/>
    <col min="6163" max="6402" style="37" width="9.140625" collapsed="false"/>
    <col min="6403" max="6403" customWidth="true" style="37" width="51.28515625" collapsed="false"/>
    <col min="6404" max="6404" customWidth="true" style="37" width="11.42578125" collapsed="false"/>
    <col min="6405" max="6405" bestFit="true" customWidth="true" style="37" width="11.5703125" collapsed="false"/>
    <col min="6406" max="6406" customWidth="true" style="37" width="11.140625" collapsed="false"/>
    <col min="6407" max="6408" customWidth="true" style="37" width="11.42578125" collapsed="false"/>
    <col min="6409" max="6409" bestFit="true" customWidth="true" style="37" width="10.5703125" collapsed="false"/>
    <col min="6410" max="6412" customWidth="true" style="37" width="12.5703125" collapsed="false"/>
    <col min="6413" max="6413" customWidth="true" style="37" width="3.42578125" collapsed="false"/>
    <col min="6414" max="6417" customWidth="true" style="37" width="9.85546875" collapsed="false"/>
    <col min="6418" max="6418" customWidth="true" style="37" width="3.5703125" collapsed="false"/>
    <col min="6419" max="6658" style="37" width="9.140625" collapsed="false"/>
    <col min="6659" max="6659" customWidth="true" style="37" width="51.28515625" collapsed="false"/>
    <col min="6660" max="6660" customWidth="true" style="37" width="11.42578125" collapsed="false"/>
    <col min="6661" max="6661" bestFit="true" customWidth="true" style="37" width="11.5703125" collapsed="false"/>
    <col min="6662" max="6662" customWidth="true" style="37" width="11.140625" collapsed="false"/>
    <col min="6663" max="6664" customWidth="true" style="37" width="11.42578125" collapsed="false"/>
    <col min="6665" max="6665" bestFit="true" customWidth="true" style="37" width="10.5703125" collapsed="false"/>
    <col min="6666" max="6668" customWidth="true" style="37" width="12.5703125" collapsed="false"/>
    <col min="6669" max="6669" customWidth="true" style="37" width="3.42578125" collapsed="false"/>
    <col min="6670" max="6673" customWidth="true" style="37" width="9.85546875" collapsed="false"/>
    <col min="6674" max="6674" customWidth="true" style="37" width="3.5703125" collapsed="false"/>
    <col min="6675" max="6914" style="37" width="9.140625" collapsed="false"/>
    <col min="6915" max="6915" customWidth="true" style="37" width="51.28515625" collapsed="false"/>
    <col min="6916" max="6916" customWidth="true" style="37" width="11.42578125" collapsed="false"/>
    <col min="6917" max="6917" bestFit="true" customWidth="true" style="37" width="11.5703125" collapsed="false"/>
    <col min="6918" max="6918" customWidth="true" style="37" width="11.140625" collapsed="false"/>
    <col min="6919" max="6920" customWidth="true" style="37" width="11.42578125" collapsed="false"/>
    <col min="6921" max="6921" bestFit="true" customWidth="true" style="37" width="10.5703125" collapsed="false"/>
    <col min="6922" max="6924" customWidth="true" style="37" width="12.5703125" collapsed="false"/>
    <col min="6925" max="6925" customWidth="true" style="37" width="3.42578125" collapsed="false"/>
    <col min="6926" max="6929" customWidth="true" style="37" width="9.85546875" collapsed="false"/>
    <col min="6930" max="6930" customWidth="true" style="37" width="3.5703125" collapsed="false"/>
    <col min="6931" max="7170" style="37" width="9.140625" collapsed="false"/>
    <col min="7171" max="7171" customWidth="true" style="37" width="51.28515625" collapsed="false"/>
    <col min="7172" max="7172" customWidth="true" style="37" width="11.42578125" collapsed="false"/>
    <col min="7173" max="7173" bestFit="true" customWidth="true" style="37" width="11.5703125" collapsed="false"/>
    <col min="7174" max="7174" customWidth="true" style="37" width="11.140625" collapsed="false"/>
    <col min="7175" max="7176" customWidth="true" style="37" width="11.42578125" collapsed="false"/>
    <col min="7177" max="7177" bestFit="true" customWidth="true" style="37" width="10.5703125" collapsed="false"/>
    <col min="7178" max="7180" customWidth="true" style="37" width="12.5703125" collapsed="false"/>
    <col min="7181" max="7181" customWidth="true" style="37" width="3.42578125" collapsed="false"/>
    <col min="7182" max="7185" customWidth="true" style="37" width="9.85546875" collapsed="false"/>
    <col min="7186" max="7186" customWidth="true" style="37" width="3.5703125" collapsed="false"/>
    <col min="7187" max="7426" style="37" width="9.140625" collapsed="false"/>
    <col min="7427" max="7427" customWidth="true" style="37" width="51.28515625" collapsed="false"/>
    <col min="7428" max="7428" customWidth="true" style="37" width="11.42578125" collapsed="false"/>
    <col min="7429" max="7429" bestFit="true" customWidth="true" style="37" width="11.5703125" collapsed="false"/>
    <col min="7430" max="7430" customWidth="true" style="37" width="11.140625" collapsed="false"/>
    <col min="7431" max="7432" customWidth="true" style="37" width="11.42578125" collapsed="false"/>
    <col min="7433" max="7433" bestFit="true" customWidth="true" style="37" width="10.5703125" collapsed="false"/>
    <col min="7434" max="7436" customWidth="true" style="37" width="12.5703125" collapsed="false"/>
    <col min="7437" max="7437" customWidth="true" style="37" width="3.42578125" collapsed="false"/>
    <col min="7438" max="7441" customWidth="true" style="37" width="9.85546875" collapsed="false"/>
    <col min="7442" max="7442" customWidth="true" style="37" width="3.5703125" collapsed="false"/>
    <col min="7443" max="7682" style="37" width="9.140625" collapsed="false"/>
    <col min="7683" max="7683" customWidth="true" style="37" width="51.28515625" collapsed="false"/>
    <col min="7684" max="7684" customWidth="true" style="37" width="11.42578125" collapsed="false"/>
    <col min="7685" max="7685" bestFit="true" customWidth="true" style="37" width="11.5703125" collapsed="false"/>
    <col min="7686" max="7686" customWidth="true" style="37" width="11.140625" collapsed="false"/>
    <col min="7687" max="7688" customWidth="true" style="37" width="11.42578125" collapsed="false"/>
    <col min="7689" max="7689" bestFit="true" customWidth="true" style="37" width="10.5703125" collapsed="false"/>
    <col min="7690" max="7692" customWidth="true" style="37" width="12.5703125" collapsed="false"/>
    <col min="7693" max="7693" customWidth="true" style="37" width="3.42578125" collapsed="false"/>
    <col min="7694" max="7697" customWidth="true" style="37" width="9.85546875" collapsed="false"/>
    <col min="7698" max="7698" customWidth="true" style="37" width="3.5703125" collapsed="false"/>
    <col min="7699" max="7938" style="37" width="9.140625" collapsed="false"/>
    <col min="7939" max="7939" customWidth="true" style="37" width="51.28515625" collapsed="false"/>
    <col min="7940" max="7940" customWidth="true" style="37" width="11.42578125" collapsed="false"/>
    <col min="7941" max="7941" bestFit="true" customWidth="true" style="37" width="11.5703125" collapsed="false"/>
    <col min="7942" max="7942" customWidth="true" style="37" width="11.140625" collapsed="false"/>
    <col min="7943" max="7944" customWidth="true" style="37" width="11.42578125" collapsed="false"/>
    <col min="7945" max="7945" bestFit="true" customWidth="true" style="37" width="10.5703125" collapsed="false"/>
    <col min="7946" max="7948" customWidth="true" style="37" width="12.5703125" collapsed="false"/>
    <col min="7949" max="7949" customWidth="true" style="37" width="3.42578125" collapsed="false"/>
    <col min="7950" max="7953" customWidth="true" style="37" width="9.85546875" collapsed="false"/>
    <col min="7954" max="7954" customWidth="true" style="37" width="3.5703125" collapsed="false"/>
    <col min="7955" max="8194" style="37" width="9.140625" collapsed="false"/>
    <col min="8195" max="8195" customWidth="true" style="37" width="51.28515625" collapsed="false"/>
    <col min="8196" max="8196" customWidth="true" style="37" width="11.42578125" collapsed="false"/>
    <col min="8197" max="8197" bestFit="true" customWidth="true" style="37" width="11.5703125" collapsed="false"/>
    <col min="8198" max="8198" customWidth="true" style="37" width="11.140625" collapsed="false"/>
    <col min="8199" max="8200" customWidth="true" style="37" width="11.42578125" collapsed="false"/>
    <col min="8201" max="8201" bestFit="true" customWidth="true" style="37" width="10.5703125" collapsed="false"/>
    <col min="8202" max="8204" customWidth="true" style="37" width="12.5703125" collapsed="false"/>
    <col min="8205" max="8205" customWidth="true" style="37" width="3.42578125" collapsed="false"/>
    <col min="8206" max="8209" customWidth="true" style="37" width="9.85546875" collapsed="false"/>
    <col min="8210" max="8210" customWidth="true" style="37" width="3.5703125" collapsed="false"/>
    <col min="8211" max="8450" style="37" width="9.140625" collapsed="false"/>
    <col min="8451" max="8451" customWidth="true" style="37" width="51.28515625" collapsed="false"/>
    <col min="8452" max="8452" customWidth="true" style="37" width="11.42578125" collapsed="false"/>
    <col min="8453" max="8453" bestFit="true" customWidth="true" style="37" width="11.5703125" collapsed="false"/>
    <col min="8454" max="8454" customWidth="true" style="37" width="11.140625" collapsed="false"/>
    <col min="8455" max="8456" customWidth="true" style="37" width="11.42578125" collapsed="false"/>
    <col min="8457" max="8457" bestFit="true" customWidth="true" style="37" width="10.5703125" collapsed="false"/>
    <col min="8458" max="8460" customWidth="true" style="37" width="12.5703125" collapsed="false"/>
    <col min="8461" max="8461" customWidth="true" style="37" width="3.42578125" collapsed="false"/>
    <col min="8462" max="8465" customWidth="true" style="37" width="9.85546875" collapsed="false"/>
    <col min="8466" max="8466" customWidth="true" style="37" width="3.5703125" collapsed="false"/>
    <col min="8467" max="8706" style="37" width="9.140625" collapsed="false"/>
    <col min="8707" max="8707" customWidth="true" style="37" width="51.28515625" collapsed="false"/>
    <col min="8708" max="8708" customWidth="true" style="37" width="11.42578125" collapsed="false"/>
    <col min="8709" max="8709" bestFit="true" customWidth="true" style="37" width="11.5703125" collapsed="false"/>
    <col min="8710" max="8710" customWidth="true" style="37" width="11.140625" collapsed="false"/>
    <col min="8711" max="8712" customWidth="true" style="37" width="11.42578125" collapsed="false"/>
    <col min="8713" max="8713" bestFit="true" customWidth="true" style="37" width="10.5703125" collapsed="false"/>
    <col min="8714" max="8716" customWidth="true" style="37" width="12.5703125" collapsed="false"/>
    <col min="8717" max="8717" customWidth="true" style="37" width="3.42578125" collapsed="false"/>
    <col min="8718" max="8721" customWidth="true" style="37" width="9.85546875" collapsed="false"/>
    <col min="8722" max="8722" customWidth="true" style="37" width="3.5703125" collapsed="false"/>
    <col min="8723" max="8962" style="37" width="9.140625" collapsed="false"/>
    <col min="8963" max="8963" customWidth="true" style="37" width="51.28515625" collapsed="false"/>
    <col min="8964" max="8964" customWidth="true" style="37" width="11.42578125" collapsed="false"/>
    <col min="8965" max="8965" bestFit="true" customWidth="true" style="37" width="11.5703125" collapsed="false"/>
    <col min="8966" max="8966" customWidth="true" style="37" width="11.140625" collapsed="false"/>
    <col min="8967" max="8968" customWidth="true" style="37" width="11.42578125" collapsed="false"/>
    <col min="8969" max="8969" bestFit="true" customWidth="true" style="37" width="10.5703125" collapsed="false"/>
    <col min="8970" max="8972" customWidth="true" style="37" width="12.5703125" collapsed="false"/>
    <col min="8973" max="8973" customWidth="true" style="37" width="3.42578125" collapsed="false"/>
    <col min="8974" max="8977" customWidth="true" style="37" width="9.85546875" collapsed="false"/>
    <col min="8978" max="8978" customWidth="true" style="37" width="3.5703125" collapsed="false"/>
    <col min="8979" max="9218" style="37" width="9.140625" collapsed="false"/>
    <col min="9219" max="9219" customWidth="true" style="37" width="51.28515625" collapsed="false"/>
    <col min="9220" max="9220" customWidth="true" style="37" width="11.42578125" collapsed="false"/>
    <col min="9221" max="9221" bestFit="true" customWidth="true" style="37" width="11.5703125" collapsed="false"/>
    <col min="9222" max="9222" customWidth="true" style="37" width="11.140625" collapsed="false"/>
    <col min="9223" max="9224" customWidth="true" style="37" width="11.42578125" collapsed="false"/>
    <col min="9225" max="9225" bestFit="true" customWidth="true" style="37" width="10.5703125" collapsed="false"/>
    <col min="9226" max="9228" customWidth="true" style="37" width="12.5703125" collapsed="false"/>
    <col min="9229" max="9229" customWidth="true" style="37" width="3.42578125" collapsed="false"/>
    <col min="9230" max="9233" customWidth="true" style="37" width="9.85546875" collapsed="false"/>
    <col min="9234" max="9234" customWidth="true" style="37" width="3.5703125" collapsed="false"/>
    <col min="9235" max="9474" style="37" width="9.140625" collapsed="false"/>
    <col min="9475" max="9475" customWidth="true" style="37" width="51.28515625" collapsed="false"/>
    <col min="9476" max="9476" customWidth="true" style="37" width="11.42578125" collapsed="false"/>
    <col min="9477" max="9477" bestFit="true" customWidth="true" style="37" width="11.5703125" collapsed="false"/>
    <col min="9478" max="9478" customWidth="true" style="37" width="11.140625" collapsed="false"/>
    <col min="9479" max="9480" customWidth="true" style="37" width="11.42578125" collapsed="false"/>
    <col min="9481" max="9481" bestFit="true" customWidth="true" style="37" width="10.5703125" collapsed="false"/>
    <col min="9482" max="9484" customWidth="true" style="37" width="12.5703125" collapsed="false"/>
    <col min="9485" max="9485" customWidth="true" style="37" width="3.42578125" collapsed="false"/>
    <col min="9486" max="9489" customWidth="true" style="37" width="9.85546875" collapsed="false"/>
    <col min="9490" max="9490" customWidth="true" style="37" width="3.5703125" collapsed="false"/>
    <col min="9491" max="9730" style="37" width="9.140625" collapsed="false"/>
    <col min="9731" max="9731" customWidth="true" style="37" width="51.28515625" collapsed="false"/>
    <col min="9732" max="9732" customWidth="true" style="37" width="11.42578125" collapsed="false"/>
    <col min="9733" max="9733" bestFit="true" customWidth="true" style="37" width="11.5703125" collapsed="false"/>
    <col min="9734" max="9734" customWidth="true" style="37" width="11.140625" collapsed="false"/>
    <col min="9735" max="9736" customWidth="true" style="37" width="11.42578125" collapsed="false"/>
    <col min="9737" max="9737" bestFit="true" customWidth="true" style="37" width="10.5703125" collapsed="false"/>
    <col min="9738" max="9740" customWidth="true" style="37" width="12.5703125" collapsed="false"/>
    <col min="9741" max="9741" customWidth="true" style="37" width="3.42578125" collapsed="false"/>
    <col min="9742" max="9745" customWidth="true" style="37" width="9.85546875" collapsed="false"/>
    <col min="9746" max="9746" customWidth="true" style="37" width="3.5703125" collapsed="false"/>
    <col min="9747" max="9986" style="37" width="9.140625" collapsed="false"/>
    <col min="9987" max="9987" customWidth="true" style="37" width="51.28515625" collapsed="false"/>
    <col min="9988" max="9988" customWidth="true" style="37" width="11.42578125" collapsed="false"/>
    <col min="9989" max="9989" bestFit="true" customWidth="true" style="37" width="11.5703125" collapsed="false"/>
    <col min="9990" max="9990" customWidth="true" style="37" width="11.140625" collapsed="false"/>
    <col min="9991" max="9992" customWidth="true" style="37" width="11.42578125" collapsed="false"/>
    <col min="9993" max="9993" bestFit="true" customWidth="true" style="37" width="10.5703125" collapsed="false"/>
    <col min="9994" max="9996" customWidth="true" style="37" width="12.5703125" collapsed="false"/>
    <col min="9997" max="9997" customWidth="true" style="37" width="3.42578125" collapsed="false"/>
    <col min="9998" max="10001" customWidth="true" style="37" width="9.85546875" collapsed="false"/>
    <col min="10002" max="10002" customWidth="true" style="37" width="3.5703125" collapsed="false"/>
    <col min="10003" max="10242" style="37" width="9.140625" collapsed="false"/>
    <col min="10243" max="10243" customWidth="true" style="37" width="51.28515625" collapsed="false"/>
    <col min="10244" max="10244" customWidth="true" style="37" width="11.42578125" collapsed="false"/>
    <col min="10245" max="10245" bestFit="true" customWidth="true" style="37" width="11.5703125" collapsed="false"/>
    <col min="10246" max="10246" customWidth="true" style="37" width="11.140625" collapsed="false"/>
    <col min="10247" max="10248" customWidth="true" style="37" width="11.42578125" collapsed="false"/>
    <col min="10249" max="10249" bestFit="true" customWidth="true" style="37" width="10.5703125" collapsed="false"/>
    <col min="10250" max="10252" customWidth="true" style="37" width="12.5703125" collapsed="false"/>
    <col min="10253" max="10253" customWidth="true" style="37" width="3.42578125" collapsed="false"/>
    <col min="10254" max="10257" customWidth="true" style="37" width="9.85546875" collapsed="false"/>
    <col min="10258" max="10258" customWidth="true" style="37" width="3.5703125" collapsed="false"/>
    <col min="10259" max="10498" style="37" width="9.140625" collapsed="false"/>
    <col min="10499" max="10499" customWidth="true" style="37" width="51.28515625" collapsed="false"/>
    <col min="10500" max="10500" customWidth="true" style="37" width="11.42578125" collapsed="false"/>
    <col min="10501" max="10501" bestFit="true" customWidth="true" style="37" width="11.5703125" collapsed="false"/>
    <col min="10502" max="10502" customWidth="true" style="37" width="11.140625" collapsed="false"/>
    <col min="10503" max="10504" customWidth="true" style="37" width="11.42578125" collapsed="false"/>
    <col min="10505" max="10505" bestFit="true" customWidth="true" style="37" width="10.5703125" collapsed="false"/>
    <col min="10506" max="10508" customWidth="true" style="37" width="12.5703125" collapsed="false"/>
    <col min="10509" max="10509" customWidth="true" style="37" width="3.42578125" collapsed="false"/>
    <col min="10510" max="10513" customWidth="true" style="37" width="9.85546875" collapsed="false"/>
    <col min="10514" max="10514" customWidth="true" style="37" width="3.5703125" collapsed="false"/>
    <col min="10515" max="10754" style="37" width="9.140625" collapsed="false"/>
    <col min="10755" max="10755" customWidth="true" style="37" width="51.28515625" collapsed="false"/>
    <col min="10756" max="10756" customWidth="true" style="37" width="11.42578125" collapsed="false"/>
    <col min="10757" max="10757" bestFit="true" customWidth="true" style="37" width="11.5703125" collapsed="false"/>
    <col min="10758" max="10758" customWidth="true" style="37" width="11.140625" collapsed="false"/>
    <col min="10759" max="10760" customWidth="true" style="37" width="11.42578125" collapsed="false"/>
    <col min="10761" max="10761" bestFit="true" customWidth="true" style="37" width="10.5703125" collapsed="false"/>
    <col min="10762" max="10764" customWidth="true" style="37" width="12.5703125" collapsed="false"/>
    <col min="10765" max="10765" customWidth="true" style="37" width="3.42578125" collapsed="false"/>
    <col min="10766" max="10769" customWidth="true" style="37" width="9.85546875" collapsed="false"/>
    <col min="10770" max="10770" customWidth="true" style="37" width="3.5703125" collapsed="false"/>
    <col min="10771" max="11010" style="37" width="9.140625" collapsed="false"/>
    <col min="11011" max="11011" customWidth="true" style="37" width="51.28515625" collapsed="false"/>
    <col min="11012" max="11012" customWidth="true" style="37" width="11.42578125" collapsed="false"/>
    <col min="11013" max="11013" bestFit="true" customWidth="true" style="37" width="11.5703125" collapsed="false"/>
    <col min="11014" max="11014" customWidth="true" style="37" width="11.140625" collapsed="false"/>
    <col min="11015" max="11016" customWidth="true" style="37" width="11.42578125" collapsed="false"/>
    <col min="11017" max="11017" bestFit="true" customWidth="true" style="37" width="10.5703125" collapsed="false"/>
    <col min="11018" max="11020" customWidth="true" style="37" width="12.5703125" collapsed="false"/>
    <col min="11021" max="11021" customWidth="true" style="37" width="3.42578125" collapsed="false"/>
    <col min="11022" max="11025" customWidth="true" style="37" width="9.85546875" collapsed="false"/>
    <col min="11026" max="11026" customWidth="true" style="37" width="3.5703125" collapsed="false"/>
    <col min="11027" max="11266" style="37" width="9.140625" collapsed="false"/>
    <col min="11267" max="11267" customWidth="true" style="37" width="51.28515625" collapsed="false"/>
    <col min="11268" max="11268" customWidth="true" style="37" width="11.42578125" collapsed="false"/>
    <col min="11269" max="11269" bestFit="true" customWidth="true" style="37" width="11.5703125" collapsed="false"/>
    <col min="11270" max="11270" customWidth="true" style="37" width="11.140625" collapsed="false"/>
    <col min="11271" max="11272" customWidth="true" style="37" width="11.42578125" collapsed="false"/>
    <col min="11273" max="11273" bestFit="true" customWidth="true" style="37" width="10.5703125" collapsed="false"/>
    <col min="11274" max="11276" customWidth="true" style="37" width="12.5703125" collapsed="false"/>
    <col min="11277" max="11277" customWidth="true" style="37" width="3.42578125" collapsed="false"/>
    <col min="11278" max="11281" customWidth="true" style="37" width="9.85546875" collapsed="false"/>
    <col min="11282" max="11282" customWidth="true" style="37" width="3.5703125" collapsed="false"/>
    <col min="11283" max="11522" style="37" width="9.140625" collapsed="false"/>
    <col min="11523" max="11523" customWidth="true" style="37" width="51.28515625" collapsed="false"/>
    <col min="11524" max="11524" customWidth="true" style="37" width="11.42578125" collapsed="false"/>
    <col min="11525" max="11525" bestFit="true" customWidth="true" style="37" width="11.5703125" collapsed="false"/>
    <col min="11526" max="11526" customWidth="true" style="37" width="11.140625" collapsed="false"/>
    <col min="11527" max="11528" customWidth="true" style="37" width="11.42578125" collapsed="false"/>
    <col min="11529" max="11529" bestFit="true" customWidth="true" style="37" width="10.5703125" collapsed="false"/>
    <col min="11530" max="11532" customWidth="true" style="37" width="12.5703125" collapsed="false"/>
    <col min="11533" max="11533" customWidth="true" style="37" width="3.42578125" collapsed="false"/>
    <col min="11534" max="11537" customWidth="true" style="37" width="9.85546875" collapsed="false"/>
    <col min="11538" max="11538" customWidth="true" style="37" width="3.5703125" collapsed="false"/>
    <col min="11539" max="11778" style="37" width="9.140625" collapsed="false"/>
    <col min="11779" max="11779" customWidth="true" style="37" width="51.28515625" collapsed="false"/>
    <col min="11780" max="11780" customWidth="true" style="37" width="11.42578125" collapsed="false"/>
    <col min="11781" max="11781" bestFit="true" customWidth="true" style="37" width="11.5703125" collapsed="false"/>
    <col min="11782" max="11782" customWidth="true" style="37" width="11.140625" collapsed="false"/>
    <col min="11783" max="11784" customWidth="true" style="37" width="11.42578125" collapsed="false"/>
    <col min="11785" max="11785" bestFit="true" customWidth="true" style="37" width="10.5703125" collapsed="false"/>
    <col min="11786" max="11788" customWidth="true" style="37" width="12.5703125" collapsed="false"/>
    <col min="11789" max="11789" customWidth="true" style="37" width="3.42578125" collapsed="false"/>
    <col min="11790" max="11793" customWidth="true" style="37" width="9.85546875" collapsed="false"/>
    <col min="11794" max="11794" customWidth="true" style="37" width="3.5703125" collapsed="false"/>
    <col min="11795" max="12034" style="37" width="9.140625" collapsed="false"/>
    <col min="12035" max="12035" customWidth="true" style="37" width="51.28515625" collapsed="false"/>
    <col min="12036" max="12036" customWidth="true" style="37" width="11.42578125" collapsed="false"/>
    <col min="12037" max="12037" bestFit="true" customWidth="true" style="37" width="11.5703125" collapsed="false"/>
    <col min="12038" max="12038" customWidth="true" style="37" width="11.140625" collapsed="false"/>
    <col min="12039" max="12040" customWidth="true" style="37" width="11.42578125" collapsed="false"/>
    <col min="12041" max="12041" bestFit="true" customWidth="true" style="37" width="10.5703125" collapsed="false"/>
    <col min="12042" max="12044" customWidth="true" style="37" width="12.5703125" collapsed="false"/>
    <col min="12045" max="12045" customWidth="true" style="37" width="3.42578125" collapsed="false"/>
    <col min="12046" max="12049" customWidth="true" style="37" width="9.85546875" collapsed="false"/>
    <col min="12050" max="12050" customWidth="true" style="37" width="3.5703125" collapsed="false"/>
    <col min="12051" max="12290" style="37" width="9.140625" collapsed="false"/>
    <col min="12291" max="12291" customWidth="true" style="37" width="51.28515625" collapsed="false"/>
    <col min="12292" max="12292" customWidth="true" style="37" width="11.42578125" collapsed="false"/>
    <col min="12293" max="12293" bestFit="true" customWidth="true" style="37" width="11.5703125" collapsed="false"/>
    <col min="12294" max="12294" customWidth="true" style="37" width="11.140625" collapsed="false"/>
    <col min="12295" max="12296" customWidth="true" style="37" width="11.42578125" collapsed="false"/>
    <col min="12297" max="12297" bestFit="true" customWidth="true" style="37" width="10.5703125" collapsed="false"/>
    <col min="12298" max="12300" customWidth="true" style="37" width="12.5703125" collapsed="false"/>
    <col min="12301" max="12301" customWidth="true" style="37" width="3.42578125" collapsed="false"/>
    <col min="12302" max="12305" customWidth="true" style="37" width="9.85546875" collapsed="false"/>
    <col min="12306" max="12306" customWidth="true" style="37" width="3.5703125" collapsed="false"/>
    <col min="12307" max="12546" style="37" width="9.140625" collapsed="false"/>
    <col min="12547" max="12547" customWidth="true" style="37" width="51.28515625" collapsed="false"/>
    <col min="12548" max="12548" customWidth="true" style="37" width="11.42578125" collapsed="false"/>
    <col min="12549" max="12549" bestFit="true" customWidth="true" style="37" width="11.5703125" collapsed="false"/>
    <col min="12550" max="12550" customWidth="true" style="37" width="11.140625" collapsed="false"/>
    <col min="12551" max="12552" customWidth="true" style="37" width="11.42578125" collapsed="false"/>
    <col min="12553" max="12553" bestFit="true" customWidth="true" style="37" width="10.5703125" collapsed="false"/>
    <col min="12554" max="12556" customWidth="true" style="37" width="12.5703125" collapsed="false"/>
    <col min="12557" max="12557" customWidth="true" style="37" width="3.42578125" collapsed="false"/>
    <col min="12558" max="12561" customWidth="true" style="37" width="9.85546875" collapsed="false"/>
    <col min="12562" max="12562" customWidth="true" style="37" width="3.5703125" collapsed="false"/>
    <col min="12563" max="12802" style="37" width="9.140625" collapsed="false"/>
    <col min="12803" max="12803" customWidth="true" style="37" width="51.28515625" collapsed="false"/>
    <col min="12804" max="12804" customWidth="true" style="37" width="11.42578125" collapsed="false"/>
    <col min="12805" max="12805" bestFit="true" customWidth="true" style="37" width="11.5703125" collapsed="false"/>
    <col min="12806" max="12806" customWidth="true" style="37" width="11.140625" collapsed="false"/>
    <col min="12807" max="12808" customWidth="true" style="37" width="11.42578125" collapsed="false"/>
    <col min="12809" max="12809" bestFit="true" customWidth="true" style="37" width="10.5703125" collapsed="false"/>
    <col min="12810" max="12812" customWidth="true" style="37" width="12.5703125" collapsed="false"/>
    <col min="12813" max="12813" customWidth="true" style="37" width="3.42578125" collapsed="false"/>
    <col min="12814" max="12817" customWidth="true" style="37" width="9.85546875" collapsed="false"/>
    <col min="12818" max="12818" customWidth="true" style="37" width="3.5703125" collapsed="false"/>
    <col min="12819" max="13058" style="37" width="9.140625" collapsed="false"/>
    <col min="13059" max="13059" customWidth="true" style="37" width="51.28515625" collapsed="false"/>
    <col min="13060" max="13060" customWidth="true" style="37" width="11.42578125" collapsed="false"/>
    <col min="13061" max="13061" bestFit="true" customWidth="true" style="37" width="11.5703125" collapsed="false"/>
    <col min="13062" max="13062" customWidth="true" style="37" width="11.140625" collapsed="false"/>
    <col min="13063" max="13064" customWidth="true" style="37" width="11.42578125" collapsed="false"/>
    <col min="13065" max="13065" bestFit="true" customWidth="true" style="37" width="10.5703125" collapsed="false"/>
    <col min="13066" max="13068" customWidth="true" style="37" width="12.5703125" collapsed="false"/>
    <col min="13069" max="13069" customWidth="true" style="37" width="3.42578125" collapsed="false"/>
    <col min="13070" max="13073" customWidth="true" style="37" width="9.85546875" collapsed="false"/>
    <col min="13074" max="13074" customWidth="true" style="37" width="3.5703125" collapsed="false"/>
    <col min="13075" max="13314" style="37" width="9.140625" collapsed="false"/>
    <col min="13315" max="13315" customWidth="true" style="37" width="51.28515625" collapsed="false"/>
    <col min="13316" max="13316" customWidth="true" style="37" width="11.42578125" collapsed="false"/>
    <col min="13317" max="13317" bestFit="true" customWidth="true" style="37" width="11.5703125" collapsed="false"/>
    <col min="13318" max="13318" customWidth="true" style="37" width="11.140625" collapsed="false"/>
    <col min="13319" max="13320" customWidth="true" style="37" width="11.42578125" collapsed="false"/>
    <col min="13321" max="13321" bestFit="true" customWidth="true" style="37" width="10.5703125" collapsed="false"/>
    <col min="13322" max="13324" customWidth="true" style="37" width="12.5703125" collapsed="false"/>
    <col min="13325" max="13325" customWidth="true" style="37" width="3.42578125" collapsed="false"/>
    <col min="13326" max="13329" customWidth="true" style="37" width="9.85546875" collapsed="false"/>
    <col min="13330" max="13330" customWidth="true" style="37" width="3.5703125" collapsed="false"/>
    <col min="13331" max="13570" style="37" width="9.140625" collapsed="false"/>
    <col min="13571" max="13571" customWidth="true" style="37" width="51.28515625" collapsed="false"/>
    <col min="13572" max="13572" customWidth="true" style="37" width="11.42578125" collapsed="false"/>
    <col min="13573" max="13573" bestFit="true" customWidth="true" style="37" width="11.5703125" collapsed="false"/>
    <col min="13574" max="13574" customWidth="true" style="37" width="11.140625" collapsed="false"/>
    <col min="13575" max="13576" customWidth="true" style="37" width="11.42578125" collapsed="false"/>
    <col min="13577" max="13577" bestFit="true" customWidth="true" style="37" width="10.5703125" collapsed="false"/>
    <col min="13578" max="13580" customWidth="true" style="37" width="12.5703125" collapsed="false"/>
    <col min="13581" max="13581" customWidth="true" style="37" width="3.42578125" collapsed="false"/>
    <col min="13582" max="13585" customWidth="true" style="37" width="9.85546875" collapsed="false"/>
    <col min="13586" max="13586" customWidth="true" style="37" width="3.5703125" collapsed="false"/>
    <col min="13587" max="13826" style="37" width="9.140625" collapsed="false"/>
    <col min="13827" max="13827" customWidth="true" style="37" width="51.28515625" collapsed="false"/>
    <col min="13828" max="13828" customWidth="true" style="37" width="11.42578125" collapsed="false"/>
    <col min="13829" max="13829" bestFit="true" customWidth="true" style="37" width="11.5703125" collapsed="false"/>
    <col min="13830" max="13830" customWidth="true" style="37" width="11.140625" collapsed="false"/>
    <col min="13831" max="13832" customWidth="true" style="37" width="11.42578125" collapsed="false"/>
    <col min="13833" max="13833" bestFit="true" customWidth="true" style="37" width="10.5703125" collapsed="false"/>
    <col min="13834" max="13836" customWidth="true" style="37" width="12.5703125" collapsed="false"/>
    <col min="13837" max="13837" customWidth="true" style="37" width="3.42578125" collapsed="false"/>
    <col min="13838" max="13841" customWidth="true" style="37" width="9.85546875" collapsed="false"/>
    <col min="13842" max="13842" customWidth="true" style="37" width="3.5703125" collapsed="false"/>
    <col min="13843" max="14082" style="37" width="9.140625" collapsed="false"/>
    <col min="14083" max="14083" customWidth="true" style="37" width="51.28515625" collapsed="false"/>
    <col min="14084" max="14084" customWidth="true" style="37" width="11.42578125" collapsed="false"/>
    <col min="14085" max="14085" bestFit="true" customWidth="true" style="37" width="11.5703125" collapsed="false"/>
    <col min="14086" max="14086" customWidth="true" style="37" width="11.140625" collapsed="false"/>
    <col min="14087" max="14088" customWidth="true" style="37" width="11.42578125" collapsed="false"/>
    <col min="14089" max="14089" bestFit="true" customWidth="true" style="37" width="10.5703125" collapsed="false"/>
    <col min="14090" max="14092" customWidth="true" style="37" width="12.5703125" collapsed="false"/>
    <col min="14093" max="14093" customWidth="true" style="37" width="3.42578125" collapsed="false"/>
    <col min="14094" max="14097" customWidth="true" style="37" width="9.85546875" collapsed="false"/>
    <col min="14098" max="14098" customWidth="true" style="37" width="3.5703125" collapsed="false"/>
    <col min="14099" max="14338" style="37" width="9.140625" collapsed="false"/>
    <col min="14339" max="14339" customWidth="true" style="37" width="51.28515625" collapsed="false"/>
    <col min="14340" max="14340" customWidth="true" style="37" width="11.42578125" collapsed="false"/>
    <col min="14341" max="14341" bestFit="true" customWidth="true" style="37" width="11.5703125" collapsed="false"/>
    <col min="14342" max="14342" customWidth="true" style="37" width="11.140625" collapsed="false"/>
    <col min="14343" max="14344" customWidth="true" style="37" width="11.42578125" collapsed="false"/>
    <col min="14345" max="14345" bestFit="true" customWidth="true" style="37" width="10.5703125" collapsed="false"/>
    <col min="14346" max="14348" customWidth="true" style="37" width="12.5703125" collapsed="false"/>
    <col min="14349" max="14349" customWidth="true" style="37" width="3.42578125" collapsed="false"/>
    <col min="14350" max="14353" customWidth="true" style="37" width="9.85546875" collapsed="false"/>
    <col min="14354" max="14354" customWidth="true" style="37" width="3.5703125" collapsed="false"/>
    <col min="14355" max="14594" style="37" width="9.140625" collapsed="false"/>
    <col min="14595" max="14595" customWidth="true" style="37" width="51.28515625" collapsed="false"/>
    <col min="14596" max="14596" customWidth="true" style="37" width="11.42578125" collapsed="false"/>
    <col min="14597" max="14597" bestFit="true" customWidth="true" style="37" width="11.5703125" collapsed="false"/>
    <col min="14598" max="14598" customWidth="true" style="37" width="11.140625" collapsed="false"/>
    <col min="14599" max="14600" customWidth="true" style="37" width="11.42578125" collapsed="false"/>
    <col min="14601" max="14601" bestFit="true" customWidth="true" style="37" width="10.5703125" collapsed="false"/>
    <col min="14602" max="14604" customWidth="true" style="37" width="12.5703125" collapsed="false"/>
    <col min="14605" max="14605" customWidth="true" style="37" width="3.42578125" collapsed="false"/>
    <col min="14606" max="14609" customWidth="true" style="37" width="9.85546875" collapsed="false"/>
    <col min="14610" max="14610" customWidth="true" style="37" width="3.5703125" collapsed="false"/>
    <col min="14611" max="14850" style="37" width="9.140625" collapsed="false"/>
    <col min="14851" max="14851" customWidth="true" style="37" width="51.28515625" collapsed="false"/>
    <col min="14852" max="14852" customWidth="true" style="37" width="11.42578125" collapsed="false"/>
    <col min="14853" max="14853" bestFit="true" customWidth="true" style="37" width="11.5703125" collapsed="false"/>
    <col min="14854" max="14854" customWidth="true" style="37" width="11.140625" collapsed="false"/>
    <col min="14855" max="14856" customWidth="true" style="37" width="11.42578125" collapsed="false"/>
    <col min="14857" max="14857" bestFit="true" customWidth="true" style="37" width="10.5703125" collapsed="false"/>
    <col min="14858" max="14860" customWidth="true" style="37" width="12.5703125" collapsed="false"/>
    <col min="14861" max="14861" customWidth="true" style="37" width="3.42578125" collapsed="false"/>
    <col min="14862" max="14865" customWidth="true" style="37" width="9.85546875" collapsed="false"/>
    <col min="14866" max="14866" customWidth="true" style="37" width="3.5703125" collapsed="false"/>
    <col min="14867" max="15106" style="37" width="9.140625" collapsed="false"/>
    <col min="15107" max="15107" customWidth="true" style="37" width="51.28515625" collapsed="false"/>
    <col min="15108" max="15108" customWidth="true" style="37" width="11.42578125" collapsed="false"/>
    <col min="15109" max="15109" bestFit="true" customWidth="true" style="37" width="11.5703125" collapsed="false"/>
    <col min="15110" max="15110" customWidth="true" style="37" width="11.140625" collapsed="false"/>
    <col min="15111" max="15112" customWidth="true" style="37" width="11.42578125" collapsed="false"/>
    <col min="15113" max="15113" bestFit="true" customWidth="true" style="37" width="10.5703125" collapsed="false"/>
    <col min="15114" max="15116" customWidth="true" style="37" width="12.5703125" collapsed="false"/>
    <col min="15117" max="15117" customWidth="true" style="37" width="3.42578125" collapsed="false"/>
    <col min="15118" max="15121" customWidth="true" style="37" width="9.85546875" collapsed="false"/>
    <col min="15122" max="15122" customWidth="true" style="37" width="3.5703125" collapsed="false"/>
    <col min="15123" max="15362" style="37" width="9.140625" collapsed="false"/>
    <col min="15363" max="15363" customWidth="true" style="37" width="51.28515625" collapsed="false"/>
    <col min="15364" max="15364" customWidth="true" style="37" width="11.42578125" collapsed="false"/>
    <col min="15365" max="15365" bestFit="true" customWidth="true" style="37" width="11.5703125" collapsed="false"/>
    <col min="15366" max="15366" customWidth="true" style="37" width="11.140625" collapsed="false"/>
    <col min="15367" max="15368" customWidth="true" style="37" width="11.42578125" collapsed="false"/>
    <col min="15369" max="15369" bestFit="true" customWidth="true" style="37" width="10.5703125" collapsed="false"/>
    <col min="15370" max="15372" customWidth="true" style="37" width="12.5703125" collapsed="false"/>
    <col min="15373" max="15373" customWidth="true" style="37" width="3.42578125" collapsed="false"/>
    <col min="15374" max="15377" customWidth="true" style="37" width="9.85546875" collapsed="false"/>
    <col min="15378" max="15378" customWidth="true" style="37" width="3.5703125" collapsed="false"/>
    <col min="15379" max="15618" style="37" width="9.140625" collapsed="false"/>
    <col min="15619" max="15619" customWidth="true" style="37" width="51.28515625" collapsed="false"/>
    <col min="15620" max="15620" customWidth="true" style="37" width="11.42578125" collapsed="false"/>
    <col min="15621" max="15621" bestFit="true" customWidth="true" style="37" width="11.5703125" collapsed="false"/>
    <col min="15622" max="15622" customWidth="true" style="37" width="11.140625" collapsed="false"/>
    <col min="15623" max="15624" customWidth="true" style="37" width="11.42578125" collapsed="false"/>
    <col min="15625" max="15625" bestFit="true" customWidth="true" style="37" width="10.5703125" collapsed="false"/>
    <col min="15626" max="15628" customWidth="true" style="37" width="12.5703125" collapsed="false"/>
    <col min="15629" max="15629" customWidth="true" style="37" width="3.42578125" collapsed="false"/>
    <col min="15630" max="15633" customWidth="true" style="37" width="9.85546875" collapsed="false"/>
    <col min="15634" max="15634" customWidth="true" style="37" width="3.5703125" collapsed="false"/>
    <col min="15635" max="15874" style="37" width="9.140625" collapsed="false"/>
    <col min="15875" max="15875" customWidth="true" style="37" width="51.28515625" collapsed="false"/>
    <col min="15876" max="15876" customWidth="true" style="37" width="11.42578125" collapsed="false"/>
    <col min="15877" max="15877" bestFit="true" customWidth="true" style="37" width="11.5703125" collapsed="false"/>
    <col min="15878" max="15878" customWidth="true" style="37" width="11.140625" collapsed="false"/>
    <col min="15879" max="15880" customWidth="true" style="37" width="11.42578125" collapsed="false"/>
    <col min="15881" max="15881" bestFit="true" customWidth="true" style="37" width="10.5703125" collapsed="false"/>
    <col min="15882" max="15884" customWidth="true" style="37" width="12.5703125" collapsed="false"/>
    <col min="15885" max="15885" customWidth="true" style="37" width="3.42578125" collapsed="false"/>
    <col min="15886" max="15889" customWidth="true" style="37" width="9.85546875" collapsed="false"/>
    <col min="15890" max="15890" customWidth="true" style="37" width="3.5703125" collapsed="false"/>
    <col min="15891" max="16130" style="37" width="9.140625" collapsed="false"/>
    <col min="16131" max="16131" customWidth="true" style="37" width="51.28515625" collapsed="false"/>
    <col min="16132" max="16132" customWidth="true" style="37" width="11.42578125" collapsed="false"/>
    <col min="16133" max="16133" bestFit="true" customWidth="true" style="37" width="11.5703125" collapsed="false"/>
    <col min="16134" max="16134" customWidth="true" style="37" width="11.140625" collapsed="false"/>
    <col min="16135" max="16136" customWidth="true" style="37" width="11.42578125" collapsed="false"/>
    <col min="16137" max="16137" bestFit="true" customWidth="true" style="37" width="10.5703125" collapsed="false"/>
    <col min="16138" max="16140" customWidth="true" style="37" width="12.5703125" collapsed="false"/>
    <col min="16141" max="16141" customWidth="true" style="37" width="3.42578125" collapsed="false"/>
    <col min="16142" max="16145" customWidth="true" style="37" width="9.85546875" collapsed="false"/>
    <col min="16146" max="16146" customWidth="true" style="37" width="3.5703125" collapsed="false"/>
    <col min="16147" max="16384" style="37" width="9.140625" collapsed="false"/>
  </cols>
  <sheetData>
    <row r="1" spans="1:22" x14ac:dyDescent="0.25">
      <c r="A1" s="147" t="s">
        <v>205</v>
      </c>
      <c r="B1" s="147"/>
      <c r="C1" s="147"/>
    </row>
    <row r="2" spans="1:22" x14ac:dyDescent="0.25">
      <c r="A2" s="147"/>
      <c r="B2" s="147"/>
      <c r="C2" s="147"/>
    </row>
    <row r="3" spans="1:22" ht="12.75" customHeight="1" x14ac:dyDescent="0.25">
      <c r="B3" s="354">
        <v>2017</v>
      </c>
      <c r="C3" s="355"/>
      <c r="D3" s="355"/>
      <c r="E3" s="355"/>
      <c r="F3" s="354">
        <v>2018</v>
      </c>
      <c r="G3" s="355"/>
      <c r="H3" s="355"/>
      <c r="I3" s="355"/>
      <c r="J3" s="356">
        <v>2019</v>
      </c>
      <c r="K3" s="357"/>
      <c r="L3" s="358"/>
      <c r="N3" s="130">
        <v>2018</v>
      </c>
      <c r="O3" s="130">
        <v>2019</v>
      </c>
      <c r="P3" s="358" t="s">
        <v>73</v>
      </c>
      <c r="Q3" s="359"/>
      <c r="S3" s="130">
        <v>2018</v>
      </c>
      <c r="T3" s="130">
        <v>2019</v>
      </c>
      <c r="U3" s="358" t="s">
        <v>73</v>
      </c>
      <c r="V3" s="359"/>
    </row>
    <row r="4" spans="1:22" ht="30.75" customHeight="1" x14ac:dyDescent="0.25">
      <c r="A4" s="146"/>
      <c r="B4" s="130" t="s">
        <v>71</v>
      </c>
      <c r="C4" s="130" t="s">
        <v>72</v>
      </c>
      <c r="D4" s="130" t="s">
        <v>69</v>
      </c>
      <c r="E4" s="130" t="s">
        <v>70</v>
      </c>
      <c r="F4" s="130" t="s">
        <v>71</v>
      </c>
      <c r="G4" s="130" t="s">
        <v>72</v>
      </c>
      <c r="H4" s="130" t="s">
        <v>69</v>
      </c>
      <c r="I4" s="130" t="s">
        <v>70</v>
      </c>
      <c r="J4" s="130" t="s">
        <v>71</v>
      </c>
      <c r="K4" s="130" t="s">
        <v>72</v>
      </c>
      <c r="L4" s="130" t="s">
        <v>69</v>
      </c>
      <c r="N4" s="149" t="s">
        <v>74</v>
      </c>
      <c r="O4" s="150" t="s">
        <v>74</v>
      </c>
      <c r="P4" s="131" t="s">
        <v>75</v>
      </c>
      <c r="Q4" s="130" t="s">
        <v>76</v>
      </c>
      <c r="S4" s="134" t="s">
        <v>78</v>
      </c>
      <c r="T4" s="134" t="s">
        <v>78</v>
      </c>
      <c r="U4" s="135" t="s">
        <v>75</v>
      </c>
      <c r="V4" s="135" t="s">
        <v>76</v>
      </c>
    </row>
    <row r="5" spans="1:22" ht="14.25" customHeight="1" x14ac:dyDescent="0.25">
      <c r="A5" s="136" t="s">
        <v>80</v>
      </c>
      <c r="B5" s="96">
        <v>9618</v>
      </c>
      <c r="C5" s="96">
        <v>9024</v>
      </c>
      <c r="D5" s="96">
        <v>9173</v>
      </c>
      <c r="E5" s="96">
        <v>7956</v>
      </c>
      <c r="F5" s="96">
        <v>9413</v>
      </c>
      <c r="G5" s="96">
        <v>9568</v>
      </c>
      <c r="H5" s="96">
        <v>9447</v>
      </c>
      <c r="I5" s="96">
        <v>8280</v>
      </c>
      <c r="J5" s="96">
        <v>9450</v>
      </c>
      <c r="K5" s="96">
        <v>9236</v>
      </c>
      <c r="L5" s="96">
        <v>9409</v>
      </c>
      <c r="N5" s="151">
        <f>SUM(G5:H5)</f>
        <v>19015</v>
      </c>
      <c r="O5" s="152">
        <f>SUM(K5:L5)</f>
        <v>18645</v>
      </c>
      <c r="P5" s="96">
        <f>O5-N5</f>
        <v>-370</v>
      </c>
      <c r="Q5" s="97">
        <f>P5/N5</f>
        <v>-1.9458322377070732E-2</v>
      </c>
      <c r="R5" s="77"/>
      <c r="S5" s="96">
        <f>SUM(E5:H5)</f>
        <v>36384</v>
      </c>
      <c r="T5" s="96">
        <f>SUM(I5:L5)</f>
        <v>36375</v>
      </c>
      <c r="U5" s="96">
        <f>T5-S5</f>
        <v>-9</v>
      </c>
      <c r="V5" s="97">
        <f>U5/S5</f>
        <v>-2.4736147757255939E-4</v>
      </c>
    </row>
    <row r="6" spans="1:22" ht="16.5" customHeight="1" x14ac:dyDescent="0.25">
      <c r="A6" s="153" t="s">
        <v>81</v>
      </c>
      <c r="B6" s="153"/>
      <c r="C6" s="153"/>
      <c r="D6" s="123"/>
      <c r="E6" s="123"/>
      <c r="F6" s="123"/>
      <c r="G6" s="123"/>
      <c r="H6" s="123"/>
      <c r="I6" s="123"/>
      <c r="J6" s="154"/>
      <c r="K6" s="95"/>
      <c r="L6" s="95"/>
      <c r="N6" s="123"/>
      <c r="O6" s="95"/>
      <c r="P6" s="123"/>
      <c r="Q6" s="94"/>
      <c r="S6" s="123"/>
      <c r="T6" s="123"/>
      <c r="U6" s="123"/>
      <c r="V6" s="94"/>
    </row>
    <row r="7" spans="1:22" ht="30" x14ac:dyDescent="0.25">
      <c r="A7" s="155" t="s">
        <v>34</v>
      </c>
      <c r="B7" s="123">
        <v>507</v>
      </c>
      <c r="C7" s="123">
        <v>465</v>
      </c>
      <c r="D7" s="123">
        <v>467</v>
      </c>
      <c r="E7" s="123">
        <v>443</v>
      </c>
      <c r="F7" s="123">
        <v>509</v>
      </c>
      <c r="G7" s="123">
        <v>466</v>
      </c>
      <c r="H7" s="123">
        <v>448</v>
      </c>
      <c r="I7" s="123">
        <v>382</v>
      </c>
      <c r="J7" s="154">
        <v>484</v>
      </c>
      <c r="K7" s="95">
        <v>419</v>
      </c>
      <c r="L7" s="95">
        <v>384</v>
      </c>
      <c r="N7" s="123">
        <f t="shared" ref="N7:N22" si="0">SUM(G7:H7)</f>
        <v>914</v>
      </c>
      <c r="O7" s="95">
        <f t="shared" ref="O7:O22" si="1">SUM(K7:L7)</f>
        <v>803</v>
      </c>
      <c r="P7" s="123">
        <f t="shared" ref="P7:P22" si="2">O7-N7</f>
        <v>-111</v>
      </c>
      <c r="Q7" s="94">
        <f t="shared" ref="Q7:Q22" si="3">P7/N7</f>
        <v>-0.12144420131291028</v>
      </c>
      <c r="S7" s="123">
        <f>SUM(E7:H7)</f>
        <v>1866</v>
      </c>
      <c r="T7" s="123">
        <f>SUM(I7:L7)</f>
        <v>1669</v>
      </c>
      <c r="U7" s="123">
        <f>T7-S7</f>
        <v>-197</v>
      </c>
      <c r="V7" s="94">
        <f>U7/S7</f>
        <v>-0.10557341907824223</v>
      </c>
    </row>
    <row r="8" spans="1:22" ht="30" x14ac:dyDescent="0.25">
      <c r="A8" s="155" t="s">
        <v>35</v>
      </c>
      <c r="B8" s="123">
        <v>1022</v>
      </c>
      <c r="C8" s="123">
        <v>1027</v>
      </c>
      <c r="D8" s="123">
        <v>976</v>
      </c>
      <c r="E8" s="123">
        <v>724</v>
      </c>
      <c r="F8" s="123">
        <v>1023</v>
      </c>
      <c r="G8" s="123">
        <v>1068</v>
      </c>
      <c r="H8" s="123">
        <v>960</v>
      </c>
      <c r="I8" s="123">
        <v>723</v>
      </c>
      <c r="J8" s="154">
        <v>897</v>
      </c>
      <c r="K8" s="95">
        <v>912</v>
      </c>
      <c r="L8" s="95">
        <v>793</v>
      </c>
      <c r="N8" s="123">
        <f t="shared" si="0"/>
        <v>2028</v>
      </c>
      <c r="O8" s="95">
        <f t="shared" si="1"/>
        <v>1705</v>
      </c>
      <c r="P8" s="123">
        <f t="shared" si="2"/>
        <v>-323</v>
      </c>
      <c r="Q8" s="94">
        <f t="shared" si="3"/>
        <v>-0.15927021696252466</v>
      </c>
      <c r="S8" s="123">
        <f t="shared" ref="S8:S22" si="4">SUM(E8:H8)</f>
        <v>3775</v>
      </c>
      <c r="T8" s="123">
        <f t="shared" ref="T8:T22" si="5">SUM(I8:L8)</f>
        <v>3325</v>
      </c>
      <c r="U8" s="123">
        <f t="shared" ref="U8:U22" si="6">T8-S8</f>
        <v>-450</v>
      </c>
      <c r="V8" s="94">
        <f t="shared" ref="V8:V22" si="7">U8/S8</f>
        <v>-0.11920529801324503</v>
      </c>
    </row>
    <row r="9" spans="1:22" x14ac:dyDescent="0.25">
      <c r="A9" s="155" t="s">
        <v>36</v>
      </c>
      <c r="B9" s="123">
        <v>174</v>
      </c>
      <c r="C9" s="123">
        <v>160</v>
      </c>
      <c r="D9" s="123">
        <v>151</v>
      </c>
      <c r="E9" s="123">
        <v>167</v>
      </c>
      <c r="F9" s="123">
        <v>174</v>
      </c>
      <c r="G9" s="123">
        <v>177</v>
      </c>
      <c r="H9" s="123">
        <v>158</v>
      </c>
      <c r="I9" s="123">
        <v>137</v>
      </c>
      <c r="J9" s="154">
        <v>164</v>
      </c>
      <c r="K9" s="95">
        <v>151</v>
      </c>
      <c r="L9" s="95">
        <v>165</v>
      </c>
      <c r="N9" s="123">
        <f t="shared" si="0"/>
        <v>335</v>
      </c>
      <c r="O9" s="95">
        <f t="shared" si="1"/>
        <v>316</v>
      </c>
      <c r="P9" s="123">
        <f t="shared" si="2"/>
        <v>-19</v>
      </c>
      <c r="Q9" s="94">
        <f t="shared" si="3"/>
        <v>-5.6716417910447764E-2</v>
      </c>
      <c r="S9" s="123">
        <f t="shared" si="4"/>
        <v>676</v>
      </c>
      <c r="T9" s="123">
        <f t="shared" si="5"/>
        <v>617</v>
      </c>
      <c r="U9" s="123">
        <f t="shared" si="6"/>
        <v>-59</v>
      </c>
      <c r="V9" s="94">
        <f t="shared" si="7"/>
        <v>-8.7278106508875741E-2</v>
      </c>
    </row>
    <row r="10" spans="1:22" x14ac:dyDescent="0.25">
      <c r="A10" s="155" t="s">
        <v>37</v>
      </c>
      <c r="B10" s="123">
        <v>60</v>
      </c>
      <c r="C10" s="123">
        <v>40</v>
      </c>
      <c r="D10" s="123">
        <v>53</v>
      </c>
      <c r="E10" s="123">
        <v>58</v>
      </c>
      <c r="F10" s="123">
        <v>54</v>
      </c>
      <c r="G10" s="123">
        <v>56</v>
      </c>
      <c r="H10" s="123">
        <v>57</v>
      </c>
      <c r="I10" s="123">
        <v>60</v>
      </c>
      <c r="J10" s="154">
        <v>52</v>
      </c>
      <c r="K10" s="95">
        <v>57</v>
      </c>
      <c r="L10" s="95">
        <v>64</v>
      </c>
      <c r="N10" s="123">
        <f t="shared" si="0"/>
        <v>113</v>
      </c>
      <c r="O10" s="95">
        <f t="shared" si="1"/>
        <v>121</v>
      </c>
      <c r="P10" s="123">
        <f t="shared" si="2"/>
        <v>8</v>
      </c>
      <c r="Q10" s="94">
        <f t="shared" si="3"/>
        <v>7.0796460176991149E-2</v>
      </c>
      <c r="S10" s="123">
        <f t="shared" si="4"/>
        <v>225</v>
      </c>
      <c r="T10" s="123">
        <f t="shared" si="5"/>
        <v>233</v>
      </c>
      <c r="U10" s="123">
        <f t="shared" si="6"/>
        <v>8</v>
      </c>
      <c r="V10" s="94">
        <f t="shared" si="7"/>
        <v>3.5555555555555556E-2</v>
      </c>
    </row>
    <row r="11" spans="1:22" ht="30" x14ac:dyDescent="0.25">
      <c r="A11" s="155" t="s">
        <v>38</v>
      </c>
      <c r="B11" s="123">
        <v>552</v>
      </c>
      <c r="C11" s="123">
        <v>544</v>
      </c>
      <c r="D11" s="123">
        <v>546</v>
      </c>
      <c r="E11" s="123">
        <v>469</v>
      </c>
      <c r="F11" s="123">
        <v>524</v>
      </c>
      <c r="G11" s="123">
        <v>512</v>
      </c>
      <c r="H11" s="123">
        <v>518</v>
      </c>
      <c r="I11" s="123">
        <v>532</v>
      </c>
      <c r="J11" s="154">
        <v>511</v>
      </c>
      <c r="K11" s="95">
        <v>533</v>
      </c>
      <c r="L11" s="95">
        <v>553</v>
      </c>
      <c r="N11" s="123">
        <f t="shared" si="0"/>
        <v>1030</v>
      </c>
      <c r="O11" s="95">
        <f t="shared" si="1"/>
        <v>1086</v>
      </c>
      <c r="P11" s="123">
        <f t="shared" si="2"/>
        <v>56</v>
      </c>
      <c r="Q11" s="94">
        <f t="shared" si="3"/>
        <v>5.4368932038834951E-2</v>
      </c>
      <c r="S11" s="123">
        <f t="shared" si="4"/>
        <v>2023</v>
      </c>
      <c r="T11" s="123">
        <f t="shared" si="5"/>
        <v>2129</v>
      </c>
      <c r="U11" s="123">
        <f t="shared" si="6"/>
        <v>106</v>
      </c>
      <c r="V11" s="94">
        <f t="shared" si="7"/>
        <v>5.2397429560059321E-2</v>
      </c>
    </row>
    <row r="12" spans="1:22" x14ac:dyDescent="0.25">
      <c r="A12" s="155" t="s">
        <v>82</v>
      </c>
      <c r="B12" s="123">
        <v>42</v>
      </c>
      <c r="C12" s="123">
        <v>31</v>
      </c>
      <c r="D12" s="123">
        <v>30</v>
      </c>
      <c r="E12" s="123">
        <v>50</v>
      </c>
      <c r="F12" s="123">
        <v>55</v>
      </c>
      <c r="G12" s="123">
        <v>51</v>
      </c>
      <c r="H12" s="123">
        <v>47</v>
      </c>
      <c r="I12" s="123">
        <v>35</v>
      </c>
      <c r="J12" s="154">
        <v>57</v>
      </c>
      <c r="K12" s="95">
        <v>43</v>
      </c>
      <c r="L12" s="95">
        <v>39</v>
      </c>
      <c r="N12" s="123">
        <f t="shared" si="0"/>
        <v>98</v>
      </c>
      <c r="O12" s="95">
        <f t="shared" si="1"/>
        <v>82</v>
      </c>
      <c r="P12" s="123">
        <f t="shared" si="2"/>
        <v>-16</v>
      </c>
      <c r="Q12" s="94">
        <f t="shared" si="3"/>
        <v>-0.16326530612244897</v>
      </c>
      <c r="S12" s="123">
        <f t="shared" si="4"/>
        <v>203</v>
      </c>
      <c r="T12" s="123">
        <f t="shared" si="5"/>
        <v>174</v>
      </c>
      <c r="U12" s="123">
        <f t="shared" si="6"/>
        <v>-29</v>
      </c>
      <c r="V12" s="94">
        <f t="shared" si="7"/>
        <v>-0.14285714285714285</v>
      </c>
    </row>
    <row r="13" spans="1:22" x14ac:dyDescent="0.25">
      <c r="A13" s="155" t="s">
        <v>39</v>
      </c>
      <c r="B13" s="123">
        <v>41</v>
      </c>
      <c r="C13" s="123">
        <v>48</v>
      </c>
      <c r="D13" s="123">
        <v>41</v>
      </c>
      <c r="E13" s="123">
        <v>34</v>
      </c>
      <c r="F13" s="123">
        <v>42</v>
      </c>
      <c r="G13" s="123">
        <v>40</v>
      </c>
      <c r="H13" s="123">
        <v>46</v>
      </c>
      <c r="I13" s="123">
        <v>52</v>
      </c>
      <c r="J13" s="154">
        <v>35</v>
      </c>
      <c r="K13" s="95">
        <v>59</v>
      </c>
      <c r="L13" s="95">
        <v>39</v>
      </c>
      <c r="N13" s="123">
        <f t="shared" si="0"/>
        <v>86</v>
      </c>
      <c r="O13" s="95">
        <f t="shared" si="1"/>
        <v>98</v>
      </c>
      <c r="P13" s="123">
        <f t="shared" si="2"/>
        <v>12</v>
      </c>
      <c r="Q13" s="94">
        <f t="shared" si="3"/>
        <v>0.13953488372093023</v>
      </c>
      <c r="S13" s="123">
        <f t="shared" si="4"/>
        <v>162</v>
      </c>
      <c r="T13" s="123">
        <f t="shared" si="5"/>
        <v>185</v>
      </c>
      <c r="U13" s="123">
        <f t="shared" si="6"/>
        <v>23</v>
      </c>
      <c r="V13" s="94">
        <f t="shared" si="7"/>
        <v>0.1419753086419753</v>
      </c>
    </row>
    <row r="14" spans="1:22" x14ac:dyDescent="0.25">
      <c r="A14" s="155" t="s">
        <v>40</v>
      </c>
      <c r="B14" s="123">
        <v>618</v>
      </c>
      <c r="C14" s="123">
        <v>562</v>
      </c>
      <c r="D14" s="123">
        <v>597</v>
      </c>
      <c r="E14" s="123">
        <v>492</v>
      </c>
      <c r="F14" s="123">
        <v>434</v>
      </c>
      <c r="G14" s="123">
        <v>485</v>
      </c>
      <c r="H14" s="123">
        <v>468</v>
      </c>
      <c r="I14" s="123">
        <v>447</v>
      </c>
      <c r="J14" s="154">
        <v>534</v>
      </c>
      <c r="K14" s="95">
        <v>574</v>
      </c>
      <c r="L14" s="95">
        <v>556</v>
      </c>
      <c r="N14" s="123">
        <f t="shared" si="0"/>
        <v>953</v>
      </c>
      <c r="O14" s="95">
        <f t="shared" si="1"/>
        <v>1130</v>
      </c>
      <c r="P14" s="123">
        <f t="shared" si="2"/>
        <v>177</v>
      </c>
      <c r="Q14" s="94">
        <f t="shared" si="3"/>
        <v>0.18572927597061908</v>
      </c>
      <c r="S14" s="123">
        <f t="shared" si="4"/>
        <v>1879</v>
      </c>
      <c r="T14" s="123">
        <f t="shared" si="5"/>
        <v>2111</v>
      </c>
      <c r="U14" s="123">
        <f t="shared" si="6"/>
        <v>232</v>
      </c>
      <c r="V14" s="94">
        <f t="shared" si="7"/>
        <v>0.12346993081426291</v>
      </c>
    </row>
    <row r="15" spans="1:22" x14ac:dyDescent="0.25">
      <c r="A15" s="153" t="s">
        <v>83</v>
      </c>
      <c r="B15" s="153"/>
      <c r="C15" s="153"/>
      <c r="D15" s="123"/>
      <c r="E15" s="123"/>
      <c r="F15" s="123"/>
      <c r="G15" s="123"/>
      <c r="H15" s="123"/>
      <c r="I15" s="123"/>
      <c r="J15" s="154"/>
      <c r="K15" s="95"/>
      <c r="L15" s="95"/>
      <c r="N15" s="123"/>
      <c r="O15" s="95"/>
      <c r="P15" s="123"/>
      <c r="Q15" s="94"/>
      <c r="S15" s="123"/>
      <c r="T15" s="123"/>
      <c r="U15" s="123"/>
      <c r="V15" s="94"/>
    </row>
    <row r="16" spans="1:22" x14ac:dyDescent="0.25">
      <c r="A16" s="155" t="s">
        <v>41</v>
      </c>
      <c r="B16" s="123">
        <v>1088</v>
      </c>
      <c r="C16" s="123">
        <v>1118</v>
      </c>
      <c r="D16" s="123">
        <v>1132</v>
      </c>
      <c r="E16" s="123">
        <v>1007</v>
      </c>
      <c r="F16" s="123">
        <v>1205</v>
      </c>
      <c r="G16" s="123">
        <v>1162</v>
      </c>
      <c r="H16" s="123">
        <v>1268</v>
      </c>
      <c r="I16" s="123">
        <v>1022</v>
      </c>
      <c r="J16" s="154">
        <v>1196</v>
      </c>
      <c r="K16" s="95">
        <v>1187</v>
      </c>
      <c r="L16" s="95">
        <v>1265</v>
      </c>
      <c r="N16" s="123">
        <f t="shared" si="0"/>
        <v>2430</v>
      </c>
      <c r="O16" s="95">
        <f t="shared" si="1"/>
        <v>2452</v>
      </c>
      <c r="P16" s="123">
        <f t="shared" si="2"/>
        <v>22</v>
      </c>
      <c r="Q16" s="94">
        <f t="shared" si="3"/>
        <v>9.0534979423868307E-3</v>
      </c>
      <c r="S16" s="123">
        <f t="shared" si="4"/>
        <v>4642</v>
      </c>
      <c r="T16" s="123">
        <f t="shared" si="5"/>
        <v>4670</v>
      </c>
      <c r="U16" s="123">
        <f t="shared" si="6"/>
        <v>28</v>
      </c>
      <c r="V16" s="94">
        <f t="shared" si="7"/>
        <v>6.0318828091339939E-3</v>
      </c>
    </row>
    <row r="17" spans="1:22" ht="25.5" customHeight="1" x14ac:dyDescent="0.25">
      <c r="A17" s="155" t="s">
        <v>42</v>
      </c>
      <c r="B17" s="123">
        <v>1718</v>
      </c>
      <c r="C17" s="123">
        <v>1611</v>
      </c>
      <c r="D17" s="123">
        <v>1582</v>
      </c>
      <c r="E17" s="123">
        <v>1399</v>
      </c>
      <c r="F17" s="123">
        <v>1739</v>
      </c>
      <c r="G17" s="123">
        <v>1684</v>
      </c>
      <c r="H17" s="123">
        <v>1747</v>
      </c>
      <c r="I17" s="123">
        <v>1457</v>
      </c>
      <c r="J17" s="154">
        <v>1720</v>
      </c>
      <c r="K17" s="95">
        <v>1680</v>
      </c>
      <c r="L17" s="95">
        <v>1704</v>
      </c>
      <c r="N17" s="123">
        <f t="shared" si="0"/>
        <v>3431</v>
      </c>
      <c r="O17" s="95">
        <f t="shared" si="1"/>
        <v>3384</v>
      </c>
      <c r="P17" s="123">
        <f t="shared" si="2"/>
        <v>-47</v>
      </c>
      <c r="Q17" s="94">
        <f t="shared" si="3"/>
        <v>-1.3698630136986301E-2</v>
      </c>
      <c r="S17" s="123">
        <f t="shared" si="4"/>
        <v>6569</v>
      </c>
      <c r="T17" s="123">
        <f t="shared" si="5"/>
        <v>6561</v>
      </c>
      <c r="U17" s="123">
        <f t="shared" si="6"/>
        <v>-8</v>
      </c>
      <c r="V17" s="94">
        <f t="shared" si="7"/>
        <v>-1.217841376160755E-3</v>
      </c>
    </row>
    <row r="18" spans="1:22" x14ac:dyDescent="0.25">
      <c r="A18" s="155" t="s">
        <v>43</v>
      </c>
      <c r="B18" s="123">
        <v>232</v>
      </c>
      <c r="C18" s="123">
        <v>257</v>
      </c>
      <c r="D18" s="123">
        <v>273</v>
      </c>
      <c r="E18" s="123">
        <v>242</v>
      </c>
      <c r="F18" s="123">
        <v>245</v>
      </c>
      <c r="G18" s="123">
        <v>322</v>
      </c>
      <c r="H18" s="123">
        <v>318</v>
      </c>
      <c r="I18" s="123">
        <v>317</v>
      </c>
      <c r="J18" s="154">
        <v>332</v>
      </c>
      <c r="K18" s="95">
        <v>360</v>
      </c>
      <c r="L18" s="95">
        <v>356</v>
      </c>
      <c r="N18" s="123">
        <f t="shared" si="0"/>
        <v>640</v>
      </c>
      <c r="O18" s="95">
        <f t="shared" si="1"/>
        <v>716</v>
      </c>
      <c r="P18" s="123">
        <f t="shared" si="2"/>
        <v>76</v>
      </c>
      <c r="Q18" s="94">
        <f t="shared" si="3"/>
        <v>0.11874999999999999</v>
      </c>
      <c r="S18" s="123">
        <f t="shared" si="4"/>
        <v>1127</v>
      </c>
      <c r="T18" s="123">
        <f t="shared" si="5"/>
        <v>1365</v>
      </c>
      <c r="U18" s="123">
        <f t="shared" si="6"/>
        <v>238</v>
      </c>
      <c r="V18" s="94">
        <f t="shared" si="7"/>
        <v>0.21118012422360249</v>
      </c>
    </row>
    <row r="19" spans="1:22" x14ac:dyDescent="0.25">
      <c r="A19" s="155" t="s">
        <v>44</v>
      </c>
      <c r="B19" s="123">
        <v>147</v>
      </c>
      <c r="C19" s="123">
        <v>135</v>
      </c>
      <c r="D19" s="123">
        <v>155</v>
      </c>
      <c r="E19" s="123">
        <v>135</v>
      </c>
      <c r="F19" s="123">
        <v>150</v>
      </c>
      <c r="G19" s="123">
        <v>193</v>
      </c>
      <c r="H19" s="123">
        <v>206</v>
      </c>
      <c r="I19" s="123">
        <v>128</v>
      </c>
      <c r="J19" s="154">
        <v>158</v>
      </c>
      <c r="K19" s="95">
        <v>169</v>
      </c>
      <c r="L19" s="95">
        <v>175</v>
      </c>
      <c r="N19" s="123">
        <f t="shared" si="0"/>
        <v>399</v>
      </c>
      <c r="O19" s="95">
        <f t="shared" si="1"/>
        <v>344</v>
      </c>
      <c r="P19" s="123">
        <f t="shared" si="2"/>
        <v>-55</v>
      </c>
      <c r="Q19" s="94">
        <f t="shared" si="3"/>
        <v>-0.13784461152882205</v>
      </c>
      <c r="S19" s="123">
        <f t="shared" si="4"/>
        <v>684</v>
      </c>
      <c r="T19" s="123">
        <f t="shared" si="5"/>
        <v>630</v>
      </c>
      <c r="U19" s="123">
        <f t="shared" si="6"/>
        <v>-54</v>
      </c>
      <c r="V19" s="94">
        <f t="shared" si="7"/>
        <v>-7.8947368421052627E-2</v>
      </c>
    </row>
    <row r="20" spans="1:22" x14ac:dyDescent="0.25">
      <c r="A20" s="155" t="s">
        <v>45</v>
      </c>
      <c r="B20" s="123">
        <v>137</v>
      </c>
      <c r="C20" s="123">
        <v>99</v>
      </c>
      <c r="D20" s="123">
        <v>105</v>
      </c>
      <c r="E20" s="123">
        <v>102</v>
      </c>
      <c r="F20" s="123">
        <v>114</v>
      </c>
      <c r="G20" s="123">
        <v>122</v>
      </c>
      <c r="H20" s="123">
        <v>121</v>
      </c>
      <c r="I20" s="123">
        <v>115</v>
      </c>
      <c r="J20" s="154">
        <v>111</v>
      </c>
      <c r="K20" s="95">
        <v>133</v>
      </c>
      <c r="L20" s="95">
        <v>125</v>
      </c>
      <c r="N20" s="123">
        <f t="shared" si="0"/>
        <v>243</v>
      </c>
      <c r="O20" s="95">
        <f t="shared" si="1"/>
        <v>258</v>
      </c>
      <c r="P20" s="123">
        <f t="shared" si="2"/>
        <v>15</v>
      </c>
      <c r="Q20" s="94">
        <f t="shared" si="3"/>
        <v>6.1728395061728392E-2</v>
      </c>
      <c r="S20" s="123">
        <f t="shared" si="4"/>
        <v>459</v>
      </c>
      <c r="T20" s="123">
        <f t="shared" si="5"/>
        <v>484</v>
      </c>
      <c r="U20" s="123">
        <f t="shared" si="6"/>
        <v>25</v>
      </c>
      <c r="V20" s="94">
        <f t="shared" si="7"/>
        <v>5.4466230936819175E-2</v>
      </c>
    </row>
    <row r="21" spans="1:22" x14ac:dyDescent="0.25">
      <c r="A21" s="155" t="s">
        <v>46</v>
      </c>
      <c r="B21" s="123">
        <v>2484</v>
      </c>
      <c r="C21" s="123">
        <v>2222</v>
      </c>
      <c r="D21" s="123">
        <v>2399</v>
      </c>
      <c r="E21" s="123">
        <v>1936</v>
      </c>
      <c r="F21" s="123">
        <v>2326</v>
      </c>
      <c r="G21" s="123">
        <v>2359</v>
      </c>
      <c r="H21" s="123">
        <v>2244</v>
      </c>
      <c r="I21" s="123">
        <v>2098</v>
      </c>
      <c r="J21" s="154">
        <v>2379</v>
      </c>
      <c r="K21" s="95">
        <v>2193</v>
      </c>
      <c r="L21" s="95">
        <v>2335</v>
      </c>
      <c r="N21" s="123">
        <f t="shared" si="0"/>
        <v>4603</v>
      </c>
      <c r="O21" s="95">
        <f t="shared" si="1"/>
        <v>4528</v>
      </c>
      <c r="P21" s="123">
        <f t="shared" si="2"/>
        <v>-75</v>
      </c>
      <c r="Q21" s="94">
        <f t="shared" si="3"/>
        <v>-1.62937214859874E-2</v>
      </c>
      <c r="S21" s="123">
        <f t="shared" si="4"/>
        <v>8865</v>
      </c>
      <c r="T21" s="123">
        <f t="shared" si="5"/>
        <v>9005</v>
      </c>
      <c r="U21" s="123">
        <f t="shared" si="6"/>
        <v>140</v>
      </c>
      <c r="V21" s="94">
        <f t="shared" si="7"/>
        <v>1.5792442188381276E-2</v>
      </c>
    </row>
    <row r="22" spans="1:22" x14ac:dyDescent="0.25">
      <c r="A22" s="156" t="s">
        <v>47</v>
      </c>
      <c r="B22" s="123">
        <v>796</v>
      </c>
      <c r="C22" s="123">
        <v>705</v>
      </c>
      <c r="D22" s="123">
        <v>666</v>
      </c>
      <c r="E22" s="123">
        <v>698</v>
      </c>
      <c r="F22" s="123">
        <v>819</v>
      </c>
      <c r="G22" s="123">
        <v>871</v>
      </c>
      <c r="H22" s="123">
        <v>841</v>
      </c>
      <c r="I22" s="123">
        <v>775</v>
      </c>
      <c r="J22" s="154">
        <v>820</v>
      </c>
      <c r="K22" s="95">
        <v>766</v>
      </c>
      <c r="L22" s="95">
        <v>856</v>
      </c>
      <c r="N22" s="123">
        <f t="shared" si="0"/>
        <v>1712</v>
      </c>
      <c r="O22" s="95">
        <f t="shared" si="1"/>
        <v>1622</v>
      </c>
      <c r="P22" s="123">
        <f t="shared" si="2"/>
        <v>-90</v>
      </c>
      <c r="Q22" s="94">
        <f t="shared" si="3"/>
        <v>-5.2570093457943924E-2</v>
      </c>
      <c r="S22" s="123">
        <f t="shared" si="4"/>
        <v>3229</v>
      </c>
      <c r="T22" s="123">
        <f t="shared" si="5"/>
        <v>3217</v>
      </c>
      <c r="U22" s="123">
        <f t="shared" si="6"/>
        <v>-12</v>
      </c>
      <c r="V22" s="94">
        <f t="shared" si="7"/>
        <v>-3.7163208423660575E-3</v>
      </c>
    </row>
    <row r="23" spans="1:22" x14ac:dyDescent="0.25">
      <c r="F23" s="148"/>
      <c r="I23" s="37"/>
    </row>
    <row r="24" spans="1:22" x14ac:dyDescent="0.25">
      <c r="A24" s="147" t="s">
        <v>204</v>
      </c>
      <c r="B24" s="147"/>
      <c r="C24" s="147"/>
      <c r="F24" s="148"/>
      <c r="I24" s="37"/>
    </row>
    <row r="25" spans="1:22" ht="12.75" customHeight="1" x14ac:dyDescent="0.25">
      <c r="B25" s="354">
        <v>2017</v>
      </c>
      <c r="C25" s="355"/>
      <c r="D25" s="355"/>
      <c r="E25" s="355"/>
      <c r="F25" s="354">
        <v>2018</v>
      </c>
      <c r="G25" s="355"/>
      <c r="H25" s="355"/>
      <c r="I25" s="355"/>
      <c r="J25" s="356">
        <v>2019</v>
      </c>
      <c r="K25" s="357"/>
      <c r="L25" s="358"/>
      <c r="N25" s="130">
        <v>2018</v>
      </c>
      <c r="O25" s="130">
        <v>2019</v>
      </c>
      <c r="S25" s="130">
        <v>2018</v>
      </c>
      <c r="T25" s="130">
        <v>2019</v>
      </c>
    </row>
    <row r="26" spans="1:22" ht="29.25" customHeight="1" x14ac:dyDescent="0.25">
      <c r="A26" s="120"/>
      <c r="B26" s="130" t="s">
        <v>71</v>
      </c>
      <c r="C26" s="130" t="s">
        <v>72</v>
      </c>
      <c r="D26" s="130" t="s">
        <v>69</v>
      </c>
      <c r="E26" s="130" t="s">
        <v>70</v>
      </c>
      <c r="F26" s="157" t="s">
        <v>71</v>
      </c>
      <c r="G26" s="158" t="s">
        <v>72</v>
      </c>
      <c r="H26" s="158" t="s">
        <v>69</v>
      </c>
      <c r="I26" s="159" t="s">
        <v>70</v>
      </c>
      <c r="J26" s="157" t="s">
        <v>71</v>
      </c>
      <c r="K26" s="158" t="s">
        <v>72</v>
      </c>
      <c r="L26" s="159" t="s">
        <v>69</v>
      </c>
      <c r="N26" s="149" t="s">
        <v>74</v>
      </c>
      <c r="O26" s="150" t="s">
        <v>74</v>
      </c>
      <c r="S26" s="134" t="s">
        <v>78</v>
      </c>
      <c r="T26" s="134" t="s">
        <v>78</v>
      </c>
    </row>
    <row r="27" spans="1:22" x14ac:dyDescent="0.25">
      <c r="A27" s="136" t="s">
        <v>80</v>
      </c>
      <c r="B27" s="94">
        <f t="shared" ref="B27:L27" si="8">B5/B$5</f>
        <v>1</v>
      </c>
      <c r="C27" s="94">
        <f t="shared" si="8"/>
        <v>1</v>
      </c>
      <c r="D27" s="94">
        <f t="shared" si="8"/>
        <v>1</v>
      </c>
      <c r="E27" s="94">
        <f t="shared" si="8"/>
        <v>1</v>
      </c>
      <c r="F27" s="94">
        <f t="shared" si="8"/>
        <v>1</v>
      </c>
      <c r="G27" s="94">
        <f t="shared" si="8"/>
        <v>1</v>
      </c>
      <c r="H27" s="94">
        <f t="shared" si="8"/>
        <v>1</v>
      </c>
      <c r="I27" s="94">
        <f t="shared" si="8"/>
        <v>1</v>
      </c>
      <c r="J27" s="94">
        <f t="shared" si="8"/>
        <v>1</v>
      </c>
      <c r="K27" s="94">
        <f t="shared" si="8"/>
        <v>1</v>
      </c>
      <c r="L27" s="94">
        <f t="shared" si="8"/>
        <v>1</v>
      </c>
      <c r="N27" s="94">
        <f>(SUM(G27:H27))/2</f>
        <v>1</v>
      </c>
      <c r="O27" s="94">
        <f>(SUM(K27:L27))/2</f>
        <v>1</v>
      </c>
      <c r="S27" s="94">
        <f>SUM(E27:H27)/4</f>
        <v>1</v>
      </c>
      <c r="T27" s="94">
        <f>SUM(F27:I27)/4</f>
        <v>1</v>
      </c>
    </row>
    <row r="28" spans="1:22" x14ac:dyDescent="0.25">
      <c r="A28" s="153" t="s">
        <v>81</v>
      </c>
      <c r="B28" s="153"/>
      <c r="C28" s="153"/>
      <c r="D28" s="94"/>
      <c r="E28" s="94"/>
      <c r="F28" s="94"/>
      <c r="G28" s="94"/>
      <c r="H28" s="94"/>
      <c r="I28" s="94"/>
      <c r="J28" s="94"/>
      <c r="K28" s="94"/>
      <c r="L28" s="94"/>
      <c r="N28" s="94"/>
      <c r="O28" s="94"/>
      <c r="S28" s="94"/>
      <c r="T28" s="94"/>
    </row>
    <row r="29" spans="1:22" ht="30" x14ac:dyDescent="0.25">
      <c r="A29" s="155" t="s">
        <v>34</v>
      </c>
      <c r="B29" s="94">
        <f t="shared" ref="B29:C29" si="9">B7/B$5</f>
        <v>5.2713661883967561E-2</v>
      </c>
      <c r="C29" s="94">
        <f t="shared" si="9"/>
        <v>5.1529255319148939E-2</v>
      </c>
      <c r="D29" s="94">
        <f t="shared" ref="D29:L44" si="10">D7/D$5</f>
        <v>5.0910280170064319E-2</v>
      </c>
      <c r="E29" s="94">
        <f t="shared" si="10"/>
        <v>5.5681246857717449E-2</v>
      </c>
      <c r="F29" s="94">
        <f t="shared" si="10"/>
        <v>5.4074152767449271E-2</v>
      </c>
      <c r="G29" s="94">
        <f t="shared" si="10"/>
        <v>4.8704013377926424E-2</v>
      </c>
      <c r="H29" s="94">
        <f t="shared" si="10"/>
        <v>4.742246215729861E-2</v>
      </c>
      <c r="I29" s="94">
        <f t="shared" si="10"/>
        <v>4.613526570048309E-2</v>
      </c>
      <c r="J29" s="94">
        <f t="shared" si="10"/>
        <v>5.1216931216931216E-2</v>
      </c>
      <c r="K29" s="94">
        <f t="shared" si="10"/>
        <v>4.5365959289735816E-2</v>
      </c>
      <c r="L29" s="94">
        <f t="shared" si="10"/>
        <v>4.0811988521628227E-2</v>
      </c>
      <c r="N29" s="94">
        <f t="shared" ref="N29:N43" si="11">(SUM(G29:H29))/2</f>
        <v>4.8063237767612517E-2</v>
      </c>
      <c r="O29" s="94">
        <f t="shared" ref="O29:O43" si="12">(SUM(K29:L29))/2</f>
        <v>4.3088973905682018E-2</v>
      </c>
      <c r="S29" s="94">
        <f t="shared" ref="S29:T44" si="13">SUM(E29:H29)/4</f>
        <v>5.1470468790097944E-2</v>
      </c>
      <c r="T29" s="94">
        <f t="shared" si="13"/>
        <v>4.908397350078935E-2</v>
      </c>
    </row>
    <row r="30" spans="1:22" ht="30" x14ac:dyDescent="0.25">
      <c r="A30" s="155" t="s">
        <v>35</v>
      </c>
      <c r="B30" s="94">
        <f t="shared" ref="B30:C30" si="14">B8/B$5</f>
        <v>0.10625909752547306</v>
      </c>
      <c r="C30" s="94">
        <f t="shared" si="14"/>
        <v>0.11380762411347518</v>
      </c>
      <c r="D30" s="94">
        <f t="shared" si="10"/>
        <v>0.10639921508775754</v>
      </c>
      <c r="E30" s="94">
        <f t="shared" si="10"/>
        <v>9.1000502765208643E-2</v>
      </c>
      <c r="F30" s="94">
        <f t="shared" si="10"/>
        <v>0.10867948581748646</v>
      </c>
      <c r="G30" s="94">
        <f t="shared" si="10"/>
        <v>0.11162207357859531</v>
      </c>
      <c r="H30" s="94">
        <f t="shared" si="10"/>
        <v>0.10161956176563988</v>
      </c>
      <c r="I30" s="94">
        <f t="shared" si="10"/>
        <v>8.731884057971015E-2</v>
      </c>
      <c r="J30" s="94">
        <f t="shared" si="10"/>
        <v>9.4920634920634919E-2</v>
      </c>
      <c r="K30" s="94">
        <f t="shared" si="10"/>
        <v>9.8744045041143355E-2</v>
      </c>
      <c r="L30" s="94">
        <f t="shared" si="10"/>
        <v>8.4281007545966624E-2</v>
      </c>
      <c r="N30" s="94">
        <f t="shared" si="11"/>
        <v>0.10662081767211759</v>
      </c>
      <c r="O30" s="94">
        <f t="shared" si="12"/>
        <v>9.1512526293554997E-2</v>
      </c>
      <c r="S30" s="94">
        <f t="shared" si="13"/>
        <v>0.10323040598173258</v>
      </c>
      <c r="T30" s="94">
        <f t="shared" si="13"/>
        <v>0.10230999043535796</v>
      </c>
    </row>
    <row r="31" spans="1:22" x14ac:dyDescent="0.25">
      <c r="A31" s="155" t="s">
        <v>36</v>
      </c>
      <c r="B31" s="94">
        <f t="shared" ref="B31:C31" si="15">B9/B$5</f>
        <v>1.8091079226450407E-2</v>
      </c>
      <c r="C31" s="94">
        <f t="shared" si="15"/>
        <v>1.7730496453900711E-2</v>
      </c>
      <c r="D31" s="94">
        <f t="shared" si="10"/>
        <v>1.6461353973618226E-2</v>
      </c>
      <c r="E31" s="94">
        <f t="shared" si="10"/>
        <v>2.0990447461035695E-2</v>
      </c>
      <c r="F31" s="94">
        <f t="shared" si="10"/>
        <v>1.8485073834059281E-2</v>
      </c>
      <c r="G31" s="94">
        <f t="shared" si="10"/>
        <v>1.8499163879598664E-2</v>
      </c>
      <c r="H31" s="94">
        <f t="shared" si="10"/>
        <v>1.6724886207261563E-2</v>
      </c>
      <c r="I31" s="94">
        <f t="shared" si="10"/>
        <v>1.6545893719806762E-2</v>
      </c>
      <c r="J31" s="94">
        <f t="shared" si="10"/>
        <v>1.7354497354497355E-2</v>
      </c>
      <c r="K31" s="94">
        <f t="shared" si="10"/>
        <v>1.6349068860978779E-2</v>
      </c>
      <c r="L31" s="94">
        <f t="shared" si="10"/>
        <v>1.753640131788713E-2</v>
      </c>
      <c r="N31" s="94">
        <f t="shared" si="11"/>
        <v>1.7612025043430114E-2</v>
      </c>
      <c r="O31" s="94">
        <f t="shared" si="12"/>
        <v>1.6942735089432955E-2</v>
      </c>
      <c r="S31" s="94">
        <f t="shared" si="13"/>
        <v>1.8674892845488802E-2</v>
      </c>
      <c r="T31" s="94">
        <f t="shared" si="13"/>
        <v>1.7563754410181567E-2</v>
      </c>
    </row>
    <row r="32" spans="1:22" x14ac:dyDescent="0.25">
      <c r="A32" s="155" t="s">
        <v>37</v>
      </c>
      <c r="B32" s="94">
        <f t="shared" ref="B32:C32" si="16">B10/B$5</f>
        <v>6.238303181534623E-3</v>
      </c>
      <c r="C32" s="94">
        <f t="shared" si="16"/>
        <v>4.4326241134751776E-3</v>
      </c>
      <c r="D32" s="94">
        <f t="shared" si="10"/>
        <v>5.7778262291507685E-3</v>
      </c>
      <c r="E32" s="94">
        <f t="shared" si="10"/>
        <v>7.2900955253896432E-3</v>
      </c>
      <c r="F32" s="94">
        <f t="shared" si="10"/>
        <v>5.7367470519494312E-3</v>
      </c>
      <c r="G32" s="94">
        <f t="shared" si="10"/>
        <v>5.8528428093645481E-3</v>
      </c>
      <c r="H32" s="94">
        <f t="shared" si="10"/>
        <v>6.0336614798348681E-3</v>
      </c>
      <c r="I32" s="94">
        <f t="shared" si="10"/>
        <v>7.246376811594203E-3</v>
      </c>
      <c r="J32" s="94">
        <f t="shared" si="10"/>
        <v>5.5026455026455029E-3</v>
      </c>
      <c r="K32" s="94">
        <f t="shared" si="10"/>
        <v>6.1715028150714597E-3</v>
      </c>
      <c r="L32" s="94">
        <f t="shared" si="10"/>
        <v>6.8019980869380384E-3</v>
      </c>
      <c r="N32" s="94">
        <f t="shared" si="11"/>
        <v>5.9432521445997085E-3</v>
      </c>
      <c r="O32" s="94">
        <f t="shared" si="12"/>
        <v>6.4867504510047486E-3</v>
      </c>
      <c r="S32" s="94">
        <f t="shared" si="13"/>
        <v>6.2283367166346224E-3</v>
      </c>
      <c r="T32" s="94">
        <f t="shared" si="13"/>
        <v>6.217407038185763E-3</v>
      </c>
    </row>
    <row r="33" spans="1:20" ht="30" x14ac:dyDescent="0.25">
      <c r="A33" s="155" t="s">
        <v>38</v>
      </c>
      <c r="B33" s="94">
        <f t="shared" ref="B33:C33" si="17">B11/B$5</f>
        <v>5.7392389270118527E-2</v>
      </c>
      <c r="C33" s="94">
        <f t="shared" si="17"/>
        <v>6.0283687943262408E-2</v>
      </c>
      <c r="D33" s="94">
        <f t="shared" si="10"/>
        <v>5.9522511719175844E-2</v>
      </c>
      <c r="E33" s="94">
        <f t="shared" si="10"/>
        <v>5.8949220713926595E-2</v>
      </c>
      <c r="F33" s="94">
        <f t="shared" si="10"/>
        <v>5.5667693615213003E-2</v>
      </c>
      <c r="G33" s="94">
        <f t="shared" si="10"/>
        <v>5.3511705685618728E-2</v>
      </c>
      <c r="H33" s="94">
        <f t="shared" si="10"/>
        <v>5.4832221869376523E-2</v>
      </c>
      <c r="I33" s="94">
        <f t="shared" si="10"/>
        <v>6.4251207729468601E-2</v>
      </c>
      <c r="J33" s="94">
        <f t="shared" si="10"/>
        <v>5.4074074074074073E-2</v>
      </c>
      <c r="K33" s="94">
        <f t="shared" si="10"/>
        <v>5.7708964919878737E-2</v>
      </c>
      <c r="L33" s="94">
        <f t="shared" si="10"/>
        <v>5.8773514719948988E-2</v>
      </c>
      <c r="N33" s="94">
        <f t="shared" si="11"/>
        <v>5.4171963777497625E-2</v>
      </c>
      <c r="O33" s="94">
        <f t="shared" si="12"/>
        <v>5.8241239819913859E-2</v>
      </c>
      <c r="S33" s="94">
        <f t="shared" si="13"/>
        <v>5.574021047103371E-2</v>
      </c>
      <c r="T33" s="94">
        <f t="shared" si="13"/>
        <v>5.7065707224919215E-2</v>
      </c>
    </row>
    <row r="34" spans="1:20" x14ac:dyDescent="0.25">
      <c r="A34" s="155" t="s">
        <v>82</v>
      </c>
      <c r="B34" s="94">
        <f t="shared" ref="B34:C34" si="18">B12/B$5</f>
        <v>4.3668122270742356E-3</v>
      </c>
      <c r="C34" s="94">
        <f t="shared" si="18"/>
        <v>3.4352836879432626E-3</v>
      </c>
      <c r="D34" s="94">
        <f t="shared" si="10"/>
        <v>3.2704676768777934E-3</v>
      </c>
      <c r="E34" s="94">
        <f t="shared" si="10"/>
        <v>6.2845651080945201E-3</v>
      </c>
      <c r="F34" s="94">
        <f t="shared" si="10"/>
        <v>5.8429831084670135E-3</v>
      </c>
      <c r="G34" s="94">
        <f t="shared" si="10"/>
        <v>5.330267558528428E-3</v>
      </c>
      <c r="H34" s="94">
        <f t="shared" si="10"/>
        <v>4.9751243781094526E-3</v>
      </c>
      <c r="I34" s="94">
        <f t="shared" si="10"/>
        <v>4.227053140096618E-3</v>
      </c>
      <c r="J34" s="94">
        <f t="shared" si="10"/>
        <v>6.0317460317460322E-3</v>
      </c>
      <c r="K34" s="94">
        <f t="shared" si="10"/>
        <v>4.6556951061065398E-3</v>
      </c>
      <c r="L34" s="94">
        <f t="shared" si="10"/>
        <v>4.1449675842278669E-3</v>
      </c>
      <c r="N34" s="94">
        <f t="shared" si="11"/>
        <v>5.1526959683189403E-3</v>
      </c>
      <c r="O34" s="94">
        <f t="shared" si="12"/>
        <v>4.4003313451672034E-3</v>
      </c>
      <c r="S34" s="94">
        <f t="shared" si="13"/>
        <v>5.6082350382998542E-3</v>
      </c>
      <c r="T34" s="94">
        <f t="shared" si="13"/>
        <v>5.093857046300377E-3</v>
      </c>
    </row>
    <row r="35" spans="1:20" x14ac:dyDescent="0.25">
      <c r="A35" s="155" t="s">
        <v>39</v>
      </c>
      <c r="B35" s="94">
        <f t="shared" ref="B35:C35" si="19">B13/B$5</f>
        <v>4.2628405073819918E-3</v>
      </c>
      <c r="C35" s="94">
        <f t="shared" si="19"/>
        <v>5.3191489361702126E-3</v>
      </c>
      <c r="D35" s="94">
        <f t="shared" si="10"/>
        <v>4.4696391583996511E-3</v>
      </c>
      <c r="E35" s="94">
        <f t="shared" si="10"/>
        <v>4.2735042735042739E-3</v>
      </c>
      <c r="F35" s="94">
        <f t="shared" si="10"/>
        <v>4.4619143737384464E-3</v>
      </c>
      <c r="G35" s="94">
        <f t="shared" si="10"/>
        <v>4.180602006688963E-3</v>
      </c>
      <c r="H35" s="94">
        <f t="shared" si="10"/>
        <v>4.8692706679369108E-3</v>
      </c>
      <c r="I35" s="94">
        <f t="shared" si="10"/>
        <v>6.2801932367149756E-3</v>
      </c>
      <c r="J35" s="94">
        <f t="shared" si="10"/>
        <v>3.7037037037037038E-3</v>
      </c>
      <c r="K35" s="94">
        <f t="shared" si="10"/>
        <v>6.3880467734950194E-3</v>
      </c>
      <c r="L35" s="94">
        <f t="shared" si="10"/>
        <v>4.1449675842278669E-3</v>
      </c>
      <c r="N35" s="94">
        <f t="shared" si="11"/>
        <v>4.5249363373129365E-3</v>
      </c>
      <c r="O35" s="94">
        <f t="shared" si="12"/>
        <v>5.2665071788614432E-3</v>
      </c>
      <c r="S35" s="94">
        <f t="shared" si="13"/>
        <v>4.446322830467149E-3</v>
      </c>
      <c r="T35" s="94">
        <f t="shared" si="13"/>
        <v>4.9479950712698235E-3</v>
      </c>
    </row>
    <row r="36" spans="1:20" x14ac:dyDescent="0.25">
      <c r="A36" s="155" t="s">
        <v>40</v>
      </c>
      <c r="B36" s="94">
        <f t="shared" ref="B36:C36" si="20">B14/B$5</f>
        <v>6.4254522769806616E-2</v>
      </c>
      <c r="C36" s="94">
        <f t="shared" si="20"/>
        <v>6.2278368794326244E-2</v>
      </c>
      <c r="D36" s="94">
        <f t="shared" si="10"/>
        <v>6.5082306769868092E-2</v>
      </c>
      <c r="E36" s="94">
        <f t="shared" si="10"/>
        <v>6.1840120663650078E-2</v>
      </c>
      <c r="F36" s="94">
        <f t="shared" si="10"/>
        <v>4.610644852863062E-2</v>
      </c>
      <c r="G36" s="94">
        <f t="shared" si="10"/>
        <v>5.068979933110368E-2</v>
      </c>
      <c r="H36" s="94">
        <f t="shared" si="10"/>
        <v>4.9539536360749446E-2</v>
      </c>
      <c r="I36" s="94">
        <f t="shared" si="10"/>
        <v>5.398550724637681E-2</v>
      </c>
      <c r="J36" s="94">
        <f t="shared" si="10"/>
        <v>5.6507936507936507E-2</v>
      </c>
      <c r="K36" s="94">
        <f t="shared" si="10"/>
        <v>6.2148116067561716E-2</v>
      </c>
      <c r="L36" s="94">
        <f t="shared" si="10"/>
        <v>5.9092358380274206E-2</v>
      </c>
      <c r="N36" s="94">
        <f t="shared" si="11"/>
        <v>5.0114667845926567E-2</v>
      </c>
      <c r="O36" s="94">
        <f t="shared" si="12"/>
        <v>6.0620237223917961E-2</v>
      </c>
      <c r="S36" s="94">
        <f t="shared" si="13"/>
        <v>5.2043976221033454E-2</v>
      </c>
      <c r="T36" s="94">
        <f t="shared" si="13"/>
        <v>5.0080322866715141E-2</v>
      </c>
    </row>
    <row r="37" spans="1:20" x14ac:dyDescent="0.25">
      <c r="A37" s="153" t="s">
        <v>83</v>
      </c>
      <c r="B37" s="153"/>
      <c r="C37" s="153"/>
      <c r="D37" s="94"/>
      <c r="E37" s="94"/>
      <c r="F37" s="94"/>
      <c r="G37" s="94"/>
      <c r="H37" s="94"/>
      <c r="I37" s="94"/>
      <c r="J37" s="94"/>
      <c r="K37" s="94"/>
      <c r="L37" s="94"/>
      <c r="N37" s="94"/>
      <c r="O37" s="94"/>
      <c r="S37" s="94"/>
      <c r="T37" s="94"/>
    </row>
    <row r="38" spans="1:20" x14ac:dyDescent="0.25">
      <c r="A38" s="155" t="s">
        <v>41</v>
      </c>
      <c r="B38" s="94">
        <f t="shared" ref="B38:C38" si="21">B16/B$5</f>
        <v>0.11312123102516115</v>
      </c>
      <c r="C38" s="94">
        <f t="shared" si="21"/>
        <v>0.12389184397163121</v>
      </c>
      <c r="D38" s="94">
        <f t="shared" si="10"/>
        <v>0.12340564700752207</v>
      </c>
      <c r="E38" s="94">
        <f t="shared" si="10"/>
        <v>0.12657114127702362</v>
      </c>
      <c r="F38" s="94">
        <f t="shared" si="10"/>
        <v>0.1280144481036864</v>
      </c>
      <c r="G38" s="94">
        <f t="shared" si="10"/>
        <v>0.12144648829431438</v>
      </c>
      <c r="H38" s="94">
        <f t="shared" si="10"/>
        <v>0.13422250449878267</v>
      </c>
      <c r="I38" s="94">
        <f t="shared" si="10"/>
        <v>0.12342995169082126</v>
      </c>
      <c r="J38" s="94">
        <f t="shared" si="10"/>
        <v>0.12656084656084657</v>
      </c>
      <c r="K38" s="94">
        <f t="shared" si="10"/>
        <v>0.12851883932438285</v>
      </c>
      <c r="L38" s="94">
        <f t="shared" si="10"/>
        <v>0.13444574343713467</v>
      </c>
      <c r="N38" s="94">
        <f t="shared" si="11"/>
        <v>0.12783449639654854</v>
      </c>
      <c r="O38" s="94">
        <f t="shared" si="12"/>
        <v>0.13148229138075876</v>
      </c>
      <c r="S38" s="94">
        <f t="shared" si="13"/>
        <v>0.12756364554345176</v>
      </c>
      <c r="T38" s="94">
        <f t="shared" si="13"/>
        <v>0.12677834814690117</v>
      </c>
    </row>
    <row r="39" spans="1:20" ht="30" x14ac:dyDescent="0.25">
      <c r="A39" s="155" t="s">
        <v>42</v>
      </c>
      <c r="B39" s="94">
        <f t="shared" ref="B39:C39" si="22">B17/B$5</f>
        <v>0.17862341443127469</v>
      </c>
      <c r="C39" s="94">
        <f t="shared" si="22"/>
        <v>0.17852393617021275</v>
      </c>
      <c r="D39" s="94">
        <f t="shared" si="10"/>
        <v>0.17246266216068898</v>
      </c>
      <c r="E39" s="94">
        <f t="shared" si="10"/>
        <v>0.17584213172448468</v>
      </c>
      <c r="F39" s="94">
        <f t="shared" si="10"/>
        <v>0.18474450228407521</v>
      </c>
      <c r="G39" s="94">
        <f t="shared" si="10"/>
        <v>0.17600334448160534</v>
      </c>
      <c r="H39" s="94">
        <f t="shared" si="10"/>
        <v>0.18492643167143008</v>
      </c>
      <c r="I39" s="94">
        <f t="shared" si="10"/>
        <v>0.17596618357487923</v>
      </c>
      <c r="J39" s="94">
        <f t="shared" si="10"/>
        <v>0.18201058201058201</v>
      </c>
      <c r="K39" s="94">
        <f t="shared" si="10"/>
        <v>0.18189692507579039</v>
      </c>
      <c r="L39" s="94">
        <f t="shared" si="10"/>
        <v>0.18110319906472527</v>
      </c>
      <c r="N39" s="94">
        <f t="shared" si="11"/>
        <v>0.18046488807651773</v>
      </c>
      <c r="O39" s="94">
        <f t="shared" si="12"/>
        <v>0.18150006207025782</v>
      </c>
      <c r="S39" s="94">
        <f t="shared" si="13"/>
        <v>0.18037910254039882</v>
      </c>
      <c r="T39" s="94">
        <f t="shared" si="13"/>
        <v>0.18041011550299749</v>
      </c>
    </row>
    <row r="40" spans="1:20" x14ac:dyDescent="0.25">
      <c r="A40" s="155" t="s">
        <v>43</v>
      </c>
      <c r="B40" s="94">
        <f t="shared" ref="B40:C40" si="23">B18/B$5</f>
        <v>2.4121438968600542E-2</v>
      </c>
      <c r="C40" s="94">
        <f t="shared" si="23"/>
        <v>2.8479609929078015E-2</v>
      </c>
      <c r="D40" s="94">
        <f t="shared" si="10"/>
        <v>2.9761255859587922E-2</v>
      </c>
      <c r="E40" s="94">
        <f t="shared" si="10"/>
        <v>3.0417295123177476E-2</v>
      </c>
      <c r="F40" s="94">
        <f t="shared" si="10"/>
        <v>2.6027833846807607E-2</v>
      </c>
      <c r="G40" s="94">
        <f t="shared" si="10"/>
        <v>3.3653846153846152E-2</v>
      </c>
      <c r="H40" s="94">
        <f t="shared" si="10"/>
        <v>3.366147983486821E-2</v>
      </c>
      <c r="I40" s="94">
        <f t="shared" si="10"/>
        <v>3.828502415458937E-2</v>
      </c>
      <c r="J40" s="94">
        <f t="shared" si="10"/>
        <v>3.5132275132275133E-2</v>
      </c>
      <c r="K40" s="94">
        <f t="shared" si="10"/>
        <v>3.8977912516240797E-2</v>
      </c>
      <c r="L40" s="94">
        <f t="shared" si="10"/>
        <v>3.783611435859284E-2</v>
      </c>
      <c r="N40" s="94">
        <f t="shared" si="11"/>
        <v>3.3657662994357185E-2</v>
      </c>
      <c r="O40" s="94">
        <f t="shared" si="12"/>
        <v>3.8407013437416815E-2</v>
      </c>
      <c r="S40" s="94">
        <f t="shared" si="13"/>
        <v>3.0940113739674861E-2</v>
      </c>
      <c r="T40" s="94">
        <f t="shared" si="13"/>
        <v>3.2907045997527834E-2</v>
      </c>
    </row>
    <row r="41" spans="1:20" x14ac:dyDescent="0.25">
      <c r="A41" s="155" t="s">
        <v>44</v>
      </c>
      <c r="B41" s="94">
        <f t="shared" ref="B41:C41" si="24">B19/B$5</f>
        <v>1.5283842794759825E-2</v>
      </c>
      <c r="C41" s="94">
        <f t="shared" si="24"/>
        <v>1.4960106382978724E-2</v>
      </c>
      <c r="D41" s="94">
        <f t="shared" si="10"/>
        <v>1.6897416330535268E-2</v>
      </c>
      <c r="E41" s="94">
        <f t="shared" si="10"/>
        <v>1.6968325791855202E-2</v>
      </c>
      <c r="F41" s="94">
        <f t="shared" si="10"/>
        <v>1.593540847763731E-2</v>
      </c>
      <c r="G41" s="94">
        <f t="shared" si="10"/>
        <v>2.0171404682274248E-2</v>
      </c>
      <c r="H41" s="94">
        <f t="shared" si="10"/>
        <v>2.180586429554356E-2</v>
      </c>
      <c r="I41" s="94">
        <f t="shared" si="10"/>
        <v>1.5458937198067632E-2</v>
      </c>
      <c r="J41" s="94">
        <f t="shared" si="10"/>
        <v>1.6719576719576721E-2</v>
      </c>
      <c r="K41" s="94">
        <f t="shared" si="10"/>
        <v>1.8297964486790819E-2</v>
      </c>
      <c r="L41" s="94">
        <f t="shared" si="10"/>
        <v>1.8599213518971199E-2</v>
      </c>
      <c r="N41" s="94">
        <f t="shared" si="11"/>
        <v>2.0988634488908905E-2</v>
      </c>
      <c r="O41" s="94">
        <f t="shared" si="12"/>
        <v>1.8448589002881009E-2</v>
      </c>
      <c r="S41" s="94">
        <f t="shared" si="13"/>
        <v>1.8720250811827582E-2</v>
      </c>
      <c r="T41" s="94">
        <f t="shared" si="13"/>
        <v>1.8342903663380688E-2</v>
      </c>
    </row>
    <row r="42" spans="1:20" x14ac:dyDescent="0.25">
      <c r="A42" s="155" t="s">
        <v>45</v>
      </c>
      <c r="B42" s="94">
        <f t="shared" ref="B42:C42" si="25">B20/B$5</f>
        <v>1.4244125597837389E-2</v>
      </c>
      <c r="C42" s="94">
        <f t="shared" si="25"/>
        <v>1.0970744680851064E-2</v>
      </c>
      <c r="D42" s="94">
        <f t="shared" si="10"/>
        <v>1.1446636869072277E-2</v>
      </c>
      <c r="E42" s="94">
        <f t="shared" si="10"/>
        <v>1.282051282051282E-2</v>
      </c>
      <c r="F42" s="94">
        <f t="shared" si="10"/>
        <v>1.2110910443004356E-2</v>
      </c>
      <c r="G42" s="94">
        <f t="shared" si="10"/>
        <v>1.2750836120401338E-2</v>
      </c>
      <c r="H42" s="94">
        <f t="shared" si="10"/>
        <v>1.2808298930877527E-2</v>
      </c>
      <c r="I42" s="94">
        <f t="shared" si="10"/>
        <v>1.3888888888888888E-2</v>
      </c>
      <c r="J42" s="94">
        <f t="shared" si="10"/>
        <v>1.1746031746031746E-2</v>
      </c>
      <c r="K42" s="94">
        <f t="shared" si="10"/>
        <v>1.4400173235166739E-2</v>
      </c>
      <c r="L42" s="94">
        <f t="shared" si="10"/>
        <v>1.3285152513550856E-2</v>
      </c>
      <c r="N42" s="94">
        <f t="shared" si="11"/>
        <v>1.2779567525639433E-2</v>
      </c>
      <c r="O42" s="94">
        <f t="shared" si="12"/>
        <v>1.3842662874358798E-2</v>
      </c>
      <c r="S42" s="94">
        <f t="shared" si="13"/>
        <v>1.262263957869901E-2</v>
      </c>
      <c r="T42" s="94">
        <f t="shared" si="13"/>
        <v>1.2889733595793028E-2</v>
      </c>
    </row>
    <row r="43" spans="1:20" x14ac:dyDescent="0.25">
      <c r="A43" s="155" t="s">
        <v>46</v>
      </c>
      <c r="B43" s="94">
        <f t="shared" ref="B43:C43" si="26">B21/B$5</f>
        <v>0.2582657517155334</v>
      </c>
      <c r="C43" s="94">
        <f t="shared" si="26"/>
        <v>0.2462322695035461</v>
      </c>
      <c r="D43" s="94">
        <f t="shared" si="10"/>
        <v>0.26152839856099425</v>
      </c>
      <c r="E43" s="94">
        <f t="shared" si="10"/>
        <v>0.2433383609854198</v>
      </c>
      <c r="F43" s="94">
        <f t="shared" si="10"/>
        <v>0.24710506745989588</v>
      </c>
      <c r="G43" s="94">
        <f t="shared" si="10"/>
        <v>0.2465510033444816</v>
      </c>
      <c r="H43" s="94">
        <f t="shared" si="10"/>
        <v>0.23753572562718323</v>
      </c>
      <c r="I43" s="94">
        <f t="shared" si="10"/>
        <v>0.25338164251207729</v>
      </c>
      <c r="J43" s="94">
        <f t="shared" si="10"/>
        <v>0.25174603174603177</v>
      </c>
      <c r="K43" s="94">
        <f t="shared" si="10"/>
        <v>0.23744045041143352</v>
      </c>
      <c r="L43" s="94">
        <f t="shared" si="10"/>
        <v>0.24816664895312998</v>
      </c>
      <c r="N43" s="94">
        <f t="shared" si="11"/>
        <v>0.24204336448583241</v>
      </c>
      <c r="O43" s="94">
        <f t="shared" si="12"/>
        <v>0.24280354968228174</v>
      </c>
      <c r="S43" s="94">
        <f t="shared" si="13"/>
        <v>0.24363253935424511</v>
      </c>
      <c r="T43" s="94">
        <f t="shared" si="13"/>
        <v>0.24614335973590948</v>
      </c>
    </row>
    <row r="44" spans="1:20" x14ac:dyDescent="0.25">
      <c r="A44" s="156" t="s">
        <v>47</v>
      </c>
      <c r="B44" s="94">
        <f t="shared" ref="B44:C44" si="27">B22/B$5</f>
        <v>8.276148887502599E-2</v>
      </c>
      <c r="C44" s="94">
        <f t="shared" si="27"/>
        <v>7.8125E-2</v>
      </c>
      <c r="D44" s="94">
        <f t="shared" si="10"/>
        <v>7.2604382426687014E-2</v>
      </c>
      <c r="E44" s="94">
        <f t="shared" si="10"/>
        <v>8.7732528908999491E-2</v>
      </c>
      <c r="F44" s="94">
        <f t="shared" si="10"/>
        <v>8.7007330287899712E-2</v>
      </c>
      <c r="G44" s="94">
        <f t="shared" si="10"/>
        <v>9.1032608695652176E-2</v>
      </c>
      <c r="H44" s="94">
        <f t="shared" si="10"/>
        <v>8.9022970255107442E-2</v>
      </c>
      <c r="I44" s="94">
        <f t="shared" si="10"/>
        <v>9.359903381642512E-2</v>
      </c>
      <c r="J44" s="94">
        <f t="shared" si="10"/>
        <v>8.6772486772486779E-2</v>
      </c>
      <c r="K44" s="94">
        <f t="shared" si="10"/>
        <v>8.2936336076223471E-2</v>
      </c>
      <c r="L44" s="94">
        <f t="shared" si="10"/>
        <v>9.0976724412796264E-2</v>
      </c>
      <c r="N44" s="94">
        <f>(SUM(G44:H44))/2</f>
        <v>9.0027789475379816E-2</v>
      </c>
      <c r="O44" s="94">
        <f>(SUM(K44:L44))/2</f>
        <v>8.6956530244509861E-2</v>
      </c>
      <c r="S44" s="94">
        <f t="shared" si="13"/>
        <v>8.8698859536914698E-2</v>
      </c>
      <c r="T44" s="94">
        <f t="shared" si="13"/>
        <v>9.0165485763771119E-2</v>
      </c>
    </row>
  </sheetData>
  <mergeCells count="8">
    <mergeCell ref="B3:E3"/>
    <mergeCell ref="B25:E25"/>
    <mergeCell ref="P3:Q3"/>
    <mergeCell ref="U3:V3"/>
    <mergeCell ref="F25:I25"/>
    <mergeCell ref="J25:L25"/>
    <mergeCell ref="F3:I3"/>
    <mergeCell ref="J3:L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32"/>
  <sheetViews>
    <sheetView showGridLines="0" workbookViewId="0">
      <pane xSplit="1" topLeftCell="B1" activePane="topRight" state="frozen"/>
      <selection pane="topRight" activeCell="B17" sqref="B17"/>
    </sheetView>
  </sheetViews>
  <sheetFormatPr defaultRowHeight="15" x14ac:dyDescent="0.25"/>
  <cols>
    <col min="1" max="1" customWidth="true" style="37" width="58.85546875" collapsed="false"/>
    <col min="2" max="3" customWidth="true" style="37" width="12.7109375" collapsed="false"/>
    <col min="4" max="4" customWidth="true" style="37" width="12.28515625" collapsed="false"/>
    <col min="5" max="5" bestFit="true" customWidth="true" style="37" width="11.5703125" collapsed="false"/>
    <col min="6" max="7" customWidth="true" style="148" width="11.42578125" collapsed="false"/>
    <col min="8" max="8" customWidth="true" style="37" width="11.42578125" collapsed="false"/>
    <col min="9" max="9" bestFit="true" customWidth="true" style="37" width="11.5703125" collapsed="false"/>
    <col min="10" max="12" customWidth="true" style="37" width="11.0" collapsed="false"/>
    <col min="13" max="13" customWidth="true" style="37" width="2.85546875" collapsed="false"/>
    <col min="14" max="17" customWidth="true" style="37" width="10.0" collapsed="false"/>
    <col min="18" max="18" customWidth="true" style="37" width="3.42578125" collapsed="false"/>
    <col min="19" max="20" style="37" width="9.140625" collapsed="false"/>
    <col min="21" max="22" customWidth="true" style="37" width="8.7109375" collapsed="false"/>
    <col min="23" max="258" style="37" width="9.140625" collapsed="false"/>
    <col min="259" max="259" customWidth="true" style="37" width="58.85546875" collapsed="false"/>
    <col min="260" max="260" customWidth="true" style="37" width="12.28515625" collapsed="false"/>
    <col min="261" max="261" bestFit="true" customWidth="true" style="37" width="11.5703125" collapsed="false"/>
    <col min="262" max="264" customWidth="true" style="37" width="11.42578125" collapsed="false"/>
    <col min="265" max="265" bestFit="true" customWidth="true" style="37" width="11.5703125" collapsed="false"/>
    <col min="266" max="268" customWidth="true" style="37" width="11.0" collapsed="false"/>
    <col min="269" max="269" customWidth="true" style="37" width="2.85546875" collapsed="false"/>
    <col min="270" max="273" customWidth="true" style="37" width="10.0" collapsed="false"/>
    <col min="274" max="274" customWidth="true" style="37" width="3.5703125" collapsed="false"/>
    <col min="275" max="276" style="37" width="9.140625" collapsed="false"/>
    <col min="277" max="278" customWidth="true" style="37" width="8.7109375" collapsed="false"/>
    <col min="279" max="514" style="37" width="9.140625" collapsed="false"/>
    <col min="515" max="515" customWidth="true" style="37" width="58.85546875" collapsed="false"/>
    <col min="516" max="516" customWidth="true" style="37" width="12.28515625" collapsed="false"/>
    <col min="517" max="517" bestFit="true" customWidth="true" style="37" width="11.5703125" collapsed="false"/>
    <col min="518" max="520" customWidth="true" style="37" width="11.42578125" collapsed="false"/>
    <col min="521" max="521" bestFit="true" customWidth="true" style="37" width="11.5703125" collapsed="false"/>
    <col min="522" max="524" customWidth="true" style="37" width="11.0" collapsed="false"/>
    <col min="525" max="525" customWidth="true" style="37" width="2.85546875" collapsed="false"/>
    <col min="526" max="529" customWidth="true" style="37" width="10.0" collapsed="false"/>
    <col min="530" max="530" customWidth="true" style="37" width="3.5703125" collapsed="false"/>
    <col min="531" max="532" style="37" width="9.140625" collapsed="false"/>
    <col min="533" max="534" customWidth="true" style="37" width="8.7109375" collapsed="false"/>
    <col min="535" max="770" style="37" width="9.140625" collapsed="false"/>
    <col min="771" max="771" customWidth="true" style="37" width="58.85546875" collapsed="false"/>
    <col min="772" max="772" customWidth="true" style="37" width="12.28515625" collapsed="false"/>
    <col min="773" max="773" bestFit="true" customWidth="true" style="37" width="11.5703125" collapsed="false"/>
    <col min="774" max="776" customWidth="true" style="37" width="11.42578125" collapsed="false"/>
    <col min="777" max="777" bestFit="true" customWidth="true" style="37" width="11.5703125" collapsed="false"/>
    <col min="778" max="780" customWidth="true" style="37" width="11.0" collapsed="false"/>
    <col min="781" max="781" customWidth="true" style="37" width="2.85546875" collapsed="false"/>
    <col min="782" max="785" customWidth="true" style="37" width="10.0" collapsed="false"/>
    <col min="786" max="786" customWidth="true" style="37" width="3.5703125" collapsed="false"/>
    <col min="787" max="788" style="37" width="9.140625" collapsed="false"/>
    <col min="789" max="790" customWidth="true" style="37" width="8.7109375" collapsed="false"/>
    <col min="791" max="1026" style="37" width="9.140625" collapsed="false"/>
    <col min="1027" max="1027" customWidth="true" style="37" width="58.85546875" collapsed="false"/>
    <col min="1028" max="1028" customWidth="true" style="37" width="12.28515625" collapsed="false"/>
    <col min="1029" max="1029" bestFit="true" customWidth="true" style="37" width="11.5703125" collapsed="false"/>
    <col min="1030" max="1032" customWidth="true" style="37" width="11.42578125" collapsed="false"/>
    <col min="1033" max="1033" bestFit="true" customWidth="true" style="37" width="11.5703125" collapsed="false"/>
    <col min="1034" max="1036" customWidth="true" style="37" width="11.0" collapsed="false"/>
    <col min="1037" max="1037" customWidth="true" style="37" width="2.85546875" collapsed="false"/>
    <col min="1038" max="1041" customWidth="true" style="37" width="10.0" collapsed="false"/>
    <col min="1042" max="1042" customWidth="true" style="37" width="3.5703125" collapsed="false"/>
    <col min="1043" max="1044" style="37" width="9.140625" collapsed="false"/>
    <col min="1045" max="1046" customWidth="true" style="37" width="8.7109375" collapsed="false"/>
    <col min="1047" max="1282" style="37" width="9.140625" collapsed="false"/>
    <col min="1283" max="1283" customWidth="true" style="37" width="58.85546875" collapsed="false"/>
    <col min="1284" max="1284" customWidth="true" style="37" width="12.28515625" collapsed="false"/>
    <col min="1285" max="1285" bestFit="true" customWidth="true" style="37" width="11.5703125" collapsed="false"/>
    <col min="1286" max="1288" customWidth="true" style="37" width="11.42578125" collapsed="false"/>
    <col min="1289" max="1289" bestFit="true" customWidth="true" style="37" width="11.5703125" collapsed="false"/>
    <col min="1290" max="1292" customWidth="true" style="37" width="11.0" collapsed="false"/>
    <col min="1293" max="1293" customWidth="true" style="37" width="2.85546875" collapsed="false"/>
    <col min="1294" max="1297" customWidth="true" style="37" width="10.0" collapsed="false"/>
    <col min="1298" max="1298" customWidth="true" style="37" width="3.5703125" collapsed="false"/>
    <col min="1299" max="1300" style="37" width="9.140625" collapsed="false"/>
    <col min="1301" max="1302" customWidth="true" style="37" width="8.7109375" collapsed="false"/>
    <col min="1303" max="1538" style="37" width="9.140625" collapsed="false"/>
    <col min="1539" max="1539" customWidth="true" style="37" width="58.85546875" collapsed="false"/>
    <col min="1540" max="1540" customWidth="true" style="37" width="12.28515625" collapsed="false"/>
    <col min="1541" max="1541" bestFit="true" customWidth="true" style="37" width="11.5703125" collapsed="false"/>
    <col min="1542" max="1544" customWidth="true" style="37" width="11.42578125" collapsed="false"/>
    <col min="1545" max="1545" bestFit="true" customWidth="true" style="37" width="11.5703125" collapsed="false"/>
    <col min="1546" max="1548" customWidth="true" style="37" width="11.0" collapsed="false"/>
    <col min="1549" max="1549" customWidth="true" style="37" width="2.85546875" collapsed="false"/>
    <col min="1550" max="1553" customWidth="true" style="37" width="10.0" collapsed="false"/>
    <col min="1554" max="1554" customWidth="true" style="37" width="3.5703125" collapsed="false"/>
    <col min="1555" max="1556" style="37" width="9.140625" collapsed="false"/>
    <col min="1557" max="1558" customWidth="true" style="37" width="8.7109375" collapsed="false"/>
    <col min="1559" max="1794" style="37" width="9.140625" collapsed="false"/>
    <col min="1795" max="1795" customWidth="true" style="37" width="58.85546875" collapsed="false"/>
    <col min="1796" max="1796" customWidth="true" style="37" width="12.28515625" collapsed="false"/>
    <col min="1797" max="1797" bestFit="true" customWidth="true" style="37" width="11.5703125" collapsed="false"/>
    <col min="1798" max="1800" customWidth="true" style="37" width="11.42578125" collapsed="false"/>
    <col min="1801" max="1801" bestFit="true" customWidth="true" style="37" width="11.5703125" collapsed="false"/>
    <col min="1802" max="1804" customWidth="true" style="37" width="11.0" collapsed="false"/>
    <col min="1805" max="1805" customWidth="true" style="37" width="2.85546875" collapsed="false"/>
    <col min="1806" max="1809" customWidth="true" style="37" width="10.0" collapsed="false"/>
    <col min="1810" max="1810" customWidth="true" style="37" width="3.5703125" collapsed="false"/>
    <col min="1811" max="1812" style="37" width="9.140625" collapsed="false"/>
    <col min="1813" max="1814" customWidth="true" style="37" width="8.7109375" collapsed="false"/>
    <col min="1815" max="2050" style="37" width="9.140625" collapsed="false"/>
    <col min="2051" max="2051" customWidth="true" style="37" width="58.85546875" collapsed="false"/>
    <col min="2052" max="2052" customWidth="true" style="37" width="12.28515625" collapsed="false"/>
    <col min="2053" max="2053" bestFit="true" customWidth="true" style="37" width="11.5703125" collapsed="false"/>
    <col min="2054" max="2056" customWidth="true" style="37" width="11.42578125" collapsed="false"/>
    <col min="2057" max="2057" bestFit="true" customWidth="true" style="37" width="11.5703125" collapsed="false"/>
    <col min="2058" max="2060" customWidth="true" style="37" width="11.0" collapsed="false"/>
    <col min="2061" max="2061" customWidth="true" style="37" width="2.85546875" collapsed="false"/>
    <col min="2062" max="2065" customWidth="true" style="37" width="10.0" collapsed="false"/>
    <col min="2066" max="2066" customWidth="true" style="37" width="3.5703125" collapsed="false"/>
    <col min="2067" max="2068" style="37" width="9.140625" collapsed="false"/>
    <col min="2069" max="2070" customWidth="true" style="37" width="8.7109375" collapsed="false"/>
    <col min="2071" max="2306" style="37" width="9.140625" collapsed="false"/>
    <col min="2307" max="2307" customWidth="true" style="37" width="58.85546875" collapsed="false"/>
    <col min="2308" max="2308" customWidth="true" style="37" width="12.28515625" collapsed="false"/>
    <col min="2309" max="2309" bestFit="true" customWidth="true" style="37" width="11.5703125" collapsed="false"/>
    <col min="2310" max="2312" customWidth="true" style="37" width="11.42578125" collapsed="false"/>
    <col min="2313" max="2313" bestFit="true" customWidth="true" style="37" width="11.5703125" collapsed="false"/>
    <col min="2314" max="2316" customWidth="true" style="37" width="11.0" collapsed="false"/>
    <col min="2317" max="2317" customWidth="true" style="37" width="2.85546875" collapsed="false"/>
    <col min="2318" max="2321" customWidth="true" style="37" width="10.0" collapsed="false"/>
    <col min="2322" max="2322" customWidth="true" style="37" width="3.5703125" collapsed="false"/>
    <col min="2323" max="2324" style="37" width="9.140625" collapsed="false"/>
    <col min="2325" max="2326" customWidth="true" style="37" width="8.7109375" collapsed="false"/>
    <col min="2327" max="2562" style="37" width="9.140625" collapsed="false"/>
    <col min="2563" max="2563" customWidth="true" style="37" width="58.85546875" collapsed="false"/>
    <col min="2564" max="2564" customWidth="true" style="37" width="12.28515625" collapsed="false"/>
    <col min="2565" max="2565" bestFit="true" customWidth="true" style="37" width="11.5703125" collapsed="false"/>
    <col min="2566" max="2568" customWidth="true" style="37" width="11.42578125" collapsed="false"/>
    <col min="2569" max="2569" bestFit="true" customWidth="true" style="37" width="11.5703125" collapsed="false"/>
    <col min="2570" max="2572" customWidth="true" style="37" width="11.0" collapsed="false"/>
    <col min="2573" max="2573" customWidth="true" style="37" width="2.85546875" collapsed="false"/>
    <col min="2574" max="2577" customWidth="true" style="37" width="10.0" collapsed="false"/>
    <col min="2578" max="2578" customWidth="true" style="37" width="3.5703125" collapsed="false"/>
    <col min="2579" max="2580" style="37" width="9.140625" collapsed="false"/>
    <col min="2581" max="2582" customWidth="true" style="37" width="8.7109375" collapsed="false"/>
    <col min="2583" max="2818" style="37" width="9.140625" collapsed="false"/>
    <col min="2819" max="2819" customWidth="true" style="37" width="58.85546875" collapsed="false"/>
    <col min="2820" max="2820" customWidth="true" style="37" width="12.28515625" collapsed="false"/>
    <col min="2821" max="2821" bestFit="true" customWidth="true" style="37" width="11.5703125" collapsed="false"/>
    <col min="2822" max="2824" customWidth="true" style="37" width="11.42578125" collapsed="false"/>
    <col min="2825" max="2825" bestFit="true" customWidth="true" style="37" width="11.5703125" collapsed="false"/>
    <col min="2826" max="2828" customWidth="true" style="37" width="11.0" collapsed="false"/>
    <col min="2829" max="2829" customWidth="true" style="37" width="2.85546875" collapsed="false"/>
    <col min="2830" max="2833" customWidth="true" style="37" width="10.0" collapsed="false"/>
    <col min="2834" max="2834" customWidth="true" style="37" width="3.5703125" collapsed="false"/>
    <col min="2835" max="2836" style="37" width="9.140625" collapsed="false"/>
    <col min="2837" max="2838" customWidth="true" style="37" width="8.7109375" collapsed="false"/>
    <col min="2839" max="3074" style="37" width="9.140625" collapsed="false"/>
    <col min="3075" max="3075" customWidth="true" style="37" width="58.85546875" collapsed="false"/>
    <col min="3076" max="3076" customWidth="true" style="37" width="12.28515625" collapsed="false"/>
    <col min="3077" max="3077" bestFit="true" customWidth="true" style="37" width="11.5703125" collapsed="false"/>
    <col min="3078" max="3080" customWidth="true" style="37" width="11.42578125" collapsed="false"/>
    <col min="3081" max="3081" bestFit="true" customWidth="true" style="37" width="11.5703125" collapsed="false"/>
    <col min="3082" max="3084" customWidth="true" style="37" width="11.0" collapsed="false"/>
    <col min="3085" max="3085" customWidth="true" style="37" width="2.85546875" collapsed="false"/>
    <col min="3086" max="3089" customWidth="true" style="37" width="10.0" collapsed="false"/>
    <col min="3090" max="3090" customWidth="true" style="37" width="3.5703125" collapsed="false"/>
    <col min="3091" max="3092" style="37" width="9.140625" collapsed="false"/>
    <col min="3093" max="3094" customWidth="true" style="37" width="8.7109375" collapsed="false"/>
    <col min="3095" max="3330" style="37" width="9.140625" collapsed="false"/>
    <col min="3331" max="3331" customWidth="true" style="37" width="58.85546875" collapsed="false"/>
    <col min="3332" max="3332" customWidth="true" style="37" width="12.28515625" collapsed="false"/>
    <col min="3333" max="3333" bestFit="true" customWidth="true" style="37" width="11.5703125" collapsed="false"/>
    <col min="3334" max="3336" customWidth="true" style="37" width="11.42578125" collapsed="false"/>
    <col min="3337" max="3337" bestFit="true" customWidth="true" style="37" width="11.5703125" collapsed="false"/>
    <col min="3338" max="3340" customWidth="true" style="37" width="11.0" collapsed="false"/>
    <col min="3341" max="3341" customWidth="true" style="37" width="2.85546875" collapsed="false"/>
    <col min="3342" max="3345" customWidth="true" style="37" width="10.0" collapsed="false"/>
    <col min="3346" max="3346" customWidth="true" style="37" width="3.5703125" collapsed="false"/>
    <col min="3347" max="3348" style="37" width="9.140625" collapsed="false"/>
    <col min="3349" max="3350" customWidth="true" style="37" width="8.7109375" collapsed="false"/>
    <col min="3351" max="3586" style="37" width="9.140625" collapsed="false"/>
    <col min="3587" max="3587" customWidth="true" style="37" width="58.85546875" collapsed="false"/>
    <col min="3588" max="3588" customWidth="true" style="37" width="12.28515625" collapsed="false"/>
    <col min="3589" max="3589" bestFit="true" customWidth="true" style="37" width="11.5703125" collapsed="false"/>
    <col min="3590" max="3592" customWidth="true" style="37" width="11.42578125" collapsed="false"/>
    <col min="3593" max="3593" bestFit="true" customWidth="true" style="37" width="11.5703125" collapsed="false"/>
    <col min="3594" max="3596" customWidth="true" style="37" width="11.0" collapsed="false"/>
    <col min="3597" max="3597" customWidth="true" style="37" width="2.85546875" collapsed="false"/>
    <col min="3598" max="3601" customWidth="true" style="37" width="10.0" collapsed="false"/>
    <col min="3602" max="3602" customWidth="true" style="37" width="3.5703125" collapsed="false"/>
    <col min="3603" max="3604" style="37" width="9.140625" collapsed="false"/>
    <col min="3605" max="3606" customWidth="true" style="37" width="8.7109375" collapsed="false"/>
    <col min="3607" max="3842" style="37" width="9.140625" collapsed="false"/>
    <col min="3843" max="3843" customWidth="true" style="37" width="58.85546875" collapsed="false"/>
    <col min="3844" max="3844" customWidth="true" style="37" width="12.28515625" collapsed="false"/>
    <col min="3845" max="3845" bestFit="true" customWidth="true" style="37" width="11.5703125" collapsed="false"/>
    <col min="3846" max="3848" customWidth="true" style="37" width="11.42578125" collapsed="false"/>
    <col min="3849" max="3849" bestFit="true" customWidth="true" style="37" width="11.5703125" collapsed="false"/>
    <col min="3850" max="3852" customWidth="true" style="37" width="11.0" collapsed="false"/>
    <col min="3853" max="3853" customWidth="true" style="37" width="2.85546875" collapsed="false"/>
    <col min="3854" max="3857" customWidth="true" style="37" width="10.0" collapsed="false"/>
    <col min="3858" max="3858" customWidth="true" style="37" width="3.5703125" collapsed="false"/>
    <col min="3859" max="3860" style="37" width="9.140625" collapsed="false"/>
    <col min="3861" max="3862" customWidth="true" style="37" width="8.7109375" collapsed="false"/>
    <col min="3863" max="4098" style="37" width="9.140625" collapsed="false"/>
    <col min="4099" max="4099" customWidth="true" style="37" width="58.85546875" collapsed="false"/>
    <col min="4100" max="4100" customWidth="true" style="37" width="12.28515625" collapsed="false"/>
    <col min="4101" max="4101" bestFit="true" customWidth="true" style="37" width="11.5703125" collapsed="false"/>
    <col min="4102" max="4104" customWidth="true" style="37" width="11.42578125" collapsed="false"/>
    <col min="4105" max="4105" bestFit="true" customWidth="true" style="37" width="11.5703125" collapsed="false"/>
    <col min="4106" max="4108" customWidth="true" style="37" width="11.0" collapsed="false"/>
    <col min="4109" max="4109" customWidth="true" style="37" width="2.85546875" collapsed="false"/>
    <col min="4110" max="4113" customWidth="true" style="37" width="10.0" collapsed="false"/>
    <col min="4114" max="4114" customWidth="true" style="37" width="3.5703125" collapsed="false"/>
    <col min="4115" max="4116" style="37" width="9.140625" collapsed="false"/>
    <col min="4117" max="4118" customWidth="true" style="37" width="8.7109375" collapsed="false"/>
    <col min="4119" max="4354" style="37" width="9.140625" collapsed="false"/>
    <col min="4355" max="4355" customWidth="true" style="37" width="58.85546875" collapsed="false"/>
    <col min="4356" max="4356" customWidth="true" style="37" width="12.28515625" collapsed="false"/>
    <col min="4357" max="4357" bestFit="true" customWidth="true" style="37" width="11.5703125" collapsed="false"/>
    <col min="4358" max="4360" customWidth="true" style="37" width="11.42578125" collapsed="false"/>
    <col min="4361" max="4361" bestFit="true" customWidth="true" style="37" width="11.5703125" collapsed="false"/>
    <col min="4362" max="4364" customWidth="true" style="37" width="11.0" collapsed="false"/>
    <col min="4365" max="4365" customWidth="true" style="37" width="2.85546875" collapsed="false"/>
    <col min="4366" max="4369" customWidth="true" style="37" width="10.0" collapsed="false"/>
    <col min="4370" max="4370" customWidth="true" style="37" width="3.5703125" collapsed="false"/>
    <col min="4371" max="4372" style="37" width="9.140625" collapsed="false"/>
    <col min="4373" max="4374" customWidth="true" style="37" width="8.7109375" collapsed="false"/>
    <col min="4375" max="4610" style="37" width="9.140625" collapsed="false"/>
    <col min="4611" max="4611" customWidth="true" style="37" width="58.85546875" collapsed="false"/>
    <col min="4612" max="4612" customWidth="true" style="37" width="12.28515625" collapsed="false"/>
    <col min="4613" max="4613" bestFit="true" customWidth="true" style="37" width="11.5703125" collapsed="false"/>
    <col min="4614" max="4616" customWidth="true" style="37" width="11.42578125" collapsed="false"/>
    <col min="4617" max="4617" bestFit="true" customWidth="true" style="37" width="11.5703125" collapsed="false"/>
    <col min="4618" max="4620" customWidth="true" style="37" width="11.0" collapsed="false"/>
    <col min="4621" max="4621" customWidth="true" style="37" width="2.85546875" collapsed="false"/>
    <col min="4622" max="4625" customWidth="true" style="37" width="10.0" collapsed="false"/>
    <col min="4626" max="4626" customWidth="true" style="37" width="3.5703125" collapsed="false"/>
    <col min="4627" max="4628" style="37" width="9.140625" collapsed="false"/>
    <col min="4629" max="4630" customWidth="true" style="37" width="8.7109375" collapsed="false"/>
    <col min="4631" max="4866" style="37" width="9.140625" collapsed="false"/>
    <col min="4867" max="4867" customWidth="true" style="37" width="58.85546875" collapsed="false"/>
    <col min="4868" max="4868" customWidth="true" style="37" width="12.28515625" collapsed="false"/>
    <col min="4869" max="4869" bestFit="true" customWidth="true" style="37" width="11.5703125" collapsed="false"/>
    <col min="4870" max="4872" customWidth="true" style="37" width="11.42578125" collapsed="false"/>
    <col min="4873" max="4873" bestFit="true" customWidth="true" style="37" width="11.5703125" collapsed="false"/>
    <col min="4874" max="4876" customWidth="true" style="37" width="11.0" collapsed="false"/>
    <col min="4877" max="4877" customWidth="true" style="37" width="2.85546875" collapsed="false"/>
    <col min="4878" max="4881" customWidth="true" style="37" width="10.0" collapsed="false"/>
    <col min="4882" max="4882" customWidth="true" style="37" width="3.5703125" collapsed="false"/>
    <col min="4883" max="4884" style="37" width="9.140625" collapsed="false"/>
    <col min="4885" max="4886" customWidth="true" style="37" width="8.7109375" collapsed="false"/>
    <col min="4887" max="5122" style="37" width="9.140625" collapsed="false"/>
    <col min="5123" max="5123" customWidth="true" style="37" width="58.85546875" collapsed="false"/>
    <col min="5124" max="5124" customWidth="true" style="37" width="12.28515625" collapsed="false"/>
    <col min="5125" max="5125" bestFit="true" customWidth="true" style="37" width="11.5703125" collapsed="false"/>
    <col min="5126" max="5128" customWidth="true" style="37" width="11.42578125" collapsed="false"/>
    <col min="5129" max="5129" bestFit="true" customWidth="true" style="37" width="11.5703125" collapsed="false"/>
    <col min="5130" max="5132" customWidth="true" style="37" width="11.0" collapsed="false"/>
    <col min="5133" max="5133" customWidth="true" style="37" width="2.85546875" collapsed="false"/>
    <col min="5134" max="5137" customWidth="true" style="37" width="10.0" collapsed="false"/>
    <col min="5138" max="5138" customWidth="true" style="37" width="3.5703125" collapsed="false"/>
    <col min="5139" max="5140" style="37" width="9.140625" collapsed="false"/>
    <col min="5141" max="5142" customWidth="true" style="37" width="8.7109375" collapsed="false"/>
    <col min="5143" max="5378" style="37" width="9.140625" collapsed="false"/>
    <col min="5379" max="5379" customWidth="true" style="37" width="58.85546875" collapsed="false"/>
    <col min="5380" max="5380" customWidth="true" style="37" width="12.28515625" collapsed="false"/>
    <col min="5381" max="5381" bestFit="true" customWidth="true" style="37" width="11.5703125" collapsed="false"/>
    <col min="5382" max="5384" customWidth="true" style="37" width="11.42578125" collapsed="false"/>
    <col min="5385" max="5385" bestFit="true" customWidth="true" style="37" width="11.5703125" collapsed="false"/>
    <col min="5386" max="5388" customWidth="true" style="37" width="11.0" collapsed="false"/>
    <col min="5389" max="5389" customWidth="true" style="37" width="2.85546875" collapsed="false"/>
    <col min="5390" max="5393" customWidth="true" style="37" width="10.0" collapsed="false"/>
    <col min="5394" max="5394" customWidth="true" style="37" width="3.5703125" collapsed="false"/>
    <col min="5395" max="5396" style="37" width="9.140625" collapsed="false"/>
    <col min="5397" max="5398" customWidth="true" style="37" width="8.7109375" collapsed="false"/>
    <col min="5399" max="5634" style="37" width="9.140625" collapsed="false"/>
    <col min="5635" max="5635" customWidth="true" style="37" width="58.85546875" collapsed="false"/>
    <col min="5636" max="5636" customWidth="true" style="37" width="12.28515625" collapsed="false"/>
    <col min="5637" max="5637" bestFit="true" customWidth="true" style="37" width="11.5703125" collapsed="false"/>
    <col min="5638" max="5640" customWidth="true" style="37" width="11.42578125" collapsed="false"/>
    <col min="5641" max="5641" bestFit="true" customWidth="true" style="37" width="11.5703125" collapsed="false"/>
    <col min="5642" max="5644" customWidth="true" style="37" width="11.0" collapsed="false"/>
    <col min="5645" max="5645" customWidth="true" style="37" width="2.85546875" collapsed="false"/>
    <col min="5646" max="5649" customWidth="true" style="37" width="10.0" collapsed="false"/>
    <col min="5650" max="5650" customWidth="true" style="37" width="3.5703125" collapsed="false"/>
    <col min="5651" max="5652" style="37" width="9.140625" collapsed="false"/>
    <col min="5653" max="5654" customWidth="true" style="37" width="8.7109375" collapsed="false"/>
    <col min="5655" max="5890" style="37" width="9.140625" collapsed="false"/>
    <col min="5891" max="5891" customWidth="true" style="37" width="58.85546875" collapsed="false"/>
    <col min="5892" max="5892" customWidth="true" style="37" width="12.28515625" collapsed="false"/>
    <col min="5893" max="5893" bestFit="true" customWidth="true" style="37" width="11.5703125" collapsed="false"/>
    <col min="5894" max="5896" customWidth="true" style="37" width="11.42578125" collapsed="false"/>
    <col min="5897" max="5897" bestFit="true" customWidth="true" style="37" width="11.5703125" collapsed="false"/>
    <col min="5898" max="5900" customWidth="true" style="37" width="11.0" collapsed="false"/>
    <col min="5901" max="5901" customWidth="true" style="37" width="2.85546875" collapsed="false"/>
    <col min="5902" max="5905" customWidth="true" style="37" width="10.0" collapsed="false"/>
    <col min="5906" max="5906" customWidth="true" style="37" width="3.5703125" collapsed="false"/>
    <col min="5907" max="5908" style="37" width="9.140625" collapsed="false"/>
    <col min="5909" max="5910" customWidth="true" style="37" width="8.7109375" collapsed="false"/>
    <col min="5911" max="6146" style="37" width="9.140625" collapsed="false"/>
    <col min="6147" max="6147" customWidth="true" style="37" width="58.85546875" collapsed="false"/>
    <col min="6148" max="6148" customWidth="true" style="37" width="12.28515625" collapsed="false"/>
    <col min="6149" max="6149" bestFit="true" customWidth="true" style="37" width="11.5703125" collapsed="false"/>
    <col min="6150" max="6152" customWidth="true" style="37" width="11.42578125" collapsed="false"/>
    <col min="6153" max="6153" bestFit="true" customWidth="true" style="37" width="11.5703125" collapsed="false"/>
    <col min="6154" max="6156" customWidth="true" style="37" width="11.0" collapsed="false"/>
    <col min="6157" max="6157" customWidth="true" style="37" width="2.85546875" collapsed="false"/>
    <col min="6158" max="6161" customWidth="true" style="37" width="10.0" collapsed="false"/>
    <col min="6162" max="6162" customWidth="true" style="37" width="3.5703125" collapsed="false"/>
    <col min="6163" max="6164" style="37" width="9.140625" collapsed="false"/>
    <col min="6165" max="6166" customWidth="true" style="37" width="8.7109375" collapsed="false"/>
    <col min="6167" max="6402" style="37" width="9.140625" collapsed="false"/>
    <col min="6403" max="6403" customWidth="true" style="37" width="58.85546875" collapsed="false"/>
    <col min="6404" max="6404" customWidth="true" style="37" width="12.28515625" collapsed="false"/>
    <col min="6405" max="6405" bestFit="true" customWidth="true" style="37" width="11.5703125" collapsed="false"/>
    <col min="6406" max="6408" customWidth="true" style="37" width="11.42578125" collapsed="false"/>
    <col min="6409" max="6409" bestFit="true" customWidth="true" style="37" width="11.5703125" collapsed="false"/>
    <col min="6410" max="6412" customWidth="true" style="37" width="11.0" collapsed="false"/>
    <col min="6413" max="6413" customWidth="true" style="37" width="2.85546875" collapsed="false"/>
    <col min="6414" max="6417" customWidth="true" style="37" width="10.0" collapsed="false"/>
    <col min="6418" max="6418" customWidth="true" style="37" width="3.5703125" collapsed="false"/>
    <col min="6419" max="6420" style="37" width="9.140625" collapsed="false"/>
    <col min="6421" max="6422" customWidth="true" style="37" width="8.7109375" collapsed="false"/>
    <col min="6423" max="6658" style="37" width="9.140625" collapsed="false"/>
    <col min="6659" max="6659" customWidth="true" style="37" width="58.85546875" collapsed="false"/>
    <col min="6660" max="6660" customWidth="true" style="37" width="12.28515625" collapsed="false"/>
    <col min="6661" max="6661" bestFit="true" customWidth="true" style="37" width="11.5703125" collapsed="false"/>
    <col min="6662" max="6664" customWidth="true" style="37" width="11.42578125" collapsed="false"/>
    <col min="6665" max="6665" bestFit="true" customWidth="true" style="37" width="11.5703125" collapsed="false"/>
    <col min="6666" max="6668" customWidth="true" style="37" width="11.0" collapsed="false"/>
    <col min="6669" max="6669" customWidth="true" style="37" width="2.85546875" collapsed="false"/>
    <col min="6670" max="6673" customWidth="true" style="37" width="10.0" collapsed="false"/>
    <col min="6674" max="6674" customWidth="true" style="37" width="3.5703125" collapsed="false"/>
    <col min="6675" max="6676" style="37" width="9.140625" collapsed="false"/>
    <col min="6677" max="6678" customWidth="true" style="37" width="8.7109375" collapsed="false"/>
    <col min="6679" max="6914" style="37" width="9.140625" collapsed="false"/>
    <col min="6915" max="6915" customWidth="true" style="37" width="58.85546875" collapsed="false"/>
    <col min="6916" max="6916" customWidth="true" style="37" width="12.28515625" collapsed="false"/>
    <col min="6917" max="6917" bestFit="true" customWidth="true" style="37" width="11.5703125" collapsed="false"/>
    <col min="6918" max="6920" customWidth="true" style="37" width="11.42578125" collapsed="false"/>
    <col min="6921" max="6921" bestFit="true" customWidth="true" style="37" width="11.5703125" collapsed="false"/>
    <col min="6922" max="6924" customWidth="true" style="37" width="11.0" collapsed="false"/>
    <col min="6925" max="6925" customWidth="true" style="37" width="2.85546875" collapsed="false"/>
    <col min="6926" max="6929" customWidth="true" style="37" width="10.0" collapsed="false"/>
    <col min="6930" max="6930" customWidth="true" style="37" width="3.5703125" collapsed="false"/>
    <col min="6931" max="6932" style="37" width="9.140625" collapsed="false"/>
    <col min="6933" max="6934" customWidth="true" style="37" width="8.7109375" collapsed="false"/>
    <col min="6935" max="7170" style="37" width="9.140625" collapsed="false"/>
    <col min="7171" max="7171" customWidth="true" style="37" width="58.85546875" collapsed="false"/>
    <col min="7172" max="7172" customWidth="true" style="37" width="12.28515625" collapsed="false"/>
    <col min="7173" max="7173" bestFit="true" customWidth="true" style="37" width="11.5703125" collapsed="false"/>
    <col min="7174" max="7176" customWidth="true" style="37" width="11.42578125" collapsed="false"/>
    <col min="7177" max="7177" bestFit="true" customWidth="true" style="37" width="11.5703125" collapsed="false"/>
    <col min="7178" max="7180" customWidth="true" style="37" width="11.0" collapsed="false"/>
    <col min="7181" max="7181" customWidth="true" style="37" width="2.85546875" collapsed="false"/>
    <col min="7182" max="7185" customWidth="true" style="37" width="10.0" collapsed="false"/>
    <col min="7186" max="7186" customWidth="true" style="37" width="3.5703125" collapsed="false"/>
    <col min="7187" max="7188" style="37" width="9.140625" collapsed="false"/>
    <col min="7189" max="7190" customWidth="true" style="37" width="8.7109375" collapsed="false"/>
    <col min="7191" max="7426" style="37" width="9.140625" collapsed="false"/>
    <col min="7427" max="7427" customWidth="true" style="37" width="58.85546875" collapsed="false"/>
    <col min="7428" max="7428" customWidth="true" style="37" width="12.28515625" collapsed="false"/>
    <col min="7429" max="7429" bestFit="true" customWidth="true" style="37" width="11.5703125" collapsed="false"/>
    <col min="7430" max="7432" customWidth="true" style="37" width="11.42578125" collapsed="false"/>
    <col min="7433" max="7433" bestFit="true" customWidth="true" style="37" width="11.5703125" collapsed="false"/>
    <col min="7434" max="7436" customWidth="true" style="37" width="11.0" collapsed="false"/>
    <col min="7437" max="7437" customWidth="true" style="37" width="2.85546875" collapsed="false"/>
    <col min="7438" max="7441" customWidth="true" style="37" width="10.0" collapsed="false"/>
    <col min="7442" max="7442" customWidth="true" style="37" width="3.5703125" collapsed="false"/>
    <col min="7443" max="7444" style="37" width="9.140625" collapsed="false"/>
    <col min="7445" max="7446" customWidth="true" style="37" width="8.7109375" collapsed="false"/>
    <col min="7447" max="7682" style="37" width="9.140625" collapsed="false"/>
    <col min="7683" max="7683" customWidth="true" style="37" width="58.85546875" collapsed="false"/>
    <col min="7684" max="7684" customWidth="true" style="37" width="12.28515625" collapsed="false"/>
    <col min="7685" max="7685" bestFit="true" customWidth="true" style="37" width="11.5703125" collapsed="false"/>
    <col min="7686" max="7688" customWidth="true" style="37" width="11.42578125" collapsed="false"/>
    <col min="7689" max="7689" bestFit="true" customWidth="true" style="37" width="11.5703125" collapsed="false"/>
    <col min="7690" max="7692" customWidth="true" style="37" width="11.0" collapsed="false"/>
    <col min="7693" max="7693" customWidth="true" style="37" width="2.85546875" collapsed="false"/>
    <col min="7694" max="7697" customWidth="true" style="37" width="10.0" collapsed="false"/>
    <col min="7698" max="7698" customWidth="true" style="37" width="3.5703125" collapsed="false"/>
    <col min="7699" max="7700" style="37" width="9.140625" collapsed="false"/>
    <col min="7701" max="7702" customWidth="true" style="37" width="8.7109375" collapsed="false"/>
    <col min="7703" max="7938" style="37" width="9.140625" collapsed="false"/>
    <col min="7939" max="7939" customWidth="true" style="37" width="58.85546875" collapsed="false"/>
    <col min="7940" max="7940" customWidth="true" style="37" width="12.28515625" collapsed="false"/>
    <col min="7941" max="7941" bestFit="true" customWidth="true" style="37" width="11.5703125" collapsed="false"/>
    <col min="7942" max="7944" customWidth="true" style="37" width="11.42578125" collapsed="false"/>
    <col min="7945" max="7945" bestFit="true" customWidth="true" style="37" width="11.5703125" collapsed="false"/>
    <col min="7946" max="7948" customWidth="true" style="37" width="11.0" collapsed="false"/>
    <col min="7949" max="7949" customWidth="true" style="37" width="2.85546875" collapsed="false"/>
    <col min="7950" max="7953" customWidth="true" style="37" width="10.0" collapsed="false"/>
    <col min="7954" max="7954" customWidth="true" style="37" width="3.5703125" collapsed="false"/>
    <col min="7955" max="7956" style="37" width="9.140625" collapsed="false"/>
    <col min="7957" max="7958" customWidth="true" style="37" width="8.7109375" collapsed="false"/>
    <col min="7959" max="8194" style="37" width="9.140625" collapsed="false"/>
    <col min="8195" max="8195" customWidth="true" style="37" width="58.85546875" collapsed="false"/>
    <col min="8196" max="8196" customWidth="true" style="37" width="12.28515625" collapsed="false"/>
    <col min="8197" max="8197" bestFit="true" customWidth="true" style="37" width="11.5703125" collapsed="false"/>
    <col min="8198" max="8200" customWidth="true" style="37" width="11.42578125" collapsed="false"/>
    <col min="8201" max="8201" bestFit="true" customWidth="true" style="37" width="11.5703125" collapsed="false"/>
    <col min="8202" max="8204" customWidth="true" style="37" width="11.0" collapsed="false"/>
    <col min="8205" max="8205" customWidth="true" style="37" width="2.85546875" collapsed="false"/>
    <col min="8206" max="8209" customWidth="true" style="37" width="10.0" collapsed="false"/>
    <col min="8210" max="8210" customWidth="true" style="37" width="3.5703125" collapsed="false"/>
    <col min="8211" max="8212" style="37" width="9.140625" collapsed="false"/>
    <col min="8213" max="8214" customWidth="true" style="37" width="8.7109375" collapsed="false"/>
    <col min="8215" max="8450" style="37" width="9.140625" collapsed="false"/>
    <col min="8451" max="8451" customWidth="true" style="37" width="58.85546875" collapsed="false"/>
    <col min="8452" max="8452" customWidth="true" style="37" width="12.28515625" collapsed="false"/>
    <col min="8453" max="8453" bestFit="true" customWidth="true" style="37" width="11.5703125" collapsed="false"/>
    <col min="8454" max="8456" customWidth="true" style="37" width="11.42578125" collapsed="false"/>
    <col min="8457" max="8457" bestFit="true" customWidth="true" style="37" width="11.5703125" collapsed="false"/>
    <col min="8458" max="8460" customWidth="true" style="37" width="11.0" collapsed="false"/>
    <col min="8461" max="8461" customWidth="true" style="37" width="2.85546875" collapsed="false"/>
    <col min="8462" max="8465" customWidth="true" style="37" width="10.0" collapsed="false"/>
    <col min="8466" max="8466" customWidth="true" style="37" width="3.5703125" collapsed="false"/>
    <col min="8467" max="8468" style="37" width="9.140625" collapsed="false"/>
    <col min="8469" max="8470" customWidth="true" style="37" width="8.7109375" collapsed="false"/>
    <col min="8471" max="8706" style="37" width="9.140625" collapsed="false"/>
    <col min="8707" max="8707" customWidth="true" style="37" width="58.85546875" collapsed="false"/>
    <col min="8708" max="8708" customWidth="true" style="37" width="12.28515625" collapsed="false"/>
    <col min="8709" max="8709" bestFit="true" customWidth="true" style="37" width="11.5703125" collapsed="false"/>
    <col min="8710" max="8712" customWidth="true" style="37" width="11.42578125" collapsed="false"/>
    <col min="8713" max="8713" bestFit="true" customWidth="true" style="37" width="11.5703125" collapsed="false"/>
    <col min="8714" max="8716" customWidth="true" style="37" width="11.0" collapsed="false"/>
    <col min="8717" max="8717" customWidth="true" style="37" width="2.85546875" collapsed="false"/>
    <col min="8718" max="8721" customWidth="true" style="37" width="10.0" collapsed="false"/>
    <col min="8722" max="8722" customWidth="true" style="37" width="3.5703125" collapsed="false"/>
    <col min="8723" max="8724" style="37" width="9.140625" collapsed="false"/>
    <col min="8725" max="8726" customWidth="true" style="37" width="8.7109375" collapsed="false"/>
    <col min="8727" max="8962" style="37" width="9.140625" collapsed="false"/>
    <col min="8963" max="8963" customWidth="true" style="37" width="58.85546875" collapsed="false"/>
    <col min="8964" max="8964" customWidth="true" style="37" width="12.28515625" collapsed="false"/>
    <col min="8965" max="8965" bestFit="true" customWidth="true" style="37" width="11.5703125" collapsed="false"/>
    <col min="8966" max="8968" customWidth="true" style="37" width="11.42578125" collapsed="false"/>
    <col min="8969" max="8969" bestFit="true" customWidth="true" style="37" width="11.5703125" collapsed="false"/>
    <col min="8970" max="8972" customWidth="true" style="37" width="11.0" collapsed="false"/>
    <col min="8973" max="8973" customWidth="true" style="37" width="2.85546875" collapsed="false"/>
    <col min="8974" max="8977" customWidth="true" style="37" width="10.0" collapsed="false"/>
    <col min="8978" max="8978" customWidth="true" style="37" width="3.5703125" collapsed="false"/>
    <col min="8979" max="8980" style="37" width="9.140625" collapsed="false"/>
    <col min="8981" max="8982" customWidth="true" style="37" width="8.7109375" collapsed="false"/>
    <col min="8983" max="9218" style="37" width="9.140625" collapsed="false"/>
    <col min="9219" max="9219" customWidth="true" style="37" width="58.85546875" collapsed="false"/>
    <col min="9220" max="9220" customWidth="true" style="37" width="12.28515625" collapsed="false"/>
    <col min="9221" max="9221" bestFit="true" customWidth="true" style="37" width="11.5703125" collapsed="false"/>
    <col min="9222" max="9224" customWidth="true" style="37" width="11.42578125" collapsed="false"/>
    <col min="9225" max="9225" bestFit="true" customWidth="true" style="37" width="11.5703125" collapsed="false"/>
    <col min="9226" max="9228" customWidth="true" style="37" width="11.0" collapsed="false"/>
    <col min="9229" max="9229" customWidth="true" style="37" width="2.85546875" collapsed="false"/>
    <col min="9230" max="9233" customWidth="true" style="37" width="10.0" collapsed="false"/>
    <col min="9234" max="9234" customWidth="true" style="37" width="3.5703125" collapsed="false"/>
    <col min="9235" max="9236" style="37" width="9.140625" collapsed="false"/>
    <col min="9237" max="9238" customWidth="true" style="37" width="8.7109375" collapsed="false"/>
    <col min="9239" max="9474" style="37" width="9.140625" collapsed="false"/>
    <col min="9475" max="9475" customWidth="true" style="37" width="58.85546875" collapsed="false"/>
    <col min="9476" max="9476" customWidth="true" style="37" width="12.28515625" collapsed="false"/>
    <col min="9477" max="9477" bestFit="true" customWidth="true" style="37" width="11.5703125" collapsed="false"/>
    <col min="9478" max="9480" customWidth="true" style="37" width="11.42578125" collapsed="false"/>
    <col min="9481" max="9481" bestFit="true" customWidth="true" style="37" width="11.5703125" collapsed="false"/>
    <col min="9482" max="9484" customWidth="true" style="37" width="11.0" collapsed="false"/>
    <col min="9485" max="9485" customWidth="true" style="37" width="2.85546875" collapsed="false"/>
    <col min="9486" max="9489" customWidth="true" style="37" width="10.0" collapsed="false"/>
    <col min="9490" max="9490" customWidth="true" style="37" width="3.5703125" collapsed="false"/>
    <col min="9491" max="9492" style="37" width="9.140625" collapsed="false"/>
    <col min="9493" max="9494" customWidth="true" style="37" width="8.7109375" collapsed="false"/>
    <col min="9495" max="9730" style="37" width="9.140625" collapsed="false"/>
    <col min="9731" max="9731" customWidth="true" style="37" width="58.85546875" collapsed="false"/>
    <col min="9732" max="9732" customWidth="true" style="37" width="12.28515625" collapsed="false"/>
    <col min="9733" max="9733" bestFit="true" customWidth="true" style="37" width="11.5703125" collapsed="false"/>
    <col min="9734" max="9736" customWidth="true" style="37" width="11.42578125" collapsed="false"/>
    <col min="9737" max="9737" bestFit="true" customWidth="true" style="37" width="11.5703125" collapsed="false"/>
    <col min="9738" max="9740" customWidth="true" style="37" width="11.0" collapsed="false"/>
    <col min="9741" max="9741" customWidth="true" style="37" width="2.85546875" collapsed="false"/>
    <col min="9742" max="9745" customWidth="true" style="37" width="10.0" collapsed="false"/>
    <col min="9746" max="9746" customWidth="true" style="37" width="3.5703125" collapsed="false"/>
    <col min="9747" max="9748" style="37" width="9.140625" collapsed="false"/>
    <col min="9749" max="9750" customWidth="true" style="37" width="8.7109375" collapsed="false"/>
    <col min="9751" max="9986" style="37" width="9.140625" collapsed="false"/>
    <col min="9987" max="9987" customWidth="true" style="37" width="58.85546875" collapsed="false"/>
    <col min="9988" max="9988" customWidth="true" style="37" width="12.28515625" collapsed="false"/>
    <col min="9989" max="9989" bestFit="true" customWidth="true" style="37" width="11.5703125" collapsed="false"/>
    <col min="9990" max="9992" customWidth="true" style="37" width="11.42578125" collapsed="false"/>
    <col min="9993" max="9993" bestFit="true" customWidth="true" style="37" width="11.5703125" collapsed="false"/>
    <col min="9994" max="9996" customWidth="true" style="37" width="11.0" collapsed="false"/>
    <col min="9997" max="9997" customWidth="true" style="37" width="2.85546875" collapsed="false"/>
    <col min="9998" max="10001" customWidth="true" style="37" width="10.0" collapsed="false"/>
    <col min="10002" max="10002" customWidth="true" style="37" width="3.5703125" collapsed="false"/>
    <col min="10003" max="10004" style="37" width="9.140625" collapsed="false"/>
    <col min="10005" max="10006" customWidth="true" style="37" width="8.7109375" collapsed="false"/>
    <col min="10007" max="10242" style="37" width="9.140625" collapsed="false"/>
    <col min="10243" max="10243" customWidth="true" style="37" width="58.85546875" collapsed="false"/>
    <col min="10244" max="10244" customWidth="true" style="37" width="12.28515625" collapsed="false"/>
    <col min="10245" max="10245" bestFit="true" customWidth="true" style="37" width="11.5703125" collapsed="false"/>
    <col min="10246" max="10248" customWidth="true" style="37" width="11.42578125" collapsed="false"/>
    <col min="10249" max="10249" bestFit="true" customWidth="true" style="37" width="11.5703125" collapsed="false"/>
    <col min="10250" max="10252" customWidth="true" style="37" width="11.0" collapsed="false"/>
    <col min="10253" max="10253" customWidth="true" style="37" width="2.85546875" collapsed="false"/>
    <col min="10254" max="10257" customWidth="true" style="37" width="10.0" collapsed="false"/>
    <col min="10258" max="10258" customWidth="true" style="37" width="3.5703125" collapsed="false"/>
    <col min="10259" max="10260" style="37" width="9.140625" collapsed="false"/>
    <col min="10261" max="10262" customWidth="true" style="37" width="8.7109375" collapsed="false"/>
    <col min="10263" max="10498" style="37" width="9.140625" collapsed="false"/>
    <col min="10499" max="10499" customWidth="true" style="37" width="58.85546875" collapsed="false"/>
    <col min="10500" max="10500" customWidth="true" style="37" width="12.28515625" collapsed="false"/>
    <col min="10501" max="10501" bestFit="true" customWidth="true" style="37" width="11.5703125" collapsed="false"/>
    <col min="10502" max="10504" customWidth="true" style="37" width="11.42578125" collapsed="false"/>
    <col min="10505" max="10505" bestFit="true" customWidth="true" style="37" width="11.5703125" collapsed="false"/>
    <col min="10506" max="10508" customWidth="true" style="37" width="11.0" collapsed="false"/>
    <col min="10509" max="10509" customWidth="true" style="37" width="2.85546875" collapsed="false"/>
    <col min="10510" max="10513" customWidth="true" style="37" width="10.0" collapsed="false"/>
    <col min="10514" max="10514" customWidth="true" style="37" width="3.5703125" collapsed="false"/>
    <col min="10515" max="10516" style="37" width="9.140625" collapsed="false"/>
    <col min="10517" max="10518" customWidth="true" style="37" width="8.7109375" collapsed="false"/>
    <col min="10519" max="10754" style="37" width="9.140625" collapsed="false"/>
    <col min="10755" max="10755" customWidth="true" style="37" width="58.85546875" collapsed="false"/>
    <col min="10756" max="10756" customWidth="true" style="37" width="12.28515625" collapsed="false"/>
    <col min="10757" max="10757" bestFit="true" customWidth="true" style="37" width="11.5703125" collapsed="false"/>
    <col min="10758" max="10760" customWidth="true" style="37" width="11.42578125" collapsed="false"/>
    <col min="10761" max="10761" bestFit="true" customWidth="true" style="37" width="11.5703125" collapsed="false"/>
    <col min="10762" max="10764" customWidth="true" style="37" width="11.0" collapsed="false"/>
    <col min="10765" max="10765" customWidth="true" style="37" width="2.85546875" collapsed="false"/>
    <col min="10766" max="10769" customWidth="true" style="37" width="10.0" collapsed="false"/>
    <col min="10770" max="10770" customWidth="true" style="37" width="3.5703125" collapsed="false"/>
    <col min="10771" max="10772" style="37" width="9.140625" collapsed="false"/>
    <col min="10773" max="10774" customWidth="true" style="37" width="8.7109375" collapsed="false"/>
    <col min="10775" max="11010" style="37" width="9.140625" collapsed="false"/>
    <col min="11011" max="11011" customWidth="true" style="37" width="58.85546875" collapsed="false"/>
    <col min="11012" max="11012" customWidth="true" style="37" width="12.28515625" collapsed="false"/>
    <col min="11013" max="11013" bestFit="true" customWidth="true" style="37" width="11.5703125" collapsed="false"/>
    <col min="11014" max="11016" customWidth="true" style="37" width="11.42578125" collapsed="false"/>
    <col min="11017" max="11017" bestFit="true" customWidth="true" style="37" width="11.5703125" collapsed="false"/>
    <col min="11018" max="11020" customWidth="true" style="37" width="11.0" collapsed="false"/>
    <col min="11021" max="11021" customWidth="true" style="37" width="2.85546875" collapsed="false"/>
    <col min="11022" max="11025" customWidth="true" style="37" width="10.0" collapsed="false"/>
    <col min="11026" max="11026" customWidth="true" style="37" width="3.5703125" collapsed="false"/>
    <col min="11027" max="11028" style="37" width="9.140625" collapsed="false"/>
    <col min="11029" max="11030" customWidth="true" style="37" width="8.7109375" collapsed="false"/>
    <col min="11031" max="11266" style="37" width="9.140625" collapsed="false"/>
    <col min="11267" max="11267" customWidth="true" style="37" width="58.85546875" collapsed="false"/>
    <col min="11268" max="11268" customWidth="true" style="37" width="12.28515625" collapsed="false"/>
    <col min="11269" max="11269" bestFit="true" customWidth="true" style="37" width="11.5703125" collapsed="false"/>
    <col min="11270" max="11272" customWidth="true" style="37" width="11.42578125" collapsed="false"/>
    <col min="11273" max="11273" bestFit="true" customWidth="true" style="37" width="11.5703125" collapsed="false"/>
    <col min="11274" max="11276" customWidth="true" style="37" width="11.0" collapsed="false"/>
    <col min="11277" max="11277" customWidth="true" style="37" width="2.85546875" collapsed="false"/>
    <col min="11278" max="11281" customWidth="true" style="37" width="10.0" collapsed="false"/>
    <col min="11282" max="11282" customWidth="true" style="37" width="3.5703125" collapsed="false"/>
    <col min="11283" max="11284" style="37" width="9.140625" collapsed="false"/>
    <col min="11285" max="11286" customWidth="true" style="37" width="8.7109375" collapsed="false"/>
    <col min="11287" max="11522" style="37" width="9.140625" collapsed="false"/>
    <col min="11523" max="11523" customWidth="true" style="37" width="58.85546875" collapsed="false"/>
    <col min="11524" max="11524" customWidth="true" style="37" width="12.28515625" collapsed="false"/>
    <col min="11525" max="11525" bestFit="true" customWidth="true" style="37" width="11.5703125" collapsed="false"/>
    <col min="11526" max="11528" customWidth="true" style="37" width="11.42578125" collapsed="false"/>
    <col min="11529" max="11529" bestFit="true" customWidth="true" style="37" width="11.5703125" collapsed="false"/>
    <col min="11530" max="11532" customWidth="true" style="37" width="11.0" collapsed="false"/>
    <col min="11533" max="11533" customWidth="true" style="37" width="2.85546875" collapsed="false"/>
    <col min="11534" max="11537" customWidth="true" style="37" width="10.0" collapsed="false"/>
    <col min="11538" max="11538" customWidth="true" style="37" width="3.5703125" collapsed="false"/>
    <col min="11539" max="11540" style="37" width="9.140625" collapsed="false"/>
    <col min="11541" max="11542" customWidth="true" style="37" width="8.7109375" collapsed="false"/>
    <col min="11543" max="11778" style="37" width="9.140625" collapsed="false"/>
    <col min="11779" max="11779" customWidth="true" style="37" width="58.85546875" collapsed="false"/>
    <col min="11780" max="11780" customWidth="true" style="37" width="12.28515625" collapsed="false"/>
    <col min="11781" max="11781" bestFit="true" customWidth="true" style="37" width="11.5703125" collapsed="false"/>
    <col min="11782" max="11784" customWidth="true" style="37" width="11.42578125" collapsed="false"/>
    <col min="11785" max="11785" bestFit="true" customWidth="true" style="37" width="11.5703125" collapsed="false"/>
    <col min="11786" max="11788" customWidth="true" style="37" width="11.0" collapsed="false"/>
    <col min="11789" max="11789" customWidth="true" style="37" width="2.85546875" collapsed="false"/>
    <col min="11790" max="11793" customWidth="true" style="37" width="10.0" collapsed="false"/>
    <col min="11794" max="11794" customWidth="true" style="37" width="3.5703125" collapsed="false"/>
    <col min="11795" max="11796" style="37" width="9.140625" collapsed="false"/>
    <col min="11797" max="11798" customWidth="true" style="37" width="8.7109375" collapsed="false"/>
    <col min="11799" max="12034" style="37" width="9.140625" collapsed="false"/>
    <col min="12035" max="12035" customWidth="true" style="37" width="58.85546875" collapsed="false"/>
    <col min="12036" max="12036" customWidth="true" style="37" width="12.28515625" collapsed="false"/>
    <col min="12037" max="12037" bestFit="true" customWidth="true" style="37" width="11.5703125" collapsed="false"/>
    <col min="12038" max="12040" customWidth="true" style="37" width="11.42578125" collapsed="false"/>
    <col min="12041" max="12041" bestFit="true" customWidth="true" style="37" width="11.5703125" collapsed="false"/>
    <col min="12042" max="12044" customWidth="true" style="37" width="11.0" collapsed="false"/>
    <col min="12045" max="12045" customWidth="true" style="37" width="2.85546875" collapsed="false"/>
    <col min="12046" max="12049" customWidth="true" style="37" width="10.0" collapsed="false"/>
    <col min="12050" max="12050" customWidth="true" style="37" width="3.5703125" collapsed="false"/>
    <col min="12051" max="12052" style="37" width="9.140625" collapsed="false"/>
    <col min="12053" max="12054" customWidth="true" style="37" width="8.7109375" collapsed="false"/>
    <col min="12055" max="12290" style="37" width="9.140625" collapsed="false"/>
    <col min="12291" max="12291" customWidth="true" style="37" width="58.85546875" collapsed="false"/>
    <col min="12292" max="12292" customWidth="true" style="37" width="12.28515625" collapsed="false"/>
    <col min="12293" max="12293" bestFit="true" customWidth="true" style="37" width="11.5703125" collapsed="false"/>
    <col min="12294" max="12296" customWidth="true" style="37" width="11.42578125" collapsed="false"/>
    <col min="12297" max="12297" bestFit="true" customWidth="true" style="37" width="11.5703125" collapsed="false"/>
    <col min="12298" max="12300" customWidth="true" style="37" width="11.0" collapsed="false"/>
    <col min="12301" max="12301" customWidth="true" style="37" width="2.85546875" collapsed="false"/>
    <col min="12302" max="12305" customWidth="true" style="37" width="10.0" collapsed="false"/>
    <col min="12306" max="12306" customWidth="true" style="37" width="3.5703125" collapsed="false"/>
    <col min="12307" max="12308" style="37" width="9.140625" collapsed="false"/>
    <col min="12309" max="12310" customWidth="true" style="37" width="8.7109375" collapsed="false"/>
    <col min="12311" max="12546" style="37" width="9.140625" collapsed="false"/>
    <col min="12547" max="12547" customWidth="true" style="37" width="58.85546875" collapsed="false"/>
    <col min="12548" max="12548" customWidth="true" style="37" width="12.28515625" collapsed="false"/>
    <col min="12549" max="12549" bestFit="true" customWidth="true" style="37" width="11.5703125" collapsed="false"/>
    <col min="12550" max="12552" customWidth="true" style="37" width="11.42578125" collapsed="false"/>
    <col min="12553" max="12553" bestFit="true" customWidth="true" style="37" width="11.5703125" collapsed="false"/>
    <col min="12554" max="12556" customWidth="true" style="37" width="11.0" collapsed="false"/>
    <col min="12557" max="12557" customWidth="true" style="37" width="2.85546875" collapsed="false"/>
    <col min="12558" max="12561" customWidth="true" style="37" width="10.0" collapsed="false"/>
    <col min="12562" max="12562" customWidth="true" style="37" width="3.5703125" collapsed="false"/>
    <col min="12563" max="12564" style="37" width="9.140625" collapsed="false"/>
    <col min="12565" max="12566" customWidth="true" style="37" width="8.7109375" collapsed="false"/>
    <col min="12567" max="12802" style="37" width="9.140625" collapsed="false"/>
    <col min="12803" max="12803" customWidth="true" style="37" width="58.85546875" collapsed="false"/>
    <col min="12804" max="12804" customWidth="true" style="37" width="12.28515625" collapsed="false"/>
    <col min="12805" max="12805" bestFit="true" customWidth="true" style="37" width="11.5703125" collapsed="false"/>
    <col min="12806" max="12808" customWidth="true" style="37" width="11.42578125" collapsed="false"/>
    <col min="12809" max="12809" bestFit="true" customWidth="true" style="37" width="11.5703125" collapsed="false"/>
    <col min="12810" max="12812" customWidth="true" style="37" width="11.0" collapsed="false"/>
    <col min="12813" max="12813" customWidth="true" style="37" width="2.85546875" collapsed="false"/>
    <col min="12814" max="12817" customWidth="true" style="37" width="10.0" collapsed="false"/>
    <col min="12818" max="12818" customWidth="true" style="37" width="3.5703125" collapsed="false"/>
    <col min="12819" max="12820" style="37" width="9.140625" collapsed="false"/>
    <col min="12821" max="12822" customWidth="true" style="37" width="8.7109375" collapsed="false"/>
    <col min="12823" max="13058" style="37" width="9.140625" collapsed="false"/>
    <col min="13059" max="13059" customWidth="true" style="37" width="58.85546875" collapsed="false"/>
    <col min="13060" max="13060" customWidth="true" style="37" width="12.28515625" collapsed="false"/>
    <col min="13061" max="13061" bestFit="true" customWidth="true" style="37" width="11.5703125" collapsed="false"/>
    <col min="13062" max="13064" customWidth="true" style="37" width="11.42578125" collapsed="false"/>
    <col min="13065" max="13065" bestFit="true" customWidth="true" style="37" width="11.5703125" collapsed="false"/>
    <col min="13066" max="13068" customWidth="true" style="37" width="11.0" collapsed="false"/>
    <col min="13069" max="13069" customWidth="true" style="37" width="2.85546875" collapsed="false"/>
    <col min="13070" max="13073" customWidth="true" style="37" width="10.0" collapsed="false"/>
    <col min="13074" max="13074" customWidth="true" style="37" width="3.5703125" collapsed="false"/>
    <col min="13075" max="13076" style="37" width="9.140625" collapsed="false"/>
    <col min="13077" max="13078" customWidth="true" style="37" width="8.7109375" collapsed="false"/>
    <col min="13079" max="13314" style="37" width="9.140625" collapsed="false"/>
    <col min="13315" max="13315" customWidth="true" style="37" width="58.85546875" collapsed="false"/>
    <col min="13316" max="13316" customWidth="true" style="37" width="12.28515625" collapsed="false"/>
    <col min="13317" max="13317" bestFit="true" customWidth="true" style="37" width="11.5703125" collapsed="false"/>
    <col min="13318" max="13320" customWidth="true" style="37" width="11.42578125" collapsed="false"/>
    <col min="13321" max="13321" bestFit="true" customWidth="true" style="37" width="11.5703125" collapsed="false"/>
    <col min="13322" max="13324" customWidth="true" style="37" width="11.0" collapsed="false"/>
    <col min="13325" max="13325" customWidth="true" style="37" width="2.85546875" collapsed="false"/>
    <col min="13326" max="13329" customWidth="true" style="37" width="10.0" collapsed="false"/>
    <col min="13330" max="13330" customWidth="true" style="37" width="3.5703125" collapsed="false"/>
    <col min="13331" max="13332" style="37" width="9.140625" collapsed="false"/>
    <col min="13333" max="13334" customWidth="true" style="37" width="8.7109375" collapsed="false"/>
    <col min="13335" max="13570" style="37" width="9.140625" collapsed="false"/>
    <col min="13571" max="13571" customWidth="true" style="37" width="58.85546875" collapsed="false"/>
    <col min="13572" max="13572" customWidth="true" style="37" width="12.28515625" collapsed="false"/>
    <col min="13573" max="13573" bestFit="true" customWidth="true" style="37" width="11.5703125" collapsed="false"/>
    <col min="13574" max="13576" customWidth="true" style="37" width="11.42578125" collapsed="false"/>
    <col min="13577" max="13577" bestFit="true" customWidth="true" style="37" width="11.5703125" collapsed="false"/>
    <col min="13578" max="13580" customWidth="true" style="37" width="11.0" collapsed="false"/>
    <col min="13581" max="13581" customWidth="true" style="37" width="2.85546875" collapsed="false"/>
    <col min="13582" max="13585" customWidth="true" style="37" width="10.0" collapsed="false"/>
    <col min="13586" max="13586" customWidth="true" style="37" width="3.5703125" collapsed="false"/>
    <col min="13587" max="13588" style="37" width="9.140625" collapsed="false"/>
    <col min="13589" max="13590" customWidth="true" style="37" width="8.7109375" collapsed="false"/>
    <col min="13591" max="13826" style="37" width="9.140625" collapsed="false"/>
    <col min="13827" max="13827" customWidth="true" style="37" width="58.85546875" collapsed="false"/>
    <col min="13828" max="13828" customWidth="true" style="37" width="12.28515625" collapsed="false"/>
    <col min="13829" max="13829" bestFit="true" customWidth="true" style="37" width="11.5703125" collapsed="false"/>
    <col min="13830" max="13832" customWidth="true" style="37" width="11.42578125" collapsed="false"/>
    <col min="13833" max="13833" bestFit="true" customWidth="true" style="37" width="11.5703125" collapsed="false"/>
    <col min="13834" max="13836" customWidth="true" style="37" width="11.0" collapsed="false"/>
    <col min="13837" max="13837" customWidth="true" style="37" width="2.85546875" collapsed="false"/>
    <col min="13838" max="13841" customWidth="true" style="37" width="10.0" collapsed="false"/>
    <col min="13842" max="13842" customWidth="true" style="37" width="3.5703125" collapsed="false"/>
    <col min="13843" max="13844" style="37" width="9.140625" collapsed="false"/>
    <col min="13845" max="13846" customWidth="true" style="37" width="8.7109375" collapsed="false"/>
    <col min="13847" max="14082" style="37" width="9.140625" collapsed="false"/>
    <col min="14083" max="14083" customWidth="true" style="37" width="58.85546875" collapsed="false"/>
    <col min="14084" max="14084" customWidth="true" style="37" width="12.28515625" collapsed="false"/>
    <col min="14085" max="14085" bestFit="true" customWidth="true" style="37" width="11.5703125" collapsed="false"/>
    <col min="14086" max="14088" customWidth="true" style="37" width="11.42578125" collapsed="false"/>
    <col min="14089" max="14089" bestFit="true" customWidth="true" style="37" width="11.5703125" collapsed="false"/>
    <col min="14090" max="14092" customWidth="true" style="37" width="11.0" collapsed="false"/>
    <col min="14093" max="14093" customWidth="true" style="37" width="2.85546875" collapsed="false"/>
    <col min="14094" max="14097" customWidth="true" style="37" width="10.0" collapsed="false"/>
    <col min="14098" max="14098" customWidth="true" style="37" width="3.5703125" collapsed="false"/>
    <col min="14099" max="14100" style="37" width="9.140625" collapsed="false"/>
    <col min="14101" max="14102" customWidth="true" style="37" width="8.7109375" collapsed="false"/>
    <col min="14103" max="14338" style="37" width="9.140625" collapsed="false"/>
    <col min="14339" max="14339" customWidth="true" style="37" width="58.85546875" collapsed="false"/>
    <col min="14340" max="14340" customWidth="true" style="37" width="12.28515625" collapsed="false"/>
    <col min="14341" max="14341" bestFit="true" customWidth="true" style="37" width="11.5703125" collapsed="false"/>
    <col min="14342" max="14344" customWidth="true" style="37" width="11.42578125" collapsed="false"/>
    <col min="14345" max="14345" bestFit="true" customWidth="true" style="37" width="11.5703125" collapsed="false"/>
    <col min="14346" max="14348" customWidth="true" style="37" width="11.0" collapsed="false"/>
    <col min="14349" max="14349" customWidth="true" style="37" width="2.85546875" collapsed="false"/>
    <col min="14350" max="14353" customWidth="true" style="37" width="10.0" collapsed="false"/>
    <col min="14354" max="14354" customWidth="true" style="37" width="3.5703125" collapsed="false"/>
    <col min="14355" max="14356" style="37" width="9.140625" collapsed="false"/>
    <col min="14357" max="14358" customWidth="true" style="37" width="8.7109375" collapsed="false"/>
    <col min="14359" max="14594" style="37" width="9.140625" collapsed="false"/>
    <col min="14595" max="14595" customWidth="true" style="37" width="58.85546875" collapsed="false"/>
    <col min="14596" max="14596" customWidth="true" style="37" width="12.28515625" collapsed="false"/>
    <col min="14597" max="14597" bestFit="true" customWidth="true" style="37" width="11.5703125" collapsed="false"/>
    <col min="14598" max="14600" customWidth="true" style="37" width="11.42578125" collapsed="false"/>
    <col min="14601" max="14601" bestFit="true" customWidth="true" style="37" width="11.5703125" collapsed="false"/>
    <col min="14602" max="14604" customWidth="true" style="37" width="11.0" collapsed="false"/>
    <col min="14605" max="14605" customWidth="true" style="37" width="2.85546875" collapsed="false"/>
    <col min="14606" max="14609" customWidth="true" style="37" width="10.0" collapsed="false"/>
    <col min="14610" max="14610" customWidth="true" style="37" width="3.5703125" collapsed="false"/>
    <col min="14611" max="14612" style="37" width="9.140625" collapsed="false"/>
    <col min="14613" max="14614" customWidth="true" style="37" width="8.7109375" collapsed="false"/>
    <col min="14615" max="14850" style="37" width="9.140625" collapsed="false"/>
    <col min="14851" max="14851" customWidth="true" style="37" width="58.85546875" collapsed="false"/>
    <col min="14852" max="14852" customWidth="true" style="37" width="12.28515625" collapsed="false"/>
    <col min="14853" max="14853" bestFit="true" customWidth="true" style="37" width="11.5703125" collapsed="false"/>
    <col min="14854" max="14856" customWidth="true" style="37" width="11.42578125" collapsed="false"/>
    <col min="14857" max="14857" bestFit="true" customWidth="true" style="37" width="11.5703125" collapsed="false"/>
    <col min="14858" max="14860" customWidth="true" style="37" width="11.0" collapsed="false"/>
    <col min="14861" max="14861" customWidth="true" style="37" width="2.85546875" collapsed="false"/>
    <col min="14862" max="14865" customWidth="true" style="37" width="10.0" collapsed="false"/>
    <col min="14866" max="14866" customWidth="true" style="37" width="3.5703125" collapsed="false"/>
    <col min="14867" max="14868" style="37" width="9.140625" collapsed="false"/>
    <col min="14869" max="14870" customWidth="true" style="37" width="8.7109375" collapsed="false"/>
    <col min="14871" max="15106" style="37" width="9.140625" collapsed="false"/>
    <col min="15107" max="15107" customWidth="true" style="37" width="58.85546875" collapsed="false"/>
    <col min="15108" max="15108" customWidth="true" style="37" width="12.28515625" collapsed="false"/>
    <col min="15109" max="15109" bestFit="true" customWidth="true" style="37" width="11.5703125" collapsed="false"/>
    <col min="15110" max="15112" customWidth="true" style="37" width="11.42578125" collapsed="false"/>
    <col min="15113" max="15113" bestFit="true" customWidth="true" style="37" width="11.5703125" collapsed="false"/>
    <col min="15114" max="15116" customWidth="true" style="37" width="11.0" collapsed="false"/>
    <col min="15117" max="15117" customWidth="true" style="37" width="2.85546875" collapsed="false"/>
    <col min="15118" max="15121" customWidth="true" style="37" width="10.0" collapsed="false"/>
    <col min="15122" max="15122" customWidth="true" style="37" width="3.5703125" collapsed="false"/>
    <col min="15123" max="15124" style="37" width="9.140625" collapsed="false"/>
    <col min="15125" max="15126" customWidth="true" style="37" width="8.7109375" collapsed="false"/>
    <col min="15127" max="15362" style="37" width="9.140625" collapsed="false"/>
    <col min="15363" max="15363" customWidth="true" style="37" width="58.85546875" collapsed="false"/>
    <col min="15364" max="15364" customWidth="true" style="37" width="12.28515625" collapsed="false"/>
    <col min="15365" max="15365" bestFit="true" customWidth="true" style="37" width="11.5703125" collapsed="false"/>
    <col min="15366" max="15368" customWidth="true" style="37" width="11.42578125" collapsed="false"/>
    <col min="15369" max="15369" bestFit="true" customWidth="true" style="37" width="11.5703125" collapsed="false"/>
    <col min="15370" max="15372" customWidth="true" style="37" width="11.0" collapsed="false"/>
    <col min="15373" max="15373" customWidth="true" style="37" width="2.85546875" collapsed="false"/>
    <col min="15374" max="15377" customWidth="true" style="37" width="10.0" collapsed="false"/>
    <col min="15378" max="15378" customWidth="true" style="37" width="3.5703125" collapsed="false"/>
    <col min="15379" max="15380" style="37" width="9.140625" collapsed="false"/>
    <col min="15381" max="15382" customWidth="true" style="37" width="8.7109375" collapsed="false"/>
    <col min="15383" max="15618" style="37" width="9.140625" collapsed="false"/>
    <col min="15619" max="15619" customWidth="true" style="37" width="58.85546875" collapsed="false"/>
    <col min="15620" max="15620" customWidth="true" style="37" width="12.28515625" collapsed="false"/>
    <col min="15621" max="15621" bestFit="true" customWidth="true" style="37" width="11.5703125" collapsed="false"/>
    <col min="15622" max="15624" customWidth="true" style="37" width="11.42578125" collapsed="false"/>
    <col min="15625" max="15625" bestFit="true" customWidth="true" style="37" width="11.5703125" collapsed="false"/>
    <col min="15626" max="15628" customWidth="true" style="37" width="11.0" collapsed="false"/>
    <col min="15629" max="15629" customWidth="true" style="37" width="2.85546875" collapsed="false"/>
    <col min="15630" max="15633" customWidth="true" style="37" width="10.0" collapsed="false"/>
    <col min="15634" max="15634" customWidth="true" style="37" width="3.5703125" collapsed="false"/>
    <col min="15635" max="15636" style="37" width="9.140625" collapsed="false"/>
    <col min="15637" max="15638" customWidth="true" style="37" width="8.7109375" collapsed="false"/>
    <col min="15639" max="15874" style="37" width="9.140625" collapsed="false"/>
    <col min="15875" max="15875" customWidth="true" style="37" width="58.85546875" collapsed="false"/>
    <col min="15876" max="15876" customWidth="true" style="37" width="12.28515625" collapsed="false"/>
    <col min="15877" max="15877" bestFit="true" customWidth="true" style="37" width="11.5703125" collapsed="false"/>
    <col min="15878" max="15880" customWidth="true" style="37" width="11.42578125" collapsed="false"/>
    <col min="15881" max="15881" bestFit="true" customWidth="true" style="37" width="11.5703125" collapsed="false"/>
    <col min="15882" max="15884" customWidth="true" style="37" width="11.0" collapsed="false"/>
    <col min="15885" max="15885" customWidth="true" style="37" width="2.85546875" collapsed="false"/>
    <col min="15886" max="15889" customWidth="true" style="37" width="10.0" collapsed="false"/>
    <col min="15890" max="15890" customWidth="true" style="37" width="3.5703125" collapsed="false"/>
    <col min="15891" max="15892" style="37" width="9.140625" collapsed="false"/>
    <col min="15893" max="15894" customWidth="true" style="37" width="8.7109375" collapsed="false"/>
    <col min="15895" max="16130" style="37" width="9.140625" collapsed="false"/>
    <col min="16131" max="16131" customWidth="true" style="37" width="58.85546875" collapsed="false"/>
    <col min="16132" max="16132" customWidth="true" style="37" width="12.28515625" collapsed="false"/>
    <col min="16133" max="16133" bestFit="true" customWidth="true" style="37" width="11.5703125" collapsed="false"/>
    <col min="16134" max="16136" customWidth="true" style="37" width="11.42578125" collapsed="false"/>
    <col min="16137" max="16137" bestFit="true" customWidth="true" style="37" width="11.5703125" collapsed="false"/>
    <col min="16138" max="16140" customWidth="true" style="37" width="11.0" collapsed="false"/>
    <col min="16141" max="16141" customWidth="true" style="37" width="2.85546875" collapsed="false"/>
    <col min="16142" max="16145" customWidth="true" style="37" width="10.0" collapsed="false"/>
    <col min="16146" max="16146" customWidth="true" style="37" width="3.5703125" collapsed="false"/>
    <col min="16147" max="16148" style="37" width="9.140625" collapsed="false"/>
    <col min="16149" max="16150" customWidth="true" style="37" width="8.7109375" collapsed="false"/>
    <col min="16151" max="16384" style="37" width="9.140625" collapsed="false"/>
  </cols>
  <sheetData>
    <row r="1" spans="1:22" x14ac:dyDescent="0.25">
      <c r="A1" s="147" t="s">
        <v>193</v>
      </c>
      <c r="B1" s="147"/>
      <c r="C1" s="147"/>
    </row>
    <row r="2" spans="1:22" x14ac:dyDescent="0.25">
      <c r="A2" s="147"/>
      <c r="B2" s="147"/>
      <c r="C2" s="147"/>
    </row>
    <row r="3" spans="1:22" ht="12.75" customHeight="1" x14ac:dyDescent="0.25">
      <c r="A3" s="80"/>
      <c r="B3" s="354">
        <v>2017</v>
      </c>
      <c r="C3" s="355"/>
      <c r="D3" s="355"/>
      <c r="E3" s="355"/>
      <c r="F3" s="354">
        <v>2018</v>
      </c>
      <c r="G3" s="355"/>
      <c r="H3" s="355"/>
      <c r="I3" s="355"/>
      <c r="J3" s="356">
        <v>2019</v>
      </c>
      <c r="K3" s="357"/>
      <c r="L3" s="358"/>
      <c r="N3" s="130">
        <v>2018</v>
      </c>
      <c r="O3" s="130">
        <v>2019</v>
      </c>
      <c r="P3" s="358" t="s">
        <v>73</v>
      </c>
      <c r="Q3" s="359"/>
      <c r="S3" s="130">
        <v>2018</v>
      </c>
      <c r="T3" s="130">
        <v>2019</v>
      </c>
      <c r="U3" s="358" t="s">
        <v>73</v>
      </c>
      <c r="V3" s="359"/>
    </row>
    <row r="4" spans="1:22" ht="27" customHeight="1" x14ac:dyDescent="0.25">
      <c r="A4" s="98"/>
      <c r="B4" s="130" t="s">
        <v>71</v>
      </c>
      <c r="C4" s="130" t="s">
        <v>72</v>
      </c>
      <c r="D4" s="130" t="s">
        <v>69</v>
      </c>
      <c r="E4" s="130" t="s">
        <v>70</v>
      </c>
      <c r="F4" s="130" t="s">
        <v>71</v>
      </c>
      <c r="G4" s="130" t="s">
        <v>72</v>
      </c>
      <c r="H4" s="130" t="s">
        <v>69</v>
      </c>
      <c r="I4" s="130" t="s">
        <v>70</v>
      </c>
      <c r="J4" s="130" t="s">
        <v>71</v>
      </c>
      <c r="K4" s="130" t="s">
        <v>72</v>
      </c>
      <c r="L4" s="130" t="s">
        <v>69</v>
      </c>
      <c r="N4" s="150" t="s">
        <v>74</v>
      </c>
      <c r="O4" s="170" t="s">
        <v>74</v>
      </c>
      <c r="P4" s="131" t="s">
        <v>75</v>
      </c>
      <c r="Q4" s="130" t="s">
        <v>76</v>
      </c>
      <c r="S4" s="134" t="s">
        <v>78</v>
      </c>
      <c r="T4" s="134" t="s">
        <v>78</v>
      </c>
      <c r="U4" s="135" t="s">
        <v>75</v>
      </c>
      <c r="V4" s="135" t="s">
        <v>76</v>
      </c>
    </row>
    <row r="5" spans="1:22" x14ac:dyDescent="0.25">
      <c r="A5" s="171" t="s">
        <v>195</v>
      </c>
      <c r="B5" s="172">
        <v>1070</v>
      </c>
      <c r="C5" s="173">
        <v>1021</v>
      </c>
      <c r="D5" s="173">
        <v>1110</v>
      </c>
      <c r="E5" s="174">
        <v>926</v>
      </c>
      <c r="F5" s="172">
        <v>1195</v>
      </c>
      <c r="G5" s="173">
        <v>1153</v>
      </c>
      <c r="H5" s="173">
        <v>1195</v>
      </c>
      <c r="I5" s="174">
        <v>1030</v>
      </c>
      <c r="J5" s="20">
        <v>1227</v>
      </c>
      <c r="K5" s="21">
        <v>1138</v>
      </c>
      <c r="L5" s="22">
        <v>1144</v>
      </c>
      <c r="N5" s="160">
        <f>SUM(G5:H5)</f>
        <v>2348</v>
      </c>
      <c r="O5" s="161">
        <f>SUM(K5:L5)</f>
        <v>2282</v>
      </c>
      <c r="P5" s="161">
        <f>O5-N5</f>
        <v>-66</v>
      </c>
      <c r="Q5" s="23">
        <f>P5/N5</f>
        <v>-2.8109028960817718E-2</v>
      </c>
      <c r="S5" s="162">
        <f>SUM(E5:H5)</f>
        <v>4469</v>
      </c>
      <c r="T5" s="163">
        <f>SUM(I5:L5)</f>
        <v>4539</v>
      </c>
      <c r="U5" s="163">
        <f>T5-S5</f>
        <v>70</v>
      </c>
      <c r="V5" s="24">
        <f>U5/S5</f>
        <v>1.5663459386887447E-2</v>
      </c>
    </row>
    <row r="6" spans="1:22" x14ac:dyDescent="0.25">
      <c r="A6" s="171" t="s">
        <v>49</v>
      </c>
      <c r="B6" s="175">
        <v>489</v>
      </c>
      <c r="C6" s="176">
        <v>511</v>
      </c>
      <c r="D6" s="176">
        <v>538</v>
      </c>
      <c r="E6" s="177">
        <v>473</v>
      </c>
      <c r="F6" s="175">
        <v>509</v>
      </c>
      <c r="G6" s="176">
        <v>636</v>
      </c>
      <c r="H6" s="176">
        <v>597</v>
      </c>
      <c r="I6" s="177">
        <v>521</v>
      </c>
      <c r="J6" s="25">
        <v>588</v>
      </c>
      <c r="K6" s="26">
        <v>567</v>
      </c>
      <c r="L6" s="27">
        <v>587</v>
      </c>
      <c r="N6" s="164">
        <f t="shared" ref="N6:N16" si="0">SUM(G6:H6)</f>
        <v>1233</v>
      </c>
      <c r="O6" s="165">
        <f t="shared" ref="O6:O16" si="1">SUM(K6:L6)</f>
        <v>1154</v>
      </c>
      <c r="P6" s="165">
        <f t="shared" ref="P6:P16" si="2">O6-N6</f>
        <v>-79</v>
      </c>
      <c r="Q6" s="28">
        <f t="shared" ref="Q6:Q16" si="3">P6/N6</f>
        <v>-6.4071370640713707E-2</v>
      </c>
      <c r="S6" s="166">
        <f t="shared" ref="S6:S14" si="4">SUM(E6:H6)</f>
        <v>2215</v>
      </c>
      <c r="T6" s="167">
        <f t="shared" ref="T6:T14" si="5">SUM(I6:L6)</f>
        <v>2263</v>
      </c>
      <c r="U6" s="167">
        <f t="shared" ref="U6:U14" si="6">T6-S6</f>
        <v>48</v>
      </c>
      <c r="V6" s="29">
        <f t="shared" ref="V6:V14" si="7">U6/S6</f>
        <v>2.1670428893905191E-2</v>
      </c>
    </row>
    <row r="7" spans="1:22" x14ac:dyDescent="0.25">
      <c r="A7" s="171" t="s">
        <v>50</v>
      </c>
      <c r="B7" s="175">
        <v>1231</v>
      </c>
      <c r="C7" s="176">
        <v>1308</v>
      </c>
      <c r="D7" s="176">
        <v>1315</v>
      </c>
      <c r="E7" s="177">
        <v>1242</v>
      </c>
      <c r="F7" s="175">
        <v>1370</v>
      </c>
      <c r="G7" s="176">
        <v>1539</v>
      </c>
      <c r="H7" s="176">
        <v>1551</v>
      </c>
      <c r="I7" s="177">
        <v>1367</v>
      </c>
      <c r="J7" s="25">
        <v>1596</v>
      </c>
      <c r="K7" s="26">
        <v>1590</v>
      </c>
      <c r="L7" s="27">
        <v>1614</v>
      </c>
      <c r="N7" s="164">
        <f t="shared" si="0"/>
        <v>3090</v>
      </c>
      <c r="O7" s="165">
        <f t="shared" si="1"/>
        <v>3204</v>
      </c>
      <c r="P7" s="165">
        <f t="shared" si="2"/>
        <v>114</v>
      </c>
      <c r="Q7" s="28">
        <f t="shared" si="3"/>
        <v>3.6893203883495145E-2</v>
      </c>
      <c r="S7" s="166">
        <f t="shared" si="4"/>
        <v>5702</v>
      </c>
      <c r="T7" s="167">
        <f t="shared" si="5"/>
        <v>6167</v>
      </c>
      <c r="U7" s="167">
        <f t="shared" si="6"/>
        <v>465</v>
      </c>
      <c r="V7" s="29">
        <f t="shared" si="7"/>
        <v>8.1550333216415291E-2</v>
      </c>
    </row>
    <row r="8" spans="1:22" ht="30" x14ac:dyDescent="0.25">
      <c r="A8" s="171" t="s">
        <v>196</v>
      </c>
      <c r="B8" s="178">
        <v>221</v>
      </c>
      <c r="C8" s="179">
        <v>203</v>
      </c>
      <c r="D8" s="179">
        <v>238</v>
      </c>
      <c r="E8" s="180">
        <v>204</v>
      </c>
      <c r="F8" s="178">
        <v>264</v>
      </c>
      <c r="G8" s="179">
        <v>330</v>
      </c>
      <c r="H8" s="179">
        <v>398</v>
      </c>
      <c r="I8" s="180">
        <v>324</v>
      </c>
      <c r="J8" s="25">
        <v>407</v>
      </c>
      <c r="K8" s="26">
        <v>335</v>
      </c>
      <c r="L8" s="27">
        <v>343</v>
      </c>
      <c r="N8" s="164">
        <f t="shared" si="0"/>
        <v>728</v>
      </c>
      <c r="O8" s="165">
        <f t="shared" si="1"/>
        <v>678</v>
      </c>
      <c r="P8" s="165">
        <f t="shared" si="2"/>
        <v>-50</v>
      </c>
      <c r="Q8" s="28">
        <f t="shared" si="3"/>
        <v>-6.8681318681318687E-2</v>
      </c>
      <c r="S8" s="166">
        <f t="shared" si="4"/>
        <v>1196</v>
      </c>
      <c r="T8" s="167">
        <f t="shared" si="5"/>
        <v>1409</v>
      </c>
      <c r="U8" s="167">
        <f t="shared" si="6"/>
        <v>213</v>
      </c>
      <c r="V8" s="29">
        <f t="shared" si="7"/>
        <v>0.17809364548494983</v>
      </c>
    </row>
    <row r="9" spans="1:22" x14ac:dyDescent="0.25">
      <c r="A9" s="171" t="s">
        <v>197</v>
      </c>
      <c r="B9" s="178">
        <v>1240</v>
      </c>
      <c r="C9" s="179">
        <v>1237</v>
      </c>
      <c r="D9" s="179">
        <v>1298</v>
      </c>
      <c r="E9" s="180">
        <v>1083</v>
      </c>
      <c r="F9" s="178">
        <v>1320</v>
      </c>
      <c r="G9" s="179">
        <v>1379</v>
      </c>
      <c r="H9" s="179">
        <v>1448</v>
      </c>
      <c r="I9" s="180">
        <v>1235</v>
      </c>
      <c r="J9" s="25">
        <v>1527</v>
      </c>
      <c r="K9" s="26">
        <v>1381</v>
      </c>
      <c r="L9" s="27">
        <v>1376</v>
      </c>
      <c r="N9" s="164">
        <f t="shared" si="0"/>
        <v>2827</v>
      </c>
      <c r="O9" s="165">
        <f t="shared" si="1"/>
        <v>2757</v>
      </c>
      <c r="P9" s="165">
        <f t="shared" si="2"/>
        <v>-70</v>
      </c>
      <c r="Q9" s="28">
        <f t="shared" si="3"/>
        <v>-2.4761230986911922E-2</v>
      </c>
      <c r="S9" s="166">
        <f t="shared" si="4"/>
        <v>5230</v>
      </c>
      <c r="T9" s="167">
        <f t="shared" si="5"/>
        <v>5519</v>
      </c>
      <c r="U9" s="167">
        <f t="shared" si="6"/>
        <v>289</v>
      </c>
      <c r="V9" s="29">
        <f t="shared" si="7"/>
        <v>5.5258126195028678E-2</v>
      </c>
    </row>
    <row r="10" spans="1:22" x14ac:dyDescent="0.25">
      <c r="A10" s="171" t="s">
        <v>53</v>
      </c>
      <c r="B10" s="178">
        <v>440</v>
      </c>
      <c r="C10" s="179">
        <v>497</v>
      </c>
      <c r="D10" s="179">
        <v>491</v>
      </c>
      <c r="E10" s="180">
        <v>448</v>
      </c>
      <c r="F10" s="178">
        <v>517</v>
      </c>
      <c r="G10" s="179">
        <v>610</v>
      </c>
      <c r="H10" s="179">
        <v>574</v>
      </c>
      <c r="I10" s="180">
        <v>546</v>
      </c>
      <c r="J10" s="25">
        <v>592</v>
      </c>
      <c r="K10" s="26">
        <v>522</v>
      </c>
      <c r="L10" s="27">
        <v>517</v>
      </c>
      <c r="N10" s="164">
        <f t="shared" si="0"/>
        <v>1184</v>
      </c>
      <c r="O10" s="165">
        <f t="shared" si="1"/>
        <v>1039</v>
      </c>
      <c r="P10" s="165">
        <f t="shared" si="2"/>
        <v>-145</v>
      </c>
      <c r="Q10" s="28">
        <f t="shared" si="3"/>
        <v>-0.12246621621621621</v>
      </c>
      <c r="S10" s="166">
        <f t="shared" si="4"/>
        <v>2149</v>
      </c>
      <c r="T10" s="167">
        <f t="shared" si="5"/>
        <v>2177</v>
      </c>
      <c r="U10" s="167">
        <f t="shared" si="6"/>
        <v>28</v>
      </c>
      <c r="V10" s="29">
        <f t="shared" si="7"/>
        <v>1.3029315960912053E-2</v>
      </c>
    </row>
    <row r="11" spans="1:22" x14ac:dyDescent="0.25">
      <c r="A11" s="171" t="s">
        <v>198</v>
      </c>
      <c r="B11" s="181">
        <v>820</v>
      </c>
      <c r="C11" s="182">
        <v>799</v>
      </c>
      <c r="D11" s="182">
        <v>830</v>
      </c>
      <c r="E11" s="183">
        <v>745</v>
      </c>
      <c r="F11" s="181">
        <v>847</v>
      </c>
      <c r="G11" s="182">
        <v>807</v>
      </c>
      <c r="H11" s="182">
        <v>789</v>
      </c>
      <c r="I11" s="183">
        <v>822</v>
      </c>
      <c r="J11" s="184">
        <v>801</v>
      </c>
      <c r="K11" s="185">
        <v>781</v>
      </c>
      <c r="L11" s="186">
        <v>816</v>
      </c>
      <c r="N11" s="164">
        <f t="shared" si="0"/>
        <v>1596</v>
      </c>
      <c r="O11" s="165">
        <f t="shared" si="1"/>
        <v>1597</v>
      </c>
      <c r="P11" s="165">
        <f t="shared" si="2"/>
        <v>1</v>
      </c>
      <c r="Q11" s="28">
        <f t="shared" si="3"/>
        <v>6.2656641604010022E-4</v>
      </c>
      <c r="S11" s="166">
        <f t="shared" si="4"/>
        <v>3188</v>
      </c>
      <c r="T11" s="167">
        <f t="shared" si="5"/>
        <v>3220</v>
      </c>
      <c r="U11" s="167">
        <f t="shared" si="6"/>
        <v>32</v>
      </c>
      <c r="V11" s="29">
        <f t="shared" si="7"/>
        <v>1.0037641154328732E-2</v>
      </c>
    </row>
    <row r="12" spans="1:22" x14ac:dyDescent="0.25">
      <c r="A12" s="171" t="s">
        <v>199</v>
      </c>
      <c r="B12" s="178">
        <v>700</v>
      </c>
      <c r="C12" s="179">
        <v>737</v>
      </c>
      <c r="D12" s="179">
        <v>740</v>
      </c>
      <c r="E12" s="180">
        <v>696</v>
      </c>
      <c r="F12" s="178">
        <v>805</v>
      </c>
      <c r="G12" s="179">
        <v>808</v>
      </c>
      <c r="H12" s="179">
        <v>821</v>
      </c>
      <c r="I12" s="180">
        <v>754</v>
      </c>
      <c r="J12" s="184">
        <v>861</v>
      </c>
      <c r="K12" s="26">
        <v>822</v>
      </c>
      <c r="L12" s="27">
        <v>849</v>
      </c>
      <c r="N12" s="164">
        <f t="shared" si="0"/>
        <v>1629</v>
      </c>
      <c r="O12" s="165">
        <f t="shared" si="1"/>
        <v>1671</v>
      </c>
      <c r="P12" s="165">
        <f t="shared" si="2"/>
        <v>42</v>
      </c>
      <c r="Q12" s="28">
        <f t="shared" si="3"/>
        <v>2.5782688766114181E-2</v>
      </c>
      <c r="S12" s="166">
        <f t="shared" si="4"/>
        <v>3130</v>
      </c>
      <c r="T12" s="167">
        <f t="shared" si="5"/>
        <v>3286</v>
      </c>
      <c r="U12" s="167">
        <f t="shared" si="6"/>
        <v>156</v>
      </c>
      <c r="V12" s="29">
        <f t="shared" si="7"/>
        <v>4.984025559105431E-2</v>
      </c>
    </row>
    <row r="13" spans="1:22" ht="45" x14ac:dyDescent="0.25">
      <c r="A13" s="187" t="s">
        <v>200</v>
      </c>
      <c r="B13" s="188">
        <v>2756</v>
      </c>
      <c r="C13" s="189">
        <v>2433</v>
      </c>
      <c r="D13" s="189">
        <v>2603</v>
      </c>
      <c r="E13" s="190">
        <v>2207</v>
      </c>
      <c r="F13" s="188">
        <v>2613</v>
      </c>
      <c r="G13" s="189">
        <v>2787</v>
      </c>
      <c r="H13" s="189">
        <v>2669</v>
      </c>
      <c r="I13" s="190">
        <v>2442</v>
      </c>
      <c r="J13" s="30">
        <v>2822</v>
      </c>
      <c r="K13" s="31">
        <v>2777</v>
      </c>
      <c r="L13" s="32">
        <v>2756</v>
      </c>
      <c r="N13" s="164">
        <f t="shared" si="0"/>
        <v>5456</v>
      </c>
      <c r="O13" s="165">
        <f t="shared" si="1"/>
        <v>5533</v>
      </c>
      <c r="P13" s="165">
        <f t="shared" si="2"/>
        <v>77</v>
      </c>
      <c r="Q13" s="28">
        <f t="shared" si="3"/>
        <v>1.4112903225806451E-2</v>
      </c>
      <c r="S13" s="166">
        <f t="shared" si="4"/>
        <v>10276</v>
      </c>
      <c r="T13" s="167">
        <f t="shared" si="5"/>
        <v>10797</v>
      </c>
      <c r="U13" s="167">
        <f t="shared" si="6"/>
        <v>521</v>
      </c>
      <c r="V13" s="29">
        <f t="shared" si="7"/>
        <v>5.0700661736084077E-2</v>
      </c>
    </row>
    <row r="14" spans="1:22" x14ac:dyDescent="0.25">
      <c r="A14" s="171" t="s">
        <v>56</v>
      </c>
      <c r="B14" s="188">
        <v>100</v>
      </c>
      <c r="C14" s="189">
        <v>97</v>
      </c>
      <c r="D14" s="189">
        <v>82</v>
      </c>
      <c r="E14" s="190">
        <v>57</v>
      </c>
      <c r="F14" s="188">
        <v>81</v>
      </c>
      <c r="G14" s="189">
        <v>84</v>
      </c>
      <c r="H14" s="189">
        <v>60</v>
      </c>
      <c r="I14" s="190">
        <v>77</v>
      </c>
      <c r="J14" s="30">
        <v>93</v>
      </c>
      <c r="K14" s="31">
        <v>108</v>
      </c>
      <c r="L14" s="32">
        <v>101</v>
      </c>
      <c r="N14" s="164">
        <f t="shared" si="0"/>
        <v>144</v>
      </c>
      <c r="O14" s="165">
        <f t="shared" si="1"/>
        <v>209</v>
      </c>
      <c r="P14" s="165">
        <f t="shared" si="2"/>
        <v>65</v>
      </c>
      <c r="Q14" s="28">
        <f t="shared" si="3"/>
        <v>0.4513888888888889</v>
      </c>
      <c r="S14" s="166">
        <f t="shared" si="4"/>
        <v>282</v>
      </c>
      <c r="T14" s="167">
        <f t="shared" si="5"/>
        <v>379</v>
      </c>
      <c r="U14" s="167">
        <f t="shared" si="6"/>
        <v>97</v>
      </c>
      <c r="V14" s="29">
        <f t="shared" si="7"/>
        <v>0.34397163120567376</v>
      </c>
    </row>
    <row r="15" spans="1:22" x14ac:dyDescent="0.25">
      <c r="A15" s="191" t="s">
        <v>201</v>
      </c>
      <c r="B15" s="172">
        <v>6177</v>
      </c>
      <c r="C15" s="173">
        <v>5751</v>
      </c>
      <c r="D15" s="173">
        <v>5950</v>
      </c>
      <c r="E15" s="173">
        <v>5177</v>
      </c>
      <c r="F15" s="172">
        <v>6138</v>
      </c>
      <c r="G15" s="173">
        <v>6314</v>
      </c>
      <c r="H15" s="173">
        <v>6165</v>
      </c>
      <c r="I15" s="173">
        <v>5487</v>
      </c>
      <c r="J15" s="20">
        <v>6444</v>
      </c>
      <c r="K15" s="21">
        <v>6274</v>
      </c>
      <c r="L15" s="22">
        <v>6312</v>
      </c>
      <c r="N15" s="160">
        <f t="shared" si="0"/>
        <v>12479</v>
      </c>
      <c r="O15" s="161">
        <f t="shared" si="1"/>
        <v>12586</v>
      </c>
      <c r="P15" s="161">
        <f t="shared" si="2"/>
        <v>107</v>
      </c>
      <c r="Q15" s="23">
        <f t="shared" si="3"/>
        <v>8.5744050004006728E-3</v>
      </c>
      <c r="S15" s="162">
        <f>SUM(E15:H15)</f>
        <v>23794</v>
      </c>
      <c r="T15" s="163">
        <f>SUM(I15:L15)</f>
        <v>24517</v>
      </c>
      <c r="U15" s="163">
        <f>T15-S15</f>
        <v>723</v>
      </c>
      <c r="V15" s="24">
        <f>U15/S15</f>
        <v>3.0385811549130032E-2</v>
      </c>
    </row>
    <row r="16" spans="1:22" x14ac:dyDescent="0.25">
      <c r="A16" s="171" t="s">
        <v>86</v>
      </c>
      <c r="B16" s="192">
        <v>9618</v>
      </c>
      <c r="C16" s="193">
        <v>9024</v>
      </c>
      <c r="D16" s="193">
        <v>9173</v>
      </c>
      <c r="E16" s="193">
        <v>7956</v>
      </c>
      <c r="F16" s="192">
        <v>9413</v>
      </c>
      <c r="G16" s="193">
        <v>9568</v>
      </c>
      <c r="H16" s="193">
        <v>9447</v>
      </c>
      <c r="I16" s="193">
        <v>8280</v>
      </c>
      <c r="J16" s="194">
        <v>9450</v>
      </c>
      <c r="K16" s="195">
        <v>9236</v>
      </c>
      <c r="L16" s="196">
        <v>9409</v>
      </c>
      <c r="N16" s="197">
        <f t="shared" si="0"/>
        <v>19015</v>
      </c>
      <c r="O16" s="198">
        <f t="shared" si="1"/>
        <v>18645</v>
      </c>
      <c r="P16" s="198">
        <f t="shared" si="2"/>
        <v>-370</v>
      </c>
      <c r="Q16" s="199">
        <f t="shared" si="3"/>
        <v>-1.9458322377070732E-2</v>
      </c>
      <c r="S16" s="200">
        <f>SUM(E16:H16)</f>
        <v>36384</v>
      </c>
      <c r="T16" s="201">
        <f>SUM(I16:L16)</f>
        <v>36375</v>
      </c>
      <c r="U16" s="201">
        <f>T16-S16</f>
        <v>-9</v>
      </c>
      <c r="V16" s="202">
        <f>U16/S16</f>
        <v>-2.4736147757255939E-4</v>
      </c>
    </row>
    <row r="17" spans="1:22" x14ac:dyDescent="0.25">
      <c r="A17" s="203" t="s">
        <v>87</v>
      </c>
      <c r="B17" s="204">
        <f t="shared" ref="B17:C17" si="8">B15/B16</f>
        <v>0.64223331253898941</v>
      </c>
      <c r="C17" s="205">
        <f t="shared" si="8"/>
        <v>0.63730053191489366</v>
      </c>
      <c r="D17" s="205">
        <f>D15/D16</f>
        <v>0.6486427559140957</v>
      </c>
      <c r="E17" s="205">
        <f t="shared" ref="E17:L17" si="9">E15/E16</f>
        <v>0.65070387129210661</v>
      </c>
      <c r="F17" s="204">
        <f t="shared" si="9"/>
        <v>0.6520769149049187</v>
      </c>
      <c r="G17" s="205">
        <f t="shared" si="9"/>
        <v>0.65990802675585281</v>
      </c>
      <c r="H17" s="205">
        <f t="shared" si="9"/>
        <v>0.65258812321371862</v>
      </c>
      <c r="I17" s="205">
        <f t="shared" si="9"/>
        <v>0.66268115942028982</v>
      </c>
      <c r="J17" s="204">
        <f t="shared" si="9"/>
        <v>0.6819047619047619</v>
      </c>
      <c r="K17" s="205">
        <f t="shared" si="9"/>
        <v>0.67929839757470767</v>
      </c>
      <c r="L17" s="206">
        <f t="shared" si="9"/>
        <v>0.67084706132426397</v>
      </c>
      <c r="N17" s="33">
        <f>SUM(G17:H17)/2</f>
        <v>0.65624807498478566</v>
      </c>
      <c r="O17" s="33">
        <f>(SUM(K17:L17))/2</f>
        <v>0.67507272944948582</v>
      </c>
      <c r="P17" s="33"/>
      <c r="Q17" s="33"/>
      <c r="S17" s="34">
        <f>SUM(E17:H17)/4</f>
        <v>0.65381923404164921</v>
      </c>
      <c r="T17" s="35">
        <f>SUM(I17:L17)/4</f>
        <v>0.67368284505600584</v>
      </c>
      <c r="U17" s="168"/>
      <c r="V17" s="36">
        <v>0.06</v>
      </c>
    </row>
    <row r="18" spans="1:22" x14ac:dyDescent="0.25">
      <c r="E18" s="148"/>
      <c r="I18" s="148"/>
    </row>
    <row r="19" spans="1:22" x14ac:dyDescent="0.25">
      <c r="A19" s="147" t="s">
        <v>192</v>
      </c>
      <c r="B19" s="147"/>
      <c r="C19" s="147"/>
    </row>
    <row r="20" spans="1:22" x14ac:dyDescent="0.25">
      <c r="A20" s="147"/>
      <c r="B20" s="147"/>
      <c r="C20" s="147"/>
    </row>
    <row r="21" spans="1:22" x14ac:dyDescent="0.25">
      <c r="B21" s="354">
        <v>2017</v>
      </c>
      <c r="C21" s="355"/>
      <c r="D21" s="355"/>
      <c r="E21" s="355"/>
      <c r="F21" s="354">
        <v>2018</v>
      </c>
      <c r="G21" s="355"/>
      <c r="H21" s="355"/>
      <c r="I21" s="355"/>
      <c r="J21" s="356">
        <v>2019</v>
      </c>
      <c r="K21" s="357"/>
      <c r="L21" s="358"/>
      <c r="N21" s="130">
        <v>2018</v>
      </c>
      <c r="O21" s="130">
        <v>2019</v>
      </c>
      <c r="S21" s="130">
        <v>2018</v>
      </c>
      <c r="T21" s="130">
        <v>2019</v>
      </c>
    </row>
    <row r="22" spans="1:22" ht="30" x14ac:dyDescent="0.25">
      <c r="A22" s="120"/>
      <c r="B22" s="130" t="s">
        <v>71</v>
      </c>
      <c r="C22" s="130" t="s">
        <v>72</v>
      </c>
      <c r="D22" s="130" t="s">
        <v>69</v>
      </c>
      <c r="E22" s="130" t="s">
        <v>70</v>
      </c>
      <c r="F22" s="130" t="s">
        <v>71</v>
      </c>
      <c r="G22" s="130" t="s">
        <v>72</v>
      </c>
      <c r="H22" s="130" t="s">
        <v>69</v>
      </c>
      <c r="I22" s="130" t="s">
        <v>70</v>
      </c>
      <c r="J22" s="130" t="s">
        <v>71</v>
      </c>
      <c r="K22" s="130" t="s">
        <v>72</v>
      </c>
      <c r="L22" s="130" t="s">
        <v>69</v>
      </c>
      <c r="N22" s="150" t="s">
        <v>74</v>
      </c>
      <c r="O22" s="170" t="s">
        <v>74</v>
      </c>
      <c r="S22" s="150" t="s">
        <v>78</v>
      </c>
      <c r="T22" s="170" t="s">
        <v>78</v>
      </c>
    </row>
    <row r="23" spans="1:22" x14ac:dyDescent="0.25">
      <c r="A23" s="191" t="s">
        <v>84</v>
      </c>
      <c r="B23" s="207">
        <f t="shared" ref="B23:C23" si="10">B5/B$15</f>
        <v>0.173223247531164</v>
      </c>
      <c r="C23" s="208">
        <f t="shared" si="10"/>
        <v>0.17753434185359068</v>
      </c>
      <c r="D23" s="208">
        <f>D5/D$15</f>
        <v>0.1865546218487395</v>
      </c>
      <c r="E23" s="209">
        <f t="shared" ref="E23:K23" si="11">E5/E$15</f>
        <v>0.17886807031099092</v>
      </c>
      <c r="F23" s="207">
        <f t="shared" si="11"/>
        <v>0.19468882372108179</v>
      </c>
      <c r="G23" s="208">
        <f t="shared" si="11"/>
        <v>0.18261007285397529</v>
      </c>
      <c r="H23" s="208">
        <f t="shared" si="11"/>
        <v>0.19383617193836172</v>
      </c>
      <c r="I23" s="209">
        <f t="shared" si="11"/>
        <v>0.18771642063058139</v>
      </c>
      <c r="J23" s="208">
        <f t="shared" si="11"/>
        <v>0.19040968342644321</v>
      </c>
      <c r="K23" s="208">
        <f t="shared" si="11"/>
        <v>0.18138348740835192</v>
      </c>
      <c r="L23" s="209">
        <f t="shared" ref="L23:L32" si="12">L5/L$15</f>
        <v>0.18124207858048164</v>
      </c>
      <c r="N23" s="6">
        <f>(SUM(G23:H23))/2</f>
        <v>0.18822312239616851</v>
      </c>
      <c r="O23" s="6">
        <f>(SUM(K23:L23))/2</f>
        <v>0.18131278299441678</v>
      </c>
      <c r="S23" s="6">
        <f>SUM(E23:H23)/4</f>
        <v>0.18750078470610243</v>
      </c>
      <c r="T23" s="6">
        <f>SUM(I23:L23)/4</f>
        <v>0.18518791751146452</v>
      </c>
    </row>
    <row r="24" spans="1:22" x14ac:dyDescent="0.25">
      <c r="A24" s="171" t="s">
        <v>49</v>
      </c>
      <c r="B24" s="210">
        <f t="shared" ref="B24:D32" si="13">B6/B$15</f>
        <v>7.9164643030597379E-2</v>
      </c>
      <c r="C24" s="211">
        <f t="shared" si="13"/>
        <v>8.8854112328290727E-2</v>
      </c>
      <c r="D24" s="211">
        <f t="shared" si="13"/>
        <v>9.0420168067226886E-2</v>
      </c>
      <c r="E24" s="212">
        <f t="shared" ref="E24:K32" si="14">E6/E$15</f>
        <v>9.1365655785203781E-2</v>
      </c>
      <c r="F24" s="210">
        <f t="shared" si="14"/>
        <v>8.2926034538937765E-2</v>
      </c>
      <c r="G24" s="211">
        <f t="shared" si="14"/>
        <v>0.10072853975293</v>
      </c>
      <c r="H24" s="211">
        <f t="shared" si="14"/>
        <v>9.6836982968369831E-2</v>
      </c>
      <c r="I24" s="212">
        <f t="shared" si="14"/>
        <v>9.4951704027701839E-2</v>
      </c>
      <c r="J24" s="211">
        <f t="shared" si="14"/>
        <v>9.1247672253258846E-2</v>
      </c>
      <c r="K24" s="211">
        <f t="shared" si="14"/>
        <v>9.0372967803634047E-2</v>
      </c>
      <c r="L24" s="212">
        <f t="shared" si="12"/>
        <v>9.2997465145754118E-2</v>
      </c>
      <c r="N24" s="6">
        <f t="shared" ref="N24:N32" si="15">(SUM(G24:H24))/2</f>
        <v>9.8782761360649923E-2</v>
      </c>
      <c r="O24" s="6">
        <f t="shared" ref="O24:O32" si="16">(SUM(K24:L24))/2</f>
        <v>9.1685216474694076E-2</v>
      </c>
      <c r="S24" s="6">
        <f t="shared" ref="S24:S32" si="17">SUM(E24:H24)/4</f>
        <v>9.2964303261360348E-2</v>
      </c>
      <c r="T24" s="6">
        <f t="shared" ref="T24:T32" si="18">SUM(I24:L24)/4</f>
        <v>9.2392452307587219E-2</v>
      </c>
    </row>
    <row r="25" spans="1:22" x14ac:dyDescent="0.25">
      <c r="A25" s="171" t="s">
        <v>50</v>
      </c>
      <c r="B25" s="210">
        <f t="shared" si="13"/>
        <v>0.19928768010361017</v>
      </c>
      <c r="C25" s="211">
        <f t="shared" si="13"/>
        <v>0.22743870631194574</v>
      </c>
      <c r="D25" s="211">
        <f t="shared" si="13"/>
        <v>0.22100840336134453</v>
      </c>
      <c r="E25" s="212">
        <f t="shared" si="14"/>
        <v>0.239907282209774</v>
      </c>
      <c r="F25" s="210">
        <f t="shared" si="14"/>
        <v>0.22319973932877157</v>
      </c>
      <c r="G25" s="211">
        <f t="shared" si="14"/>
        <v>0.24374406081723154</v>
      </c>
      <c r="H25" s="211">
        <f t="shared" si="14"/>
        <v>0.25158150851581507</v>
      </c>
      <c r="I25" s="212">
        <f t="shared" si="14"/>
        <v>0.24913431747767451</v>
      </c>
      <c r="J25" s="211">
        <f t="shared" si="14"/>
        <v>0.24767225325884543</v>
      </c>
      <c r="K25" s="211">
        <f t="shared" si="14"/>
        <v>0.25342684093082563</v>
      </c>
      <c r="L25" s="212">
        <f t="shared" si="12"/>
        <v>0.25570342205323193</v>
      </c>
      <c r="N25" s="6">
        <f t="shared" si="15"/>
        <v>0.24766278466652331</v>
      </c>
      <c r="O25" s="6">
        <f t="shared" si="16"/>
        <v>0.25456513149202875</v>
      </c>
      <c r="S25" s="6">
        <f t="shared" si="17"/>
        <v>0.23960814771789804</v>
      </c>
      <c r="T25" s="6">
        <f t="shared" si="18"/>
        <v>0.25148420843014435</v>
      </c>
    </row>
    <row r="26" spans="1:22" ht="30" x14ac:dyDescent="0.25">
      <c r="A26" s="171" t="s">
        <v>51</v>
      </c>
      <c r="B26" s="210">
        <f t="shared" si="13"/>
        <v>3.5777885705034804E-2</v>
      </c>
      <c r="C26" s="211">
        <f t="shared" si="13"/>
        <v>3.5298209007129197E-2</v>
      </c>
      <c r="D26" s="211">
        <f t="shared" si="13"/>
        <v>0.04</v>
      </c>
      <c r="E26" s="212">
        <f t="shared" si="14"/>
        <v>3.9405060846049833E-2</v>
      </c>
      <c r="F26" s="210">
        <f t="shared" si="14"/>
        <v>4.3010752688172046E-2</v>
      </c>
      <c r="G26" s="211">
        <f t="shared" si="14"/>
        <v>5.2264808362369339E-2</v>
      </c>
      <c r="H26" s="211">
        <f t="shared" si="14"/>
        <v>6.4557988645579892E-2</v>
      </c>
      <c r="I26" s="212">
        <f t="shared" si="14"/>
        <v>5.9048660470202297E-2</v>
      </c>
      <c r="J26" s="211">
        <f t="shared" si="14"/>
        <v>6.3159528243327129E-2</v>
      </c>
      <c r="K26" s="211">
        <f t="shared" si="14"/>
        <v>5.3394963340771436E-2</v>
      </c>
      <c r="L26" s="212">
        <f t="shared" si="12"/>
        <v>5.4340937896070973E-2</v>
      </c>
      <c r="N26" s="6">
        <f t="shared" si="15"/>
        <v>5.8411398503974615E-2</v>
      </c>
      <c r="O26" s="6">
        <f t="shared" si="16"/>
        <v>5.3867950618421201E-2</v>
      </c>
      <c r="P26" s="169"/>
      <c r="S26" s="6">
        <f t="shared" si="17"/>
        <v>4.9809652635542781E-2</v>
      </c>
      <c r="T26" s="6">
        <f t="shared" si="18"/>
        <v>5.7486022487592957E-2</v>
      </c>
    </row>
    <row r="27" spans="1:22" x14ac:dyDescent="0.25">
      <c r="A27" s="171" t="s">
        <v>52</v>
      </c>
      <c r="B27" s="210">
        <f t="shared" si="13"/>
        <v>0.20074469807349846</v>
      </c>
      <c r="C27" s="211">
        <f t="shared" si="13"/>
        <v>0.21509302729960006</v>
      </c>
      <c r="D27" s="211">
        <f t="shared" si="13"/>
        <v>0.21815126050420169</v>
      </c>
      <c r="E27" s="212">
        <f t="shared" si="14"/>
        <v>0.20919451419741164</v>
      </c>
      <c r="F27" s="210">
        <f t="shared" si="14"/>
        <v>0.21505376344086022</v>
      </c>
      <c r="G27" s="211">
        <f t="shared" si="14"/>
        <v>0.21840354767184036</v>
      </c>
      <c r="H27" s="211">
        <f t="shared" si="14"/>
        <v>0.23487429034874291</v>
      </c>
      <c r="I27" s="212">
        <f t="shared" si="14"/>
        <v>0.22507745580462912</v>
      </c>
      <c r="J27" s="211">
        <f t="shared" si="14"/>
        <v>0.23696461824953446</v>
      </c>
      <c r="K27" s="211">
        <f t="shared" si="14"/>
        <v>0.22011475932419508</v>
      </c>
      <c r="L27" s="212">
        <f t="shared" si="12"/>
        <v>0.21799746514575413</v>
      </c>
      <c r="N27" s="6">
        <f t="shared" si="15"/>
        <v>0.22663891901029165</v>
      </c>
      <c r="O27" s="6">
        <f t="shared" si="16"/>
        <v>0.21905611223497462</v>
      </c>
      <c r="S27" s="6">
        <f t="shared" si="17"/>
        <v>0.2193815289147138</v>
      </c>
      <c r="T27" s="6">
        <f t="shared" si="18"/>
        <v>0.22503857463102819</v>
      </c>
    </row>
    <row r="28" spans="1:22" x14ac:dyDescent="0.25">
      <c r="A28" s="171" t="s">
        <v>53</v>
      </c>
      <c r="B28" s="210">
        <f t="shared" si="13"/>
        <v>7.123198963898332E-2</v>
      </c>
      <c r="C28" s="211">
        <f t="shared" si="13"/>
        <v>8.6419753086419748E-2</v>
      </c>
      <c r="D28" s="211">
        <f t="shared" si="13"/>
        <v>8.2521008403361351E-2</v>
      </c>
      <c r="E28" s="212">
        <f t="shared" si="14"/>
        <v>8.6536604210932969E-2</v>
      </c>
      <c r="F28" s="210">
        <f t="shared" si="14"/>
        <v>8.4229390681003588E-2</v>
      </c>
      <c r="G28" s="211">
        <f t="shared" si="14"/>
        <v>9.6610706366803925E-2</v>
      </c>
      <c r="H28" s="211">
        <f t="shared" si="14"/>
        <v>9.3106244931062454E-2</v>
      </c>
      <c r="I28" s="212">
        <f t="shared" si="14"/>
        <v>9.9507927829414977E-2</v>
      </c>
      <c r="J28" s="211">
        <f t="shared" si="14"/>
        <v>9.1868404717566729E-2</v>
      </c>
      <c r="K28" s="211">
        <f t="shared" si="14"/>
        <v>8.320051004144087E-2</v>
      </c>
      <c r="L28" s="212">
        <f t="shared" si="12"/>
        <v>8.1907477820025346E-2</v>
      </c>
      <c r="N28" s="6">
        <f t="shared" si="15"/>
        <v>9.4858475648933183E-2</v>
      </c>
      <c r="O28" s="6">
        <f t="shared" si="16"/>
        <v>8.2553993930733108E-2</v>
      </c>
      <c r="S28" s="6">
        <f t="shared" si="17"/>
        <v>9.012073654745073E-2</v>
      </c>
      <c r="T28" s="6">
        <f t="shared" si="18"/>
        <v>8.9121080102111977E-2</v>
      </c>
    </row>
    <row r="29" spans="1:22" x14ac:dyDescent="0.25">
      <c r="A29" s="171" t="s">
        <v>54</v>
      </c>
      <c r="B29" s="210">
        <f t="shared" si="13"/>
        <v>0.13275052614537802</v>
      </c>
      <c r="C29" s="211">
        <f t="shared" si="13"/>
        <v>0.13893235958963659</v>
      </c>
      <c r="D29" s="211">
        <f t="shared" si="13"/>
        <v>0.13949579831932774</v>
      </c>
      <c r="E29" s="212">
        <f t="shared" si="14"/>
        <v>0.14390573691327024</v>
      </c>
      <c r="F29" s="210">
        <f t="shared" si="14"/>
        <v>0.13799283154121864</v>
      </c>
      <c r="G29" s="211">
        <f t="shared" si="14"/>
        <v>0.12781121317706684</v>
      </c>
      <c r="H29" s="211">
        <f t="shared" si="14"/>
        <v>0.12798053527980535</v>
      </c>
      <c r="I29" s="212">
        <f t="shared" si="14"/>
        <v>0.14980863860032806</v>
      </c>
      <c r="J29" s="211">
        <f t="shared" si="14"/>
        <v>0.12430167597765363</v>
      </c>
      <c r="K29" s="211">
        <f t="shared" si="14"/>
        <v>0.12448198916161939</v>
      </c>
      <c r="L29" s="212">
        <f t="shared" si="12"/>
        <v>0.12927756653992395</v>
      </c>
      <c r="N29" s="6">
        <f t="shared" si="15"/>
        <v>0.1278958742284361</v>
      </c>
      <c r="O29" s="6">
        <f t="shared" si="16"/>
        <v>0.12687977785077167</v>
      </c>
      <c r="S29" s="6">
        <f t="shared" si="17"/>
        <v>0.13442257922784029</v>
      </c>
      <c r="T29" s="6">
        <f t="shared" si="18"/>
        <v>0.13196746756988126</v>
      </c>
    </row>
    <row r="30" spans="1:22" x14ac:dyDescent="0.25">
      <c r="A30" s="171" t="s">
        <v>55</v>
      </c>
      <c r="B30" s="210">
        <f t="shared" si="13"/>
        <v>0.11332361988020075</v>
      </c>
      <c r="C30" s="211">
        <f t="shared" si="13"/>
        <v>0.12815162580420797</v>
      </c>
      <c r="D30" s="211">
        <f t="shared" si="13"/>
        <v>0.12436974789915967</v>
      </c>
      <c r="E30" s="212">
        <f t="shared" si="14"/>
        <v>0.13444079582769944</v>
      </c>
      <c r="F30" s="210">
        <f t="shared" si="14"/>
        <v>0.13115021179537309</v>
      </c>
      <c r="G30" s="211">
        <f t="shared" si="14"/>
        <v>0.12796959138422553</v>
      </c>
      <c r="H30" s="211">
        <f t="shared" si="14"/>
        <v>0.13317112733171127</v>
      </c>
      <c r="I30" s="212">
        <f t="shared" si="14"/>
        <v>0.13741570985966831</v>
      </c>
      <c r="J30" s="211">
        <f t="shared" si="14"/>
        <v>0.13361266294227189</v>
      </c>
      <c r="K30" s="211">
        <f t="shared" si="14"/>
        <v>0.13101689512272871</v>
      </c>
      <c r="L30" s="212">
        <f t="shared" si="12"/>
        <v>0.13450570342205323</v>
      </c>
      <c r="N30" s="6">
        <f t="shared" si="15"/>
        <v>0.1305703593579684</v>
      </c>
      <c r="O30" s="6">
        <f t="shared" si="16"/>
        <v>0.13276129927239097</v>
      </c>
      <c r="S30" s="6">
        <f t="shared" si="17"/>
        <v>0.13168293158475233</v>
      </c>
      <c r="T30" s="6">
        <f t="shared" si="18"/>
        <v>0.13413774283668053</v>
      </c>
    </row>
    <row r="31" spans="1:22" ht="45" x14ac:dyDescent="0.25">
      <c r="A31" s="171" t="s">
        <v>85</v>
      </c>
      <c r="B31" s="210">
        <f t="shared" si="13"/>
        <v>0.44617128055690464</v>
      </c>
      <c r="C31" s="211">
        <f t="shared" si="13"/>
        <v>0.42305685967657797</v>
      </c>
      <c r="D31" s="211">
        <f t="shared" si="13"/>
        <v>0.43747899159663867</v>
      </c>
      <c r="E31" s="212">
        <f t="shared" si="14"/>
        <v>0.42630867297662739</v>
      </c>
      <c r="F31" s="210">
        <f t="shared" si="14"/>
        <v>0.4257086999022483</v>
      </c>
      <c r="G31" s="211">
        <f t="shared" si="14"/>
        <v>0.44140006335128285</v>
      </c>
      <c r="H31" s="211">
        <f t="shared" si="14"/>
        <v>0.43292781832927818</v>
      </c>
      <c r="I31" s="212">
        <f t="shared" si="14"/>
        <v>0.44505194095133954</v>
      </c>
      <c r="J31" s="211">
        <f t="shared" si="14"/>
        <v>0.43792675356921168</v>
      </c>
      <c r="K31" s="211">
        <f t="shared" si="14"/>
        <v>0.44262033790245459</v>
      </c>
      <c r="L31" s="212">
        <f t="shared" si="12"/>
        <v>0.43662864385297845</v>
      </c>
      <c r="N31" s="6">
        <f t="shared" si="15"/>
        <v>0.43716394084028054</v>
      </c>
      <c r="O31" s="6">
        <f t="shared" si="16"/>
        <v>0.43962449087771649</v>
      </c>
      <c r="S31" s="6">
        <f t="shared" si="17"/>
        <v>0.43158631363985916</v>
      </c>
      <c r="T31" s="6">
        <f t="shared" si="18"/>
        <v>0.44055691906899608</v>
      </c>
    </row>
    <row r="32" spans="1:22" x14ac:dyDescent="0.25">
      <c r="A32" s="203" t="s">
        <v>56</v>
      </c>
      <c r="B32" s="213">
        <f t="shared" si="13"/>
        <v>1.6189088554314394E-2</v>
      </c>
      <c r="C32" s="214">
        <f t="shared" si="13"/>
        <v>1.6866631890106069E-2</v>
      </c>
      <c r="D32" s="214">
        <f t="shared" si="13"/>
        <v>1.3781512605042017E-2</v>
      </c>
      <c r="E32" s="215">
        <f t="shared" si="14"/>
        <v>1.1010237589337455E-2</v>
      </c>
      <c r="F32" s="213">
        <f t="shared" si="14"/>
        <v>1.3196480938416423E-2</v>
      </c>
      <c r="G32" s="214">
        <f t="shared" si="14"/>
        <v>1.3303769401330377E-2</v>
      </c>
      <c r="H32" s="214">
        <f t="shared" si="14"/>
        <v>9.7323600973236012E-3</v>
      </c>
      <c r="I32" s="215">
        <f t="shared" si="14"/>
        <v>1.4033169309276472E-2</v>
      </c>
      <c r="J32" s="214">
        <f t="shared" si="14"/>
        <v>1.4432029795158287E-2</v>
      </c>
      <c r="K32" s="214">
        <f t="shared" si="14"/>
        <v>1.7213898629263629E-2</v>
      </c>
      <c r="L32" s="215">
        <f t="shared" si="12"/>
        <v>1.6001267427122941E-2</v>
      </c>
      <c r="N32" s="8">
        <f t="shared" si="15"/>
        <v>1.1518064749326989E-2</v>
      </c>
      <c r="O32" s="8">
        <f t="shared" si="16"/>
        <v>1.6607583028193283E-2</v>
      </c>
      <c r="S32" s="8">
        <f t="shared" si="17"/>
        <v>1.1810712006601965E-2</v>
      </c>
      <c r="T32" s="8">
        <f t="shared" si="18"/>
        <v>1.5420091290205332E-2</v>
      </c>
    </row>
  </sheetData>
  <mergeCells count="8">
    <mergeCell ref="B3:E3"/>
    <mergeCell ref="B21:E21"/>
    <mergeCell ref="P3:Q3"/>
    <mergeCell ref="U3:V3"/>
    <mergeCell ref="F21:I21"/>
    <mergeCell ref="J21:L21"/>
    <mergeCell ref="F3:I3"/>
    <mergeCell ref="J3:L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9"/>
  <sheetViews>
    <sheetView showGridLines="0" workbookViewId="0">
      <pane xSplit="1" topLeftCell="B1" activePane="topRight" state="frozen"/>
      <selection pane="topRight" activeCell="U22" sqref="U22"/>
    </sheetView>
  </sheetViews>
  <sheetFormatPr defaultRowHeight="15" x14ac:dyDescent="0.25"/>
  <cols>
    <col min="1" max="1" customWidth="true" style="37" width="57.7109375" collapsed="false"/>
    <col min="2" max="2" bestFit="true" customWidth="true" style="37" width="11.7109375" collapsed="false"/>
    <col min="3" max="3" bestFit="true" customWidth="true" style="37" width="10.42578125" collapsed="false"/>
    <col min="4" max="4" bestFit="true" customWidth="true" style="37" width="10.7109375" collapsed="false"/>
    <col min="5" max="5" bestFit="true" customWidth="true" style="37" width="9.5703125" collapsed="false"/>
    <col min="6" max="6" bestFit="true" customWidth="true" style="37" width="11.7109375" collapsed="false"/>
    <col min="7" max="7" bestFit="true" customWidth="true" style="37" width="10.42578125" collapsed="false"/>
    <col min="8" max="8" bestFit="true" customWidth="true" style="37" width="10.7109375" collapsed="false"/>
    <col min="9" max="9" bestFit="true" customWidth="true" style="37" width="9.5703125" collapsed="false"/>
    <col min="10" max="10" bestFit="true" customWidth="true" style="37" width="11.7109375" collapsed="false"/>
    <col min="11" max="11" bestFit="true" customWidth="true" style="37" width="10.42578125" collapsed="false"/>
    <col min="12" max="12" bestFit="true" customWidth="true" style="37" width="10.7109375" collapsed="false"/>
    <col min="13" max="13" customWidth="true" style="37" width="2.85546875" collapsed="false"/>
    <col min="14" max="17" style="37" width="9.140625" collapsed="false"/>
    <col min="18" max="18" customWidth="true" style="37" width="3.42578125" collapsed="false"/>
    <col min="19" max="16384" style="37" width="9.140625" collapsed="false"/>
  </cols>
  <sheetData>
    <row r="1" spans="1:22" ht="16.899999999999999" customHeight="1" x14ac:dyDescent="0.25">
      <c r="A1" s="106" t="s">
        <v>155</v>
      </c>
      <c r="B1" s="106"/>
      <c r="C1" s="106"/>
      <c r="D1" s="216"/>
      <c r="E1" s="216"/>
      <c r="F1" s="216"/>
      <c r="G1" s="216"/>
      <c r="H1" s="216"/>
      <c r="I1" s="216"/>
      <c r="J1" s="216"/>
      <c r="K1" s="216"/>
      <c r="L1" s="216"/>
    </row>
    <row r="2" spans="1:22" x14ac:dyDescent="0.25">
      <c r="N2" s="356" t="s">
        <v>79</v>
      </c>
      <c r="O2" s="357"/>
      <c r="P2" s="357"/>
      <c r="Q2" s="358"/>
      <c r="S2" s="359" t="s">
        <v>77</v>
      </c>
      <c r="T2" s="359"/>
      <c r="U2" s="359"/>
      <c r="V2" s="359"/>
    </row>
    <row r="3" spans="1:22" x14ac:dyDescent="0.25">
      <c r="A3" s="216"/>
      <c r="B3" s="354">
        <v>2017</v>
      </c>
      <c r="C3" s="355"/>
      <c r="D3" s="355"/>
      <c r="E3" s="355"/>
      <c r="F3" s="354">
        <v>2018</v>
      </c>
      <c r="G3" s="355"/>
      <c r="H3" s="355"/>
      <c r="I3" s="355"/>
      <c r="J3" s="356">
        <v>2019</v>
      </c>
      <c r="K3" s="357"/>
      <c r="L3" s="358"/>
      <c r="N3" s="130">
        <v>2018</v>
      </c>
      <c r="O3" s="131">
        <v>2019</v>
      </c>
      <c r="P3" s="354" t="s">
        <v>73</v>
      </c>
      <c r="Q3" s="360"/>
      <c r="S3" s="130">
        <v>2018</v>
      </c>
      <c r="T3" s="131">
        <v>2019</v>
      </c>
      <c r="U3" s="359" t="s">
        <v>73</v>
      </c>
      <c r="V3" s="359"/>
    </row>
    <row r="4" spans="1:22" ht="30" x14ac:dyDescent="0.25">
      <c r="A4" s="216"/>
      <c r="B4" s="130" t="s">
        <v>71</v>
      </c>
      <c r="C4" s="130" t="s">
        <v>72</v>
      </c>
      <c r="D4" s="130" t="s">
        <v>69</v>
      </c>
      <c r="E4" s="130" t="s">
        <v>70</v>
      </c>
      <c r="F4" s="130" t="s">
        <v>71</v>
      </c>
      <c r="G4" s="130" t="s">
        <v>72</v>
      </c>
      <c r="H4" s="130" t="s">
        <v>69</v>
      </c>
      <c r="I4" s="130" t="s">
        <v>70</v>
      </c>
      <c r="J4" s="130" t="s">
        <v>71</v>
      </c>
      <c r="K4" s="130" t="s">
        <v>72</v>
      </c>
      <c r="L4" s="130" t="s">
        <v>69</v>
      </c>
      <c r="N4" s="133" t="s">
        <v>74</v>
      </c>
      <c r="O4" s="134" t="s">
        <v>74</v>
      </c>
      <c r="P4" s="132" t="s">
        <v>75</v>
      </c>
      <c r="Q4" s="132" t="s">
        <v>76</v>
      </c>
      <c r="S4" s="134" t="s">
        <v>78</v>
      </c>
      <c r="T4" s="134" t="s">
        <v>78</v>
      </c>
      <c r="U4" s="134" t="s">
        <v>75</v>
      </c>
      <c r="V4" s="134" t="s">
        <v>76</v>
      </c>
    </row>
    <row r="5" spans="1:22" x14ac:dyDescent="0.25">
      <c r="A5" s="217" t="s">
        <v>156</v>
      </c>
      <c r="B5" s="224">
        <v>8986</v>
      </c>
      <c r="C5" s="224">
        <v>9141</v>
      </c>
      <c r="D5" s="225">
        <v>9025</v>
      </c>
      <c r="E5" s="225">
        <v>8496</v>
      </c>
      <c r="F5" s="225">
        <v>8856</v>
      </c>
      <c r="G5" s="225">
        <v>9570</v>
      </c>
      <c r="H5" s="225">
        <v>9482</v>
      </c>
      <c r="I5" s="225">
        <v>8713</v>
      </c>
      <c r="J5" s="225">
        <v>8873</v>
      </c>
      <c r="K5" s="225">
        <v>9312</v>
      </c>
      <c r="L5" s="225">
        <v>9413</v>
      </c>
      <c r="N5" s="224">
        <f>G5+H5</f>
        <v>19052</v>
      </c>
      <c r="O5" s="224">
        <f>K5+L5</f>
        <v>18725</v>
      </c>
      <c r="P5" s="224">
        <f>O5-N5</f>
        <v>-327</v>
      </c>
      <c r="Q5" s="222">
        <f>P5/N5</f>
        <v>-1.7163552382951922E-2</v>
      </c>
      <c r="S5" s="224">
        <f>SUM(E5:H5)</f>
        <v>36404</v>
      </c>
      <c r="T5" s="224">
        <f>SUM(I5:L5)</f>
        <v>36311</v>
      </c>
      <c r="U5" s="218">
        <f>T5-S5</f>
        <v>-93</v>
      </c>
      <c r="V5" s="219">
        <f>U5/S5</f>
        <v>-2.5546643226019121E-3</v>
      </c>
    </row>
    <row r="6" spans="1:22" x14ac:dyDescent="0.25">
      <c r="A6" s="217" t="s">
        <v>157</v>
      </c>
      <c r="B6" s="224">
        <v>6756</v>
      </c>
      <c r="C6" s="224">
        <v>6712</v>
      </c>
      <c r="D6" s="225">
        <v>6612</v>
      </c>
      <c r="E6" s="225">
        <v>6256</v>
      </c>
      <c r="F6" s="225">
        <v>6495</v>
      </c>
      <c r="G6" s="225">
        <v>7065</v>
      </c>
      <c r="H6" s="225">
        <v>7003</v>
      </c>
      <c r="I6" s="225">
        <v>6407</v>
      </c>
      <c r="J6" s="225">
        <v>6555</v>
      </c>
      <c r="K6" s="225">
        <v>6898</v>
      </c>
      <c r="L6" s="225">
        <v>7100</v>
      </c>
      <c r="N6" s="224">
        <f t="shared" ref="N6:N14" si="0">G6+H6</f>
        <v>14068</v>
      </c>
      <c r="O6" s="224">
        <f t="shared" ref="O6:O14" si="1">K6+L6</f>
        <v>13998</v>
      </c>
      <c r="P6" s="224">
        <f t="shared" ref="P6:P18" si="2">O6-N6</f>
        <v>-70</v>
      </c>
      <c r="Q6" s="222">
        <f t="shared" ref="Q6:Q14" si="3">P6/N6</f>
        <v>-4.9758316747227751E-3</v>
      </c>
      <c r="S6" s="224">
        <f t="shared" ref="S6:S14" si="4">SUM(E6:H6)</f>
        <v>26819</v>
      </c>
      <c r="T6" s="224">
        <f t="shared" ref="T6:T14" si="5">SUM(I6:L6)</f>
        <v>26960</v>
      </c>
      <c r="U6" s="218">
        <f t="shared" ref="U6:U14" si="6">T6-S6</f>
        <v>141</v>
      </c>
      <c r="V6" s="219">
        <f t="shared" ref="V6:V14" si="7">U6/S6</f>
        <v>5.2574667213542634E-3</v>
      </c>
    </row>
    <row r="7" spans="1:22" x14ac:dyDescent="0.25">
      <c r="A7" s="217" t="s">
        <v>158</v>
      </c>
      <c r="B7" s="224">
        <v>303</v>
      </c>
      <c r="C7" s="224">
        <v>373</v>
      </c>
      <c r="D7" s="225">
        <v>332</v>
      </c>
      <c r="E7" s="225">
        <v>375</v>
      </c>
      <c r="F7" s="225">
        <v>327</v>
      </c>
      <c r="G7" s="225">
        <v>361</v>
      </c>
      <c r="H7" s="225">
        <v>368</v>
      </c>
      <c r="I7" s="225">
        <v>353</v>
      </c>
      <c r="J7" s="225">
        <v>318</v>
      </c>
      <c r="K7" s="225">
        <v>298</v>
      </c>
      <c r="L7" s="225">
        <v>335</v>
      </c>
      <c r="N7" s="224">
        <f t="shared" si="0"/>
        <v>729</v>
      </c>
      <c r="O7" s="224">
        <f t="shared" si="1"/>
        <v>633</v>
      </c>
      <c r="P7" s="224">
        <f t="shared" si="2"/>
        <v>-96</v>
      </c>
      <c r="Q7" s="222">
        <f t="shared" si="3"/>
        <v>-0.13168724279835392</v>
      </c>
      <c r="S7" s="224">
        <f t="shared" si="4"/>
        <v>1431</v>
      </c>
      <c r="T7" s="224">
        <f t="shared" si="5"/>
        <v>1304</v>
      </c>
      <c r="U7" s="218">
        <f t="shared" si="6"/>
        <v>-127</v>
      </c>
      <c r="V7" s="219">
        <f t="shared" si="7"/>
        <v>-8.8749126484975543E-2</v>
      </c>
    </row>
    <row r="8" spans="1:22" x14ac:dyDescent="0.25">
      <c r="A8" s="217" t="s">
        <v>159</v>
      </c>
      <c r="B8" s="224">
        <v>433</v>
      </c>
      <c r="C8" s="224">
        <v>453</v>
      </c>
      <c r="D8" s="225">
        <v>485</v>
      </c>
      <c r="E8" s="225">
        <v>368</v>
      </c>
      <c r="F8" s="225">
        <v>479</v>
      </c>
      <c r="G8" s="225">
        <v>491</v>
      </c>
      <c r="H8" s="225">
        <v>421</v>
      </c>
      <c r="I8" s="225">
        <v>373</v>
      </c>
      <c r="J8" s="225">
        <v>369</v>
      </c>
      <c r="K8" s="225">
        <v>469</v>
      </c>
      <c r="L8" s="225">
        <v>399</v>
      </c>
      <c r="N8" s="224">
        <f t="shared" si="0"/>
        <v>912</v>
      </c>
      <c r="O8" s="224">
        <f t="shared" si="1"/>
        <v>868</v>
      </c>
      <c r="P8" s="224">
        <f t="shared" si="2"/>
        <v>-44</v>
      </c>
      <c r="Q8" s="222">
        <f t="shared" si="3"/>
        <v>-4.8245614035087717E-2</v>
      </c>
      <c r="S8" s="224">
        <f t="shared" si="4"/>
        <v>1759</v>
      </c>
      <c r="T8" s="224">
        <f t="shared" si="5"/>
        <v>1610</v>
      </c>
      <c r="U8" s="218">
        <f t="shared" si="6"/>
        <v>-149</v>
      </c>
      <c r="V8" s="219">
        <f t="shared" si="7"/>
        <v>-8.4707220011370099E-2</v>
      </c>
    </row>
    <row r="9" spans="1:22" x14ac:dyDescent="0.25">
      <c r="A9" s="217" t="s">
        <v>160</v>
      </c>
      <c r="B9" s="224">
        <v>36</v>
      </c>
      <c r="C9" s="224">
        <v>24</v>
      </c>
      <c r="D9" s="225">
        <v>31</v>
      </c>
      <c r="E9" s="225">
        <v>23</v>
      </c>
      <c r="F9" s="225">
        <v>33</v>
      </c>
      <c r="G9" s="225">
        <v>28</v>
      </c>
      <c r="H9" s="225">
        <v>30</v>
      </c>
      <c r="I9" s="225">
        <v>17</v>
      </c>
      <c r="J9" s="225">
        <v>25</v>
      </c>
      <c r="K9" s="225">
        <v>20</v>
      </c>
      <c r="L9" s="225">
        <v>23</v>
      </c>
      <c r="N9" s="224">
        <f t="shared" si="0"/>
        <v>58</v>
      </c>
      <c r="O9" s="224">
        <f t="shared" si="1"/>
        <v>43</v>
      </c>
      <c r="P9" s="224">
        <f t="shared" si="2"/>
        <v>-15</v>
      </c>
      <c r="Q9" s="222">
        <f t="shared" si="3"/>
        <v>-0.25862068965517243</v>
      </c>
      <c r="S9" s="224">
        <f t="shared" si="4"/>
        <v>114</v>
      </c>
      <c r="T9" s="224">
        <f t="shared" si="5"/>
        <v>85</v>
      </c>
      <c r="U9" s="218">
        <f t="shared" si="6"/>
        <v>-29</v>
      </c>
      <c r="V9" s="219">
        <f t="shared" si="7"/>
        <v>-0.25438596491228072</v>
      </c>
    </row>
    <row r="10" spans="1:22" x14ac:dyDescent="0.25">
      <c r="A10" s="217" t="s">
        <v>161</v>
      </c>
      <c r="B10" s="224">
        <v>280</v>
      </c>
      <c r="C10" s="224">
        <v>300</v>
      </c>
      <c r="D10" s="225">
        <v>342</v>
      </c>
      <c r="E10" s="225">
        <v>314</v>
      </c>
      <c r="F10" s="225">
        <v>346</v>
      </c>
      <c r="G10" s="225">
        <v>367</v>
      </c>
      <c r="H10" s="225">
        <v>359</v>
      </c>
      <c r="I10" s="225">
        <v>334</v>
      </c>
      <c r="J10" s="225">
        <v>323</v>
      </c>
      <c r="K10" s="225">
        <v>341</v>
      </c>
      <c r="L10" s="225">
        <v>353</v>
      </c>
      <c r="N10" s="224">
        <f t="shared" si="0"/>
        <v>726</v>
      </c>
      <c r="O10" s="224">
        <f t="shared" si="1"/>
        <v>694</v>
      </c>
      <c r="P10" s="224">
        <f t="shared" si="2"/>
        <v>-32</v>
      </c>
      <c r="Q10" s="222">
        <f t="shared" si="3"/>
        <v>-4.4077134986225897E-2</v>
      </c>
      <c r="S10" s="224">
        <f t="shared" si="4"/>
        <v>1386</v>
      </c>
      <c r="T10" s="224">
        <f t="shared" si="5"/>
        <v>1351</v>
      </c>
      <c r="U10" s="218">
        <f t="shared" si="6"/>
        <v>-35</v>
      </c>
      <c r="V10" s="219">
        <f t="shared" si="7"/>
        <v>-2.5252525252525252E-2</v>
      </c>
    </row>
    <row r="11" spans="1:22" x14ac:dyDescent="0.25">
      <c r="A11" s="217" t="s">
        <v>162</v>
      </c>
      <c r="B11" s="224">
        <v>406</v>
      </c>
      <c r="C11" s="224">
        <v>432</v>
      </c>
      <c r="D11" s="225">
        <v>423</v>
      </c>
      <c r="E11" s="225">
        <v>397</v>
      </c>
      <c r="F11" s="225">
        <v>405</v>
      </c>
      <c r="G11" s="225">
        <v>483</v>
      </c>
      <c r="H11" s="225">
        <v>478</v>
      </c>
      <c r="I11" s="225">
        <v>434</v>
      </c>
      <c r="J11" s="225">
        <v>451</v>
      </c>
      <c r="K11" s="225">
        <v>428</v>
      </c>
      <c r="L11" s="225">
        <v>386</v>
      </c>
      <c r="N11" s="224">
        <f t="shared" si="0"/>
        <v>961</v>
      </c>
      <c r="O11" s="224">
        <f t="shared" si="1"/>
        <v>814</v>
      </c>
      <c r="P11" s="224">
        <f t="shared" si="2"/>
        <v>-147</v>
      </c>
      <c r="Q11" s="222">
        <f t="shared" si="3"/>
        <v>-0.15296566077003121</v>
      </c>
      <c r="S11" s="224">
        <f t="shared" si="4"/>
        <v>1763</v>
      </c>
      <c r="T11" s="224">
        <f t="shared" si="5"/>
        <v>1699</v>
      </c>
      <c r="U11" s="218">
        <f t="shared" si="6"/>
        <v>-64</v>
      </c>
      <c r="V11" s="219">
        <f t="shared" si="7"/>
        <v>-3.6301758366420876E-2</v>
      </c>
    </row>
    <row r="12" spans="1:22" x14ac:dyDescent="0.25">
      <c r="A12" s="217" t="s">
        <v>163</v>
      </c>
      <c r="B12" s="224">
        <v>341</v>
      </c>
      <c r="C12" s="224">
        <v>441</v>
      </c>
      <c r="D12" s="225">
        <v>401</v>
      </c>
      <c r="E12" s="225">
        <v>367</v>
      </c>
      <c r="F12" s="225">
        <v>333</v>
      </c>
      <c r="G12" s="225">
        <v>350</v>
      </c>
      <c r="H12" s="225">
        <v>402</v>
      </c>
      <c r="I12" s="225">
        <v>385</v>
      </c>
      <c r="J12" s="225">
        <v>367</v>
      </c>
      <c r="K12" s="225">
        <v>393</v>
      </c>
      <c r="L12" s="225">
        <v>331</v>
      </c>
      <c r="N12" s="224">
        <f t="shared" si="0"/>
        <v>752</v>
      </c>
      <c r="O12" s="224">
        <f t="shared" si="1"/>
        <v>724</v>
      </c>
      <c r="P12" s="224">
        <f t="shared" si="2"/>
        <v>-28</v>
      </c>
      <c r="Q12" s="222">
        <f t="shared" si="3"/>
        <v>-3.7234042553191488E-2</v>
      </c>
      <c r="S12" s="224">
        <f t="shared" si="4"/>
        <v>1452</v>
      </c>
      <c r="T12" s="224">
        <f t="shared" si="5"/>
        <v>1476</v>
      </c>
      <c r="U12" s="218">
        <f t="shared" si="6"/>
        <v>24</v>
      </c>
      <c r="V12" s="219">
        <f t="shared" si="7"/>
        <v>1.6528925619834711E-2</v>
      </c>
    </row>
    <row r="13" spans="1:22" ht="30.75" customHeight="1" x14ac:dyDescent="0.25">
      <c r="A13" s="220" t="s">
        <v>164</v>
      </c>
      <c r="B13" s="226">
        <v>374</v>
      </c>
      <c r="C13" s="226">
        <v>359</v>
      </c>
      <c r="D13" s="225">
        <v>345</v>
      </c>
      <c r="E13" s="225">
        <v>337</v>
      </c>
      <c r="F13" s="225">
        <v>380</v>
      </c>
      <c r="G13" s="225">
        <v>358</v>
      </c>
      <c r="H13" s="225">
        <v>366</v>
      </c>
      <c r="I13" s="225">
        <v>354</v>
      </c>
      <c r="J13" s="225">
        <v>393</v>
      </c>
      <c r="K13" s="225">
        <v>386</v>
      </c>
      <c r="L13" s="225">
        <v>403</v>
      </c>
      <c r="N13" s="224">
        <f t="shared" si="0"/>
        <v>724</v>
      </c>
      <c r="O13" s="224">
        <f t="shared" si="1"/>
        <v>789</v>
      </c>
      <c r="P13" s="224">
        <f t="shared" si="2"/>
        <v>65</v>
      </c>
      <c r="Q13" s="222">
        <f t="shared" si="3"/>
        <v>8.9779005524861885E-2</v>
      </c>
      <c r="S13" s="224">
        <f t="shared" si="4"/>
        <v>1441</v>
      </c>
      <c r="T13" s="224">
        <f t="shared" si="5"/>
        <v>1536</v>
      </c>
      <c r="U13" s="218">
        <f t="shared" si="6"/>
        <v>95</v>
      </c>
      <c r="V13" s="219">
        <f t="shared" si="7"/>
        <v>6.5926439972241499E-2</v>
      </c>
    </row>
    <row r="14" spans="1:22" x14ac:dyDescent="0.25">
      <c r="A14" s="217" t="s">
        <v>165</v>
      </c>
      <c r="B14" s="224">
        <v>57</v>
      </c>
      <c r="C14" s="224">
        <v>47</v>
      </c>
      <c r="D14" s="225">
        <v>54</v>
      </c>
      <c r="E14" s="225">
        <v>59</v>
      </c>
      <c r="F14" s="225">
        <v>58</v>
      </c>
      <c r="G14" s="225">
        <v>67</v>
      </c>
      <c r="H14" s="225">
        <v>55</v>
      </c>
      <c r="I14" s="225">
        <v>56</v>
      </c>
      <c r="J14" s="225">
        <v>72</v>
      </c>
      <c r="K14" s="225">
        <v>79</v>
      </c>
      <c r="L14" s="225">
        <v>83</v>
      </c>
      <c r="N14" s="224">
        <f t="shared" si="0"/>
        <v>122</v>
      </c>
      <c r="O14" s="224">
        <f t="shared" si="1"/>
        <v>162</v>
      </c>
      <c r="P14" s="224">
        <f t="shared" si="2"/>
        <v>40</v>
      </c>
      <c r="Q14" s="222">
        <f t="shared" si="3"/>
        <v>0.32786885245901637</v>
      </c>
      <c r="S14" s="224">
        <f t="shared" si="4"/>
        <v>239</v>
      </c>
      <c r="T14" s="224">
        <f t="shared" si="5"/>
        <v>290</v>
      </c>
      <c r="U14" s="218">
        <f t="shared" si="6"/>
        <v>51</v>
      </c>
      <c r="V14" s="219">
        <f t="shared" si="7"/>
        <v>0.21338912133891214</v>
      </c>
    </row>
    <row r="15" spans="1:22" x14ac:dyDescent="0.25">
      <c r="Q15" s="44"/>
    </row>
    <row r="16" spans="1:22" x14ac:dyDescent="0.25">
      <c r="A16" s="221" t="s">
        <v>166</v>
      </c>
      <c r="B16" s="224">
        <f t="shared" ref="B16:C16" si="8">SUM(B6:B9)</f>
        <v>7528</v>
      </c>
      <c r="C16" s="224">
        <f t="shared" si="8"/>
        <v>7562</v>
      </c>
      <c r="D16" s="224">
        <f>SUM(D6:D9)</f>
        <v>7460</v>
      </c>
      <c r="E16" s="224">
        <f t="shared" ref="E16:L16" si="9">SUM(E6:E9)</f>
        <v>7022</v>
      </c>
      <c r="F16" s="224">
        <f t="shared" si="9"/>
        <v>7334</v>
      </c>
      <c r="G16" s="224">
        <f t="shared" si="9"/>
        <v>7945</v>
      </c>
      <c r="H16" s="224">
        <f t="shared" si="9"/>
        <v>7822</v>
      </c>
      <c r="I16" s="224">
        <f t="shared" si="9"/>
        <v>7150</v>
      </c>
      <c r="J16" s="224">
        <f t="shared" si="9"/>
        <v>7267</v>
      </c>
      <c r="K16" s="224">
        <f t="shared" si="9"/>
        <v>7685</v>
      </c>
      <c r="L16" s="224">
        <f t="shared" si="9"/>
        <v>7857</v>
      </c>
      <c r="N16" s="224">
        <f t="shared" ref="N16:O16" si="10">SUM(N6:N9)</f>
        <v>15767</v>
      </c>
      <c r="O16" s="224">
        <f t="shared" si="10"/>
        <v>15542</v>
      </c>
      <c r="P16" s="224">
        <f t="shared" si="2"/>
        <v>-225</v>
      </c>
      <c r="Q16" s="222">
        <f>P16/N16</f>
        <v>-1.4270311409906767E-2</v>
      </c>
      <c r="S16" s="224">
        <f t="shared" ref="S16:T16" si="11">SUM(S6:S9)</f>
        <v>30123</v>
      </c>
      <c r="T16" s="224">
        <f t="shared" si="11"/>
        <v>29959</v>
      </c>
      <c r="U16" s="218">
        <f t="shared" ref="U16" si="12">T16-S16</f>
        <v>-164</v>
      </c>
      <c r="V16" s="219">
        <f>U16/S16</f>
        <v>-5.4443448527703086E-3</v>
      </c>
    </row>
    <row r="17" spans="1:22" x14ac:dyDescent="0.25">
      <c r="A17" s="221" t="s">
        <v>168</v>
      </c>
      <c r="B17" s="222">
        <f t="shared" ref="B17:C17" si="13">B16/B5</f>
        <v>0.83774760738927223</v>
      </c>
      <c r="C17" s="222">
        <f t="shared" si="13"/>
        <v>0.82726178755059621</v>
      </c>
      <c r="D17" s="222">
        <f>D16/D5</f>
        <v>0.82659279778393346</v>
      </c>
      <c r="E17" s="222">
        <f t="shared" ref="E17:L17" si="14">E16/E5</f>
        <v>0.82650659133709981</v>
      </c>
      <c r="F17" s="222">
        <f t="shared" si="14"/>
        <v>0.82813911472448054</v>
      </c>
      <c r="G17" s="222">
        <f t="shared" si="14"/>
        <v>0.83019853709508884</v>
      </c>
      <c r="H17" s="222">
        <f t="shared" si="14"/>
        <v>0.8249314490613795</v>
      </c>
      <c r="I17" s="222">
        <f t="shared" si="14"/>
        <v>0.82061287730976706</v>
      </c>
      <c r="J17" s="222">
        <f t="shared" si="14"/>
        <v>0.81900146511890004</v>
      </c>
      <c r="K17" s="222">
        <f t="shared" si="14"/>
        <v>0.82527920962199308</v>
      </c>
      <c r="L17" s="222">
        <f t="shared" si="14"/>
        <v>0.83469669605864227</v>
      </c>
      <c r="N17" s="222">
        <f t="shared" ref="N17:O17" si="15">N16/N5</f>
        <v>0.82757715725383163</v>
      </c>
      <c r="O17" s="222">
        <f t="shared" si="15"/>
        <v>0.83001335113484642</v>
      </c>
      <c r="P17" s="223" t="s">
        <v>153</v>
      </c>
      <c r="Q17" s="309" t="s">
        <v>153</v>
      </c>
      <c r="S17" s="222">
        <f t="shared" ref="S17:T17" si="16">S16/S5</f>
        <v>0.82746401494341282</v>
      </c>
      <c r="T17" s="222">
        <f t="shared" si="16"/>
        <v>0.82506678417008616</v>
      </c>
      <c r="U17" s="223" t="s">
        <v>153</v>
      </c>
      <c r="V17" s="223" t="s">
        <v>153</v>
      </c>
    </row>
    <row r="18" spans="1:22" x14ac:dyDescent="0.25">
      <c r="A18" s="221" t="s">
        <v>167</v>
      </c>
      <c r="B18" s="218">
        <f t="shared" ref="B18:C18" si="17">B7+B9</f>
        <v>339</v>
      </c>
      <c r="C18" s="218">
        <f t="shared" si="17"/>
        <v>397</v>
      </c>
      <c r="D18" s="218">
        <f>D7+D9</f>
        <v>363</v>
      </c>
      <c r="E18" s="218">
        <f t="shared" ref="E18:L18" si="18">E7+E9</f>
        <v>398</v>
      </c>
      <c r="F18" s="218">
        <f t="shared" si="18"/>
        <v>360</v>
      </c>
      <c r="G18" s="218">
        <f t="shared" si="18"/>
        <v>389</v>
      </c>
      <c r="H18" s="218">
        <f t="shared" si="18"/>
        <v>398</v>
      </c>
      <c r="I18" s="218">
        <f t="shared" si="18"/>
        <v>370</v>
      </c>
      <c r="J18" s="218">
        <f t="shared" si="18"/>
        <v>343</v>
      </c>
      <c r="K18" s="218">
        <f t="shared" si="18"/>
        <v>318</v>
      </c>
      <c r="L18" s="218">
        <f t="shared" si="18"/>
        <v>358</v>
      </c>
      <c r="N18" s="224">
        <f t="shared" ref="N18:O18" si="19">N7+N9</f>
        <v>787</v>
      </c>
      <c r="O18" s="224">
        <f t="shared" si="19"/>
        <v>676</v>
      </c>
      <c r="P18" s="224">
        <f t="shared" si="2"/>
        <v>-111</v>
      </c>
      <c r="Q18" s="222">
        <f t="shared" ref="Q18" si="20">P18/N18</f>
        <v>-0.14104193138500634</v>
      </c>
      <c r="S18" s="224">
        <f t="shared" ref="S18:T18" si="21">S7+S9</f>
        <v>1545</v>
      </c>
      <c r="T18" s="224">
        <f t="shared" si="21"/>
        <v>1389</v>
      </c>
      <c r="U18" s="218">
        <f t="shared" ref="U18" si="22">T18-S18</f>
        <v>-156</v>
      </c>
      <c r="V18" s="219">
        <f>U18/S18</f>
        <v>-0.10097087378640776</v>
      </c>
    </row>
    <row r="19" spans="1:22" x14ac:dyDescent="0.25">
      <c r="A19" s="221" t="s">
        <v>169</v>
      </c>
      <c r="B19" s="219">
        <f t="shared" ref="B19:C19" si="23">B18/B16</f>
        <v>4.5031880977683313E-2</v>
      </c>
      <c r="C19" s="219">
        <f t="shared" si="23"/>
        <v>5.2499338799259457E-2</v>
      </c>
      <c r="D19" s="219">
        <f>D18/D16</f>
        <v>4.865951742627346E-2</v>
      </c>
      <c r="E19" s="219">
        <f t="shared" ref="E19:O19" si="24">E18/E16</f>
        <v>5.6679008829393335E-2</v>
      </c>
      <c r="F19" s="219">
        <f t="shared" si="24"/>
        <v>4.9086446686664849E-2</v>
      </c>
      <c r="G19" s="219">
        <f t="shared" si="24"/>
        <v>4.896161107614852E-2</v>
      </c>
      <c r="H19" s="219">
        <f t="shared" si="24"/>
        <v>5.0882127333162872E-2</v>
      </c>
      <c r="I19" s="219">
        <f t="shared" si="24"/>
        <v>5.1748251748251747E-2</v>
      </c>
      <c r="J19" s="219">
        <f t="shared" si="24"/>
        <v>4.7199669739920187E-2</v>
      </c>
      <c r="K19" s="219">
        <f t="shared" si="24"/>
        <v>4.1379310344827586E-2</v>
      </c>
      <c r="L19" s="219">
        <f t="shared" si="24"/>
        <v>4.5564464808451062E-2</v>
      </c>
      <c r="N19" s="219">
        <f t="shared" si="24"/>
        <v>4.9914378131540559E-2</v>
      </c>
      <c r="O19" s="219">
        <f t="shared" si="24"/>
        <v>4.3495045682666322E-2</v>
      </c>
      <c r="P19" s="223" t="s">
        <v>153</v>
      </c>
      <c r="Q19" s="309" t="s">
        <v>153</v>
      </c>
      <c r="S19" s="219">
        <f t="shared" ref="S19:T19" si="25">S18/S16</f>
        <v>5.1289712180061744E-2</v>
      </c>
      <c r="T19" s="219">
        <f t="shared" si="25"/>
        <v>4.6363363263126275E-2</v>
      </c>
      <c r="U19" s="223" t="s">
        <v>153</v>
      </c>
      <c r="V19" s="223" t="s">
        <v>153</v>
      </c>
    </row>
  </sheetData>
  <mergeCells count="7">
    <mergeCell ref="S2:V2"/>
    <mergeCell ref="U3:V3"/>
    <mergeCell ref="N2:Q2"/>
    <mergeCell ref="P3:Q3"/>
    <mergeCell ref="B3:E3"/>
    <mergeCell ref="F3:I3"/>
    <mergeCell ref="J3:L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75"/>
  <sheetViews>
    <sheetView showGridLines="0" topLeftCell="C1" workbookViewId="0">
      <selection activeCell="N21" sqref="N21"/>
    </sheetView>
  </sheetViews>
  <sheetFormatPr defaultRowHeight="15" x14ac:dyDescent="0.25"/>
  <cols>
    <col min="1" max="1" customWidth="true" width="19.5703125" collapsed="false"/>
    <col min="2" max="3" customWidth="true" style="108" width="11.85546875" collapsed="false"/>
    <col min="4" max="4" customWidth="true" width="10.7109375" collapsed="false"/>
    <col min="5" max="5" customWidth="true" width="10.140625" collapsed="false"/>
    <col min="6" max="12" customWidth="true" width="11.0" collapsed="false"/>
    <col min="13" max="13" customWidth="true" width="3.5703125" collapsed="false"/>
    <col min="14" max="14" customWidth="true" width="9.85546875" collapsed="false"/>
    <col min="15" max="15" customWidth="true" width="10.5703125" collapsed="false"/>
    <col min="18" max="18" customWidth="true" width="4.28515625" collapsed="false"/>
    <col min="19" max="20" customWidth="true" width="9.140625" collapsed="false"/>
    <col min="21" max="22" customWidth="true" width="8.28515625" collapsed="false"/>
    <col min="258" max="258" customWidth="true" width="18.0" collapsed="false"/>
    <col min="259" max="259" customWidth="true" width="10.7109375" collapsed="false"/>
    <col min="260" max="260" customWidth="true" width="10.140625" collapsed="false"/>
    <col min="261" max="267" customWidth="true" width="11.0" collapsed="false"/>
    <col min="268" max="268" customWidth="true" width="0.85546875" collapsed="false"/>
    <col min="269" max="269" customWidth="true" width="1.140625" collapsed="false"/>
    <col min="270" max="270" customWidth="true" width="9.85546875" collapsed="false"/>
    <col min="271" max="271" customWidth="true" width="10.5703125" collapsed="false"/>
    <col min="274" max="274" customWidth="true" width="3.28515625" collapsed="false"/>
    <col min="275" max="276" customWidth="true" width="9.140625" collapsed="false"/>
    <col min="277" max="278" customWidth="true" width="8.28515625" collapsed="false"/>
    <col min="514" max="514" customWidth="true" width="18.0" collapsed="false"/>
    <col min="515" max="515" customWidth="true" width="10.7109375" collapsed="false"/>
    <col min="516" max="516" customWidth="true" width="10.140625" collapsed="false"/>
    <col min="517" max="523" customWidth="true" width="11.0" collapsed="false"/>
    <col min="524" max="524" customWidth="true" width="0.85546875" collapsed="false"/>
    <col min="525" max="525" customWidth="true" width="1.140625" collapsed="false"/>
    <col min="526" max="526" customWidth="true" width="9.85546875" collapsed="false"/>
    <col min="527" max="527" customWidth="true" width="10.5703125" collapsed="false"/>
    <col min="530" max="530" customWidth="true" width="3.28515625" collapsed="false"/>
    <col min="531" max="532" customWidth="true" width="9.140625" collapsed="false"/>
    <col min="533" max="534" customWidth="true" width="8.28515625" collapsed="false"/>
    <col min="770" max="770" customWidth="true" width="18.0" collapsed="false"/>
    <col min="771" max="771" customWidth="true" width="10.7109375" collapsed="false"/>
    <col min="772" max="772" customWidth="true" width="10.140625" collapsed="false"/>
    <col min="773" max="779" customWidth="true" width="11.0" collapsed="false"/>
    <col min="780" max="780" customWidth="true" width="0.85546875" collapsed="false"/>
    <col min="781" max="781" customWidth="true" width="1.140625" collapsed="false"/>
    <col min="782" max="782" customWidth="true" width="9.85546875" collapsed="false"/>
    <col min="783" max="783" customWidth="true" width="10.5703125" collapsed="false"/>
    <col min="786" max="786" customWidth="true" width="3.28515625" collapsed="false"/>
    <col min="787" max="788" customWidth="true" width="9.140625" collapsed="false"/>
    <col min="789" max="790" customWidth="true" width="8.28515625" collapsed="false"/>
    <col min="1026" max="1026" customWidth="true" width="18.0" collapsed="false"/>
    <col min="1027" max="1027" customWidth="true" width="10.7109375" collapsed="false"/>
    <col min="1028" max="1028" customWidth="true" width="10.140625" collapsed="false"/>
    <col min="1029" max="1035" customWidth="true" width="11.0" collapsed="false"/>
    <col min="1036" max="1036" customWidth="true" width="0.85546875" collapsed="false"/>
    <col min="1037" max="1037" customWidth="true" width="1.140625" collapsed="false"/>
    <col min="1038" max="1038" customWidth="true" width="9.85546875" collapsed="false"/>
    <col min="1039" max="1039" customWidth="true" width="10.5703125" collapsed="false"/>
    <col min="1042" max="1042" customWidth="true" width="3.28515625" collapsed="false"/>
    <col min="1043" max="1044" customWidth="true" width="9.140625" collapsed="false"/>
    <col min="1045" max="1046" customWidth="true" width="8.28515625" collapsed="false"/>
    <col min="1282" max="1282" customWidth="true" width="18.0" collapsed="false"/>
    <col min="1283" max="1283" customWidth="true" width="10.7109375" collapsed="false"/>
    <col min="1284" max="1284" customWidth="true" width="10.140625" collapsed="false"/>
    <col min="1285" max="1291" customWidth="true" width="11.0" collapsed="false"/>
    <col min="1292" max="1292" customWidth="true" width="0.85546875" collapsed="false"/>
    <col min="1293" max="1293" customWidth="true" width="1.140625" collapsed="false"/>
    <col min="1294" max="1294" customWidth="true" width="9.85546875" collapsed="false"/>
    <col min="1295" max="1295" customWidth="true" width="10.5703125" collapsed="false"/>
    <col min="1298" max="1298" customWidth="true" width="3.28515625" collapsed="false"/>
    <col min="1299" max="1300" customWidth="true" width="9.140625" collapsed="false"/>
    <col min="1301" max="1302" customWidth="true" width="8.28515625" collapsed="false"/>
    <col min="1538" max="1538" customWidth="true" width="18.0" collapsed="false"/>
    <col min="1539" max="1539" customWidth="true" width="10.7109375" collapsed="false"/>
    <col min="1540" max="1540" customWidth="true" width="10.140625" collapsed="false"/>
    <col min="1541" max="1547" customWidth="true" width="11.0" collapsed="false"/>
    <col min="1548" max="1548" customWidth="true" width="0.85546875" collapsed="false"/>
    <col min="1549" max="1549" customWidth="true" width="1.140625" collapsed="false"/>
    <col min="1550" max="1550" customWidth="true" width="9.85546875" collapsed="false"/>
    <col min="1551" max="1551" customWidth="true" width="10.5703125" collapsed="false"/>
    <col min="1554" max="1554" customWidth="true" width="3.28515625" collapsed="false"/>
    <col min="1555" max="1556" customWidth="true" width="9.140625" collapsed="false"/>
    <col min="1557" max="1558" customWidth="true" width="8.28515625" collapsed="false"/>
    <col min="1794" max="1794" customWidth="true" width="18.0" collapsed="false"/>
    <col min="1795" max="1795" customWidth="true" width="10.7109375" collapsed="false"/>
    <col min="1796" max="1796" customWidth="true" width="10.140625" collapsed="false"/>
    <col min="1797" max="1803" customWidth="true" width="11.0" collapsed="false"/>
    <col min="1804" max="1804" customWidth="true" width="0.85546875" collapsed="false"/>
    <col min="1805" max="1805" customWidth="true" width="1.140625" collapsed="false"/>
    <col min="1806" max="1806" customWidth="true" width="9.85546875" collapsed="false"/>
    <col min="1807" max="1807" customWidth="true" width="10.5703125" collapsed="false"/>
    <col min="1810" max="1810" customWidth="true" width="3.28515625" collapsed="false"/>
    <col min="1811" max="1812" customWidth="true" width="9.140625" collapsed="false"/>
    <col min="1813" max="1814" customWidth="true" width="8.28515625" collapsed="false"/>
    <col min="2050" max="2050" customWidth="true" width="18.0" collapsed="false"/>
    <col min="2051" max="2051" customWidth="true" width="10.7109375" collapsed="false"/>
    <col min="2052" max="2052" customWidth="true" width="10.140625" collapsed="false"/>
    <col min="2053" max="2059" customWidth="true" width="11.0" collapsed="false"/>
    <col min="2060" max="2060" customWidth="true" width="0.85546875" collapsed="false"/>
    <col min="2061" max="2061" customWidth="true" width="1.140625" collapsed="false"/>
    <col min="2062" max="2062" customWidth="true" width="9.85546875" collapsed="false"/>
    <col min="2063" max="2063" customWidth="true" width="10.5703125" collapsed="false"/>
    <col min="2066" max="2066" customWidth="true" width="3.28515625" collapsed="false"/>
    <col min="2067" max="2068" customWidth="true" width="9.140625" collapsed="false"/>
    <col min="2069" max="2070" customWidth="true" width="8.28515625" collapsed="false"/>
    <col min="2306" max="2306" customWidth="true" width="18.0" collapsed="false"/>
    <col min="2307" max="2307" customWidth="true" width="10.7109375" collapsed="false"/>
    <col min="2308" max="2308" customWidth="true" width="10.140625" collapsed="false"/>
    <col min="2309" max="2315" customWidth="true" width="11.0" collapsed="false"/>
    <col min="2316" max="2316" customWidth="true" width="0.85546875" collapsed="false"/>
    <col min="2317" max="2317" customWidth="true" width="1.140625" collapsed="false"/>
    <col min="2318" max="2318" customWidth="true" width="9.85546875" collapsed="false"/>
    <col min="2319" max="2319" customWidth="true" width="10.5703125" collapsed="false"/>
    <col min="2322" max="2322" customWidth="true" width="3.28515625" collapsed="false"/>
    <col min="2323" max="2324" customWidth="true" width="9.140625" collapsed="false"/>
    <col min="2325" max="2326" customWidth="true" width="8.28515625" collapsed="false"/>
    <col min="2562" max="2562" customWidth="true" width="18.0" collapsed="false"/>
    <col min="2563" max="2563" customWidth="true" width="10.7109375" collapsed="false"/>
    <col min="2564" max="2564" customWidth="true" width="10.140625" collapsed="false"/>
    <col min="2565" max="2571" customWidth="true" width="11.0" collapsed="false"/>
    <col min="2572" max="2572" customWidth="true" width="0.85546875" collapsed="false"/>
    <col min="2573" max="2573" customWidth="true" width="1.140625" collapsed="false"/>
    <col min="2574" max="2574" customWidth="true" width="9.85546875" collapsed="false"/>
    <col min="2575" max="2575" customWidth="true" width="10.5703125" collapsed="false"/>
    <col min="2578" max="2578" customWidth="true" width="3.28515625" collapsed="false"/>
    <col min="2579" max="2580" customWidth="true" width="9.140625" collapsed="false"/>
    <col min="2581" max="2582" customWidth="true" width="8.28515625" collapsed="false"/>
    <col min="2818" max="2818" customWidth="true" width="18.0" collapsed="false"/>
    <col min="2819" max="2819" customWidth="true" width="10.7109375" collapsed="false"/>
    <col min="2820" max="2820" customWidth="true" width="10.140625" collapsed="false"/>
    <col min="2821" max="2827" customWidth="true" width="11.0" collapsed="false"/>
    <col min="2828" max="2828" customWidth="true" width="0.85546875" collapsed="false"/>
    <col min="2829" max="2829" customWidth="true" width="1.140625" collapsed="false"/>
    <col min="2830" max="2830" customWidth="true" width="9.85546875" collapsed="false"/>
    <col min="2831" max="2831" customWidth="true" width="10.5703125" collapsed="false"/>
    <col min="2834" max="2834" customWidth="true" width="3.28515625" collapsed="false"/>
    <col min="2835" max="2836" customWidth="true" width="9.140625" collapsed="false"/>
    <col min="2837" max="2838" customWidth="true" width="8.28515625" collapsed="false"/>
    <col min="3074" max="3074" customWidth="true" width="18.0" collapsed="false"/>
    <col min="3075" max="3075" customWidth="true" width="10.7109375" collapsed="false"/>
    <col min="3076" max="3076" customWidth="true" width="10.140625" collapsed="false"/>
    <col min="3077" max="3083" customWidth="true" width="11.0" collapsed="false"/>
    <col min="3084" max="3084" customWidth="true" width="0.85546875" collapsed="false"/>
    <col min="3085" max="3085" customWidth="true" width="1.140625" collapsed="false"/>
    <col min="3086" max="3086" customWidth="true" width="9.85546875" collapsed="false"/>
    <col min="3087" max="3087" customWidth="true" width="10.5703125" collapsed="false"/>
    <col min="3090" max="3090" customWidth="true" width="3.28515625" collapsed="false"/>
    <col min="3091" max="3092" customWidth="true" width="9.140625" collapsed="false"/>
    <col min="3093" max="3094" customWidth="true" width="8.28515625" collapsed="false"/>
    <col min="3330" max="3330" customWidth="true" width="18.0" collapsed="false"/>
    <col min="3331" max="3331" customWidth="true" width="10.7109375" collapsed="false"/>
    <col min="3332" max="3332" customWidth="true" width="10.140625" collapsed="false"/>
    <col min="3333" max="3339" customWidth="true" width="11.0" collapsed="false"/>
    <col min="3340" max="3340" customWidth="true" width="0.85546875" collapsed="false"/>
    <col min="3341" max="3341" customWidth="true" width="1.140625" collapsed="false"/>
    <col min="3342" max="3342" customWidth="true" width="9.85546875" collapsed="false"/>
    <col min="3343" max="3343" customWidth="true" width="10.5703125" collapsed="false"/>
    <col min="3346" max="3346" customWidth="true" width="3.28515625" collapsed="false"/>
    <col min="3347" max="3348" customWidth="true" width="9.140625" collapsed="false"/>
    <col min="3349" max="3350" customWidth="true" width="8.28515625" collapsed="false"/>
    <col min="3586" max="3586" customWidth="true" width="18.0" collapsed="false"/>
    <col min="3587" max="3587" customWidth="true" width="10.7109375" collapsed="false"/>
    <col min="3588" max="3588" customWidth="true" width="10.140625" collapsed="false"/>
    <col min="3589" max="3595" customWidth="true" width="11.0" collapsed="false"/>
    <col min="3596" max="3596" customWidth="true" width="0.85546875" collapsed="false"/>
    <col min="3597" max="3597" customWidth="true" width="1.140625" collapsed="false"/>
    <col min="3598" max="3598" customWidth="true" width="9.85546875" collapsed="false"/>
    <col min="3599" max="3599" customWidth="true" width="10.5703125" collapsed="false"/>
    <col min="3602" max="3602" customWidth="true" width="3.28515625" collapsed="false"/>
    <col min="3603" max="3604" customWidth="true" width="9.140625" collapsed="false"/>
    <col min="3605" max="3606" customWidth="true" width="8.28515625" collapsed="false"/>
    <col min="3842" max="3842" customWidth="true" width="18.0" collapsed="false"/>
    <col min="3843" max="3843" customWidth="true" width="10.7109375" collapsed="false"/>
    <col min="3844" max="3844" customWidth="true" width="10.140625" collapsed="false"/>
    <col min="3845" max="3851" customWidth="true" width="11.0" collapsed="false"/>
    <col min="3852" max="3852" customWidth="true" width="0.85546875" collapsed="false"/>
    <col min="3853" max="3853" customWidth="true" width="1.140625" collapsed="false"/>
    <col min="3854" max="3854" customWidth="true" width="9.85546875" collapsed="false"/>
    <col min="3855" max="3855" customWidth="true" width="10.5703125" collapsed="false"/>
    <col min="3858" max="3858" customWidth="true" width="3.28515625" collapsed="false"/>
    <col min="3859" max="3860" customWidth="true" width="9.140625" collapsed="false"/>
    <col min="3861" max="3862" customWidth="true" width="8.28515625" collapsed="false"/>
    <col min="4098" max="4098" customWidth="true" width="18.0" collapsed="false"/>
    <col min="4099" max="4099" customWidth="true" width="10.7109375" collapsed="false"/>
    <col min="4100" max="4100" customWidth="true" width="10.140625" collapsed="false"/>
    <col min="4101" max="4107" customWidth="true" width="11.0" collapsed="false"/>
    <col min="4108" max="4108" customWidth="true" width="0.85546875" collapsed="false"/>
    <col min="4109" max="4109" customWidth="true" width="1.140625" collapsed="false"/>
    <col min="4110" max="4110" customWidth="true" width="9.85546875" collapsed="false"/>
    <col min="4111" max="4111" customWidth="true" width="10.5703125" collapsed="false"/>
    <col min="4114" max="4114" customWidth="true" width="3.28515625" collapsed="false"/>
    <col min="4115" max="4116" customWidth="true" width="9.140625" collapsed="false"/>
    <col min="4117" max="4118" customWidth="true" width="8.28515625" collapsed="false"/>
    <col min="4354" max="4354" customWidth="true" width="18.0" collapsed="false"/>
    <col min="4355" max="4355" customWidth="true" width="10.7109375" collapsed="false"/>
    <col min="4356" max="4356" customWidth="true" width="10.140625" collapsed="false"/>
    <col min="4357" max="4363" customWidth="true" width="11.0" collapsed="false"/>
    <col min="4364" max="4364" customWidth="true" width="0.85546875" collapsed="false"/>
    <col min="4365" max="4365" customWidth="true" width="1.140625" collapsed="false"/>
    <col min="4366" max="4366" customWidth="true" width="9.85546875" collapsed="false"/>
    <col min="4367" max="4367" customWidth="true" width="10.5703125" collapsed="false"/>
    <col min="4370" max="4370" customWidth="true" width="3.28515625" collapsed="false"/>
    <col min="4371" max="4372" customWidth="true" width="9.140625" collapsed="false"/>
    <col min="4373" max="4374" customWidth="true" width="8.28515625" collapsed="false"/>
    <col min="4610" max="4610" customWidth="true" width="18.0" collapsed="false"/>
    <col min="4611" max="4611" customWidth="true" width="10.7109375" collapsed="false"/>
    <col min="4612" max="4612" customWidth="true" width="10.140625" collapsed="false"/>
    <col min="4613" max="4619" customWidth="true" width="11.0" collapsed="false"/>
    <col min="4620" max="4620" customWidth="true" width="0.85546875" collapsed="false"/>
    <col min="4621" max="4621" customWidth="true" width="1.140625" collapsed="false"/>
    <col min="4622" max="4622" customWidth="true" width="9.85546875" collapsed="false"/>
    <col min="4623" max="4623" customWidth="true" width="10.5703125" collapsed="false"/>
    <col min="4626" max="4626" customWidth="true" width="3.28515625" collapsed="false"/>
    <col min="4627" max="4628" customWidth="true" width="9.140625" collapsed="false"/>
    <col min="4629" max="4630" customWidth="true" width="8.28515625" collapsed="false"/>
    <col min="4866" max="4866" customWidth="true" width="18.0" collapsed="false"/>
    <col min="4867" max="4867" customWidth="true" width="10.7109375" collapsed="false"/>
    <col min="4868" max="4868" customWidth="true" width="10.140625" collapsed="false"/>
    <col min="4869" max="4875" customWidth="true" width="11.0" collapsed="false"/>
    <col min="4876" max="4876" customWidth="true" width="0.85546875" collapsed="false"/>
    <col min="4877" max="4877" customWidth="true" width="1.140625" collapsed="false"/>
    <col min="4878" max="4878" customWidth="true" width="9.85546875" collapsed="false"/>
    <col min="4879" max="4879" customWidth="true" width="10.5703125" collapsed="false"/>
    <col min="4882" max="4882" customWidth="true" width="3.28515625" collapsed="false"/>
    <col min="4883" max="4884" customWidth="true" width="9.140625" collapsed="false"/>
    <col min="4885" max="4886" customWidth="true" width="8.28515625" collapsed="false"/>
    <col min="5122" max="5122" customWidth="true" width="18.0" collapsed="false"/>
    <col min="5123" max="5123" customWidth="true" width="10.7109375" collapsed="false"/>
    <col min="5124" max="5124" customWidth="true" width="10.140625" collapsed="false"/>
    <col min="5125" max="5131" customWidth="true" width="11.0" collapsed="false"/>
    <col min="5132" max="5132" customWidth="true" width="0.85546875" collapsed="false"/>
    <col min="5133" max="5133" customWidth="true" width="1.140625" collapsed="false"/>
    <col min="5134" max="5134" customWidth="true" width="9.85546875" collapsed="false"/>
    <col min="5135" max="5135" customWidth="true" width="10.5703125" collapsed="false"/>
    <col min="5138" max="5138" customWidth="true" width="3.28515625" collapsed="false"/>
    <col min="5139" max="5140" customWidth="true" width="9.140625" collapsed="false"/>
    <col min="5141" max="5142" customWidth="true" width="8.28515625" collapsed="false"/>
    <col min="5378" max="5378" customWidth="true" width="18.0" collapsed="false"/>
    <col min="5379" max="5379" customWidth="true" width="10.7109375" collapsed="false"/>
    <col min="5380" max="5380" customWidth="true" width="10.140625" collapsed="false"/>
    <col min="5381" max="5387" customWidth="true" width="11.0" collapsed="false"/>
    <col min="5388" max="5388" customWidth="true" width="0.85546875" collapsed="false"/>
    <col min="5389" max="5389" customWidth="true" width="1.140625" collapsed="false"/>
    <col min="5390" max="5390" customWidth="true" width="9.85546875" collapsed="false"/>
    <col min="5391" max="5391" customWidth="true" width="10.5703125" collapsed="false"/>
    <col min="5394" max="5394" customWidth="true" width="3.28515625" collapsed="false"/>
    <col min="5395" max="5396" customWidth="true" width="9.140625" collapsed="false"/>
    <col min="5397" max="5398" customWidth="true" width="8.28515625" collapsed="false"/>
    <col min="5634" max="5634" customWidth="true" width="18.0" collapsed="false"/>
    <col min="5635" max="5635" customWidth="true" width="10.7109375" collapsed="false"/>
    <col min="5636" max="5636" customWidth="true" width="10.140625" collapsed="false"/>
    <col min="5637" max="5643" customWidth="true" width="11.0" collapsed="false"/>
    <col min="5644" max="5644" customWidth="true" width="0.85546875" collapsed="false"/>
    <col min="5645" max="5645" customWidth="true" width="1.140625" collapsed="false"/>
    <col min="5646" max="5646" customWidth="true" width="9.85546875" collapsed="false"/>
    <col min="5647" max="5647" customWidth="true" width="10.5703125" collapsed="false"/>
    <col min="5650" max="5650" customWidth="true" width="3.28515625" collapsed="false"/>
    <col min="5651" max="5652" customWidth="true" width="9.140625" collapsed="false"/>
    <col min="5653" max="5654" customWidth="true" width="8.28515625" collapsed="false"/>
    <col min="5890" max="5890" customWidth="true" width="18.0" collapsed="false"/>
    <col min="5891" max="5891" customWidth="true" width="10.7109375" collapsed="false"/>
    <col min="5892" max="5892" customWidth="true" width="10.140625" collapsed="false"/>
    <col min="5893" max="5899" customWidth="true" width="11.0" collapsed="false"/>
    <col min="5900" max="5900" customWidth="true" width="0.85546875" collapsed="false"/>
    <col min="5901" max="5901" customWidth="true" width="1.140625" collapsed="false"/>
    <col min="5902" max="5902" customWidth="true" width="9.85546875" collapsed="false"/>
    <col min="5903" max="5903" customWidth="true" width="10.5703125" collapsed="false"/>
    <col min="5906" max="5906" customWidth="true" width="3.28515625" collapsed="false"/>
    <col min="5907" max="5908" customWidth="true" width="9.140625" collapsed="false"/>
    <col min="5909" max="5910" customWidth="true" width="8.28515625" collapsed="false"/>
    <col min="6146" max="6146" customWidth="true" width="18.0" collapsed="false"/>
    <col min="6147" max="6147" customWidth="true" width="10.7109375" collapsed="false"/>
    <col min="6148" max="6148" customWidth="true" width="10.140625" collapsed="false"/>
    <col min="6149" max="6155" customWidth="true" width="11.0" collapsed="false"/>
    <col min="6156" max="6156" customWidth="true" width="0.85546875" collapsed="false"/>
    <col min="6157" max="6157" customWidth="true" width="1.140625" collapsed="false"/>
    <col min="6158" max="6158" customWidth="true" width="9.85546875" collapsed="false"/>
    <col min="6159" max="6159" customWidth="true" width="10.5703125" collapsed="false"/>
    <col min="6162" max="6162" customWidth="true" width="3.28515625" collapsed="false"/>
    <col min="6163" max="6164" customWidth="true" width="9.140625" collapsed="false"/>
    <col min="6165" max="6166" customWidth="true" width="8.28515625" collapsed="false"/>
    <col min="6402" max="6402" customWidth="true" width="18.0" collapsed="false"/>
    <col min="6403" max="6403" customWidth="true" width="10.7109375" collapsed="false"/>
    <col min="6404" max="6404" customWidth="true" width="10.140625" collapsed="false"/>
    <col min="6405" max="6411" customWidth="true" width="11.0" collapsed="false"/>
    <col min="6412" max="6412" customWidth="true" width="0.85546875" collapsed="false"/>
    <col min="6413" max="6413" customWidth="true" width="1.140625" collapsed="false"/>
    <col min="6414" max="6414" customWidth="true" width="9.85546875" collapsed="false"/>
    <col min="6415" max="6415" customWidth="true" width="10.5703125" collapsed="false"/>
    <col min="6418" max="6418" customWidth="true" width="3.28515625" collapsed="false"/>
    <col min="6419" max="6420" customWidth="true" width="9.140625" collapsed="false"/>
    <col min="6421" max="6422" customWidth="true" width="8.28515625" collapsed="false"/>
    <col min="6658" max="6658" customWidth="true" width="18.0" collapsed="false"/>
    <col min="6659" max="6659" customWidth="true" width="10.7109375" collapsed="false"/>
    <col min="6660" max="6660" customWidth="true" width="10.140625" collapsed="false"/>
    <col min="6661" max="6667" customWidth="true" width="11.0" collapsed="false"/>
    <col min="6668" max="6668" customWidth="true" width="0.85546875" collapsed="false"/>
    <col min="6669" max="6669" customWidth="true" width="1.140625" collapsed="false"/>
    <col min="6670" max="6670" customWidth="true" width="9.85546875" collapsed="false"/>
    <col min="6671" max="6671" customWidth="true" width="10.5703125" collapsed="false"/>
    <col min="6674" max="6674" customWidth="true" width="3.28515625" collapsed="false"/>
    <col min="6675" max="6676" customWidth="true" width="9.140625" collapsed="false"/>
    <col min="6677" max="6678" customWidth="true" width="8.28515625" collapsed="false"/>
    <col min="6914" max="6914" customWidth="true" width="18.0" collapsed="false"/>
    <col min="6915" max="6915" customWidth="true" width="10.7109375" collapsed="false"/>
    <col min="6916" max="6916" customWidth="true" width="10.140625" collapsed="false"/>
    <col min="6917" max="6923" customWidth="true" width="11.0" collapsed="false"/>
    <col min="6924" max="6924" customWidth="true" width="0.85546875" collapsed="false"/>
    <col min="6925" max="6925" customWidth="true" width="1.140625" collapsed="false"/>
    <col min="6926" max="6926" customWidth="true" width="9.85546875" collapsed="false"/>
    <col min="6927" max="6927" customWidth="true" width="10.5703125" collapsed="false"/>
    <col min="6930" max="6930" customWidth="true" width="3.28515625" collapsed="false"/>
    <col min="6931" max="6932" customWidth="true" width="9.140625" collapsed="false"/>
    <col min="6933" max="6934" customWidth="true" width="8.28515625" collapsed="false"/>
    <col min="7170" max="7170" customWidth="true" width="18.0" collapsed="false"/>
    <col min="7171" max="7171" customWidth="true" width="10.7109375" collapsed="false"/>
    <col min="7172" max="7172" customWidth="true" width="10.140625" collapsed="false"/>
    <col min="7173" max="7179" customWidth="true" width="11.0" collapsed="false"/>
    <col min="7180" max="7180" customWidth="true" width="0.85546875" collapsed="false"/>
    <col min="7181" max="7181" customWidth="true" width="1.140625" collapsed="false"/>
    <col min="7182" max="7182" customWidth="true" width="9.85546875" collapsed="false"/>
    <col min="7183" max="7183" customWidth="true" width="10.5703125" collapsed="false"/>
    <col min="7186" max="7186" customWidth="true" width="3.28515625" collapsed="false"/>
    <col min="7187" max="7188" customWidth="true" width="9.140625" collapsed="false"/>
    <col min="7189" max="7190" customWidth="true" width="8.28515625" collapsed="false"/>
    <col min="7426" max="7426" customWidth="true" width="18.0" collapsed="false"/>
    <col min="7427" max="7427" customWidth="true" width="10.7109375" collapsed="false"/>
    <col min="7428" max="7428" customWidth="true" width="10.140625" collapsed="false"/>
    <col min="7429" max="7435" customWidth="true" width="11.0" collapsed="false"/>
    <col min="7436" max="7436" customWidth="true" width="0.85546875" collapsed="false"/>
    <col min="7437" max="7437" customWidth="true" width="1.140625" collapsed="false"/>
    <col min="7438" max="7438" customWidth="true" width="9.85546875" collapsed="false"/>
    <col min="7439" max="7439" customWidth="true" width="10.5703125" collapsed="false"/>
    <col min="7442" max="7442" customWidth="true" width="3.28515625" collapsed="false"/>
    <col min="7443" max="7444" customWidth="true" width="9.140625" collapsed="false"/>
    <col min="7445" max="7446" customWidth="true" width="8.28515625" collapsed="false"/>
    <col min="7682" max="7682" customWidth="true" width="18.0" collapsed="false"/>
    <col min="7683" max="7683" customWidth="true" width="10.7109375" collapsed="false"/>
    <col min="7684" max="7684" customWidth="true" width="10.140625" collapsed="false"/>
    <col min="7685" max="7691" customWidth="true" width="11.0" collapsed="false"/>
    <col min="7692" max="7692" customWidth="true" width="0.85546875" collapsed="false"/>
    <col min="7693" max="7693" customWidth="true" width="1.140625" collapsed="false"/>
    <col min="7694" max="7694" customWidth="true" width="9.85546875" collapsed="false"/>
    <col min="7695" max="7695" customWidth="true" width="10.5703125" collapsed="false"/>
    <col min="7698" max="7698" customWidth="true" width="3.28515625" collapsed="false"/>
    <col min="7699" max="7700" customWidth="true" width="9.140625" collapsed="false"/>
    <col min="7701" max="7702" customWidth="true" width="8.28515625" collapsed="false"/>
    <col min="7938" max="7938" customWidth="true" width="18.0" collapsed="false"/>
    <col min="7939" max="7939" customWidth="true" width="10.7109375" collapsed="false"/>
    <col min="7940" max="7940" customWidth="true" width="10.140625" collapsed="false"/>
    <col min="7941" max="7947" customWidth="true" width="11.0" collapsed="false"/>
    <col min="7948" max="7948" customWidth="true" width="0.85546875" collapsed="false"/>
    <col min="7949" max="7949" customWidth="true" width="1.140625" collapsed="false"/>
    <col min="7950" max="7950" customWidth="true" width="9.85546875" collapsed="false"/>
    <col min="7951" max="7951" customWidth="true" width="10.5703125" collapsed="false"/>
    <col min="7954" max="7954" customWidth="true" width="3.28515625" collapsed="false"/>
    <col min="7955" max="7956" customWidth="true" width="9.140625" collapsed="false"/>
    <col min="7957" max="7958" customWidth="true" width="8.28515625" collapsed="false"/>
    <col min="8194" max="8194" customWidth="true" width="18.0" collapsed="false"/>
    <col min="8195" max="8195" customWidth="true" width="10.7109375" collapsed="false"/>
    <col min="8196" max="8196" customWidth="true" width="10.140625" collapsed="false"/>
    <col min="8197" max="8203" customWidth="true" width="11.0" collapsed="false"/>
    <col min="8204" max="8204" customWidth="true" width="0.85546875" collapsed="false"/>
    <col min="8205" max="8205" customWidth="true" width="1.140625" collapsed="false"/>
    <col min="8206" max="8206" customWidth="true" width="9.85546875" collapsed="false"/>
    <col min="8207" max="8207" customWidth="true" width="10.5703125" collapsed="false"/>
    <col min="8210" max="8210" customWidth="true" width="3.28515625" collapsed="false"/>
    <col min="8211" max="8212" customWidth="true" width="9.140625" collapsed="false"/>
    <col min="8213" max="8214" customWidth="true" width="8.28515625" collapsed="false"/>
    <col min="8450" max="8450" customWidth="true" width="18.0" collapsed="false"/>
    <col min="8451" max="8451" customWidth="true" width="10.7109375" collapsed="false"/>
    <col min="8452" max="8452" customWidth="true" width="10.140625" collapsed="false"/>
    <col min="8453" max="8459" customWidth="true" width="11.0" collapsed="false"/>
    <col min="8460" max="8460" customWidth="true" width="0.85546875" collapsed="false"/>
    <col min="8461" max="8461" customWidth="true" width="1.140625" collapsed="false"/>
    <col min="8462" max="8462" customWidth="true" width="9.85546875" collapsed="false"/>
    <col min="8463" max="8463" customWidth="true" width="10.5703125" collapsed="false"/>
    <col min="8466" max="8466" customWidth="true" width="3.28515625" collapsed="false"/>
    <col min="8467" max="8468" customWidth="true" width="9.140625" collapsed="false"/>
    <col min="8469" max="8470" customWidth="true" width="8.28515625" collapsed="false"/>
    <col min="8706" max="8706" customWidth="true" width="18.0" collapsed="false"/>
    <col min="8707" max="8707" customWidth="true" width="10.7109375" collapsed="false"/>
    <col min="8708" max="8708" customWidth="true" width="10.140625" collapsed="false"/>
    <col min="8709" max="8715" customWidth="true" width="11.0" collapsed="false"/>
    <col min="8716" max="8716" customWidth="true" width="0.85546875" collapsed="false"/>
    <col min="8717" max="8717" customWidth="true" width="1.140625" collapsed="false"/>
    <col min="8718" max="8718" customWidth="true" width="9.85546875" collapsed="false"/>
    <col min="8719" max="8719" customWidth="true" width="10.5703125" collapsed="false"/>
    <col min="8722" max="8722" customWidth="true" width="3.28515625" collapsed="false"/>
    <col min="8723" max="8724" customWidth="true" width="9.140625" collapsed="false"/>
    <col min="8725" max="8726" customWidth="true" width="8.28515625" collapsed="false"/>
    <col min="8962" max="8962" customWidth="true" width="18.0" collapsed="false"/>
    <col min="8963" max="8963" customWidth="true" width="10.7109375" collapsed="false"/>
    <col min="8964" max="8964" customWidth="true" width="10.140625" collapsed="false"/>
    <col min="8965" max="8971" customWidth="true" width="11.0" collapsed="false"/>
    <col min="8972" max="8972" customWidth="true" width="0.85546875" collapsed="false"/>
    <col min="8973" max="8973" customWidth="true" width="1.140625" collapsed="false"/>
    <col min="8974" max="8974" customWidth="true" width="9.85546875" collapsed="false"/>
    <col min="8975" max="8975" customWidth="true" width="10.5703125" collapsed="false"/>
    <col min="8978" max="8978" customWidth="true" width="3.28515625" collapsed="false"/>
    <col min="8979" max="8980" customWidth="true" width="9.140625" collapsed="false"/>
    <col min="8981" max="8982" customWidth="true" width="8.28515625" collapsed="false"/>
    <col min="9218" max="9218" customWidth="true" width="18.0" collapsed="false"/>
    <col min="9219" max="9219" customWidth="true" width="10.7109375" collapsed="false"/>
    <col min="9220" max="9220" customWidth="true" width="10.140625" collapsed="false"/>
    <col min="9221" max="9227" customWidth="true" width="11.0" collapsed="false"/>
    <col min="9228" max="9228" customWidth="true" width="0.85546875" collapsed="false"/>
    <col min="9229" max="9229" customWidth="true" width="1.140625" collapsed="false"/>
    <col min="9230" max="9230" customWidth="true" width="9.85546875" collapsed="false"/>
    <col min="9231" max="9231" customWidth="true" width="10.5703125" collapsed="false"/>
    <col min="9234" max="9234" customWidth="true" width="3.28515625" collapsed="false"/>
    <col min="9235" max="9236" customWidth="true" width="9.140625" collapsed="false"/>
    <col min="9237" max="9238" customWidth="true" width="8.28515625" collapsed="false"/>
    <col min="9474" max="9474" customWidth="true" width="18.0" collapsed="false"/>
    <col min="9475" max="9475" customWidth="true" width="10.7109375" collapsed="false"/>
    <col min="9476" max="9476" customWidth="true" width="10.140625" collapsed="false"/>
    <col min="9477" max="9483" customWidth="true" width="11.0" collapsed="false"/>
    <col min="9484" max="9484" customWidth="true" width="0.85546875" collapsed="false"/>
    <col min="9485" max="9485" customWidth="true" width="1.140625" collapsed="false"/>
    <col min="9486" max="9486" customWidth="true" width="9.85546875" collapsed="false"/>
    <col min="9487" max="9487" customWidth="true" width="10.5703125" collapsed="false"/>
    <col min="9490" max="9490" customWidth="true" width="3.28515625" collapsed="false"/>
    <col min="9491" max="9492" customWidth="true" width="9.140625" collapsed="false"/>
    <col min="9493" max="9494" customWidth="true" width="8.28515625" collapsed="false"/>
    <col min="9730" max="9730" customWidth="true" width="18.0" collapsed="false"/>
    <col min="9731" max="9731" customWidth="true" width="10.7109375" collapsed="false"/>
    <col min="9732" max="9732" customWidth="true" width="10.140625" collapsed="false"/>
    <col min="9733" max="9739" customWidth="true" width="11.0" collapsed="false"/>
    <col min="9740" max="9740" customWidth="true" width="0.85546875" collapsed="false"/>
    <col min="9741" max="9741" customWidth="true" width="1.140625" collapsed="false"/>
    <col min="9742" max="9742" customWidth="true" width="9.85546875" collapsed="false"/>
    <col min="9743" max="9743" customWidth="true" width="10.5703125" collapsed="false"/>
    <col min="9746" max="9746" customWidth="true" width="3.28515625" collapsed="false"/>
    <col min="9747" max="9748" customWidth="true" width="9.140625" collapsed="false"/>
    <col min="9749" max="9750" customWidth="true" width="8.28515625" collapsed="false"/>
    <col min="9986" max="9986" customWidth="true" width="18.0" collapsed="false"/>
    <col min="9987" max="9987" customWidth="true" width="10.7109375" collapsed="false"/>
    <col min="9988" max="9988" customWidth="true" width="10.140625" collapsed="false"/>
    <col min="9989" max="9995" customWidth="true" width="11.0" collapsed="false"/>
    <col min="9996" max="9996" customWidth="true" width="0.85546875" collapsed="false"/>
    <col min="9997" max="9997" customWidth="true" width="1.140625" collapsed="false"/>
    <col min="9998" max="9998" customWidth="true" width="9.85546875" collapsed="false"/>
    <col min="9999" max="9999" customWidth="true" width="10.5703125" collapsed="false"/>
    <col min="10002" max="10002" customWidth="true" width="3.28515625" collapsed="false"/>
    <col min="10003" max="10004" customWidth="true" width="9.140625" collapsed="false"/>
    <col min="10005" max="10006" customWidth="true" width="8.28515625" collapsed="false"/>
    <col min="10242" max="10242" customWidth="true" width="18.0" collapsed="false"/>
    <col min="10243" max="10243" customWidth="true" width="10.7109375" collapsed="false"/>
    <col min="10244" max="10244" customWidth="true" width="10.140625" collapsed="false"/>
    <col min="10245" max="10251" customWidth="true" width="11.0" collapsed="false"/>
    <col min="10252" max="10252" customWidth="true" width="0.85546875" collapsed="false"/>
    <col min="10253" max="10253" customWidth="true" width="1.140625" collapsed="false"/>
    <col min="10254" max="10254" customWidth="true" width="9.85546875" collapsed="false"/>
    <col min="10255" max="10255" customWidth="true" width="10.5703125" collapsed="false"/>
    <col min="10258" max="10258" customWidth="true" width="3.28515625" collapsed="false"/>
    <col min="10259" max="10260" customWidth="true" width="9.140625" collapsed="false"/>
    <col min="10261" max="10262" customWidth="true" width="8.28515625" collapsed="false"/>
    <col min="10498" max="10498" customWidth="true" width="18.0" collapsed="false"/>
    <col min="10499" max="10499" customWidth="true" width="10.7109375" collapsed="false"/>
    <col min="10500" max="10500" customWidth="true" width="10.140625" collapsed="false"/>
    <col min="10501" max="10507" customWidth="true" width="11.0" collapsed="false"/>
    <col min="10508" max="10508" customWidth="true" width="0.85546875" collapsed="false"/>
    <col min="10509" max="10509" customWidth="true" width="1.140625" collapsed="false"/>
    <col min="10510" max="10510" customWidth="true" width="9.85546875" collapsed="false"/>
    <col min="10511" max="10511" customWidth="true" width="10.5703125" collapsed="false"/>
    <col min="10514" max="10514" customWidth="true" width="3.28515625" collapsed="false"/>
    <col min="10515" max="10516" customWidth="true" width="9.140625" collapsed="false"/>
    <col min="10517" max="10518" customWidth="true" width="8.28515625" collapsed="false"/>
    <col min="10754" max="10754" customWidth="true" width="18.0" collapsed="false"/>
    <col min="10755" max="10755" customWidth="true" width="10.7109375" collapsed="false"/>
    <col min="10756" max="10756" customWidth="true" width="10.140625" collapsed="false"/>
    <col min="10757" max="10763" customWidth="true" width="11.0" collapsed="false"/>
    <col min="10764" max="10764" customWidth="true" width="0.85546875" collapsed="false"/>
    <col min="10765" max="10765" customWidth="true" width="1.140625" collapsed="false"/>
    <col min="10766" max="10766" customWidth="true" width="9.85546875" collapsed="false"/>
    <col min="10767" max="10767" customWidth="true" width="10.5703125" collapsed="false"/>
    <col min="10770" max="10770" customWidth="true" width="3.28515625" collapsed="false"/>
    <col min="10771" max="10772" customWidth="true" width="9.140625" collapsed="false"/>
    <col min="10773" max="10774" customWidth="true" width="8.28515625" collapsed="false"/>
    <col min="11010" max="11010" customWidth="true" width="18.0" collapsed="false"/>
    <col min="11011" max="11011" customWidth="true" width="10.7109375" collapsed="false"/>
    <col min="11012" max="11012" customWidth="true" width="10.140625" collapsed="false"/>
    <col min="11013" max="11019" customWidth="true" width="11.0" collapsed="false"/>
    <col min="11020" max="11020" customWidth="true" width="0.85546875" collapsed="false"/>
    <col min="11021" max="11021" customWidth="true" width="1.140625" collapsed="false"/>
    <col min="11022" max="11022" customWidth="true" width="9.85546875" collapsed="false"/>
    <col min="11023" max="11023" customWidth="true" width="10.5703125" collapsed="false"/>
    <col min="11026" max="11026" customWidth="true" width="3.28515625" collapsed="false"/>
    <col min="11027" max="11028" customWidth="true" width="9.140625" collapsed="false"/>
    <col min="11029" max="11030" customWidth="true" width="8.28515625" collapsed="false"/>
    <col min="11266" max="11266" customWidth="true" width="18.0" collapsed="false"/>
    <col min="11267" max="11267" customWidth="true" width="10.7109375" collapsed="false"/>
    <col min="11268" max="11268" customWidth="true" width="10.140625" collapsed="false"/>
    <col min="11269" max="11275" customWidth="true" width="11.0" collapsed="false"/>
    <col min="11276" max="11276" customWidth="true" width="0.85546875" collapsed="false"/>
    <col min="11277" max="11277" customWidth="true" width="1.140625" collapsed="false"/>
    <col min="11278" max="11278" customWidth="true" width="9.85546875" collapsed="false"/>
    <col min="11279" max="11279" customWidth="true" width="10.5703125" collapsed="false"/>
    <col min="11282" max="11282" customWidth="true" width="3.28515625" collapsed="false"/>
    <col min="11283" max="11284" customWidth="true" width="9.140625" collapsed="false"/>
    <col min="11285" max="11286" customWidth="true" width="8.28515625" collapsed="false"/>
    <col min="11522" max="11522" customWidth="true" width="18.0" collapsed="false"/>
    <col min="11523" max="11523" customWidth="true" width="10.7109375" collapsed="false"/>
    <col min="11524" max="11524" customWidth="true" width="10.140625" collapsed="false"/>
    <col min="11525" max="11531" customWidth="true" width="11.0" collapsed="false"/>
    <col min="11532" max="11532" customWidth="true" width="0.85546875" collapsed="false"/>
    <col min="11533" max="11533" customWidth="true" width="1.140625" collapsed="false"/>
    <col min="11534" max="11534" customWidth="true" width="9.85546875" collapsed="false"/>
    <col min="11535" max="11535" customWidth="true" width="10.5703125" collapsed="false"/>
    <col min="11538" max="11538" customWidth="true" width="3.28515625" collapsed="false"/>
    <col min="11539" max="11540" customWidth="true" width="9.140625" collapsed="false"/>
    <col min="11541" max="11542" customWidth="true" width="8.28515625" collapsed="false"/>
    <col min="11778" max="11778" customWidth="true" width="18.0" collapsed="false"/>
    <col min="11779" max="11779" customWidth="true" width="10.7109375" collapsed="false"/>
    <col min="11780" max="11780" customWidth="true" width="10.140625" collapsed="false"/>
    <col min="11781" max="11787" customWidth="true" width="11.0" collapsed="false"/>
    <col min="11788" max="11788" customWidth="true" width="0.85546875" collapsed="false"/>
    <col min="11789" max="11789" customWidth="true" width="1.140625" collapsed="false"/>
    <col min="11790" max="11790" customWidth="true" width="9.85546875" collapsed="false"/>
    <col min="11791" max="11791" customWidth="true" width="10.5703125" collapsed="false"/>
    <col min="11794" max="11794" customWidth="true" width="3.28515625" collapsed="false"/>
    <col min="11795" max="11796" customWidth="true" width="9.140625" collapsed="false"/>
    <col min="11797" max="11798" customWidth="true" width="8.28515625" collapsed="false"/>
    <col min="12034" max="12034" customWidth="true" width="18.0" collapsed="false"/>
    <col min="12035" max="12035" customWidth="true" width="10.7109375" collapsed="false"/>
    <col min="12036" max="12036" customWidth="true" width="10.140625" collapsed="false"/>
    <col min="12037" max="12043" customWidth="true" width="11.0" collapsed="false"/>
    <col min="12044" max="12044" customWidth="true" width="0.85546875" collapsed="false"/>
    <col min="12045" max="12045" customWidth="true" width="1.140625" collapsed="false"/>
    <col min="12046" max="12046" customWidth="true" width="9.85546875" collapsed="false"/>
    <col min="12047" max="12047" customWidth="true" width="10.5703125" collapsed="false"/>
    <col min="12050" max="12050" customWidth="true" width="3.28515625" collapsed="false"/>
    <col min="12051" max="12052" customWidth="true" width="9.140625" collapsed="false"/>
    <col min="12053" max="12054" customWidth="true" width="8.28515625" collapsed="false"/>
    <col min="12290" max="12290" customWidth="true" width="18.0" collapsed="false"/>
    <col min="12291" max="12291" customWidth="true" width="10.7109375" collapsed="false"/>
    <col min="12292" max="12292" customWidth="true" width="10.140625" collapsed="false"/>
    <col min="12293" max="12299" customWidth="true" width="11.0" collapsed="false"/>
    <col min="12300" max="12300" customWidth="true" width="0.85546875" collapsed="false"/>
    <col min="12301" max="12301" customWidth="true" width="1.140625" collapsed="false"/>
    <col min="12302" max="12302" customWidth="true" width="9.85546875" collapsed="false"/>
    <col min="12303" max="12303" customWidth="true" width="10.5703125" collapsed="false"/>
    <col min="12306" max="12306" customWidth="true" width="3.28515625" collapsed="false"/>
    <col min="12307" max="12308" customWidth="true" width="9.140625" collapsed="false"/>
    <col min="12309" max="12310" customWidth="true" width="8.28515625" collapsed="false"/>
    <col min="12546" max="12546" customWidth="true" width="18.0" collapsed="false"/>
    <col min="12547" max="12547" customWidth="true" width="10.7109375" collapsed="false"/>
    <col min="12548" max="12548" customWidth="true" width="10.140625" collapsed="false"/>
    <col min="12549" max="12555" customWidth="true" width="11.0" collapsed="false"/>
    <col min="12556" max="12556" customWidth="true" width="0.85546875" collapsed="false"/>
    <col min="12557" max="12557" customWidth="true" width="1.140625" collapsed="false"/>
    <col min="12558" max="12558" customWidth="true" width="9.85546875" collapsed="false"/>
    <col min="12559" max="12559" customWidth="true" width="10.5703125" collapsed="false"/>
    <col min="12562" max="12562" customWidth="true" width="3.28515625" collapsed="false"/>
    <col min="12563" max="12564" customWidth="true" width="9.140625" collapsed="false"/>
    <col min="12565" max="12566" customWidth="true" width="8.28515625" collapsed="false"/>
    <col min="12802" max="12802" customWidth="true" width="18.0" collapsed="false"/>
    <col min="12803" max="12803" customWidth="true" width="10.7109375" collapsed="false"/>
    <col min="12804" max="12804" customWidth="true" width="10.140625" collapsed="false"/>
    <col min="12805" max="12811" customWidth="true" width="11.0" collapsed="false"/>
    <col min="12812" max="12812" customWidth="true" width="0.85546875" collapsed="false"/>
    <col min="12813" max="12813" customWidth="true" width="1.140625" collapsed="false"/>
    <col min="12814" max="12814" customWidth="true" width="9.85546875" collapsed="false"/>
    <col min="12815" max="12815" customWidth="true" width="10.5703125" collapsed="false"/>
    <col min="12818" max="12818" customWidth="true" width="3.28515625" collapsed="false"/>
    <col min="12819" max="12820" customWidth="true" width="9.140625" collapsed="false"/>
    <col min="12821" max="12822" customWidth="true" width="8.28515625" collapsed="false"/>
    <col min="13058" max="13058" customWidth="true" width="18.0" collapsed="false"/>
    <col min="13059" max="13059" customWidth="true" width="10.7109375" collapsed="false"/>
    <col min="13060" max="13060" customWidth="true" width="10.140625" collapsed="false"/>
    <col min="13061" max="13067" customWidth="true" width="11.0" collapsed="false"/>
    <col min="13068" max="13068" customWidth="true" width="0.85546875" collapsed="false"/>
    <col min="13069" max="13069" customWidth="true" width="1.140625" collapsed="false"/>
    <col min="13070" max="13070" customWidth="true" width="9.85546875" collapsed="false"/>
    <col min="13071" max="13071" customWidth="true" width="10.5703125" collapsed="false"/>
    <col min="13074" max="13074" customWidth="true" width="3.28515625" collapsed="false"/>
    <col min="13075" max="13076" customWidth="true" width="9.140625" collapsed="false"/>
    <col min="13077" max="13078" customWidth="true" width="8.28515625" collapsed="false"/>
    <col min="13314" max="13314" customWidth="true" width="18.0" collapsed="false"/>
    <col min="13315" max="13315" customWidth="true" width="10.7109375" collapsed="false"/>
    <col min="13316" max="13316" customWidth="true" width="10.140625" collapsed="false"/>
    <col min="13317" max="13323" customWidth="true" width="11.0" collapsed="false"/>
    <col min="13324" max="13324" customWidth="true" width="0.85546875" collapsed="false"/>
    <col min="13325" max="13325" customWidth="true" width="1.140625" collapsed="false"/>
    <col min="13326" max="13326" customWidth="true" width="9.85546875" collapsed="false"/>
    <col min="13327" max="13327" customWidth="true" width="10.5703125" collapsed="false"/>
    <col min="13330" max="13330" customWidth="true" width="3.28515625" collapsed="false"/>
    <col min="13331" max="13332" customWidth="true" width="9.140625" collapsed="false"/>
    <col min="13333" max="13334" customWidth="true" width="8.28515625" collapsed="false"/>
    <col min="13570" max="13570" customWidth="true" width="18.0" collapsed="false"/>
    <col min="13571" max="13571" customWidth="true" width="10.7109375" collapsed="false"/>
    <col min="13572" max="13572" customWidth="true" width="10.140625" collapsed="false"/>
    <col min="13573" max="13579" customWidth="true" width="11.0" collapsed="false"/>
    <col min="13580" max="13580" customWidth="true" width="0.85546875" collapsed="false"/>
    <col min="13581" max="13581" customWidth="true" width="1.140625" collapsed="false"/>
    <col min="13582" max="13582" customWidth="true" width="9.85546875" collapsed="false"/>
    <col min="13583" max="13583" customWidth="true" width="10.5703125" collapsed="false"/>
    <col min="13586" max="13586" customWidth="true" width="3.28515625" collapsed="false"/>
    <col min="13587" max="13588" customWidth="true" width="9.140625" collapsed="false"/>
    <col min="13589" max="13590" customWidth="true" width="8.28515625" collapsed="false"/>
    <col min="13826" max="13826" customWidth="true" width="18.0" collapsed="false"/>
    <col min="13827" max="13827" customWidth="true" width="10.7109375" collapsed="false"/>
    <col min="13828" max="13828" customWidth="true" width="10.140625" collapsed="false"/>
    <col min="13829" max="13835" customWidth="true" width="11.0" collapsed="false"/>
    <col min="13836" max="13836" customWidth="true" width="0.85546875" collapsed="false"/>
    <col min="13837" max="13837" customWidth="true" width="1.140625" collapsed="false"/>
    <col min="13838" max="13838" customWidth="true" width="9.85546875" collapsed="false"/>
    <col min="13839" max="13839" customWidth="true" width="10.5703125" collapsed="false"/>
    <col min="13842" max="13842" customWidth="true" width="3.28515625" collapsed="false"/>
    <col min="13843" max="13844" customWidth="true" width="9.140625" collapsed="false"/>
    <col min="13845" max="13846" customWidth="true" width="8.28515625" collapsed="false"/>
    <col min="14082" max="14082" customWidth="true" width="18.0" collapsed="false"/>
    <col min="14083" max="14083" customWidth="true" width="10.7109375" collapsed="false"/>
    <col min="14084" max="14084" customWidth="true" width="10.140625" collapsed="false"/>
    <col min="14085" max="14091" customWidth="true" width="11.0" collapsed="false"/>
    <col min="14092" max="14092" customWidth="true" width="0.85546875" collapsed="false"/>
    <col min="14093" max="14093" customWidth="true" width="1.140625" collapsed="false"/>
    <col min="14094" max="14094" customWidth="true" width="9.85546875" collapsed="false"/>
    <col min="14095" max="14095" customWidth="true" width="10.5703125" collapsed="false"/>
    <col min="14098" max="14098" customWidth="true" width="3.28515625" collapsed="false"/>
    <col min="14099" max="14100" customWidth="true" width="9.140625" collapsed="false"/>
    <col min="14101" max="14102" customWidth="true" width="8.28515625" collapsed="false"/>
    <col min="14338" max="14338" customWidth="true" width="18.0" collapsed="false"/>
    <col min="14339" max="14339" customWidth="true" width="10.7109375" collapsed="false"/>
    <col min="14340" max="14340" customWidth="true" width="10.140625" collapsed="false"/>
    <col min="14341" max="14347" customWidth="true" width="11.0" collapsed="false"/>
    <col min="14348" max="14348" customWidth="true" width="0.85546875" collapsed="false"/>
    <col min="14349" max="14349" customWidth="true" width="1.140625" collapsed="false"/>
    <col min="14350" max="14350" customWidth="true" width="9.85546875" collapsed="false"/>
    <col min="14351" max="14351" customWidth="true" width="10.5703125" collapsed="false"/>
    <col min="14354" max="14354" customWidth="true" width="3.28515625" collapsed="false"/>
    <col min="14355" max="14356" customWidth="true" width="9.140625" collapsed="false"/>
    <col min="14357" max="14358" customWidth="true" width="8.28515625" collapsed="false"/>
    <col min="14594" max="14594" customWidth="true" width="18.0" collapsed="false"/>
    <col min="14595" max="14595" customWidth="true" width="10.7109375" collapsed="false"/>
    <col min="14596" max="14596" customWidth="true" width="10.140625" collapsed="false"/>
    <col min="14597" max="14603" customWidth="true" width="11.0" collapsed="false"/>
    <col min="14604" max="14604" customWidth="true" width="0.85546875" collapsed="false"/>
    <col min="14605" max="14605" customWidth="true" width="1.140625" collapsed="false"/>
    <col min="14606" max="14606" customWidth="true" width="9.85546875" collapsed="false"/>
    <col min="14607" max="14607" customWidth="true" width="10.5703125" collapsed="false"/>
    <col min="14610" max="14610" customWidth="true" width="3.28515625" collapsed="false"/>
    <col min="14611" max="14612" customWidth="true" width="9.140625" collapsed="false"/>
    <col min="14613" max="14614" customWidth="true" width="8.28515625" collapsed="false"/>
    <col min="14850" max="14850" customWidth="true" width="18.0" collapsed="false"/>
    <col min="14851" max="14851" customWidth="true" width="10.7109375" collapsed="false"/>
    <col min="14852" max="14852" customWidth="true" width="10.140625" collapsed="false"/>
    <col min="14853" max="14859" customWidth="true" width="11.0" collapsed="false"/>
    <col min="14860" max="14860" customWidth="true" width="0.85546875" collapsed="false"/>
    <col min="14861" max="14861" customWidth="true" width="1.140625" collapsed="false"/>
    <col min="14862" max="14862" customWidth="true" width="9.85546875" collapsed="false"/>
    <col min="14863" max="14863" customWidth="true" width="10.5703125" collapsed="false"/>
    <col min="14866" max="14866" customWidth="true" width="3.28515625" collapsed="false"/>
    <col min="14867" max="14868" customWidth="true" width="9.140625" collapsed="false"/>
    <col min="14869" max="14870" customWidth="true" width="8.28515625" collapsed="false"/>
    <col min="15106" max="15106" customWidth="true" width="18.0" collapsed="false"/>
    <col min="15107" max="15107" customWidth="true" width="10.7109375" collapsed="false"/>
    <col min="15108" max="15108" customWidth="true" width="10.140625" collapsed="false"/>
    <col min="15109" max="15115" customWidth="true" width="11.0" collapsed="false"/>
    <col min="15116" max="15116" customWidth="true" width="0.85546875" collapsed="false"/>
    <col min="15117" max="15117" customWidth="true" width="1.140625" collapsed="false"/>
    <col min="15118" max="15118" customWidth="true" width="9.85546875" collapsed="false"/>
    <col min="15119" max="15119" customWidth="true" width="10.5703125" collapsed="false"/>
    <col min="15122" max="15122" customWidth="true" width="3.28515625" collapsed="false"/>
    <col min="15123" max="15124" customWidth="true" width="9.140625" collapsed="false"/>
    <col min="15125" max="15126" customWidth="true" width="8.28515625" collapsed="false"/>
    <col min="15362" max="15362" customWidth="true" width="18.0" collapsed="false"/>
    <col min="15363" max="15363" customWidth="true" width="10.7109375" collapsed="false"/>
    <col min="15364" max="15364" customWidth="true" width="10.140625" collapsed="false"/>
    <col min="15365" max="15371" customWidth="true" width="11.0" collapsed="false"/>
    <col min="15372" max="15372" customWidth="true" width="0.85546875" collapsed="false"/>
    <col min="15373" max="15373" customWidth="true" width="1.140625" collapsed="false"/>
    <col min="15374" max="15374" customWidth="true" width="9.85546875" collapsed="false"/>
    <col min="15375" max="15375" customWidth="true" width="10.5703125" collapsed="false"/>
    <col min="15378" max="15378" customWidth="true" width="3.28515625" collapsed="false"/>
    <col min="15379" max="15380" customWidth="true" width="9.140625" collapsed="false"/>
    <col min="15381" max="15382" customWidth="true" width="8.28515625" collapsed="false"/>
    <col min="15618" max="15618" customWidth="true" width="18.0" collapsed="false"/>
    <col min="15619" max="15619" customWidth="true" width="10.7109375" collapsed="false"/>
    <col min="15620" max="15620" customWidth="true" width="10.140625" collapsed="false"/>
    <col min="15621" max="15627" customWidth="true" width="11.0" collapsed="false"/>
    <col min="15628" max="15628" customWidth="true" width="0.85546875" collapsed="false"/>
    <col min="15629" max="15629" customWidth="true" width="1.140625" collapsed="false"/>
    <col min="15630" max="15630" customWidth="true" width="9.85546875" collapsed="false"/>
    <col min="15631" max="15631" customWidth="true" width="10.5703125" collapsed="false"/>
    <col min="15634" max="15634" customWidth="true" width="3.28515625" collapsed="false"/>
    <col min="15635" max="15636" customWidth="true" width="9.140625" collapsed="false"/>
    <col min="15637" max="15638" customWidth="true" width="8.28515625" collapsed="false"/>
    <col min="15874" max="15874" customWidth="true" width="18.0" collapsed="false"/>
    <col min="15875" max="15875" customWidth="true" width="10.7109375" collapsed="false"/>
    <col min="15876" max="15876" customWidth="true" width="10.140625" collapsed="false"/>
    <col min="15877" max="15883" customWidth="true" width="11.0" collapsed="false"/>
    <col min="15884" max="15884" customWidth="true" width="0.85546875" collapsed="false"/>
    <col min="15885" max="15885" customWidth="true" width="1.140625" collapsed="false"/>
    <col min="15886" max="15886" customWidth="true" width="9.85546875" collapsed="false"/>
    <col min="15887" max="15887" customWidth="true" width="10.5703125" collapsed="false"/>
    <col min="15890" max="15890" customWidth="true" width="3.28515625" collapsed="false"/>
    <col min="15891" max="15892" customWidth="true" width="9.140625" collapsed="false"/>
    <col min="15893" max="15894" customWidth="true" width="8.28515625" collapsed="false"/>
    <col min="16130" max="16130" customWidth="true" width="18.0" collapsed="false"/>
    <col min="16131" max="16131" customWidth="true" width="10.7109375" collapsed="false"/>
    <col min="16132" max="16132" customWidth="true" width="10.140625" collapsed="false"/>
    <col min="16133" max="16139" customWidth="true" width="11.0" collapsed="false"/>
    <col min="16140" max="16140" customWidth="true" width="0.85546875" collapsed="false"/>
    <col min="16141" max="16141" customWidth="true" width="1.140625" collapsed="false"/>
    <col min="16142" max="16142" customWidth="true" width="9.85546875" collapsed="false"/>
    <col min="16143" max="16143" customWidth="true" width="10.5703125" collapsed="false"/>
    <col min="16146" max="16146" customWidth="true" width="3.28515625" collapsed="false"/>
    <col min="16147" max="16148" customWidth="true" width="9.140625" collapsed="false"/>
    <col min="16149" max="16150" customWidth="true" width="8.28515625" collapsed="false"/>
  </cols>
  <sheetData>
    <row r="1" spans="1:22" x14ac:dyDescent="0.25">
      <c r="A1" s="2" t="s">
        <v>170</v>
      </c>
      <c r="B1" s="2"/>
      <c r="C1" s="2"/>
    </row>
    <row r="2" spans="1:22" x14ac:dyDescent="0.25">
      <c r="D2" s="2"/>
      <c r="E2" s="2"/>
      <c r="F2" s="4"/>
      <c r="G2" s="4"/>
      <c r="H2" s="4"/>
      <c r="I2" s="4"/>
      <c r="M2" s="10"/>
      <c r="N2" s="363" t="s">
        <v>79</v>
      </c>
      <c r="O2" s="364"/>
      <c r="P2" s="364"/>
      <c r="Q2" s="365"/>
      <c r="S2" s="366" t="s">
        <v>77</v>
      </c>
      <c r="T2" s="366"/>
      <c r="U2" s="366"/>
      <c r="V2" s="366"/>
    </row>
    <row r="3" spans="1:22" ht="15" customHeight="1" x14ac:dyDescent="0.25">
      <c r="B3" s="361">
        <v>2017</v>
      </c>
      <c r="C3" s="362"/>
      <c r="D3" s="362"/>
      <c r="E3" s="362"/>
      <c r="F3" s="361">
        <v>2018</v>
      </c>
      <c r="G3" s="362"/>
      <c r="H3" s="362"/>
      <c r="I3" s="362"/>
      <c r="J3" s="363">
        <v>2019</v>
      </c>
      <c r="K3" s="364"/>
      <c r="L3" s="365"/>
      <c r="N3" s="87">
        <v>2018</v>
      </c>
      <c r="O3" s="88">
        <v>2019</v>
      </c>
      <c r="P3" s="361" t="s">
        <v>73</v>
      </c>
      <c r="Q3" s="367"/>
      <c r="S3" s="87">
        <v>2018</v>
      </c>
      <c r="T3" s="88">
        <v>2019</v>
      </c>
      <c r="U3" s="366" t="s">
        <v>73</v>
      </c>
      <c r="V3" s="366"/>
    </row>
    <row r="4" spans="1:22" ht="30.75" customHeight="1" x14ac:dyDescent="0.25">
      <c r="A4" s="11"/>
      <c r="B4" s="87" t="s">
        <v>71</v>
      </c>
      <c r="C4" s="87" t="s">
        <v>72</v>
      </c>
      <c r="D4" s="87" t="s">
        <v>69</v>
      </c>
      <c r="E4" s="87" t="s">
        <v>70</v>
      </c>
      <c r="F4" s="87" t="s">
        <v>71</v>
      </c>
      <c r="G4" s="87" t="s">
        <v>72</v>
      </c>
      <c r="H4" s="87" t="s">
        <v>69</v>
      </c>
      <c r="I4" s="87" t="s">
        <v>70</v>
      </c>
      <c r="J4" s="87" t="s">
        <v>71</v>
      </c>
      <c r="K4" s="87" t="s">
        <v>72</v>
      </c>
      <c r="L4" s="87" t="s">
        <v>69</v>
      </c>
      <c r="N4" s="89" t="s">
        <v>74</v>
      </c>
      <c r="O4" s="90" t="s">
        <v>74</v>
      </c>
      <c r="P4" s="86" t="s">
        <v>75</v>
      </c>
      <c r="Q4" s="86" t="s">
        <v>76</v>
      </c>
      <c r="S4" s="90" t="s">
        <v>78</v>
      </c>
      <c r="T4" s="90" t="s">
        <v>78</v>
      </c>
      <c r="U4" s="91" t="s">
        <v>75</v>
      </c>
      <c r="V4" s="91" t="s">
        <v>76</v>
      </c>
    </row>
    <row r="5" spans="1:22" x14ac:dyDescent="0.25">
      <c r="A5" s="92" t="s">
        <v>67</v>
      </c>
      <c r="B5" s="227">
        <v>7528</v>
      </c>
      <c r="C5" s="227">
        <v>7562</v>
      </c>
      <c r="D5" s="227">
        <v>7460</v>
      </c>
      <c r="E5" s="227">
        <v>7022</v>
      </c>
      <c r="F5" s="227">
        <v>7334</v>
      </c>
      <c r="G5" s="227">
        <v>7945</v>
      </c>
      <c r="H5" s="227">
        <v>7822</v>
      </c>
      <c r="I5" s="227">
        <v>7150</v>
      </c>
      <c r="J5" s="227">
        <v>7267</v>
      </c>
      <c r="K5" s="227">
        <v>7685</v>
      </c>
      <c r="L5" s="227">
        <v>7857</v>
      </c>
      <c r="N5" s="227">
        <f t="shared" ref="N5:N37" si="0">SUM(G5:H5)</f>
        <v>15767</v>
      </c>
      <c r="O5" s="227">
        <f t="shared" ref="O5:O37" si="1">SUM(K5:L5)</f>
        <v>15542</v>
      </c>
      <c r="P5" s="227">
        <f>O5-N5</f>
        <v>-225</v>
      </c>
      <c r="Q5" s="137">
        <f>P5/N5</f>
        <v>-1.4270311409906767E-2</v>
      </c>
      <c r="R5" s="228"/>
      <c r="S5" s="229">
        <f t="shared" ref="S5:S37" si="2">SUM(E5:H5)</f>
        <v>30123</v>
      </c>
      <c r="T5" s="230">
        <f t="shared" ref="T5:T37" si="3">SUM(I5:L5)</f>
        <v>29959</v>
      </c>
      <c r="U5" s="229">
        <f>T5-S5</f>
        <v>-164</v>
      </c>
      <c r="V5" s="231">
        <f>U5/S5</f>
        <v>-5.4443448527703086E-3</v>
      </c>
    </row>
    <row r="6" spans="1:22" ht="17.25" customHeight="1" x14ac:dyDescent="0.25">
      <c r="A6" s="93" t="s">
        <v>2</v>
      </c>
      <c r="B6" s="224">
        <v>320</v>
      </c>
      <c r="C6" s="224">
        <v>394</v>
      </c>
      <c r="D6" s="224">
        <v>378</v>
      </c>
      <c r="E6" s="224">
        <v>300</v>
      </c>
      <c r="F6" s="224">
        <v>311</v>
      </c>
      <c r="G6" s="224">
        <v>365</v>
      </c>
      <c r="H6" s="224">
        <v>346</v>
      </c>
      <c r="I6" s="224">
        <v>308</v>
      </c>
      <c r="J6" s="224">
        <v>292</v>
      </c>
      <c r="K6" s="224">
        <v>283</v>
      </c>
      <c r="L6" s="224">
        <v>330</v>
      </c>
      <c r="N6" s="224">
        <f t="shared" si="0"/>
        <v>711</v>
      </c>
      <c r="O6" s="224">
        <f t="shared" si="1"/>
        <v>613</v>
      </c>
      <c r="P6" s="224">
        <f t="shared" ref="P6:P37" si="4">O6-N6</f>
        <v>-98</v>
      </c>
      <c r="Q6" s="139">
        <f t="shared" ref="Q6:Q37" si="5">P6/N6</f>
        <v>-0.13783403656821377</v>
      </c>
      <c r="R6" s="228">
        <f>O6/O5</f>
        <v>3.9441513318749198E-2</v>
      </c>
      <c r="S6" s="229">
        <f t="shared" si="2"/>
        <v>1322</v>
      </c>
      <c r="T6" s="230">
        <f t="shared" si="3"/>
        <v>1213</v>
      </c>
      <c r="U6" s="229">
        <f t="shared" ref="U6:U37" si="6">T6-S6</f>
        <v>-109</v>
      </c>
      <c r="V6" s="231">
        <f t="shared" ref="V6:V37" si="7">U6/S6</f>
        <v>-8.2450832072617247E-2</v>
      </c>
    </row>
    <row r="7" spans="1:22" x14ac:dyDescent="0.25">
      <c r="A7" s="93" t="s">
        <v>3</v>
      </c>
      <c r="B7" s="224">
        <v>243</v>
      </c>
      <c r="C7" s="224">
        <v>226</v>
      </c>
      <c r="D7" s="224">
        <v>214</v>
      </c>
      <c r="E7" s="224">
        <v>216</v>
      </c>
      <c r="F7" s="224">
        <v>258</v>
      </c>
      <c r="G7" s="224">
        <v>259</v>
      </c>
      <c r="H7" s="224">
        <v>240</v>
      </c>
      <c r="I7" s="224">
        <v>228</v>
      </c>
      <c r="J7" s="224">
        <v>244</v>
      </c>
      <c r="K7" s="224">
        <v>265</v>
      </c>
      <c r="L7" s="224">
        <v>259</v>
      </c>
      <c r="N7" s="224">
        <f t="shared" si="0"/>
        <v>499</v>
      </c>
      <c r="O7" s="224">
        <f t="shared" si="1"/>
        <v>524</v>
      </c>
      <c r="P7" s="224">
        <f t="shared" si="4"/>
        <v>25</v>
      </c>
      <c r="Q7" s="139">
        <f t="shared" si="5"/>
        <v>5.0100200400801605E-2</v>
      </c>
      <c r="R7" s="228"/>
      <c r="S7" s="229">
        <f t="shared" si="2"/>
        <v>973</v>
      </c>
      <c r="T7" s="230">
        <f t="shared" si="3"/>
        <v>996</v>
      </c>
      <c r="U7" s="229">
        <f t="shared" si="6"/>
        <v>23</v>
      </c>
      <c r="V7" s="231">
        <f t="shared" si="7"/>
        <v>2.3638232271325797E-2</v>
      </c>
    </row>
    <row r="8" spans="1:22" x14ac:dyDescent="0.25">
      <c r="A8" s="93" t="s">
        <v>4</v>
      </c>
      <c r="B8" s="224">
        <v>163</v>
      </c>
      <c r="C8" s="224">
        <v>161</v>
      </c>
      <c r="D8" s="224">
        <v>170</v>
      </c>
      <c r="E8" s="224">
        <v>131</v>
      </c>
      <c r="F8" s="224">
        <v>144</v>
      </c>
      <c r="G8" s="224">
        <v>166</v>
      </c>
      <c r="H8" s="224">
        <v>135</v>
      </c>
      <c r="I8" s="224">
        <v>149</v>
      </c>
      <c r="J8" s="224">
        <v>145</v>
      </c>
      <c r="K8" s="224">
        <v>141</v>
      </c>
      <c r="L8" s="224">
        <v>135</v>
      </c>
      <c r="N8" s="224">
        <f t="shared" si="0"/>
        <v>301</v>
      </c>
      <c r="O8" s="224">
        <f t="shared" si="1"/>
        <v>276</v>
      </c>
      <c r="P8" s="224">
        <f t="shared" si="4"/>
        <v>-25</v>
      </c>
      <c r="Q8" s="139">
        <f t="shared" si="5"/>
        <v>-8.3056478405315617E-2</v>
      </c>
      <c r="R8" s="228"/>
      <c r="S8" s="229">
        <f t="shared" si="2"/>
        <v>576</v>
      </c>
      <c r="T8" s="230">
        <f t="shared" si="3"/>
        <v>570</v>
      </c>
      <c r="U8" s="229">
        <f t="shared" si="6"/>
        <v>-6</v>
      </c>
      <c r="V8" s="231">
        <f t="shared" si="7"/>
        <v>-1.0416666666666666E-2</v>
      </c>
    </row>
    <row r="9" spans="1:22" x14ac:dyDescent="0.25">
      <c r="A9" s="93" t="s">
        <v>5</v>
      </c>
      <c r="B9" s="224">
        <v>114</v>
      </c>
      <c r="C9" s="224">
        <v>116</v>
      </c>
      <c r="D9" s="224">
        <v>98</v>
      </c>
      <c r="E9" s="224">
        <v>108</v>
      </c>
      <c r="F9" s="224">
        <v>102</v>
      </c>
      <c r="G9" s="224">
        <v>66</v>
      </c>
      <c r="H9" s="224">
        <v>86</v>
      </c>
      <c r="I9" s="224">
        <v>110</v>
      </c>
      <c r="J9" s="224">
        <v>90</v>
      </c>
      <c r="K9" s="224">
        <v>104</v>
      </c>
      <c r="L9" s="224">
        <v>73</v>
      </c>
      <c r="N9" s="224">
        <f t="shared" si="0"/>
        <v>152</v>
      </c>
      <c r="O9" s="224">
        <f t="shared" si="1"/>
        <v>177</v>
      </c>
      <c r="P9" s="224">
        <f t="shared" si="4"/>
        <v>25</v>
      </c>
      <c r="Q9" s="139">
        <f t="shared" si="5"/>
        <v>0.16447368421052633</v>
      </c>
      <c r="R9" s="228"/>
      <c r="S9" s="229">
        <f t="shared" si="2"/>
        <v>362</v>
      </c>
      <c r="T9" s="230">
        <f t="shared" si="3"/>
        <v>377</v>
      </c>
      <c r="U9" s="229">
        <f t="shared" si="6"/>
        <v>15</v>
      </c>
      <c r="V9" s="231">
        <f t="shared" si="7"/>
        <v>4.1436464088397788E-2</v>
      </c>
    </row>
    <row r="10" spans="1:22" ht="18" customHeight="1" x14ac:dyDescent="0.25">
      <c r="A10" s="93" t="s">
        <v>6</v>
      </c>
      <c r="B10" s="224">
        <v>124</v>
      </c>
      <c r="C10" s="224">
        <v>124</v>
      </c>
      <c r="D10" s="224">
        <v>112</v>
      </c>
      <c r="E10" s="224">
        <v>118</v>
      </c>
      <c r="F10" s="224">
        <v>105</v>
      </c>
      <c r="G10" s="224">
        <v>108</v>
      </c>
      <c r="H10" s="224">
        <v>146</v>
      </c>
      <c r="I10" s="224">
        <v>89</v>
      </c>
      <c r="J10" s="224">
        <v>126</v>
      </c>
      <c r="K10" s="224">
        <v>102</v>
      </c>
      <c r="L10" s="224">
        <v>108</v>
      </c>
      <c r="N10" s="224">
        <f t="shared" si="0"/>
        <v>254</v>
      </c>
      <c r="O10" s="224">
        <f t="shared" si="1"/>
        <v>210</v>
      </c>
      <c r="P10" s="224">
        <f t="shared" si="4"/>
        <v>-44</v>
      </c>
      <c r="Q10" s="139">
        <f t="shared" si="5"/>
        <v>-0.17322834645669291</v>
      </c>
      <c r="R10" s="228"/>
      <c r="S10" s="229">
        <f t="shared" si="2"/>
        <v>477</v>
      </c>
      <c r="T10" s="230">
        <f t="shared" si="3"/>
        <v>425</v>
      </c>
      <c r="U10" s="229">
        <f t="shared" si="6"/>
        <v>-52</v>
      </c>
      <c r="V10" s="231">
        <f t="shared" si="7"/>
        <v>-0.1090146750524109</v>
      </c>
    </row>
    <row r="11" spans="1:22" x14ac:dyDescent="0.25">
      <c r="A11" s="93" t="s">
        <v>7</v>
      </c>
      <c r="B11" s="224">
        <v>174</v>
      </c>
      <c r="C11" s="224">
        <v>176</v>
      </c>
      <c r="D11" s="224">
        <v>157</v>
      </c>
      <c r="E11" s="224">
        <v>160</v>
      </c>
      <c r="F11" s="224">
        <v>148</v>
      </c>
      <c r="G11" s="224">
        <v>191</v>
      </c>
      <c r="H11" s="224">
        <v>189</v>
      </c>
      <c r="I11" s="224">
        <v>169</v>
      </c>
      <c r="J11" s="224">
        <v>167</v>
      </c>
      <c r="K11" s="224">
        <v>181</v>
      </c>
      <c r="L11" s="224">
        <v>168</v>
      </c>
      <c r="N11" s="224">
        <f t="shared" si="0"/>
        <v>380</v>
      </c>
      <c r="O11" s="224">
        <f t="shared" si="1"/>
        <v>349</v>
      </c>
      <c r="P11" s="224">
        <f t="shared" si="4"/>
        <v>-31</v>
      </c>
      <c r="Q11" s="139">
        <f t="shared" si="5"/>
        <v>-8.1578947368421056E-2</v>
      </c>
      <c r="R11" s="228"/>
      <c r="S11" s="229">
        <f t="shared" si="2"/>
        <v>688</v>
      </c>
      <c r="T11" s="230">
        <f t="shared" si="3"/>
        <v>685</v>
      </c>
      <c r="U11" s="229">
        <f t="shared" si="6"/>
        <v>-3</v>
      </c>
      <c r="V11" s="231">
        <f t="shared" si="7"/>
        <v>-4.3604651162790697E-3</v>
      </c>
    </row>
    <row r="12" spans="1:22" x14ac:dyDescent="0.25">
      <c r="A12" s="93" t="s">
        <v>8</v>
      </c>
      <c r="B12" s="224">
        <v>214</v>
      </c>
      <c r="C12" s="224">
        <v>241</v>
      </c>
      <c r="D12" s="224">
        <v>263</v>
      </c>
      <c r="E12" s="224">
        <v>253</v>
      </c>
      <c r="F12" s="224">
        <v>267</v>
      </c>
      <c r="G12" s="224">
        <v>284</v>
      </c>
      <c r="H12" s="224">
        <v>247</v>
      </c>
      <c r="I12" s="224">
        <v>258</v>
      </c>
      <c r="J12" s="224">
        <v>229</v>
      </c>
      <c r="K12" s="224">
        <v>287</v>
      </c>
      <c r="L12" s="224">
        <v>300</v>
      </c>
      <c r="N12" s="224">
        <f t="shared" si="0"/>
        <v>531</v>
      </c>
      <c r="O12" s="224">
        <f t="shared" si="1"/>
        <v>587</v>
      </c>
      <c r="P12" s="224">
        <f t="shared" si="4"/>
        <v>56</v>
      </c>
      <c r="Q12" s="139">
        <f t="shared" si="5"/>
        <v>0.10546139359698682</v>
      </c>
      <c r="R12" s="228"/>
      <c r="S12" s="229">
        <f t="shared" si="2"/>
        <v>1051</v>
      </c>
      <c r="T12" s="230">
        <f t="shared" si="3"/>
        <v>1074</v>
      </c>
      <c r="U12" s="229">
        <f t="shared" si="6"/>
        <v>23</v>
      </c>
      <c r="V12" s="231">
        <f t="shared" si="7"/>
        <v>2.1883920076117985E-2</v>
      </c>
    </row>
    <row r="13" spans="1:22" x14ac:dyDescent="0.25">
      <c r="A13" s="93" t="s">
        <v>9</v>
      </c>
      <c r="B13" s="224">
        <v>117</v>
      </c>
      <c r="C13" s="224">
        <v>104</v>
      </c>
      <c r="D13" s="224">
        <v>105</v>
      </c>
      <c r="E13" s="224">
        <v>138</v>
      </c>
      <c r="F13" s="224">
        <v>147</v>
      </c>
      <c r="G13" s="224">
        <v>158</v>
      </c>
      <c r="H13" s="224">
        <v>167</v>
      </c>
      <c r="I13" s="224">
        <v>150</v>
      </c>
      <c r="J13" s="224">
        <v>148</v>
      </c>
      <c r="K13" s="224">
        <v>179</v>
      </c>
      <c r="L13" s="224">
        <v>170</v>
      </c>
      <c r="N13" s="224">
        <f t="shared" si="0"/>
        <v>325</v>
      </c>
      <c r="O13" s="224">
        <f t="shared" si="1"/>
        <v>349</v>
      </c>
      <c r="P13" s="224">
        <f t="shared" si="4"/>
        <v>24</v>
      </c>
      <c r="Q13" s="139">
        <f t="shared" si="5"/>
        <v>7.3846153846153853E-2</v>
      </c>
      <c r="R13" s="228"/>
      <c r="S13" s="229">
        <f t="shared" si="2"/>
        <v>610</v>
      </c>
      <c r="T13" s="230">
        <f t="shared" si="3"/>
        <v>647</v>
      </c>
      <c r="U13" s="229">
        <f t="shared" si="6"/>
        <v>37</v>
      </c>
      <c r="V13" s="231">
        <f t="shared" si="7"/>
        <v>6.0655737704918035E-2</v>
      </c>
    </row>
    <row r="14" spans="1:22" ht="18" customHeight="1" x14ac:dyDescent="0.25">
      <c r="A14" s="93" t="s">
        <v>10</v>
      </c>
      <c r="B14" s="224">
        <v>97</v>
      </c>
      <c r="C14" s="224">
        <v>85</v>
      </c>
      <c r="D14" s="224">
        <v>101</v>
      </c>
      <c r="E14" s="224">
        <v>78</v>
      </c>
      <c r="F14" s="224">
        <v>94</v>
      </c>
      <c r="G14" s="224">
        <v>93</v>
      </c>
      <c r="H14" s="224">
        <v>92</v>
      </c>
      <c r="I14" s="224">
        <v>66</v>
      </c>
      <c r="J14" s="224">
        <v>71</v>
      </c>
      <c r="K14" s="224">
        <v>94</v>
      </c>
      <c r="L14" s="224">
        <v>93</v>
      </c>
      <c r="N14" s="224">
        <f t="shared" si="0"/>
        <v>185</v>
      </c>
      <c r="O14" s="224">
        <f t="shared" si="1"/>
        <v>187</v>
      </c>
      <c r="P14" s="224">
        <f t="shared" si="4"/>
        <v>2</v>
      </c>
      <c r="Q14" s="139">
        <f t="shared" si="5"/>
        <v>1.0810810810810811E-2</v>
      </c>
      <c r="R14" s="228"/>
      <c r="S14" s="229">
        <f t="shared" si="2"/>
        <v>357</v>
      </c>
      <c r="T14" s="230">
        <f t="shared" si="3"/>
        <v>324</v>
      </c>
      <c r="U14" s="229">
        <f t="shared" si="6"/>
        <v>-33</v>
      </c>
      <c r="V14" s="231">
        <f t="shared" si="7"/>
        <v>-9.2436974789915971E-2</v>
      </c>
    </row>
    <row r="15" spans="1:22" x14ac:dyDescent="0.25">
      <c r="A15" s="93" t="s">
        <v>11</v>
      </c>
      <c r="B15" s="224">
        <v>175</v>
      </c>
      <c r="C15" s="224">
        <v>164</v>
      </c>
      <c r="D15" s="224">
        <v>140</v>
      </c>
      <c r="E15" s="224">
        <v>180</v>
      </c>
      <c r="F15" s="224">
        <v>171</v>
      </c>
      <c r="G15" s="224">
        <v>167</v>
      </c>
      <c r="H15" s="224">
        <v>172</v>
      </c>
      <c r="I15" s="224">
        <v>159</v>
      </c>
      <c r="J15" s="224">
        <v>163</v>
      </c>
      <c r="K15" s="224">
        <v>159</v>
      </c>
      <c r="L15" s="224">
        <v>162</v>
      </c>
      <c r="N15" s="224">
        <f t="shared" si="0"/>
        <v>339</v>
      </c>
      <c r="O15" s="224">
        <f t="shared" si="1"/>
        <v>321</v>
      </c>
      <c r="P15" s="224">
        <f t="shared" si="4"/>
        <v>-18</v>
      </c>
      <c r="Q15" s="139">
        <f t="shared" si="5"/>
        <v>-5.3097345132743362E-2</v>
      </c>
      <c r="R15" s="228"/>
      <c r="S15" s="229">
        <f t="shared" si="2"/>
        <v>690</v>
      </c>
      <c r="T15" s="230">
        <f t="shared" si="3"/>
        <v>643</v>
      </c>
      <c r="U15" s="229">
        <f t="shared" si="6"/>
        <v>-47</v>
      </c>
      <c r="V15" s="231">
        <f t="shared" si="7"/>
        <v>-6.8115942028985507E-2</v>
      </c>
    </row>
    <row r="16" spans="1:22" x14ac:dyDescent="0.25">
      <c r="A16" s="93" t="s">
        <v>12</v>
      </c>
      <c r="B16" s="224">
        <v>68</v>
      </c>
      <c r="C16" s="224">
        <v>71</v>
      </c>
      <c r="D16" s="224">
        <v>77</v>
      </c>
      <c r="E16" s="224">
        <v>56</v>
      </c>
      <c r="F16" s="224">
        <v>70</v>
      </c>
      <c r="G16" s="224">
        <v>87</v>
      </c>
      <c r="H16" s="224">
        <v>62</v>
      </c>
      <c r="I16" s="224">
        <v>50</v>
      </c>
      <c r="J16" s="224">
        <v>69</v>
      </c>
      <c r="K16" s="224">
        <v>78</v>
      </c>
      <c r="L16" s="224">
        <v>64</v>
      </c>
      <c r="N16" s="224">
        <f t="shared" si="0"/>
        <v>149</v>
      </c>
      <c r="O16" s="224">
        <f t="shared" si="1"/>
        <v>142</v>
      </c>
      <c r="P16" s="224">
        <f t="shared" si="4"/>
        <v>-7</v>
      </c>
      <c r="Q16" s="139">
        <f t="shared" si="5"/>
        <v>-4.6979865771812082E-2</v>
      </c>
      <c r="R16" s="228"/>
      <c r="S16" s="229">
        <f t="shared" si="2"/>
        <v>275</v>
      </c>
      <c r="T16" s="230">
        <f t="shared" si="3"/>
        <v>261</v>
      </c>
      <c r="U16" s="229">
        <f t="shared" si="6"/>
        <v>-14</v>
      </c>
      <c r="V16" s="231">
        <f t="shared" si="7"/>
        <v>-5.0909090909090911E-2</v>
      </c>
    </row>
    <row r="17" spans="1:22" x14ac:dyDescent="0.25">
      <c r="A17" s="93" t="s">
        <v>13</v>
      </c>
      <c r="B17" s="224">
        <v>843</v>
      </c>
      <c r="C17" s="224">
        <v>885</v>
      </c>
      <c r="D17" s="224">
        <v>765</v>
      </c>
      <c r="E17" s="224">
        <v>705</v>
      </c>
      <c r="F17" s="224">
        <v>790</v>
      </c>
      <c r="G17" s="224">
        <v>906</v>
      </c>
      <c r="H17" s="224">
        <v>835</v>
      </c>
      <c r="I17" s="224">
        <v>701</v>
      </c>
      <c r="J17" s="224">
        <v>760</v>
      </c>
      <c r="K17" s="224">
        <v>885</v>
      </c>
      <c r="L17" s="224">
        <v>780</v>
      </c>
      <c r="N17" s="224">
        <f t="shared" si="0"/>
        <v>1741</v>
      </c>
      <c r="O17" s="224">
        <f t="shared" si="1"/>
        <v>1665</v>
      </c>
      <c r="P17" s="224">
        <f t="shared" si="4"/>
        <v>-76</v>
      </c>
      <c r="Q17" s="139">
        <f t="shared" si="5"/>
        <v>-4.3653072946582425E-2</v>
      </c>
      <c r="R17" s="228"/>
      <c r="S17" s="229">
        <f t="shared" si="2"/>
        <v>3236</v>
      </c>
      <c r="T17" s="230">
        <f t="shared" si="3"/>
        <v>3126</v>
      </c>
      <c r="U17" s="229">
        <f t="shared" si="6"/>
        <v>-110</v>
      </c>
      <c r="V17" s="231">
        <f t="shared" si="7"/>
        <v>-3.3992583436341164E-2</v>
      </c>
    </row>
    <row r="18" spans="1:22" ht="18" customHeight="1" x14ac:dyDescent="0.25">
      <c r="A18" s="93" t="s">
        <v>14</v>
      </c>
      <c r="B18" s="224">
        <v>23</v>
      </c>
      <c r="C18" s="224">
        <v>23</v>
      </c>
      <c r="D18" s="224">
        <v>24</v>
      </c>
      <c r="E18" s="224">
        <v>20</v>
      </c>
      <c r="F18" s="224">
        <v>34</v>
      </c>
      <c r="G18" s="224">
        <v>27</v>
      </c>
      <c r="H18" s="224">
        <v>29</v>
      </c>
      <c r="I18" s="224">
        <v>31</v>
      </c>
      <c r="J18" s="224">
        <v>26</v>
      </c>
      <c r="K18" s="224">
        <v>34</v>
      </c>
      <c r="L18" s="224">
        <v>35</v>
      </c>
      <c r="N18" s="224">
        <f t="shared" si="0"/>
        <v>56</v>
      </c>
      <c r="O18" s="224">
        <f t="shared" si="1"/>
        <v>69</v>
      </c>
      <c r="P18" s="224">
        <f t="shared" si="4"/>
        <v>13</v>
      </c>
      <c r="Q18" s="139">
        <f t="shared" si="5"/>
        <v>0.23214285714285715</v>
      </c>
      <c r="R18" s="228"/>
      <c r="S18" s="229">
        <f t="shared" si="2"/>
        <v>110</v>
      </c>
      <c r="T18" s="230">
        <f t="shared" si="3"/>
        <v>126</v>
      </c>
      <c r="U18" s="229">
        <f t="shared" si="6"/>
        <v>16</v>
      </c>
      <c r="V18" s="231">
        <f t="shared" si="7"/>
        <v>0.14545454545454545</v>
      </c>
    </row>
    <row r="19" spans="1:22" x14ac:dyDescent="0.25">
      <c r="A19" s="93" t="s">
        <v>15</v>
      </c>
      <c r="B19" s="224">
        <v>226</v>
      </c>
      <c r="C19" s="224">
        <v>209</v>
      </c>
      <c r="D19" s="224">
        <v>226</v>
      </c>
      <c r="E19" s="224">
        <v>232</v>
      </c>
      <c r="F19" s="224">
        <v>199</v>
      </c>
      <c r="G19" s="224">
        <v>233</v>
      </c>
      <c r="H19" s="224">
        <v>207</v>
      </c>
      <c r="I19" s="224">
        <v>186</v>
      </c>
      <c r="J19" s="224">
        <v>192</v>
      </c>
      <c r="K19" s="224">
        <v>217</v>
      </c>
      <c r="L19" s="224">
        <v>234</v>
      </c>
      <c r="N19" s="224">
        <f t="shared" si="0"/>
        <v>440</v>
      </c>
      <c r="O19" s="224">
        <f t="shared" si="1"/>
        <v>451</v>
      </c>
      <c r="P19" s="224">
        <f t="shared" si="4"/>
        <v>11</v>
      </c>
      <c r="Q19" s="139">
        <f t="shared" si="5"/>
        <v>2.5000000000000001E-2</v>
      </c>
      <c r="R19" s="228"/>
      <c r="S19" s="229">
        <f t="shared" si="2"/>
        <v>871</v>
      </c>
      <c r="T19" s="230">
        <f t="shared" si="3"/>
        <v>829</v>
      </c>
      <c r="U19" s="229">
        <f t="shared" si="6"/>
        <v>-42</v>
      </c>
      <c r="V19" s="231">
        <f t="shared" si="7"/>
        <v>-4.8220436280137773E-2</v>
      </c>
    </row>
    <row r="20" spans="1:22" x14ac:dyDescent="0.25">
      <c r="A20" s="93" t="s">
        <v>16</v>
      </c>
      <c r="B20" s="224">
        <v>568</v>
      </c>
      <c r="C20" s="224">
        <v>524</v>
      </c>
      <c r="D20" s="224">
        <v>484</v>
      </c>
      <c r="E20" s="224">
        <v>441</v>
      </c>
      <c r="F20" s="224">
        <v>503</v>
      </c>
      <c r="G20" s="224">
        <v>583</v>
      </c>
      <c r="H20" s="224">
        <v>541</v>
      </c>
      <c r="I20" s="224">
        <v>429</v>
      </c>
      <c r="J20" s="224">
        <v>541</v>
      </c>
      <c r="K20" s="224">
        <v>504</v>
      </c>
      <c r="L20" s="224">
        <v>521</v>
      </c>
      <c r="N20" s="224">
        <f t="shared" si="0"/>
        <v>1124</v>
      </c>
      <c r="O20" s="224">
        <f t="shared" si="1"/>
        <v>1025</v>
      </c>
      <c r="P20" s="224">
        <f t="shared" si="4"/>
        <v>-99</v>
      </c>
      <c r="Q20" s="139">
        <f t="shared" si="5"/>
        <v>-8.8078291814946613E-2</v>
      </c>
      <c r="R20" s="228"/>
      <c r="S20" s="229">
        <f t="shared" si="2"/>
        <v>2068</v>
      </c>
      <c r="T20" s="230">
        <f t="shared" si="3"/>
        <v>1995</v>
      </c>
      <c r="U20" s="229">
        <f t="shared" si="6"/>
        <v>-73</v>
      </c>
      <c r="V20" s="231">
        <f t="shared" si="7"/>
        <v>-3.5299806576402318E-2</v>
      </c>
    </row>
    <row r="21" spans="1:22" x14ac:dyDescent="0.25">
      <c r="A21" s="93" t="s">
        <v>17</v>
      </c>
      <c r="B21" s="224">
        <v>1170</v>
      </c>
      <c r="C21" s="224">
        <v>1117</v>
      </c>
      <c r="D21" s="224">
        <v>1097</v>
      </c>
      <c r="E21" s="224">
        <v>1065</v>
      </c>
      <c r="F21" s="224">
        <v>938</v>
      </c>
      <c r="G21" s="224">
        <v>1107</v>
      </c>
      <c r="H21" s="224">
        <v>1177</v>
      </c>
      <c r="I21" s="224">
        <v>1211</v>
      </c>
      <c r="J21" s="224">
        <v>1180</v>
      </c>
      <c r="K21" s="224">
        <v>1209</v>
      </c>
      <c r="L21" s="224">
        <v>1298</v>
      </c>
      <c r="N21" s="224">
        <f t="shared" si="0"/>
        <v>2284</v>
      </c>
      <c r="O21" s="224">
        <f t="shared" si="1"/>
        <v>2507</v>
      </c>
      <c r="P21" s="224">
        <f t="shared" si="4"/>
        <v>223</v>
      </c>
      <c r="Q21" s="139">
        <f t="shared" si="5"/>
        <v>9.7635726795096328E-2</v>
      </c>
      <c r="R21" s="228">
        <f>O21/O5</f>
        <v>0.16130485137047998</v>
      </c>
      <c r="S21" s="229">
        <f t="shared" si="2"/>
        <v>4287</v>
      </c>
      <c r="T21" s="230">
        <f t="shared" si="3"/>
        <v>4898</v>
      </c>
      <c r="U21" s="229">
        <f t="shared" si="6"/>
        <v>611</v>
      </c>
      <c r="V21" s="231">
        <f t="shared" si="7"/>
        <v>0.14252390949381852</v>
      </c>
    </row>
    <row r="22" spans="1:22" ht="18" customHeight="1" x14ac:dyDescent="0.25">
      <c r="A22" s="93" t="s">
        <v>18</v>
      </c>
      <c r="B22" s="224">
        <v>259</v>
      </c>
      <c r="C22" s="224">
        <v>257</v>
      </c>
      <c r="D22" s="224">
        <v>260</v>
      </c>
      <c r="E22" s="224">
        <v>244</v>
      </c>
      <c r="F22" s="224">
        <v>263</v>
      </c>
      <c r="G22" s="224">
        <v>313</v>
      </c>
      <c r="H22" s="224">
        <v>255</v>
      </c>
      <c r="I22" s="224">
        <v>287</v>
      </c>
      <c r="J22" s="224">
        <v>266</v>
      </c>
      <c r="K22" s="224">
        <v>292</v>
      </c>
      <c r="L22" s="224">
        <v>252</v>
      </c>
      <c r="N22" s="224">
        <f t="shared" si="0"/>
        <v>568</v>
      </c>
      <c r="O22" s="224">
        <f t="shared" si="1"/>
        <v>544</v>
      </c>
      <c r="P22" s="224">
        <f t="shared" si="4"/>
        <v>-24</v>
      </c>
      <c r="Q22" s="139">
        <f t="shared" si="5"/>
        <v>-4.2253521126760563E-2</v>
      </c>
      <c r="R22" s="228"/>
      <c r="S22" s="229">
        <f t="shared" si="2"/>
        <v>1075</v>
      </c>
      <c r="T22" s="230">
        <f t="shared" si="3"/>
        <v>1097</v>
      </c>
      <c r="U22" s="229">
        <f t="shared" si="6"/>
        <v>22</v>
      </c>
      <c r="V22" s="231">
        <f t="shared" si="7"/>
        <v>2.0465116279069766E-2</v>
      </c>
    </row>
    <row r="23" spans="1:22" x14ac:dyDescent="0.25">
      <c r="A23" s="93" t="s">
        <v>19</v>
      </c>
      <c r="B23" s="224">
        <v>54</v>
      </c>
      <c r="C23" s="224">
        <v>39</v>
      </c>
      <c r="D23" s="224">
        <v>46</v>
      </c>
      <c r="E23" s="224">
        <v>37</v>
      </c>
      <c r="F23" s="224">
        <v>37</v>
      </c>
      <c r="G23" s="224">
        <v>39</v>
      </c>
      <c r="H23" s="224">
        <v>47</v>
      </c>
      <c r="I23" s="224">
        <v>36</v>
      </c>
      <c r="J23" s="224">
        <v>27</v>
      </c>
      <c r="K23" s="224">
        <v>46</v>
      </c>
      <c r="L23" s="224">
        <v>48</v>
      </c>
      <c r="N23" s="224">
        <f t="shared" si="0"/>
        <v>86</v>
      </c>
      <c r="O23" s="224">
        <f t="shared" si="1"/>
        <v>94</v>
      </c>
      <c r="P23" s="224">
        <f t="shared" si="4"/>
        <v>8</v>
      </c>
      <c r="Q23" s="139">
        <f t="shared" si="5"/>
        <v>9.3023255813953487E-2</v>
      </c>
      <c r="R23" s="228"/>
      <c r="S23" s="229">
        <f t="shared" si="2"/>
        <v>160</v>
      </c>
      <c r="T23" s="230">
        <f t="shared" si="3"/>
        <v>157</v>
      </c>
      <c r="U23" s="229">
        <f t="shared" si="6"/>
        <v>-3</v>
      </c>
      <c r="V23" s="231">
        <f t="shared" si="7"/>
        <v>-1.8749999999999999E-2</v>
      </c>
    </row>
    <row r="24" spans="1:22" x14ac:dyDescent="0.25">
      <c r="A24" s="93" t="s">
        <v>20</v>
      </c>
      <c r="B24" s="224">
        <v>147</v>
      </c>
      <c r="C24" s="224">
        <v>135</v>
      </c>
      <c r="D24" s="224">
        <v>152</v>
      </c>
      <c r="E24" s="224">
        <v>113</v>
      </c>
      <c r="F24" s="224">
        <v>124</v>
      </c>
      <c r="G24" s="224">
        <v>119</v>
      </c>
      <c r="H24" s="224">
        <v>127</v>
      </c>
      <c r="I24" s="224">
        <v>107</v>
      </c>
      <c r="J24" s="224">
        <v>114</v>
      </c>
      <c r="K24" s="224">
        <v>118</v>
      </c>
      <c r="L24" s="224">
        <v>123</v>
      </c>
      <c r="N24" s="224">
        <f t="shared" si="0"/>
        <v>246</v>
      </c>
      <c r="O24" s="224">
        <f t="shared" si="1"/>
        <v>241</v>
      </c>
      <c r="P24" s="224">
        <f t="shared" si="4"/>
        <v>-5</v>
      </c>
      <c r="Q24" s="139">
        <f t="shared" si="5"/>
        <v>-2.032520325203252E-2</v>
      </c>
      <c r="R24" s="228"/>
      <c r="S24" s="229">
        <f t="shared" si="2"/>
        <v>483</v>
      </c>
      <c r="T24" s="230">
        <f t="shared" si="3"/>
        <v>462</v>
      </c>
      <c r="U24" s="229">
        <f t="shared" si="6"/>
        <v>-21</v>
      </c>
      <c r="V24" s="231">
        <f t="shared" si="7"/>
        <v>-4.3478260869565216E-2</v>
      </c>
    </row>
    <row r="25" spans="1:22" x14ac:dyDescent="0.25">
      <c r="A25" s="93" t="s">
        <v>21</v>
      </c>
      <c r="B25" s="224">
        <v>84</v>
      </c>
      <c r="C25" s="224">
        <v>88</v>
      </c>
      <c r="D25" s="224">
        <v>99</v>
      </c>
      <c r="E25" s="224">
        <v>86</v>
      </c>
      <c r="F25" s="224">
        <v>91</v>
      </c>
      <c r="G25" s="224">
        <v>98</v>
      </c>
      <c r="H25" s="224">
        <v>91</v>
      </c>
      <c r="I25" s="224">
        <v>113</v>
      </c>
      <c r="J25" s="224">
        <v>78</v>
      </c>
      <c r="K25" s="224">
        <v>105</v>
      </c>
      <c r="L25" s="224">
        <v>100</v>
      </c>
      <c r="N25" s="224">
        <f t="shared" si="0"/>
        <v>189</v>
      </c>
      <c r="O25" s="224">
        <f t="shared" si="1"/>
        <v>205</v>
      </c>
      <c r="P25" s="224">
        <f t="shared" si="4"/>
        <v>16</v>
      </c>
      <c r="Q25" s="139">
        <f t="shared" si="5"/>
        <v>8.4656084656084651E-2</v>
      </c>
      <c r="R25" s="228"/>
      <c r="S25" s="229">
        <f t="shared" si="2"/>
        <v>366</v>
      </c>
      <c r="T25" s="230">
        <f t="shared" si="3"/>
        <v>396</v>
      </c>
      <c r="U25" s="229">
        <f t="shared" si="6"/>
        <v>30</v>
      </c>
      <c r="V25" s="231">
        <f t="shared" si="7"/>
        <v>8.1967213114754092E-2</v>
      </c>
    </row>
    <row r="26" spans="1:22" ht="18" customHeight="1" x14ac:dyDescent="0.25">
      <c r="A26" s="93" t="s">
        <v>22</v>
      </c>
      <c r="B26" s="224">
        <v>158</v>
      </c>
      <c r="C26" s="224">
        <v>232</v>
      </c>
      <c r="D26" s="224">
        <v>209</v>
      </c>
      <c r="E26" s="224">
        <v>203</v>
      </c>
      <c r="F26" s="224">
        <v>182</v>
      </c>
      <c r="G26" s="224">
        <v>209</v>
      </c>
      <c r="H26" s="224">
        <v>197</v>
      </c>
      <c r="I26" s="224">
        <v>205</v>
      </c>
      <c r="J26" s="224">
        <v>176</v>
      </c>
      <c r="K26" s="224">
        <v>227</v>
      </c>
      <c r="L26" s="224">
        <v>215</v>
      </c>
      <c r="N26" s="224">
        <f t="shared" si="0"/>
        <v>406</v>
      </c>
      <c r="O26" s="224">
        <f t="shared" si="1"/>
        <v>442</v>
      </c>
      <c r="P26" s="224">
        <f t="shared" si="4"/>
        <v>36</v>
      </c>
      <c r="Q26" s="139">
        <f t="shared" si="5"/>
        <v>8.8669950738916259E-2</v>
      </c>
      <c r="R26" s="228"/>
      <c r="S26" s="229">
        <f t="shared" si="2"/>
        <v>791</v>
      </c>
      <c r="T26" s="230">
        <f t="shared" si="3"/>
        <v>823</v>
      </c>
      <c r="U26" s="229">
        <f t="shared" si="6"/>
        <v>32</v>
      </c>
      <c r="V26" s="231">
        <f t="shared" si="7"/>
        <v>4.0455120101137804E-2</v>
      </c>
    </row>
    <row r="27" spans="1:22" x14ac:dyDescent="0.25">
      <c r="A27" s="93" t="s">
        <v>23</v>
      </c>
      <c r="B27" s="224">
        <v>393</v>
      </c>
      <c r="C27" s="224">
        <v>423</v>
      </c>
      <c r="D27" s="224">
        <v>393</v>
      </c>
      <c r="E27" s="224">
        <v>504</v>
      </c>
      <c r="F27" s="224">
        <v>470</v>
      </c>
      <c r="G27" s="224">
        <v>519</v>
      </c>
      <c r="H27" s="224">
        <v>569</v>
      </c>
      <c r="I27" s="224">
        <v>496</v>
      </c>
      <c r="J27" s="224">
        <v>429</v>
      </c>
      <c r="K27" s="224">
        <v>436</v>
      </c>
      <c r="L27" s="224">
        <v>492</v>
      </c>
      <c r="N27" s="224">
        <f t="shared" si="0"/>
        <v>1088</v>
      </c>
      <c r="O27" s="224">
        <f t="shared" si="1"/>
        <v>928</v>
      </c>
      <c r="P27" s="224">
        <f t="shared" si="4"/>
        <v>-160</v>
      </c>
      <c r="Q27" s="139">
        <f t="shared" si="5"/>
        <v>-0.14705882352941177</v>
      </c>
      <c r="R27" s="228"/>
      <c r="S27" s="229">
        <f t="shared" si="2"/>
        <v>2062</v>
      </c>
      <c r="T27" s="230">
        <f t="shared" si="3"/>
        <v>1853</v>
      </c>
      <c r="U27" s="229">
        <f t="shared" si="6"/>
        <v>-209</v>
      </c>
      <c r="V27" s="231">
        <f t="shared" si="7"/>
        <v>-0.10135790494665374</v>
      </c>
    </row>
    <row r="28" spans="1:22" x14ac:dyDescent="0.25">
      <c r="A28" s="93" t="s">
        <v>24</v>
      </c>
      <c r="B28" s="224">
        <v>25</v>
      </c>
      <c r="C28" s="224">
        <v>30</v>
      </c>
      <c r="D28" s="224">
        <v>35</v>
      </c>
      <c r="E28" s="224">
        <v>12</v>
      </c>
      <c r="F28" s="224">
        <v>20</v>
      </c>
      <c r="G28" s="224">
        <v>24</v>
      </c>
      <c r="H28" s="224">
        <v>27</v>
      </c>
      <c r="I28" s="224">
        <v>29</v>
      </c>
      <c r="J28" s="224">
        <v>27</v>
      </c>
      <c r="K28" s="224">
        <v>25</v>
      </c>
      <c r="L28" s="224">
        <v>17</v>
      </c>
      <c r="N28" s="224">
        <f t="shared" si="0"/>
        <v>51</v>
      </c>
      <c r="O28" s="224">
        <f t="shared" si="1"/>
        <v>42</v>
      </c>
      <c r="P28" s="224">
        <f t="shared" si="4"/>
        <v>-9</v>
      </c>
      <c r="Q28" s="139">
        <f t="shared" si="5"/>
        <v>-0.17647058823529413</v>
      </c>
      <c r="R28" s="228"/>
      <c r="S28" s="229">
        <f t="shared" si="2"/>
        <v>83</v>
      </c>
      <c r="T28" s="230">
        <f t="shared" si="3"/>
        <v>98</v>
      </c>
      <c r="U28" s="229">
        <f t="shared" si="6"/>
        <v>15</v>
      </c>
      <c r="V28" s="231">
        <f t="shared" si="7"/>
        <v>0.18072289156626506</v>
      </c>
    </row>
    <row r="29" spans="1:22" x14ac:dyDescent="0.25">
      <c r="A29" s="93" t="s">
        <v>25</v>
      </c>
      <c r="B29" s="224">
        <v>199</v>
      </c>
      <c r="C29" s="224">
        <v>170</v>
      </c>
      <c r="D29" s="224">
        <v>229</v>
      </c>
      <c r="E29" s="224">
        <v>178</v>
      </c>
      <c r="F29" s="224">
        <v>256</v>
      </c>
      <c r="G29" s="224">
        <v>205</v>
      </c>
      <c r="H29" s="224">
        <v>221</v>
      </c>
      <c r="I29" s="224">
        <v>163</v>
      </c>
      <c r="J29" s="224">
        <v>210</v>
      </c>
      <c r="K29" s="224">
        <v>128</v>
      </c>
      <c r="L29" s="224">
        <v>144</v>
      </c>
      <c r="N29" s="224">
        <f t="shared" si="0"/>
        <v>426</v>
      </c>
      <c r="O29" s="224">
        <f t="shared" si="1"/>
        <v>272</v>
      </c>
      <c r="P29" s="224">
        <f t="shared" si="4"/>
        <v>-154</v>
      </c>
      <c r="Q29" s="139">
        <f t="shared" si="5"/>
        <v>-0.36150234741784038</v>
      </c>
      <c r="R29" s="228"/>
      <c r="S29" s="229">
        <f t="shared" si="2"/>
        <v>860</v>
      </c>
      <c r="T29" s="230">
        <f t="shared" si="3"/>
        <v>645</v>
      </c>
      <c r="U29" s="229">
        <f t="shared" si="6"/>
        <v>-215</v>
      </c>
      <c r="V29" s="231">
        <f t="shared" si="7"/>
        <v>-0.25</v>
      </c>
    </row>
    <row r="30" spans="1:22" ht="18" customHeight="1" x14ac:dyDescent="0.25">
      <c r="A30" s="93" t="s">
        <v>26</v>
      </c>
      <c r="B30" s="224">
        <v>148</v>
      </c>
      <c r="C30" s="224">
        <v>166</v>
      </c>
      <c r="D30" s="224">
        <v>201</v>
      </c>
      <c r="E30" s="224">
        <v>166</v>
      </c>
      <c r="F30" s="224">
        <v>157</v>
      </c>
      <c r="G30" s="224">
        <v>200</v>
      </c>
      <c r="H30" s="224">
        <v>190</v>
      </c>
      <c r="I30" s="224">
        <v>172</v>
      </c>
      <c r="J30" s="224">
        <v>142</v>
      </c>
      <c r="K30" s="224">
        <v>192</v>
      </c>
      <c r="L30" s="224">
        <v>191</v>
      </c>
      <c r="N30" s="224">
        <f t="shared" si="0"/>
        <v>390</v>
      </c>
      <c r="O30" s="224">
        <f t="shared" si="1"/>
        <v>383</v>
      </c>
      <c r="P30" s="224">
        <f t="shared" si="4"/>
        <v>-7</v>
      </c>
      <c r="Q30" s="139">
        <f t="shared" si="5"/>
        <v>-1.7948717948717947E-2</v>
      </c>
      <c r="R30" s="228"/>
      <c r="S30" s="229">
        <f t="shared" si="2"/>
        <v>713</v>
      </c>
      <c r="T30" s="230">
        <f t="shared" si="3"/>
        <v>697</v>
      </c>
      <c r="U30" s="229">
        <f t="shared" si="6"/>
        <v>-16</v>
      </c>
      <c r="V30" s="231">
        <f t="shared" si="7"/>
        <v>-2.244039270687237E-2</v>
      </c>
    </row>
    <row r="31" spans="1:22" x14ac:dyDescent="0.25">
      <c r="A31" s="93" t="s">
        <v>27</v>
      </c>
      <c r="B31" s="224">
        <v>154</v>
      </c>
      <c r="C31" s="224">
        <v>126</v>
      </c>
      <c r="D31" s="224">
        <v>147</v>
      </c>
      <c r="E31" s="224">
        <v>157</v>
      </c>
      <c r="F31" s="224">
        <v>159</v>
      </c>
      <c r="G31" s="224">
        <v>182</v>
      </c>
      <c r="H31" s="224">
        <v>152</v>
      </c>
      <c r="I31" s="224">
        <v>140</v>
      </c>
      <c r="J31" s="224">
        <v>154</v>
      </c>
      <c r="K31" s="224">
        <v>166</v>
      </c>
      <c r="L31" s="224">
        <v>134</v>
      </c>
      <c r="N31" s="224">
        <f t="shared" si="0"/>
        <v>334</v>
      </c>
      <c r="O31" s="224">
        <f t="shared" si="1"/>
        <v>300</v>
      </c>
      <c r="P31" s="224">
        <f t="shared" si="4"/>
        <v>-34</v>
      </c>
      <c r="Q31" s="139">
        <f t="shared" si="5"/>
        <v>-0.10179640718562874</v>
      </c>
      <c r="R31" s="228"/>
      <c r="S31" s="229">
        <f t="shared" si="2"/>
        <v>650</v>
      </c>
      <c r="T31" s="230">
        <f t="shared" si="3"/>
        <v>594</v>
      </c>
      <c r="U31" s="229">
        <f t="shared" si="6"/>
        <v>-56</v>
      </c>
      <c r="V31" s="231">
        <f t="shared" si="7"/>
        <v>-8.615384615384615E-2</v>
      </c>
    </row>
    <row r="32" spans="1:22" x14ac:dyDescent="0.25">
      <c r="A32" s="93" t="s">
        <v>28</v>
      </c>
      <c r="B32" s="224">
        <v>24</v>
      </c>
      <c r="C32" s="224">
        <v>20</v>
      </c>
      <c r="D32" s="224">
        <v>24</v>
      </c>
      <c r="E32" s="224">
        <v>29</v>
      </c>
      <c r="F32" s="224">
        <v>32</v>
      </c>
      <c r="G32" s="224">
        <v>24</v>
      </c>
      <c r="H32" s="224">
        <v>28</v>
      </c>
      <c r="I32" s="224">
        <v>24</v>
      </c>
      <c r="J32" s="224">
        <v>20</v>
      </c>
      <c r="K32" s="224">
        <v>31</v>
      </c>
      <c r="L32" s="224">
        <v>25</v>
      </c>
      <c r="N32" s="224">
        <f t="shared" si="0"/>
        <v>52</v>
      </c>
      <c r="O32" s="224">
        <f t="shared" si="1"/>
        <v>56</v>
      </c>
      <c r="P32" s="224">
        <f t="shared" si="4"/>
        <v>4</v>
      </c>
      <c r="Q32" s="139">
        <f t="shared" si="5"/>
        <v>7.6923076923076927E-2</v>
      </c>
      <c r="R32" s="228"/>
      <c r="S32" s="229">
        <f t="shared" si="2"/>
        <v>113</v>
      </c>
      <c r="T32" s="230">
        <f t="shared" si="3"/>
        <v>100</v>
      </c>
      <c r="U32" s="229">
        <f t="shared" si="6"/>
        <v>-13</v>
      </c>
      <c r="V32" s="231">
        <f t="shared" si="7"/>
        <v>-0.11504424778761062</v>
      </c>
    </row>
    <row r="33" spans="1:22" x14ac:dyDescent="0.25">
      <c r="A33" s="93" t="s">
        <v>29</v>
      </c>
      <c r="B33" s="224">
        <v>135</v>
      </c>
      <c r="C33" s="224">
        <v>126</v>
      </c>
      <c r="D33" s="224">
        <v>178</v>
      </c>
      <c r="E33" s="224">
        <v>135</v>
      </c>
      <c r="F33" s="224">
        <v>188</v>
      </c>
      <c r="G33" s="224">
        <v>135</v>
      </c>
      <c r="H33" s="224">
        <v>193</v>
      </c>
      <c r="I33" s="224">
        <v>161</v>
      </c>
      <c r="J33" s="224">
        <v>146</v>
      </c>
      <c r="K33" s="224">
        <v>182</v>
      </c>
      <c r="L33" s="224">
        <v>185</v>
      </c>
      <c r="N33" s="224">
        <f t="shared" si="0"/>
        <v>328</v>
      </c>
      <c r="O33" s="224">
        <f t="shared" si="1"/>
        <v>367</v>
      </c>
      <c r="P33" s="224">
        <f t="shared" si="4"/>
        <v>39</v>
      </c>
      <c r="Q33" s="139">
        <f t="shared" si="5"/>
        <v>0.11890243902439024</v>
      </c>
      <c r="R33" s="228"/>
      <c r="S33" s="229">
        <f t="shared" si="2"/>
        <v>651</v>
      </c>
      <c r="T33" s="230">
        <f t="shared" si="3"/>
        <v>674</v>
      </c>
      <c r="U33" s="229">
        <f t="shared" si="6"/>
        <v>23</v>
      </c>
      <c r="V33" s="231">
        <f t="shared" si="7"/>
        <v>3.5330261136712747E-2</v>
      </c>
    </row>
    <row r="34" spans="1:22" ht="18" customHeight="1" x14ac:dyDescent="0.25">
      <c r="A34" s="93" t="s">
        <v>30</v>
      </c>
      <c r="B34" s="224">
        <v>425</v>
      </c>
      <c r="C34" s="224">
        <v>429</v>
      </c>
      <c r="D34" s="224">
        <v>445</v>
      </c>
      <c r="E34" s="224">
        <v>363</v>
      </c>
      <c r="F34" s="224">
        <v>416</v>
      </c>
      <c r="G34" s="224">
        <v>413</v>
      </c>
      <c r="H34" s="224">
        <v>406</v>
      </c>
      <c r="I34" s="224">
        <v>337</v>
      </c>
      <c r="J34" s="224">
        <v>416</v>
      </c>
      <c r="K34" s="224">
        <v>435</v>
      </c>
      <c r="L34" s="224">
        <v>453</v>
      </c>
      <c r="N34" s="224">
        <f t="shared" si="0"/>
        <v>819</v>
      </c>
      <c r="O34" s="224">
        <f t="shared" si="1"/>
        <v>888</v>
      </c>
      <c r="P34" s="224">
        <f t="shared" si="4"/>
        <v>69</v>
      </c>
      <c r="Q34" s="139">
        <f t="shared" si="5"/>
        <v>8.4249084249084255E-2</v>
      </c>
      <c r="R34" s="228"/>
      <c r="S34" s="229">
        <f t="shared" si="2"/>
        <v>1598</v>
      </c>
      <c r="T34" s="230">
        <f t="shared" si="3"/>
        <v>1641</v>
      </c>
      <c r="U34" s="229">
        <f t="shared" si="6"/>
        <v>43</v>
      </c>
      <c r="V34" s="231">
        <f t="shared" si="7"/>
        <v>2.6908635794743431E-2</v>
      </c>
    </row>
    <row r="35" spans="1:22" x14ac:dyDescent="0.25">
      <c r="A35" s="93" t="s">
        <v>31</v>
      </c>
      <c r="B35" s="224">
        <v>119</v>
      </c>
      <c r="C35" s="224">
        <v>116</v>
      </c>
      <c r="D35" s="224">
        <v>98</v>
      </c>
      <c r="E35" s="224">
        <v>100</v>
      </c>
      <c r="F35" s="224">
        <v>110</v>
      </c>
      <c r="G35" s="224">
        <v>126</v>
      </c>
      <c r="H35" s="224">
        <v>103</v>
      </c>
      <c r="I35" s="224">
        <v>113</v>
      </c>
      <c r="J35" s="224">
        <v>121</v>
      </c>
      <c r="K35" s="224">
        <v>125</v>
      </c>
      <c r="L35" s="224">
        <v>155</v>
      </c>
      <c r="N35" s="224">
        <f t="shared" si="0"/>
        <v>229</v>
      </c>
      <c r="O35" s="224">
        <f t="shared" si="1"/>
        <v>280</v>
      </c>
      <c r="P35" s="224">
        <f t="shared" si="4"/>
        <v>51</v>
      </c>
      <c r="Q35" s="139">
        <f t="shared" si="5"/>
        <v>0.22270742358078602</v>
      </c>
      <c r="R35" s="228"/>
      <c r="S35" s="229">
        <f t="shared" si="2"/>
        <v>439</v>
      </c>
      <c r="T35" s="230">
        <f t="shared" si="3"/>
        <v>514</v>
      </c>
      <c r="U35" s="229">
        <f t="shared" si="6"/>
        <v>75</v>
      </c>
      <c r="V35" s="231">
        <f t="shared" si="7"/>
        <v>0.17084282460136674</v>
      </c>
    </row>
    <row r="36" spans="1:22" x14ac:dyDescent="0.25">
      <c r="A36" s="93" t="s">
        <v>32</v>
      </c>
      <c r="B36" s="224">
        <v>267</v>
      </c>
      <c r="C36" s="224">
        <v>263</v>
      </c>
      <c r="D36" s="224">
        <v>233</v>
      </c>
      <c r="E36" s="224">
        <v>195</v>
      </c>
      <c r="F36" s="224">
        <v>223</v>
      </c>
      <c r="G36" s="224">
        <v>247</v>
      </c>
      <c r="H36" s="224">
        <v>236</v>
      </c>
      <c r="I36" s="224">
        <v>215</v>
      </c>
      <c r="J36" s="224">
        <v>233</v>
      </c>
      <c r="K36" s="224">
        <v>204</v>
      </c>
      <c r="L36" s="224">
        <v>227</v>
      </c>
      <c r="N36" s="224">
        <f t="shared" si="0"/>
        <v>483</v>
      </c>
      <c r="O36" s="224">
        <f t="shared" si="1"/>
        <v>431</v>
      </c>
      <c r="P36" s="224">
        <f t="shared" si="4"/>
        <v>-52</v>
      </c>
      <c r="Q36" s="139">
        <f t="shared" si="5"/>
        <v>-0.10766045548654245</v>
      </c>
      <c r="R36" s="228"/>
      <c r="S36" s="229">
        <f t="shared" si="2"/>
        <v>901</v>
      </c>
      <c r="T36" s="230">
        <f t="shared" si="3"/>
        <v>879</v>
      </c>
      <c r="U36" s="229">
        <f t="shared" si="6"/>
        <v>-22</v>
      </c>
      <c r="V36" s="231">
        <f t="shared" si="7"/>
        <v>-2.4417314095449501E-2</v>
      </c>
    </row>
    <row r="37" spans="1:22" x14ac:dyDescent="0.25">
      <c r="A37" s="93" t="s">
        <v>33</v>
      </c>
      <c r="B37" s="224">
        <v>298</v>
      </c>
      <c r="C37" s="224">
        <v>322</v>
      </c>
      <c r="D37" s="224">
        <v>300</v>
      </c>
      <c r="E37" s="224">
        <v>299</v>
      </c>
      <c r="F37" s="224">
        <v>325</v>
      </c>
      <c r="G37" s="224">
        <v>292</v>
      </c>
      <c r="H37" s="224">
        <v>309</v>
      </c>
      <c r="I37" s="224">
        <v>258</v>
      </c>
      <c r="J37" s="224">
        <v>265</v>
      </c>
      <c r="K37" s="224">
        <v>251</v>
      </c>
      <c r="L37" s="224">
        <v>366</v>
      </c>
      <c r="N37" s="224">
        <f t="shared" si="0"/>
        <v>601</v>
      </c>
      <c r="O37" s="224">
        <f t="shared" si="1"/>
        <v>617</v>
      </c>
      <c r="P37" s="224">
        <f t="shared" si="4"/>
        <v>16</v>
      </c>
      <c r="Q37" s="139">
        <f t="shared" si="5"/>
        <v>2.6622296173044926E-2</v>
      </c>
      <c r="R37" s="228"/>
      <c r="S37" s="229">
        <f t="shared" si="2"/>
        <v>1225</v>
      </c>
      <c r="T37" s="230">
        <f t="shared" si="3"/>
        <v>1140</v>
      </c>
      <c r="U37" s="229">
        <f t="shared" si="6"/>
        <v>-85</v>
      </c>
      <c r="V37" s="231">
        <f t="shared" si="7"/>
        <v>-6.9387755102040816E-2</v>
      </c>
    </row>
    <row r="38" spans="1:22" x14ac:dyDescent="0.25">
      <c r="A38" s="5"/>
      <c r="B38" s="5"/>
      <c r="C38" s="5"/>
      <c r="D38" s="5"/>
      <c r="E38" s="5"/>
      <c r="F38" s="12"/>
      <c r="G38" s="13"/>
      <c r="H38" s="13"/>
      <c r="I38" s="12"/>
      <c r="J38" s="4"/>
      <c r="K38" s="15"/>
      <c r="L38" s="15"/>
      <c r="N38" s="16"/>
      <c r="O38" s="17"/>
      <c r="P38" s="18"/>
      <c r="Q38" s="19"/>
      <c r="R38" s="7"/>
    </row>
    <row r="39" spans="1:22" x14ac:dyDescent="0.25">
      <c r="Q39" s="7"/>
    </row>
    <row r="75" s="108" customFormat="1" x14ac:dyDescent="0.25"/>
  </sheetData>
  <mergeCells count="7">
    <mergeCell ref="B3:E3"/>
    <mergeCell ref="N2:Q2"/>
    <mergeCell ref="S2:V2"/>
    <mergeCell ref="F3:I3"/>
    <mergeCell ref="J3:L3"/>
    <mergeCell ref="P3:Q3"/>
    <mergeCell ref="U3:V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73"/>
  <sheetViews>
    <sheetView showGridLines="0" topLeftCell="A55" zoomScaleNormal="100" workbookViewId="0">
      <selection activeCell="F88" sqref="F88"/>
    </sheetView>
  </sheetViews>
  <sheetFormatPr defaultRowHeight="15" x14ac:dyDescent="0.25"/>
  <cols>
    <col min="1" max="1" bestFit="true" customWidth="true" style="37" width="20.140625" collapsed="false"/>
    <col min="2" max="2" bestFit="true" customWidth="true" style="37" width="13.28515625" collapsed="false"/>
    <col min="3" max="3" customWidth="true" style="37" width="11.28515625" collapsed="false"/>
    <col min="4" max="4" customWidth="true" style="37" width="13.28515625" collapsed="false"/>
    <col min="5" max="5" bestFit="true" customWidth="true" style="37" width="10.85546875" collapsed="false"/>
    <col min="6" max="6" customWidth="true" style="37" width="12.5703125" collapsed="false"/>
    <col min="7" max="7" customWidth="true" style="37" width="17.7109375" collapsed="false"/>
    <col min="8" max="8" customWidth="true" style="37" width="15.85546875" collapsed="false"/>
    <col min="9" max="9" customWidth="true" style="37" width="17.5703125" collapsed="false"/>
    <col min="10" max="10" customWidth="true" style="37" width="11.85546875" collapsed="false"/>
    <col min="11" max="11" customWidth="true" style="37" width="8.85546875" collapsed="false"/>
    <col min="12" max="12" customWidth="true" style="37" width="3.42578125" collapsed="false"/>
    <col min="13" max="13" bestFit="true" customWidth="true" style="37" width="14.28515625" collapsed="false"/>
    <col min="14" max="14" bestFit="true" customWidth="true" style="37" width="12.28515625" collapsed="false"/>
    <col min="15" max="15" customWidth="true" style="37" width="12.85546875" collapsed="false"/>
    <col min="16" max="16384" style="37" width="9.140625" collapsed="false"/>
  </cols>
  <sheetData>
    <row r="1" spans="1:15" x14ac:dyDescent="0.25">
      <c r="A1" s="147" t="s">
        <v>191</v>
      </c>
    </row>
    <row r="3" spans="1:15" ht="74.25" customHeight="1" x14ac:dyDescent="0.25">
      <c r="B3" s="134" t="s">
        <v>157</v>
      </c>
      <c r="C3" s="134" t="s">
        <v>158</v>
      </c>
      <c r="D3" s="134" t="s">
        <v>159</v>
      </c>
      <c r="E3" s="134" t="s">
        <v>160</v>
      </c>
      <c r="F3" s="134" t="s">
        <v>161</v>
      </c>
      <c r="G3" s="134" t="s">
        <v>162</v>
      </c>
      <c r="H3" s="134" t="s">
        <v>163</v>
      </c>
      <c r="I3" s="134" t="s">
        <v>164</v>
      </c>
      <c r="J3" s="134" t="s">
        <v>165</v>
      </c>
      <c r="K3" s="134" t="s">
        <v>91</v>
      </c>
      <c r="M3" s="135" t="s">
        <v>189</v>
      </c>
      <c r="N3" s="135" t="s">
        <v>190</v>
      </c>
      <c r="O3" s="135" t="s">
        <v>169</v>
      </c>
    </row>
    <row r="4" spans="1:15" x14ac:dyDescent="0.25">
      <c r="A4" s="75" t="s">
        <v>67</v>
      </c>
      <c r="B4" s="227">
        <v>14000</v>
      </c>
      <c r="C4" s="227">
        <v>635</v>
      </c>
      <c r="D4" s="227">
        <v>870</v>
      </c>
      <c r="E4" s="227">
        <v>45</v>
      </c>
      <c r="F4" s="227">
        <v>695</v>
      </c>
      <c r="G4" s="227">
        <v>815</v>
      </c>
      <c r="H4" s="227">
        <v>725</v>
      </c>
      <c r="I4" s="227">
        <v>790</v>
      </c>
      <c r="J4" s="227">
        <v>160</v>
      </c>
      <c r="K4" s="227">
        <v>18725</v>
      </c>
      <c r="M4" s="224">
        <f>SUM(B4:E4)</f>
        <v>15550</v>
      </c>
      <c r="N4" s="224">
        <f>C4+E4</f>
        <v>680</v>
      </c>
      <c r="O4" s="219">
        <f>N4/M4</f>
        <v>4.3729903536977491E-2</v>
      </c>
    </row>
    <row r="5" spans="1:15" x14ac:dyDescent="0.25">
      <c r="A5" s="218" t="s">
        <v>2</v>
      </c>
      <c r="B5" s="224">
        <v>580</v>
      </c>
      <c r="C5" s="224">
        <v>20</v>
      </c>
      <c r="D5" s="224">
        <v>15</v>
      </c>
      <c r="E5" s="224">
        <v>0</v>
      </c>
      <c r="F5" s="224">
        <v>40</v>
      </c>
      <c r="G5" s="224">
        <v>40</v>
      </c>
      <c r="H5" s="224">
        <v>25</v>
      </c>
      <c r="I5" s="224">
        <v>30</v>
      </c>
      <c r="J5" s="224">
        <v>25</v>
      </c>
      <c r="K5" s="224">
        <v>775</v>
      </c>
      <c r="M5" s="224">
        <f t="shared" ref="M5:M36" si="0">SUM(B5:E5)</f>
        <v>615</v>
      </c>
      <c r="N5" s="224">
        <f t="shared" ref="N5:N36" si="1">C5+E5</f>
        <v>20</v>
      </c>
      <c r="O5" s="219">
        <f t="shared" ref="O5:O36" si="2">N5/M5</f>
        <v>3.2520325203252036E-2</v>
      </c>
    </row>
    <row r="6" spans="1:15" x14ac:dyDescent="0.25">
      <c r="A6" s="218" t="s">
        <v>3</v>
      </c>
      <c r="B6" s="224">
        <v>425</v>
      </c>
      <c r="C6" s="224">
        <v>20</v>
      </c>
      <c r="D6" s="224">
        <v>75</v>
      </c>
      <c r="E6" s="224">
        <v>5</v>
      </c>
      <c r="F6" s="224">
        <v>15</v>
      </c>
      <c r="G6" s="224">
        <v>45</v>
      </c>
      <c r="H6" s="224">
        <v>10</v>
      </c>
      <c r="I6" s="224">
        <v>15</v>
      </c>
      <c r="J6" s="224">
        <v>5</v>
      </c>
      <c r="K6" s="224">
        <v>615</v>
      </c>
      <c r="M6" s="224">
        <f t="shared" si="0"/>
        <v>525</v>
      </c>
      <c r="N6" s="224">
        <f t="shared" si="1"/>
        <v>25</v>
      </c>
      <c r="O6" s="219">
        <f t="shared" si="2"/>
        <v>4.7619047619047616E-2</v>
      </c>
    </row>
    <row r="7" spans="1:15" x14ac:dyDescent="0.25">
      <c r="A7" s="218" t="s">
        <v>4</v>
      </c>
      <c r="B7" s="224">
        <v>205</v>
      </c>
      <c r="C7" s="224">
        <v>20</v>
      </c>
      <c r="D7" s="224">
        <v>50</v>
      </c>
      <c r="E7" s="224">
        <v>5</v>
      </c>
      <c r="F7" s="224">
        <v>15</v>
      </c>
      <c r="G7" s="224">
        <v>20</v>
      </c>
      <c r="H7" s="224">
        <v>20</v>
      </c>
      <c r="I7" s="224">
        <v>20</v>
      </c>
      <c r="J7" s="224">
        <v>0</v>
      </c>
      <c r="K7" s="224">
        <v>345</v>
      </c>
      <c r="M7" s="224">
        <f t="shared" si="0"/>
        <v>280</v>
      </c>
      <c r="N7" s="224">
        <f t="shared" si="1"/>
        <v>25</v>
      </c>
      <c r="O7" s="219">
        <f t="shared" si="2"/>
        <v>8.9285714285714288E-2</v>
      </c>
    </row>
    <row r="8" spans="1:15" x14ac:dyDescent="0.25">
      <c r="A8" s="218" t="s">
        <v>5</v>
      </c>
      <c r="B8" s="224">
        <v>110</v>
      </c>
      <c r="C8" s="224">
        <v>20</v>
      </c>
      <c r="D8" s="224">
        <v>50</v>
      </c>
      <c r="E8" s="224">
        <v>0</v>
      </c>
      <c r="F8" s="224">
        <v>15</v>
      </c>
      <c r="G8" s="224">
        <v>20</v>
      </c>
      <c r="H8" s="224">
        <v>15</v>
      </c>
      <c r="I8" s="224">
        <v>10</v>
      </c>
      <c r="J8" s="224">
        <v>0</v>
      </c>
      <c r="K8" s="224">
        <v>235</v>
      </c>
      <c r="M8" s="224">
        <f t="shared" si="0"/>
        <v>180</v>
      </c>
      <c r="N8" s="224">
        <f t="shared" si="1"/>
        <v>20</v>
      </c>
      <c r="O8" s="219">
        <f t="shared" si="2"/>
        <v>0.1111111111111111</v>
      </c>
    </row>
    <row r="9" spans="1:15" x14ac:dyDescent="0.25">
      <c r="A9" s="218" t="s">
        <v>6</v>
      </c>
      <c r="B9" s="224">
        <v>185</v>
      </c>
      <c r="C9" s="224">
        <v>25</v>
      </c>
      <c r="D9" s="224">
        <v>0</v>
      </c>
      <c r="E9" s="224">
        <v>0</v>
      </c>
      <c r="F9" s="224">
        <v>15</v>
      </c>
      <c r="G9" s="224">
        <v>0</v>
      </c>
      <c r="H9" s="224">
        <v>25</v>
      </c>
      <c r="I9" s="224">
        <v>20</v>
      </c>
      <c r="J9" s="224">
        <v>0</v>
      </c>
      <c r="K9" s="224">
        <v>275</v>
      </c>
      <c r="M9" s="224">
        <f t="shared" si="0"/>
        <v>210</v>
      </c>
      <c r="N9" s="224">
        <f t="shared" si="1"/>
        <v>25</v>
      </c>
      <c r="O9" s="219">
        <f t="shared" si="2"/>
        <v>0.11904761904761904</v>
      </c>
    </row>
    <row r="10" spans="1:15" x14ac:dyDescent="0.25">
      <c r="A10" s="218" t="s">
        <v>7</v>
      </c>
      <c r="B10" s="224">
        <v>320</v>
      </c>
      <c r="C10" s="224">
        <v>15</v>
      </c>
      <c r="D10" s="224">
        <v>15</v>
      </c>
      <c r="E10" s="224">
        <v>0</v>
      </c>
      <c r="F10" s="224">
        <v>25</v>
      </c>
      <c r="G10" s="224">
        <v>30</v>
      </c>
      <c r="H10" s="224">
        <v>0</v>
      </c>
      <c r="I10" s="224">
        <v>25</v>
      </c>
      <c r="J10" s="224">
        <v>0</v>
      </c>
      <c r="K10" s="224">
        <v>425</v>
      </c>
      <c r="M10" s="224">
        <f t="shared" si="0"/>
        <v>350</v>
      </c>
      <c r="N10" s="224">
        <f t="shared" si="1"/>
        <v>15</v>
      </c>
      <c r="O10" s="219">
        <f t="shared" si="2"/>
        <v>4.2857142857142858E-2</v>
      </c>
    </row>
    <row r="11" spans="1:15" x14ac:dyDescent="0.25">
      <c r="A11" s="218" t="s">
        <v>8</v>
      </c>
      <c r="B11" s="224">
        <v>485</v>
      </c>
      <c r="C11" s="224">
        <v>10</v>
      </c>
      <c r="D11" s="224">
        <v>95</v>
      </c>
      <c r="E11" s="224">
        <v>0</v>
      </c>
      <c r="F11" s="224">
        <v>35</v>
      </c>
      <c r="G11" s="224">
        <v>80</v>
      </c>
      <c r="H11" s="224">
        <v>65</v>
      </c>
      <c r="I11" s="224">
        <v>30</v>
      </c>
      <c r="J11" s="224">
        <v>0</v>
      </c>
      <c r="K11" s="224">
        <v>795</v>
      </c>
      <c r="M11" s="224">
        <f t="shared" si="0"/>
        <v>590</v>
      </c>
      <c r="N11" s="224">
        <f t="shared" si="1"/>
        <v>10</v>
      </c>
      <c r="O11" s="219">
        <f t="shared" si="2"/>
        <v>1.6949152542372881E-2</v>
      </c>
    </row>
    <row r="12" spans="1:15" x14ac:dyDescent="0.25">
      <c r="A12" s="218" t="s">
        <v>9</v>
      </c>
      <c r="B12" s="224">
        <v>315</v>
      </c>
      <c r="C12" s="224">
        <v>15</v>
      </c>
      <c r="D12" s="224">
        <v>20</v>
      </c>
      <c r="E12" s="224">
        <v>0</v>
      </c>
      <c r="F12" s="224">
        <v>5</v>
      </c>
      <c r="G12" s="224">
        <v>15</v>
      </c>
      <c r="H12" s="224">
        <v>0</v>
      </c>
      <c r="I12" s="224">
        <v>75</v>
      </c>
      <c r="J12" s="224">
        <v>0</v>
      </c>
      <c r="K12" s="224">
        <v>440</v>
      </c>
      <c r="M12" s="224">
        <f t="shared" si="0"/>
        <v>350</v>
      </c>
      <c r="N12" s="224">
        <f t="shared" si="1"/>
        <v>15</v>
      </c>
      <c r="O12" s="219">
        <f t="shared" si="2"/>
        <v>4.2857142857142858E-2</v>
      </c>
    </row>
    <row r="13" spans="1:15" x14ac:dyDescent="0.25">
      <c r="A13" s="218" t="s">
        <v>10</v>
      </c>
      <c r="B13" s="224">
        <v>95</v>
      </c>
      <c r="C13" s="224">
        <v>5</v>
      </c>
      <c r="D13" s="224">
        <v>80</v>
      </c>
      <c r="E13" s="224">
        <v>5</v>
      </c>
      <c r="F13" s="224">
        <v>25</v>
      </c>
      <c r="G13" s="224">
        <v>0</v>
      </c>
      <c r="H13" s="224">
        <v>0</v>
      </c>
      <c r="I13" s="224">
        <v>5</v>
      </c>
      <c r="J13" s="224">
        <v>0</v>
      </c>
      <c r="K13" s="224">
        <v>220</v>
      </c>
      <c r="M13" s="224">
        <f t="shared" si="0"/>
        <v>185</v>
      </c>
      <c r="N13" s="224">
        <f t="shared" si="1"/>
        <v>10</v>
      </c>
      <c r="O13" s="219">
        <f t="shared" si="2"/>
        <v>5.4054054054054057E-2</v>
      </c>
    </row>
    <row r="14" spans="1:15" x14ac:dyDescent="0.25">
      <c r="A14" s="218" t="s">
        <v>11</v>
      </c>
      <c r="B14" s="224">
        <v>270</v>
      </c>
      <c r="C14" s="224">
        <v>25</v>
      </c>
      <c r="D14" s="224">
        <v>20</v>
      </c>
      <c r="E14" s="224">
        <v>0</v>
      </c>
      <c r="F14" s="224">
        <v>30</v>
      </c>
      <c r="G14" s="224">
        <v>15</v>
      </c>
      <c r="H14" s="224">
        <v>10</v>
      </c>
      <c r="I14" s="224">
        <v>15</v>
      </c>
      <c r="J14" s="224">
        <v>0</v>
      </c>
      <c r="K14" s="224">
        <v>395</v>
      </c>
      <c r="M14" s="224">
        <f t="shared" si="0"/>
        <v>315</v>
      </c>
      <c r="N14" s="224">
        <f t="shared" si="1"/>
        <v>25</v>
      </c>
      <c r="O14" s="219">
        <f t="shared" si="2"/>
        <v>7.9365079365079361E-2</v>
      </c>
    </row>
    <row r="15" spans="1:15" x14ac:dyDescent="0.25">
      <c r="A15" s="218" t="s">
        <v>12</v>
      </c>
      <c r="B15" s="224">
        <v>95</v>
      </c>
      <c r="C15" s="224">
        <v>10</v>
      </c>
      <c r="D15" s="224">
        <v>35</v>
      </c>
      <c r="E15" s="224">
        <v>0</v>
      </c>
      <c r="F15" s="224">
        <v>5</v>
      </c>
      <c r="G15" s="224">
        <v>15</v>
      </c>
      <c r="H15" s="224">
        <v>5</v>
      </c>
      <c r="I15" s="224">
        <v>5</v>
      </c>
      <c r="J15" s="224">
        <v>0</v>
      </c>
      <c r="K15" s="224">
        <v>175</v>
      </c>
      <c r="M15" s="224">
        <f t="shared" si="0"/>
        <v>140</v>
      </c>
      <c r="N15" s="224">
        <f t="shared" si="1"/>
        <v>10</v>
      </c>
      <c r="O15" s="219">
        <f t="shared" si="2"/>
        <v>7.1428571428571425E-2</v>
      </c>
    </row>
    <row r="16" spans="1:15" x14ac:dyDescent="0.25">
      <c r="A16" s="218" t="s">
        <v>13</v>
      </c>
      <c r="B16" s="224">
        <v>1635</v>
      </c>
      <c r="C16" s="224">
        <v>25</v>
      </c>
      <c r="D16" s="224">
        <v>5</v>
      </c>
      <c r="E16" s="224">
        <v>0</v>
      </c>
      <c r="F16" s="224">
        <v>35</v>
      </c>
      <c r="G16" s="224">
        <v>5</v>
      </c>
      <c r="H16" s="224">
        <v>5</v>
      </c>
      <c r="I16" s="224">
        <v>0</v>
      </c>
      <c r="J16" s="224">
        <v>55</v>
      </c>
      <c r="K16" s="224">
        <v>1765</v>
      </c>
      <c r="M16" s="224">
        <f t="shared" si="0"/>
        <v>1665</v>
      </c>
      <c r="N16" s="224">
        <f t="shared" si="1"/>
        <v>25</v>
      </c>
      <c r="O16" s="219">
        <f t="shared" si="2"/>
        <v>1.5015015015015015E-2</v>
      </c>
    </row>
    <row r="17" spans="1:15" x14ac:dyDescent="0.25">
      <c r="A17" s="218" t="s">
        <v>14</v>
      </c>
      <c r="B17" s="224">
        <v>70</v>
      </c>
      <c r="C17" s="224">
        <v>0</v>
      </c>
      <c r="D17" s="224">
        <v>0</v>
      </c>
      <c r="E17" s="224">
        <v>0</v>
      </c>
      <c r="F17" s="224">
        <v>5</v>
      </c>
      <c r="G17" s="224">
        <v>10</v>
      </c>
      <c r="H17" s="224">
        <v>0</v>
      </c>
      <c r="I17" s="224">
        <v>0</v>
      </c>
      <c r="J17" s="224">
        <v>0</v>
      </c>
      <c r="K17" s="224">
        <v>85</v>
      </c>
      <c r="M17" s="224">
        <f t="shared" si="0"/>
        <v>70</v>
      </c>
      <c r="N17" s="224">
        <f t="shared" si="1"/>
        <v>0</v>
      </c>
      <c r="O17" s="219">
        <f t="shared" si="2"/>
        <v>0</v>
      </c>
    </row>
    <row r="18" spans="1:15" x14ac:dyDescent="0.25">
      <c r="A18" s="218" t="s">
        <v>15</v>
      </c>
      <c r="B18" s="224">
        <v>390</v>
      </c>
      <c r="C18" s="224">
        <v>25</v>
      </c>
      <c r="D18" s="224">
        <v>35</v>
      </c>
      <c r="E18" s="224">
        <v>0</v>
      </c>
      <c r="F18" s="224">
        <v>45</v>
      </c>
      <c r="G18" s="224">
        <v>10</v>
      </c>
      <c r="H18" s="224">
        <v>5</v>
      </c>
      <c r="I18" s="224">
        <v>50</v>
      </c>
      <c r="J18" s="224">
        <v>0</v>
      </c>
      <c r="K18" s="224">
        <v>560</v>
      </c>
      <c r="M18" s="224">
        <f t="shared" si="0"/>
        <v>450</v>
      </c>
      <c r="N18" s="224">
        <f t="shared" si="1"/>
        <v>25</v>
      </c>
      <c r="O18" s="219">
        <f t="shared" si="2"/>
        <v>5.5555555555555552E-2</v>
      </c>
    </row>
    <row r="19" spans="1:15" x14ac:dyDescent="0.25">
      <c r="A19" s="218" t="s">
        <v>16</v>
      </c>
      <c r="B19" s="224">
        <v>950</v>
      </c>
      <c r="C19" s="224">
        <v>60</v>
      </c>
      <c r="D19" s="224">
        <v>10</v>
      </c>
      <c r="E19" s="224">
        <v>0</v>
      </c>
      <c r="F19" s="224">
        <v>45</v>
      </c>
      <c r="G19" s="224">
        <v>50</v>
      </c>
      <c r="H19" s="224">
        <v>70</v>
      </c>
      <c r="I19" s="224">
        <v>95</v>
      </c>
      <c r="J19" s="224">
        <v>5</v>
      </c>
      <c r="K19" s="224">
        <v>1290</v>
      </c>
      <c r="M19" s="224">
        <f t="shared" si="0"/>
        <v>1020</v>
      </c>
      <c r="N19" s="224">
        <f t="shared" si="1"/>
        <v>60</v>
      </c>
      <c r="O19" s="219">
        <f t="shared" si="2"/>
        <v>5.8823529411764705E-2</v>
      </c>
    </row>
    <row r="20" spans="1:15" x14ac:dyDescent="0.25">
      <c r="A20" s="218" t="s">
        <v>17</v>
      </c>
      <c r="B20" s="224">
        <v>2445</v>
      </c>
      <c r="C20" s="224">
        <v>60</v>
      </c>
      <c r="D20" s="224">
        <v>0</v>
      </c>
      <c r="E20" s="224">
        <v>0</v>
      </c>
      <c r="F20" s="224">
        <v>65</v>
      </c>
      <c r="G20" s="224">
        <v>65</v>
      </c>
      <c r="H20" s="224">
        <v>260</v>
      </c>
      <c r="I20" s="224">
        <v>65</v>
      </c>
      <c r="J20" s="224">
        <v>45</v>
      </c>
      <c r="K20" s="224">
        <v>3010</v>
      </c>
      <c r="M20" s="224">
        <f t="shared" si="0"/>
        <v>2505</v>
      </c>
      <c r="N20" s="224">
        <f t="shared" si="1"/>
        <v>60</v>
      </c>
      <c r="O20" s="219">
        <f t="shared" si="2"/>
        <v>2.3952095808383235E-2</v>
      </c>
    </row>
    <row r="21" spans="1:15" x14ac:dyDescent="0.25">
      <c r="A21" s="218" t="s">
        <v>18</v>
      </c>
      <c r="B21" s="224">
        <v>525</v>
      </c>
      <c r="C21" s="224">
        <v>15</v>
      </c>
      <c r="D21" s="224">
        <v>5</v>
      </c>
      <c r="E21" s="224">
        <v>0</v>
      </c>
      <c r="F21" s="224">
        <v>5</v>
      </c>
      <c r="G21" s="224">
        <v>25</v>
      </c>
      <c r="H21" s="224">
        <v>15</v>
      </c>
      <c r="I21" s="224">
        <v>10</v>
      </c>
      <c r="J21" s="224">
        <v>5</v>
      </c>
      <c r="K21" s="224">
        <v>600</v>
      </c>
      <c r="M21" s="224">
        <f t="shared" si="0"/>
        <v>545</v>
      </c>
      <c r="N21" s="224">
        <f t="shared" si="1"/>
        <v>15</v>
      </c>
      <c r="O21" s="219">
        <f t="shared" si="2"/>
        <v>2.7522935779816515E-2</v>
      </c>
    </row>
    <row r="22" spans="1:15" x14ac:dyDescent="0.25">
      <c r="A22" s="218" t="s">
        <v>19</v>
      </c>
      <c r="B22" s="224">
        <v>85</v>
      </c>
      <c r="C22" s="224">
        <v>5</v>
      </c>
      <c r="D22" s="224">
        <v>0</v>
      </c>
      <c r="E22" s="224">
        <v>0</v>
      </c>
      <c r="F22" s="224">
        <v>0</v>
      </c>
      <c r="G22" s="224">
        <v>10</v>
      </c>
      <c r="H22" s="224">
        <v>10</v>
      </c>
      <c r="I22" s="224">
        <v>5</v>
      </c>
      <c r="J22" s="224">
        <v>0</v>
      </c>
      <c r="K22" s="224">
        <v>125</v>
      </c>
      <c r="M22" s="224">
        <f t="shared" si="0"/>
        <v>90</v>
      </c>
      <c r="N22" s="224">
        <f t="shared" si="1"/>
        <v>5</v>
      </c>
      <c r="O22" s="219">
        <f t="shared" si="2"/>
        <v>5.5555555555555552E-2</v>
      </c>
    </row>
    <row r="23" spans="1:15" x14ac:dyDescent="0.25">
      <c r="A23" s="218" t="s">
        <v>20</v>
      </c>
      <c r="B23" s="224">
        <v>220</v>
      </c>
      <c r="C23" s="224">
        <v>10</v>
      </c>
      <c r="D23" s="224">
        <v>15</v>
      </c>
      <c r="E23" s="224">
        <v>0</v>
      </c>
      <c r="F23" s="224">
        <v>0</v>
      </c>
      <c r="G23" s="224">
        <v>5</v>
      </c>
      <c r="H23" s="224">
        <v>10</v>
      </c>
      <c r="I23" s="224">
        <v>5</v>
      </c>
      <c r="J23" s="224">
        <v>0</v>
      </c>
      <c r="K23" s="224">
        <v>260</v>
      </c>
      <c r="M23" s="224">
        <f t="shared" si="0"/>
        <v>245</v>
      </c>
      <c r="N23" s="224">
        <f t="shared" si="1"/>
        <v>10</v>
      </c>
      <c r="O23" s="219">
        <f t="shared" si="2"/>
        <v>4.0816326530612242E-2</v>
      </c>
    </row>
    <row r="24" spans="1:15" x14ac:dyDescent="0.25">
      <c r="A24" s="218" t="s">
        <v>21</v>
      </c>
      <c r="B24" s="224">
        <v>155</v>
      </c>
      <c r="C24" s="224">
        <v>25</v>
      </c>
      <c r="D24" s="224">
        <v>20</v>
      </c>
      <c r="E24" s="224">
        <v>5</v>
      </c>
      <c r="F24" s="224">
        <v>20</v>
      </c>
      <c r="G24" s="224">
        <v>25</v>
      </c>
      <c r="H24" s="224">
        <v>0</v>
      </c>
      <c r="I24" s="224">
        <v>15</v>
      </c>
      <c r="J24" s="224">
        <v>5</v>
      </c>
      <c r="K24" s="224">
        <v>265</v>
      </c>
      <c r="M24" s="224">
        <f t="shared" si="0"/>
        <v>205</v>
      </c>
      <c r="N24" s="224">
        <f t="shared" si="1"/>
        <v>30</v>
      </c>
      <c r="O24" s="219">
        <f t="shared" si="2"/>
        <v>0.14634146341463414</v>
      </c>
    </row>
    <row r="25" spans="1:15" x14ac:dyDescent="0.25">
      <c r="A25" s="218" t="s">
        <v>22</v>
      </c>
      <c r="B25" s="224">
        <v>305</v>
      </c>
      <c r="C25" s="224">
        <v>10</v>
      </c>
      <c r="D25" s="224">
        <v>120</v>
      </c>
      <c r="E25" s="224">
        <v>10</v>
      </c>
      <c r="F25" s="224">
        <v>15</v>
      </c>
      <c r="G25" s="224">
        <v>30</v>
      </c>
      <c r="H25" s="224">
        <v>5</v>
      </c>
      <c r="I25" s="224">
        <v>70</v>
      </c>
      <c r="J25" s="224">
        <v>0</v>
      </c>
      <c r="K25" s="224">
        <v>560</v>
      </c>
      <c r="M25" s="224">
        <f t="shared" si="0"/>
        <v>445</v>
      </c>
      <c r="N25" s="224">
        <f t="shared" si="1"/>
        <v>20</v>
      </c>
      <c r="O25" s="219">
        <f t="shared" si="2"/>
        <v>4.49438202247191E-2</v>
      </c>
    </row>
    <row r="26" spans="1:15" x14ac:dyDescent="0.25">
      <c r="A26" s="218" t="s">
        <v>23</v>
      </c>
      <c r="B26" s="224">
        <v>825</v>
      </c>
      <c r="C26" s="224">
        <v>90</v>
      </c>
      <c r="D26" s="224">
        <v>15</v>
      </c>
      <c r="E26" s="224">
        <v>0</v>
      </c>
      <c r="F26" s="224">
        <v>75</v>
      </c>
      <c r="G26" s="224">
        <v>90</v>
      </c>
      <c r="H26" s="224">
        <v>25</v>
      </c>
      <c r="I26" s="224">
        <v>10</v>
      </c>
      <c r="J26" s="224">
        <v>5</v>
      </c>
      <c r="K26" s="224">
        <v>1140</v>
      </c>
      <c r="M26" s="224">
        <f t="shared" si="0"/>
        <v>930</v>
      </c>
      <c r="N26" s="224">
        <f t="shared" si="1"/>
        <v>90</v>
      </c>
      <c r="O26" s="219">
        <f t="shared" si="2"/>
        <v>9.6774193548387094E-2</v>
      </c>
    </row>
    <row r="27" spans="1:15" x14ac:dyDescent="0.25">
      <c r="A27" s="218" t="s">
        <v>24</v>
      </c>
      <c r="B27" s="224">
        <v>40</v>
      </c>
      <c r="C27" s="224">
        <v>0</v>
      </c>
      <c r="D27" s="224">
        <v>0</v>
      </c>
      <c r="E27" s="224">
        <v>0</v>
      </c>
      <c r="F27" s="224">
        <v>0</v>
      </c>
      <c r="G27" s="224">
        <v>5</v>
      </c>
      <c r="H27" s="224">
        <v>0</v>
      </c>
      <c r="I27" s="224">
        <v>0</v>
      </c>
      <c r="J27" s="224">
        <v>0</v>
      </c>
      <c r="K27" s="224">
        <v>50</v>
      </c>
      <c r="M27" s="224">
        <f t="shared" si="0"/>
        <v>40</v>
      </c>
      <c r="N27" s="224">
        <f t="shared" si="1"/>
        <v>0</v>
      </c>
      <c r="O27" s="219">
        <f t="shared" si="2"/>
        <v>0</v>
      </c>
    </row>
    <row r="28" spans="1:15" x14ac:dyDescent="0.25">
      <c r="A28" s="218" t="s">
        <v>25</v>
      </c>
      <c r="B28" s="224">
        <v>260</v>
      </c>
      <c r="C28" s="224">
        <v>15</v>
      </c>
      <c r="D28" s="224">
        <v>0</v>
      </c>
      <c r="E28" s="224">
        <v>0</v>
      </c>
      <c r="F28" s="224">
        <v>25</v>
      </c>
      <c r="G28" s="224">
        <v>20</v>
      </c>
      <c r="H28" s="224">
        <v>10</v>
      </c>
      <c r="I28" s="224">
        <v>15</v>
      </c>
      <c r="J28" s="224">
        <v>0</v>
      </c>
      <c r="K28" s="224">
        <v>340</v>
      </c>
      <c r="M28" s="224">
        <f t="shared" si="0"/>
        <v>275</v>
      </c>
      <c r="N28" s="224">
        <f t="shared" si="1"/>
        <v>15</v>
      </c>
      <c r="O28" s="219">
        <f t="shared" si="2"/>
        <v>5.4545454545454543E-2</v>
      </c>
    </row>
    <row r="29" spans="1:15" x14ac:dyDescent="0.25">
      <c r="A29" s="218" t="s">
        <v>26</v>
      </c>
      <c r="B29" s="224">
        <v>355</v>
      </c>
      <c r="C29" s="224">
        <v>10</v>
      </c>
      <c r="D29" s="224">
        <v>15</v>
      </c>
      <c r="E29" s="224">
        <v>0</v>
      </c>
      <c r="F29" s="224">
        <v>10</v>
      </c>
      <c r="G29" s="224">
        <v>20</v>
      </c>
      <c r="H29" s="224">
        <v>15</v>
      </c>
      <c r="I29" s="224">
        <v>40</v>
      </c>
      <c r="J29" s="224">
        <v>0</v>
      </c>
      <c r="K29" s="224">
        <v>465</v>
      </c>
      <c r="M29" s="224">
        <f t="shared" si="0"/>
        <v>380</v>
      </c>
      <c r="N29" s="224">
        <f t="shared" si="1"/>
        <v>10</v>
      </c>
      <c r="O29" s="219">
        <f t="shared" si="2"/>
        <v>2.6315789473684209E-2</v>
      </c>
    </row>
    <row r="30" spans="1:15" x14ac:dyDescent="0.25">
      <c r="A30" s="218" t="s">
        <v>27</v>
      </c>
      <c r="B30" s="224">
        <v>270</v>
      </c>
      <c r="C30" s="224">
        <v>5</v>
      </c>
      <c r="D30" s="224">
        <v>25</v>
      </c>
      <c r="E30" s="224">
        <v>0</v>
      </c>
      <c r="F30" s="224">
        <v>5</v>
      </c>
      <c r="G30" s="224">
        <v>25</v>
      </c>
      <c r="H30" s="224">
        <v>10</v>
      </c>
      <c r="I30" s="224">
        <v>20</v>
      </c>
      <c r="J30" s="224">
        <v>0</v>
      </c>
      <c r="K30" s="224">
        <v>360</v>
      </c>
      <c r="M30" s="224">
        <f t="shared" si="0"/>
        <v>300</v>
      </c>
      <c r="N30" s="224">
        <f t="shared" si="1"/>
        <v>5</v>
      </c>
      <c r="O30" s="219">
        <f t="shared" si="2"/>
        <v>1.6666666666666666E-2</v>
      </c>
    </row>
    <row r="31" spans="1:15" x14ac:dyDescent="0.25">
      <c r="A31" s="218" t="s">
        <v>28</v>
      </c>
      <c r="B31" s="224">
        <v>50</v>
      </c>
      <c r="C31" s="224">
        <v>0</v>
      </c>
      <c r="D31" s="224">
        <v>0</v>
      </c>
      <c r="E31" s="224">
        <v>0</v>
      </c>
      <c r="F31" s="224">
        <v>5</v>
      </c>
      <c r="G31" s="224">
        <v>5</v>
      </c>
      <c r="H31" s="224">
        <v>0</v>
      </c>
      <c r="I31" s="224">
        <v>0</v>
      </c>
      <c r="J31" s="224">
        <v>0</v>
      </c>
      <c r="K31" s="224">
        <v>65</v>
      </c>
      <c r="M31" s="224">
        <f t="shared" si="0"/>
        <v>50</v>
      </c>
      <c r="N31" s="224">
        <f t="shared" si="1"/>
        <v>0</v>
      </c>
      <c r="O31" s="219">
        <f t="shared" si="2"/>
        <v>0</v>
      </c>
    </row>
    <row r="32" spans="1:15" x14ac:dyDescent="0.25">
      <c r="A32" s="218" t="s">
        <v>29</v>
      </c>
      <c r="B32" s="224">
        <v>340</v>
      </c>
      <c r="C32" s="224">
        <v>15</v>
      </c>
      <c r="D32" s="224">
        <v>15</v>
      </c>
      <c r="E32" s="224">
        <v>0</v>
      </c>
      <c r="F32" s="224">
        <v>20</v>
      </c>
      <c r="G32" s="224">
        <v>30</v>
      </c>
      <c r="H32" s="224">
        <v>10</v>
      </c>
      <c r="I32" s="224">
        <v>20</v>
      </c>
      <c r="J32" s="224">
        <v>0</v>
      </c>
      <c r="K32" s="224">
        <v>445</v>
      </c>
      <c r="M32" s="224">
        <f t="shared" si="0"/>
        <v>370</v>
      </c>
      <c r="N32" s="224">
        <f t="shared" si="1"/>
        <v>15</v>
      </c>
      <c r="O32" s="219">
        <f t="shared" si="2"/>
        <v>4.0540540540540543E-2</v>
      </c>
    </row>
    <row r="33" spans="1:15" x14ac:dyDescent="0.25">
      <c r="A33" s="218" t="s">
        <v>30</v>
      </c>
      <c r="B33" s="224">
        <v>760</v>
      </c>
      <c r="C33" s="224">
        <v>10</v>
      </c>
      <c r="D33" s="224">
        <v>115</v>
      </c>
      <c r="E33" s="224">
        <v>0</v>
      </c>
      <c r="F33" s="224">
        <v>15</v>
      </c>
      <c r="G33" s="224">
        <v>70</v>
      </c>
      <c r="H33" s="224">
        <v>40</v>
      </c>
      <c r="I33" s="224">
        <v>35</v>
      </c>
      <c r="J33" s="224">
        <v>5</v>
      </c>
      <c r="K33" s="224">
        <v>1055</v>
      </c>
      <c r="M33" s="224">
        <f t="shared" si="0"/>
        <v>885</v>
      </c>
      <c r="N33" s="224">
        <f t="shared" si="1"/>
        <v>10</v>
      </c>
      <c r="O33" s="219">
        <f t="shared" si="2"/>
        <v>1.1299435028248588E-2</v>
      </c>
    </row>
    <row r="34" spans="1:15" x14ac:dyDescent="0.25">
      <c r="A34" s="218" t="s">
        <v>31</v>
      </c>
      <c r="B34" s="224">
        <v>270</v>
      </c>
      <c r="C34" s="224">
        <v>10</v>
      </c>
      <c r="D34" s="224">
        <v>0</v>
      </c>
      <c r="E34" s="224">
        <v>0</v>
      </c>
      <c r="F34" s="224">
        <v>20</v>
      </c>
      <c r="G34" s="224">
        <v>20</v>
      </c>
      <c r="H34" s="224">
        <v>5</v>
      </c>
      <c r="I34" s="224">
        <v>15</v>
      </c>
      <c r="J34" s="224">
        <v>0</v>
      </c>
      <c r="K34" s="224">
        <v>340</v>
      </c>
      <c r="M34" s="224">
        <f t="shared" si="0"/>
        <v>280</v>
      </c>
      <c r="N34" s="224">
        <f t="shared" si="1"/>
        <v>10</v>
      </c>
      <c r="O34" s="219">
        <f t="shared" si="2"/>
        <v>3.5714285714285712E-2</v>
      </c>
    </row>
    <row r="35" spans="1:15" x14ac:dyDescent="0.25">
      <c r="A35" s="218" t="s">
        <v>32</v>
      </c>
      <c r="B35" s="224">
        <v>405</v>
      </c>
      <c r="C35" s="224">
        <v>20</v>
      </c>
      <c r="D35" s="224">
        <v>0</v>
      </c>
      <c r="E35" s="224">
        <v>0</v>
      </c>
      <c r="F35" s="224">
        <v>5</v>
      </c>
      <c r="G35" s="224">
        <v>20</v>
      </c>
      <c r="H35" s="224">
        <v>0</v>
      </c>
      <c r="I35" s="224">
        <v>45</v>
      </c>
      <c r="J35" s="224">
        <v>0</v>
      </c>
      <c r="K35" s="224">
        <v>500</v>
      </c>
      <c r="M35" s="224">
        <f t="shared" si="0"/>
        <v>425</v>
      </c>
      <c r="N35" s="224">
        <f t="shared" si="1"/>
        <v>20</v>
      </c>
      <c r="O35" s="219">
        <f t="shared" si="2"/>
        <v>4.7058823529411764E-2</v>
      </c>
    </row>
    <row r="36" spans="1:15" x14ac:dyDescent="0.25">
      <c r="A36" s="218" t="s">
        <v>33</v>
      </c>
      <c r="B36" s="224">
        <v>560</v>
      </c>
      <c r="C36" s="224">
        <v>40</v>
      </c>
      <c r="D36" s="224">
        <v>15</v>
      </c>
      <c r="E36" s="224">
        <v>0</v>
      </c>
      <c r="F36" s="224">
        <v>40</v>
      </c>
      <c r="G36" s="224">
        <v>15</v>
      </c>
      <c r="H36" s="224">
        <v>50</v>
      </c>
      <c r="I36" s="224">
        <v>30</v>
      </c>
      <c r="J36" s="224">
        <v>0</v>
      </c>
      <c r="K36" s="224">
        <v>750</v>
      </c>
      <c r="M36" s="224">
        <f t="shared" si="0"/>
        <v>615</v>
      </c>
      <c r="N36" s="224">
        <f t="shared" si="1"/>
        <v>40</v>
      </c>
      <c r="O36" s="219">
        <f t="shared" si="2"/>
        <v>6.5040650406504072E-2</v>
      </c>
    </row>
    <row r="38" spans="1:15" x14ac:dyDescent="0.25">
      <c r="A38" s="57" t="s">
        <v>101</v>
      </c>
    </row>
    <row r="40" spans="1:15" ht="90" x14ac:dyDescent="0.25">
      <c r="B40" s="134" t="s">
        <v>157</v>
      </c>
      <c r="C40" s="134" t="s">
        <v>158</v>
      </c>
      <c r="D40" s="134" t="s">
        <v>159</v>
      </c>
      <c r="E40" s="134" t="s">
        <v>160</v>
      </c>
      <c r="F40" s="134" t="s">
        <v>161</v>
      </c>
      <c r="G40" s="134" t="s">
        <v>162</v>
      </c>
      <c r="H40" s="134" t="s">
        <v>163</v>
      </c>
      <c r="I40" s="134" t="s">
        <v>164</v>
      </c>
      <c r="J40" s="134" t="s">
        <v>165</v>
      </c>
      <c r="K40" s="134" t="s">
        <v>91</v>
      </c>
    </row>
    <row r="41" spans="1:15" x14ac:dyDescent="0.25">
      <c r="A41" s="75" t="s">
        <v>67</v>
      </c>
      <c r="B41" s="286">
        <f>B4/$K4</f>
        <v>0.74766355140186913</v>
      </c>
      <c r="C41" s="286">
        <f t="shared" ref="C41:K41" si="3">C4/$K4</f>
        <v>3.3911882510013348E-2</v>
      </c>
      <c r="D41" s="286">
        <f t="shared" si="3"/>
        <v>4.6461949265687585E-2</v>
      </c>
      <c r="E41" s="286">
        <f t="shared" si="3"/>
        <v>2.4032042723631511E-3</v>
      </c>
      <c r="F41" s="286">
        <f t="shared" si="3"/>
        <v>3.711615487316422E-2</v>
      </c>
      <c r="G41" s="286">
        <f t="shared" si="3"/>
        <v>4.3524699599465956E-2</v>
      </c>
      <c r="H41" s="286">
        <f t="shared" si="3"/>
        <v>3.8718291054739652E-2</v>
      </c>
      <c r="I41" s="286">
        <f t="shared" si="3"/>
        <v>4.2189586114819759E-2</v>
      </c>
      <c r="J41" s="286">
        <f t="shared" si="3"/>
        <v>8.5447263017356476E-3</v>
      </c>
      <c r="K41" s="286">
        <f t="shared" si="3"/>
        <v>1</v>
      </c>
    </row>
    <row r="42" spans="1:15" x14ac:dyDescent="0.25">
      <c r="A42" s="218" t="s">
        <v>2</v>
      </c>
      <c r="B42" s="287">
        <f t="shared" ref="B42:K42" si="4">B5/$K5</f>
        <v>0.74838709677419357</v>
      </c>
      <c r="C42" s="287">
        <f t="shared" si="4"/>
        <v>2.5806451612903226E-2</v>
      </c>
      <c r="D42" s="287">
        <f t="shared" si="4"/>
        <v>1.935483870967742E-2</v>
      </c>
      <c r="E42" s="287">
        <f t="shared" si="4"/>
        <v>0</v>
      </c>
      <c r="F42" s="287">
        <f t="shared" si="4"/>
        <v>5.1612903225806452E-2</v>
      </c>
      <c r="G42" s="287">
        <f t="shared" si="4"/>
        <v>5.1612903225806452E-2</v>
      </c>
      <c r="H42" s="287">
        <f t="shared" si="4"/>
        <v>3.2258064516129031E-2</v>
      </c>
      <c r="I42" s="287">
        <f t="shared" si="4"/>
        <v>3.870967741935484E-2</v>
      </c>
      <c r="J42" s="287">
        <f t="shared" si="4"/>
        <v>3.2258064516129031E-2</v>
      </c>
      <c r="K42" s="287">
        <f t="shared" si="4"/>
        <v>1</v>
      </c>
    </row>
    <row r="43" spans="1:15" x14ac:dyDescent="0.25">
      <c r="A43" s="218" t="s">
        <v>3</v>
      </c>
      <c r="B43" s="287">
        <f t="shared" ref="B43:K43" si="5">B6/$K6</f>
        <v>0.69105691056910568</v>
      </c>
      <c r="C43" s="287">
        <f t="shared" si="5"/>
        <v>3.2520325203252036E-2</v>
      </c>
      <c r="D43" s="287">
        <f t="shared" si="5"/>
        <v>0.12195121951219512</v>
      </c>
      <c r="E43" s="287">
        <f t="shared" si="5"/>
        <v>8.130081300813009E-3</v>
      </c>
      <c r="F43" s="287">
        <f t="shared" si="5"/>
        <v>2.4390243902439025E-2</v>
      </c>
      <c r="G43" s="287">
        <f t="shared" si="5"/>
        <v>7.3170731707317069E-2</v>
      </c>
      <c r="H43" s="287">
        <f t="shared" si="5"/>
        <v>1.6260162601626018E-2</v>
      </c>
      <c r="I43" s="287">
        <f t="shared" si="5"/>
        <v>2.4390243902439025E-2</v>
      </c>
      <c r="J43" s="287">
        <f t="shared" si="5"/>
        <v>8.130081300813009E-3</v>
      </c>
      <c r="K43" s="287">
        <f t="shared" si="5"/>
        <v>1</v>
      </c>
    </row>
    <row r="44" spans="1:15" x14ac:dyDescent="0.25">
      <c r="A44" s="218" t="s">
        <v>4</v>
      </c>
      <c r="B44" s="287">
        <f t="shared" ref="B44:K44" si="6">B7/$K7</f>
        <v>0.59420289855072461</v>
      </c>
      <c r="C44" s="287">
        <f t="shared" si="6"/>
        <v>5.7971014492753624E-2</v>
      </c>
      <c r="D44" s="287">
        <f t="shared" si="6"/>
        <v>0.14492753623188406</v>
      </c>
      <c r="E44" s="287">
        <f t="shared" si="6"/>
        <v>1.4492753623188406E-2</v>
      </c>
      <c r="F44" s="287">
        <f t="shared" si="6"/>
        <v>4.3478260869565216E-2</v>
      </c>
      <c r="G44" s="287">
        <f t="shared" si="6"/>
        <v>5.7971014492753624E-2</v>
      </c>
      <c r="H44" s="287">
        <f t="shared" si="6"/>
        <v>5.7971014492753624E-2</v>
      </c>
      <c r="I44" s="287">
        <f t="shared" si="6"/>
        <v>5.7971014492753624E-2</v>
      </c>
      <c r="J44" s="287">
        <f t="shared" si="6"/>
        <v>0</v>
      </c>
      <c r="K44" s="287">
        <f t="shared" si="6"/>
        <v>1</v>
      </c>
    </row>
    <row r="45" spans="1:15" x14ac:dyDescent="0.25">
      <c r="A45" s="218" t="s">
        <v>5</v>
      </c>
      <c r="B45" s="287">
        <f t="shared" ref="B45:K45" si="7">B8/$K8</f>
        <v>0.46808510638297873</v>
      </c>
      <c r="C45" s="287">
        <f t="shared" si="7"/>
        <v>8.5106382978723402E-2</v>
      </c>
      <c r="D45" s="287">
        <f t="shared" si="7"/>
        <v>0.21276595744680851</v>
      </c>
      <c r="E45" s="287">
        <f t="shared" si="7"/>
        <v>0</v>
      </c>
      <c r="F45" s="287">
        <f t="shared" si="7"/>
        <v>6.3829787234042548E-2</v>
      </c>
      <c r="G45" s="287">
        <f t="shared" si="7"/>
        <v>8.5106382978723402E-2</v>
      </c>
      <c r="H45" s="287">
        <f t="shared" si="7"/>
        <v>6.3829787234042548E-2</v>
      </c>
      <c r="I45" s="287">
        <f t="shared" si="7"/>
        <v>4.2553191489361701E-2</v>
      </c>
      <c r="J45" s="287">
        <f t="shared" si="7"/>
        <v>0</v>
      </c>
      <c r="K45" s="287">
        <f t="shared" si="7"/>
        <v>1</v>
      </c>
    </row>
    <row r="46" spans="1:15" x14ac:dyDescent="0.25">
      <c r="A46" s="218" t="s">
        <v>6</v>
      </c>
      <c r="B46" s="287">
        <f t="shared" ref="B46:K46" si="8">B9/$K9</f>
        <v>0.67272727272727273</v>
      </c>
      <c r="C46" s="287">
        <f t="shared" si="8"/>
        <v>9.0909090909090912E-2</v>
      </c>
      <c r="D46" s="287">
        <f t="shared" si="8"/>
        <v>0</v>
      </c>
      <c r="E46" s="287">
        <f t="shared" si="8"/>
        <v>0</v>
      </c>
      <c r="F46" s="287">
        <f t="shared" si="8"/>
        <v>5.4545454545454543E-2</v>
      </c>
      <c r="G46" s="287">
        <f t="shared" si="8"/>
        <v>0</v>
      </c>
      <c r="H46" s="287">
        <f t="shared" si="8"/>
        <v>9.0909090909090912E-2</v>
      </c>
      <c r="I46" s="287">
        <f t="shared" si="8"/>
        <v>7.2727272727272724E-2</v>
      </c>
      <c r="J46" s="287">
        <f t="shared" si="8"/>
        <v>0</v>
      </c>
      <c r="K46" s="287">
        <f t="shared" si="8"/>
        <v>1</v>
      </c>
    </row>
    <row r="47" spans="1:15" x14ac:dyDescent="0.25">
      <c r="A47" s="218" t="s">
        <v>7</v>
      </c>
      <c r="B47" s="287">
        <f t="shared" ref="B47:K47" si="9">B10/$K10</f>
        <v>0.75294117647058822</v>
      </c>
      <c r="C47" s="287">
        <f t="shared" si="9"/>
        <v>3.5294117647058823E-2</v>
      </c>
      <c r="D47" s="287">
        <f t="shared" si="9"/>
        <v>3.5294117647058823E-2</v>
      </c>
      <c r="E47" s="287">
        <f t="shared" si="9"/>
        <v>0</v>
      </c>
      <c r="F47" s="287">
        <f t="shared" si="9"/>
        <v>5.8823529411764705E-2</v>
      </c>
      <c r="G47" s="287">
        <f t="shared" si="9"/>
        <v>7.0588235294117646E-2</v>
      </c>
      <c r="H47" s="287">
        <f t="shared" si="9"/>
        <v>0</v>
      </c>
      <c r="I47" s="287">
        <f t="shared" si="9"/>
        <v>5.8823529411764705E-2</v>
      </c>
      <c r="J47" s="287">
        <f t="shared" si="9"/>
        <v>0</v>
      </c>
      <c r="K47" s="287">
        <f t="shared" si="9"/>
        <v>1</v>
      </c>
    </row>
    <row r="48" spans="1:15" x14ac:dyDescent="0.25">
      <c r="A48" s="218" t="s">
        <v>8</v>
      </c>
      <c r="B48" s="287">
        <f t="shared" ref="B48:K48" si="10">B11/$K11</f>
        <v>0.61006289308176098</v>
      </c>
      <c r="C48" s="287">
        <f t="shared" si="10"/>
        <v>1.2578616352201259E-2</v>
      </c>
      <c r="D48" s="287">
        <f t="shared" si="10"/>
        <v>0.11949685534591195</v>
      </c>
      <c r="E48" s="287">
        <f t="shared" si="10"/>
        <v>0</v>
      </c>
      <c r="F48" s="287">
        <f t="shared" si="10"/>
        <v>4.40251572327044E-2</v>
      </c>
      <c r="G48" s="287">
        <f t="shared" si="10"/>
        <v>0.10062893081761007</v>
      </c>
      <c r="H48" s="287">
        <f t="shared" si="10"/>
        <v>8.1761006289308172E-2</v>
      </c>
      <c r="I48" s="287">
        <f t="shared" si="10"/>
        <v>3.7735849056603772E-2</v>
      </c>
      <c r="J48" s="287">
        <f t="shared" si="10"/>
        <v>0</v>
      </c>
      <c r="K48" s="287">
        <f t="shared" si="10"/>
        <v>1</v>
      </c>
    </row>
    <row r="49" spans="1:11" x14ac:dyDescent="0.25">
      <c r="A49" s="218" t="s">
        <v>9</v>
      </c>
      <c r="B49" s="287">
        <f t="shared" ref="B49:K49" si="11">B12/$K12</f>
        <v>0.71590909090909094</v>
      </c>
      <c r="C49" s="287">
        <f t="shared" si="11"/>
        <v>3.4090909090909088E-2</v>
      </c>
      <c r="D49" s="287">
        <f t="shared" si="11"/>
        <v>4.5454545454545456E-2</v>
      </c>
      <c r="E49" s="287">
        <f t="shared" si="11"/>
        <v>0</v>
      </c>
      <c r="F49" s="287">
        <f t="shared" si="11"/>
        <v>1.1363636363636364E-2</v>
      </c>
      <c r="G49" s="287">
        <f t="shared" si="11"/>
        <v>3.4090909090909088E-2</v>
      </c>
      <c r="H49" s="287">
        <f t="shared" si="11"/>
        <v>0</v>
      </c>
      <c r="I49" s="287">
        <f t="shared" si="11"/>
        <v>0.17045454545454544</v>
      </c>
      <c r="J49" s="287">
        <f t="shared" si="11"/>
        <v>0</v>
      </c>
      <c r="K49" s="287">
        <f t="shared" si="11"/>
        <v>1</v>
      </c>
    </row>
    <row r="50" spans="1:11" x14ac:dyDescent="0.25">
      <c r="A50" s="218" t="s">
        <v>10</v>
      </c>
      <c r="B50" s="287">
        <f t="shared" ref="B50:K50" si="12">B13/$K13</f>
        <v>0.43181818181818182</v>
      </c>
      <c r="C50" s="287">
        <f t="shared" si="12"/>
        <v>2.2727272727272728E-2</v>
      </c>
      <c r="D50" s="287">
        <f t="shared" si="12"/>
        <v>0.36363636363636365</v>
      </c>
      <c r="E50" s="287">
        <f t="shared" si="12"/>
        <v>2.2727272727272728E-2</v>
      </c>
      <c r="F50" s="287">
        <f t="shared" si="12"/>
        <v>0.11363636363636363</v>
      </c>
      <c r="G50" s="287">
        <f t="shared" si="12"/>
        <v>0</v>
      </c>
      <c r="H50" s="287">
        <f t="shared" si="12"/>
        <v>0</v>
      </c>
      <c r="I50" s="287">
        <f t="shared" si="12"/>
        <v>2.2727272727272728E-2</v>
      </c>
      <c r="J50" s="287">
        <f t="shared" si="12"/>
        <v>0</v>
      </c>
      <c r="K50" s="287">
        <f t="shared" si="12"/>
        <v>1</v>
      </c>
    </row>
    <row r="51" spans="1:11" x14ac:dyDescent="0.25">
      <c r="A51" s="218" t="s">
        <v>11</v>
      </c>
      <c r="B51" s="287">
        <f t="shared" ref="B51:K51" si="13">B14/$K14</f>
        <v>0.68354430379746833</v>
      </c>
      <c r="C51" s="287">
        <f t="shared" si="13"/>
        <v>6.3291139240506333E-2</v>
      </c>
      <c r="D51" s="287">
        <f t="shared" si="13"/>
        <v>5.0632911392405063E-2</v>
      </c>
      <c r="E51" s="287">
        <f t="shared" si="13"/>
        <v>0</v>
      </c>
      <c r="F51" s="287">
        <f t="shared" si="13"/>
        <v>7.5949367088607597E-2</v>
      </c>
      <c r="G51" s="287">
        <f t="shared" si="13"/>
        <v>3.7974683544303799E-2</v>
      </c>
      <c r="H51" s="287">
        <f t="shared" si="13"/>
        <v>2.5316455696202531E-2</v>
      </c>
      <c r="I51" s="287">
        <f t="shared" si="13"/>
        <v>3.7974683544303799E-2</v>
      </c>
      <c r="J51" s="287">
        <f t="shared" si="13"/>
        <v>0</v>
      </c>
      <c r="K51" s="287">
        <f t="shared" si="13"/>
        <v>1</v>
      </c>
    </row>
    <row r="52" spans="1:11" x14ac:dyDescent="0.25">
      <c r="A52" s="218" t="s">
        <v>12</v>
      </c>
      <c r="B52" s="287">
        <f t="shared" ref="B52:K52" si="14">B15/$K15</f>
        <v>0.54285714285714282</v>
      </c>
      <c r="C52" s="287">
        <f t="shared" si="14"/>
        <v>5.7142857142857141E-2</v>
      </c>
      <c r="D52" s="287">
        <f t="shared" si="14"/>
        <v>0.2</v>
      </c>
      <c r="E52" s="287">
        <f t="shared" si="14"/>
        <v>0</v>
      </c>
      <c r="F52" s="287">
        <f t="shared" si="14"/>
        <v>2.8571428571428571E-2</v>
      </c>
      <c r="G52" s="287">
        <f t="shared" si="14"/>
        <v>8.5714285714285715E-2</v>
      </c>
      <c r="H52" s="287">
        <f t="shared" si="14"/>
        <v>2.8571428571428571E-2</v>
      </c>
      <c r="I52" s="287">
        <f t="shared" si="14"/>
        <v>2.8571428571428571E-2</v>
      </c>
      <c r="J52" s="287">
        <f t="shared" si="14"/>
        <v>0</v>
      </c>
      <c r="K52" s="287">
        <f t="shared" si="14"/>
        <v>1</v>
      </c>
    </row>
    <row r="53" spans="1:11" x14ac:dyDescent="0.25">
      <c r="A53" s="218" t="s">
        <v>13</v>
      </c>
      <c r="B53" s="287">
        <f t="shared" ref="B53:K53" si="15">B16/$K16</f>
        <v>0.92634560906515584</v>
      </c>
      <c r="C53" s="287">
        <f t="shared" si="15"/>
        <v>1.4164305949008499E-2</v>
      </c>
      <c r="D53" s="287">
        <f t="shared" si="15"/>
        <v>2.8328611898016999E-3</v>
      </c>
      <c r="E53" s="287">
        <f t="shared" si="15"/>
        <v>0</v>
      </c>
      <c r="F53" s="287">
        <f t="shared" si="15"/>
        <v>1.9830028328611898E-2</v>
      </c>
      <c r="G53" s="287">
        <f t="shared" si="15"/>
        <v>2.8328611898016999E-3</v>
      </c>
      <c r="H53" s="287">
        <f t="shared" si="15"/>
        <v>2.8328611898016999E-3</v>
      </c>
      <c r="I53" s="287">
        <f t="shared" si="15"/>
        <v>0</v>
      </c>
      <c r="J53" s="287">
        <f t="shared" si="15"/>
        <v>3.1161473087818695E-2</v>
      </c>
      <c r="K53" s="287">
        <f t="shared" si="15"/>
        <v>1</v>
      </c>
    </row>
    <row r="54" spans="1:11" x14ac:dyDescent="0.25">
      <c r="A54" s="218" t="s">
        <v>14</v>
      </c>
      <c r="B54" s="287">
        <f t="shared" ref="B54:K54" si="16">B17/$K17</f>
        <v>0.82352941176470584</v>
      </c>
      <c r="C54" s="287">
        <f t="shared" si="16"/>
        <v>0</v>
      </c>
      <c r="D54" s="287">
        <f t="shared" si="16"/>
        <v>0</v>
      </c>
      <c r="E54" s="287">
        <f t="shared" si="16"/>
        <v>0</v>
      </c>
      <c r="F54" s="287">
        <f t="shared" si="16"/>
        <v>5.8823529411764705E-2</v>
      </c>
      <c r="G54" s="287">
        <f t="shared" si="16"/>
        <v>0.11764705882352941</v>
      </c>
      <c r="H54" s="287">
        <f t="shared" si="16"/>
        <v>0</v>
      </c>
      <c r="I54" s="287">
        <f t="shared" si="16"/>
        <v>0</v>
      </c>
      <c r="J54" s="287">
        <f t="shared" si="16"/>
        <v>0</v>
      </c>
      <c r="K54" s="287">
        <f t="shared" si="16"/>
        <v>1</v>
      </c>
    </row>
    <row r="55" spans="1:11" x14ac:dyDescent="0.25">
      <c r="A55" s="218" t="s">
        <v>15</v>
      </c>
      <c r="B55" s="287">
        <f t="shared" ref="B55:K55" si="17">B18/$K18</f>
        <v>0.6964285714285714</v>
      </c>
      <c r="C55" s="287">
        <f t="shared" si="17"/>
        <v>4.4642857142857144E-2</v>
      </c>
      <c r="D55" s="287">
        <f t="shared" si="17"/>
        <v>6.25E-2</v>
      </c>
      <c r="E55" s="287">
        <f t="shared" si="17"/>
        <v>0</v>
      </c>
      <c r="F55" s="287">
        <f t="shared" si="17"/>
        <v>8.0357142857142863E-2</v>
      </c>
      <c r="G55" s="287">
        <f t="shared" si="17"/>
        <v>1.7857142857142856E-2</v>
      </c>
      <c r="H55" s="287">
        <f t="shared" si="17"/>
        <v>8.9285714285714281E-3</v>
      </c>
      <c r="I55" s="287">
        <f t="shared" si="17"/>
        <v>8.9285714285714288E-2</v>
      </c>
      <c r="J55" s="287">
        <f t="shared" si="17"/>
        <v>0</v>
      </c>
      <c r="K55" s="287">
        <f t="shared" si="17"/>
        <v>1</v>
      </c>
    </row>
    <row r="56" spans="1:11" x14ac:dyDescent="0.25">
      <c r="A56" s="218" t="s">
        <v>16</v>
      </c>
      <c r="B56" s="287">
        <f t="shared" ref="B56:K56" si="18">B19/$K19</f>
        <v>0.73643410852713176</v>
      </c>
      <c r="C56" s="287">
        <f t="shared" si="18"/>
        <v>4.6511627906976744E-2</v>
      </c>
      <c r="D56" s="287">
        <f t="shared" si="18"/>
        <v>7.7519379844961239E-3</v>
      </c>
      <c r="E56" s="287">
        <f t="shared" si="18"/>
        <v>0</v>
      </c>
      <c r="F56" s="287">
        <f t="shared" si="18"/>
        <v>3.4883720930232558E-2</v>
      </c>
      <c r="G56" s="287">
        <f t="shared" si="18"/>
        <v>3.875968992248062E-2</v>
      </c>
      <c r="H56" s="287">
        <f t="shared" si="18"/>
        <v>5.4263565891472867E-2</v>
      </c>
      <c r="I56" s="287">
        <f t="shared" si="18"/>
        <v>7.3643410852713184E-2</v>
      </c>
      <c r="J56" s="287">
        <f t="shared" si="18"/>
        <v>3.875968992248062E-3</v>
      </c>
      <c r="K56" s="287">
        <f t="shared" si="18"/>
        <v>1</v>
      </c>
    </row>
    <row r="57" spans="1:11" x14ac:dyDescent="0.25">
      <c r="A57" s="218" t="s">
        <v>17</v>
      </c>
      <c r="B57" s="287">
        <f t="shared" ref="B57:K57" si="19">B20/$K20</f>
        <v>0.81229235880398676</v>
      </c>
      <c r="C57" s="287">
        <f t="shared" si="19"/>
        <v>1.9933554817275746E-2</v>
      </c>
      <c r="D57" s="287">
        <f t="shared" si="19"/>
        <v>0</v>
      </c>
      <c r="E57" s="287">
        <f t="shared" si="19"/>
        <v>0</v>
      </c>
      <c r="F57" s="287">
        <f t="shared" si="19"/>
        <v>2.1594684385382059E-2</v>
      </c>
      <c r="G57" s="287">
        <f t="shared" si="19"/>
        <v>2.1594684385382059E-2</v>
      </c>
      <c r="H57" s="287">
        <f t="shared" si="19"/>
        <v>8.6378737541528236E-2</v>
      </c>
      <c r="I57" s="287">
        <f t="shared" si="19"/>
        <v>2.1594684385382059E-2</v>
      </c>
      <c r="J57" s="287">
        <f t="shared" si="19"/>
        <v>1.4950166112956811E-2</v>
      </c>
      <c r="K57" s="287">
        <f t="shared" si="19"/>
        <v>1</v>
      </c>
    </row>
    <row r="58" spans="1:11" x14ac:dyDescent="0.25">
      <c r="A58" s="218" t="s">
        <v>18</v>
      </c>
      <c r="B58" s="287">
        <f t="shared" ref="B58:K58" si="20">B21/$K21</f>
        <v>0.875</v>
      </c>
      <c r="C58" s="287">
        <f t="shared" si="20"/>
        <v>2.5000000000000001E-2</v>
      </c>
      <c r="D58" s="287">
        <f t="shared" si="20"/>
        <v>8.3333333333333332E-3</v>
      </c>
      <c r="E58" s="287">
        <f t="shared" si="20"/>
        <v>0</v>
      </c>
      <c r="F58" s="287">
        <f t="shared" si="20"/>
        <v>8.3333333333333332E-3</v>
      </c>
      <c r="G58" s="287">
        <f t="shared" si="20"/>
        <v>4.1666666666666664E-2</v>
      </c>
      <c r="H58" s="287">
        <f t="shared" si="20"/>
        <v>2.5000000000000001E-2</v>
      </c>
      <c r="I58" s="287">
        <f t="shared" si="20"/>
        <v>1.6666666666666666E-2</v>
      </c>
      <c r="J58" s="287">
        <f t="shared" si="20"/>
        <v>8.3333333333333332E-3</v>
      </c>
      <c r="K58" s="287">
        <f t="shared" si="20"/>
        <v>1</v>
      </c>
    </row>
    <row r="59" spans="1:11" x14ac:dyDescent="0.25">
      <c r="A59" s="218" t="s">
        <v>19</v>
      </c>
      <c r="B59" s="287">
        <f t="shared" ref="B59:K59" si="21">B22/$K22</f>
        <v>0.68</v>
      </c>
      <c r="C59" s="287">
        <f t="shared" si="21"/>
        <v>0.04</v>
      </c>
      <c r="D59" s="287">
        <f t="shared" si="21"/>
        <v>0</v>
      </c>
      <c r="E59" s="287">
        <f t="shared" si="21"/>
        <v>0</v>
      </c>
      <c r="F59" s="287">
        <f t="shared" si="21"/>
        <v>0</v>
      </c>
      <c r="G59" s="287">
        <f t="shared" si="21"/>
        <v>0.08</v>
      </c>
      <c r="H59" s="287">
        <f t="shared" si="21"/>
        <v>0.08</v>
      </c>
      <c r="I59" s="287">
        <f t="shared" si="21"/>
        <v>0.04</v>
      </c>
      <c r="J59" s="287">
        <f t="shared" si="21"/>
        <v>0</v>
      </c>
      <c r="K59" s="287">
        <f t="shared" si="21"/>
        <v>1</v>
      </c>
    </row>
    <row r="60" spans="1:11" x14ac:dyDescent="0.25">
      <c r="A60" s="218" t="s">
        <v>20</v>
      </c>
      <c r="B60" s="287">
        <f t="shared" ref="B60:K60" si="22">B23/$K23</f>
        <v>0.84615384615384615</v>
      </c>
      <c r="C60" s="287">
        <f t="shared" si="22"/>
        <v>3.8461538461538464E-2</v>
      </c>
      <c r="D60" s="287">
        <f t="shared" si="22"/>
        <v>5.7692307692307696E-2</v>
      </c>
      <c r="E60" s="287">
        <f t="shared" si="22"/>
        <v>0</v>
      </c>
      <c r="F60" s="287">
        <f t="shared" si="22"/>
        <v>0</v>
      </c>
      <c r="G60" s="287">
        <f t="shared" si="22"/>
        <v>1.9230769230769232E-2</v>
      </c>
      <c r="H60" s="287">
        <f t="shared" si="22"/>
        <v>3.8461538461538464E-2</v>
      </c>
      <c r="I60" s="287">
        <f t="shared" si="22"/>
        <v>1.9230769230769232E-2</v>
      </c>
      <c r="J60" s="287">
        <f t="shared" si="22"/>
        <v>0</v>
      </c>
      <c r="K60" s="287">
        <f t="shared" si="22"/>
        <v>1</v>
      </c>
    </row>
    <row r="61" spans="1:11" x14ac:dyDescent="0.25">
      <c r="A61" s="218" t="s">
        <v>21</v>
      </c>
      <c r="B61" s="287">
        <f t="shared" ref="B61:K61" si="23">B24/$K24</f>
        <v>0.58490566037735847</v>
      </c>
      <c r="C61" s="287">
        <f t="shared" si="23"/>
        <v>9.4339622641509441E-2</v>
      </c>
      <c r="D61" s="287">
        <f t="shared" si="23"/>
        <v>7.5471698113207544E-2</v>
      </c>
      <c r="E61" s="287">
        <f t="shared" si="23"/>
        <v>1.8867924528301886E-2</v>
      </c>
      <c r="F61" s="287">
        <f t="shared" si="23"/>
        <v>7.5471698113207544E-2</v>
      </c>
      <c r="G61" s="287">
        <f t="shared" si="23"/>
        <v>9.4339622641509441E-2</v>
      </c>
      <c r="H61" s="287">
        <f t="shared" si="23"/>
        <v>0</v>
      </c>
      <c r="I61" s="287">
        <f t="shared" si="23"/>
        <v>5.6603773584905662E-2</v>
      </c>
      <c r="J61" s="287">
        <f t="shared" si="23"/>
        <v>1.8867924528301886E-2</v>
      </c>
      <c r="K61" s="287">
        <f t="shared" si="23"/>
        <v>1</v>
      </c>
    </row>
    <row r="62" spans="1:11" x14ac:dyDescent="0.25">
      <c r="A62" s="218" t="s">
        <v>22</v>
      </c>
      <c r="B62" s="287">
        <f t="shared" ref="B62:K62" si="24">B25/$K25</f>
        <v>0.5446428571428571</v>
      </c>
      <c r="C62" s="287">
        <f t="shared" si="24"/>
        <v>1.7857142857142856E-2</v>
      </c>
      <c r="D62" s="287">
        <f t="shared" si="24"/>
        <v>0.21428571428571427</v>
      </c>
      <c r="E62" s="287">
        <f t="shared" si="24"/>
        <v>1.7857142857142856E-2</v>
      </c>
      <c r="F62" s="287">
        <f t="shared" si="24"/>
        <v>2.6785714285714284E-2</v>
      </c>
      <c r="G62" s="287">
        <f t="shared" si="24"/>
        <v>5.3571428571428568E-2</v>
      </c>
      <c r="H62" s="287">
        <f t="shared" si="24"/>
        <v>8.9285714285714281E-3</v>
      </c>
      <c r="I62" s="287">
        <f t="shared" si="24"/>
        <v>0.125</v>
      </c>
      <c r="J62" s="287">
        <f t="shared" si="24"/>
        <v>0</v>
      </c>
      <c r="K62" s="287">
        <f t="shared" si="24"/>
        <v>1</v>
      </c>
    </row>
    <row r="63" spans="1:11" x14ac:dyDescent="0.25">
      <c r="A63" s="218" t="s">
        <v>23</v>
      </c>
      <c r="B63" s="287">
        <f t="shared" ref="B63:K63" si="25">B26/$K26</f>
        <v>0.72368421052631582</v>
      </c>
      <c r="C63" s="287">
        <f t="shared" si="25"/>
        <v>7.8947368421052627E-2</v>
      </c>
      <c r="D63" s="287">
        <f t="shared" si="25"/>
        <v>1.3157894736842105E-2</v>
      </c>
      <c r="E63" s="287">
        <f t="shared" si="25"/>
        <v>0</v>
      </c>
      <c r="F63" s="287">
        <f t="shared" si="25"/>
        <v>6.5789473684210523E-2</v>
      </c>
      <c r="G63" s="287">
        <f t="shared" si="25"/>
        <v>7.8947368421052627E-2</v>
      </c>
      <c r="H63" s="287">
        <f t="shared" si="25"/>
        <v>2.1929824561403508E-2</v>
      </c>
      <c r="I63" s="287">
        <f t="shared" si="25"/>
        <v>8.771929824561403E-3</v>
      </c>
      <c r="J63" s="287">
        <f t="shared" si="25"/>
        <v>4.3859649122807015E-3</v>
      </c>
      <c r="K63" s="287">
        <f t="shared" si="25"/>
        <v>1</v>
      </c>
    </row>
    <row r="64" spans="1:11" x14ac:dyDescent="0.25">
      <c r="A64" s="218" t="s">
        <v>24</v>
      </c>
      <c r="B64" s="287">
        <f t="shared" ref="B64:K64" si="26">B27/$K27</f>
        <v>0.8</v>
      </c>
      <c r="C64" s="287">
        <f t="shared" si="26"/>
        <v>0</v>
      </c>
      <c r="D64" s="287">
        <f t="shared" si="26"/>
        <v>0</v>
      </c>
      <c r="E64" s="287">
        <f t="shared" si="26"/>
        <v>0</v>
      </c>
      <c r="F64" s="287">
        <f t="shared" si="26"/>
        <v>0</v>
      </c>
      <c r="G64" s="287">
        <f t="shared" si="26"/>
        <v>0.1</v>
      </c>
      <c r="H64" s="287">
        <f t="shared" si="26"/>
        <v>0</v>
      </c>
      <c r="I64" s="287">
        <f t="shared" si="26"/>
        <v>0</v>
      </c>
      <c r="J64" s="287">
        <f t="shared" si="26"/>
        <v>0</v>
      </c>
      <c r="K64" s="287">
        <f t="shared" si="26"/>
        <v>1</v>
      </c>
    </row>
    <row r="65" spans="1:11" x14ac:dyDescent="0.25">
      <c r="A65" s="218" t="s">
        <v>25</v>
      </c>
      <c r="B65" s="287">
        <f t="shared" ref="B65:K65" si="27">B28/$K28</f>
        <v>0.76470588235294112</v>
      </c>
      <c r="C65" s="287">
        <f t="shared" si="27"/>
        <v>4.4117647058823532E-2</v>
      </c>
      <c r="D65" s="287">
        <f t="shared" si="27"/>
        <v>0</v>
      </c>
      <c r="E65" s="287">
        <f t="shared" si="27"/>
        <v>0</v>
      </c>
      <c r="F65" s="287">
        <f t="shared" si="27"/>
        <v>7.3529411764705885E-2</v>
      </c>
      <c r="G65" s="287">
        <f t="shared" si="27"/>
        <v>5.8823529411764705E-2</v>
      </c>
      <c r="H65" s="287">
        <f t="shared" si="27"/>
        <v>2.9411764705882353E-2</v>
      </c>
      <c r="I65" s="287">
        <f t="shared" si="27"/>
        <v>4.4117647058823532E-2</v>
      </c>
      <c r="J65" s="287">
        <f t="shared" si="27"/>
        <v>0</v>
      </c>
      <c r="K65" s="287">
        <f t="shared" si="27"/>
        <v>1</v>
      </c>
    </row>
    <row r="66" spans="1:11" x14ac:dyDescent="0.25">
      <c r="A66" s="218" t="s">
        <v>26</v>
      </c>
      <c r="B66" s="287">
        <f t="shared" ref="B66:K66" si="28">B29/$K29</f>
        <v>0.76344086021505375</v>
      </c>
      <c r="C66" s="287">
        <f t="shared" si="28"/>
        <v>2.1505376344086023E-2</v>
      </c>
      <c r="D66" s="287">
        <f t="shared" si="28"/>
        <v>3.2258064516129031E-2</v>
      </c>
      <c r="E66" s="287">
        <f t="shared" si="28"/>
        <v>0</v>
      </c>
      <c r="F66" s="287">
        <f t="shared" si="28"/>
        <v>2.1505376344086023E-2</v>
      </c>
      <c r="G66" s="287">
        <f t="shared" si="28"/>
        <v>4.3010752688172046E-2</v>
      </c>
      <c r="H66" s="287">
        <f t="shared" si="28"/>
        <v>3.2258064516129031E-2</v>
      </c>
      <c r="I66" s="287">
        <f t="shared" si="28"/>
        <v>8.6021505376344093E-2</v>
      </c>
      <c r="J66" s="287">
        <f t="shared" si="28"/>
        <v>0</v>
      </c>
      <c r="K66" s="287">
        <f t="shared" si="28"/>
        <v>1</v>
      </c>
    </row>
    <row r="67" spans="1:11" x14ac:dyDescent="0.25">
      <c r="A67" s="218" t="s">
        <v>27</v>
      </c>
      <c r="B67" s="287">
        <f t="shared" ref="B67:K67" si="29">B30/$K30</f>
        <v>0.75</v>
      </c>
      <c r="C67" s="287">
        <f t="shared" si="29"/>
        <v>1.3888888888888888E-2</v>
      </c>
      <c r="D67" s="287">
        <f t="shared" si="29"/>
        <v>6.9444444444444448E-2</v>
      </c>
      <c r="E67" s="287">
        <f t="shared" si="29"/>
        <v>0</v>
      </c>
      <c r="F67" s="287">
        <f t="shared" si="29"/>
        <v>1.3888888888888888E-2</v>
      </c>
      <c r="G67" s="287">
        <f t="shared" si="29"/>
        <v>6.9444444444444448E-2</v>
      </c>
      <c r="H67" s="287">
        <f t="shared" si="29"/>
        <v>2.7777777777777776E-2</v>
      </c>
      <c r="I67" s="287">
        <f t="shared" si="29"/>
        <v>5.5555555555555552E-2</v>
      </c>
      <c r="J67" s="287">
        <f t="shared" si="29"/>
        <v>0</v>
      </c>
      <c r="K67" s="287">
        <f t="shared" si="29"/>
        <v>1</v>
      </c>
    </row>
    <row r="68" spans="1:11" x14ac:dyDescent="0.25">
      <c r="A68" s="218" t="s">
        <v>28</v>
      </c>
      <c r="B68" s="287">
        <f t="shared" ref="B68:K68" si="30">B31/$K31</f>
        <v>0.76923076923076927</v>
      </c>
      <c r="C68" s="287">
        <f t="shared" si="30"/>
        <v>0</v>
      </c>
      <c r="D68" s="287">
        <f t="shared" si="30"/>
        <v>0</v>
      </c>
      <c r="E68" s="287">
        <f t="shared" si="30"/>
        <v>0</v>
      </c>
      <c r="F68" s="287">
        <f t="shared" si="30"/>
        <v>7.6923076923076927E-2</v>
      </c>
      <c r="G68" s="287">
        <f t="shared" si="30"/>
        <v>7.6923076923076927E-2</v>
      </c>
      <c r="H68" s="287">
        <f t="shared" si="30"/>
        <v>0</v>
      </c>
      <c r="I68" s="287">
        <f t="shared" si="30"/>
        <v>0</v>
      </c>
      <c r="J68" s="287">
        <f t="shared" si="30"/>
        <v>0</v>
      </c>
      <c r="K68" s="287">
        <f t="shared" si="30"/>
        <v>1</v>
      </c>
    </row>
    <row r="69" spans="1:11" x14ac:dyDescent="0.25">
      <c r="A69" s="218" t="s">
        <v>29</v>
      </c>
      <c r="B69" s="287">
        <f t="shared" ref="B69:K69" si="31">B32/$K32</f>
        <v>0.7640449438202247</v>
      </c>
      <c r="C69" s="287">
        <f t="shared" si="31"/>
        <v>3.3707865168539325E-2</v>
      </c>
      <c r="D69" s="287">
        <f t="shared" si="31"/>
        <v>3.3707865168539325E-2</v>
      </c>
      <c r="E69" s="287">
        <f t="shared" si="31"/>
        <v>0</v>
      </c>
      <c r="F69" s="287">
        <f t="shared" si="31"/>
        <v>4.49438202247191E-2</v>
      </c>
      <c r="G69" s="287">
        <f t="shared" si="31"/>
        <v>6.741573033707865E-2</v>
      </c>
      <c r="H69" s="287">
        <f t="shared" si="31"/>
        <v>2.247191011235955E-2</v>
      </c>
      <c r="I69" s="287">
        <f t="shared" si="31"/>
        <v>4.49438202247191E-2</v>
      </c>
      <c r="J69" s="287">
        <f t="shared" si="31"/>
        <v>0</v>
      </c>
      <c r="K69" s="287">
        <f t="shared" si="31"/>
        <v>1</v>
      </c>
    </row>
    <row r="70" spans="1:11" x14ac:dyDescent="0.25">
      <c r="A70" s="218" t="s">
        <v>30</v>
      </c>
      <c r="B70" s="287">
        <f t="shared" ref="B70:K70" si="32">B33/$K33</f>
        <v>0.72037914691943128</v>
      </c>
      <c r="C70" s="287">
        <f t="shared" si="32"/>
        <v>9.4786729857819912E-3</v>
      </c>
      <c r="D70" s="287">
        <f t="shared" si="32"/>
        <v>0.10900473933649289</v>
      </c>
      <c r="E70" s="287">
        <f t="shared" si="32"/>
        <v>0</v>
      </c>
      <c r="F70" s="287">
        <f t="shared" si="32"/>
        <v>1.4218009478672985E-2</v>
      </c>
      <c r="G70" s="287">
        <f t="shared" si="32"/>
        <v>6.6350710900473939E-2</v>
      </c>
      <c r="H70" s="287">
        <f t="shared" si="32"/>
        <v>3.7914691943127965E-2</v>
      </c>
      <c r="I70" s="287">
        <f t="shared" si="32"/>
        <v>3.3175355450236969E-2</v>
      </c>
      <c r="J70" s="287">
        <f t="shared" si="32"/>
        <v>4.7393364928909956E-3</v>
      </c>
      <c r="K70" s="287">
        <f t="shared" si="32"/>
        <v>1</v>
      </c>
    </row>
    <row r="71" spans="1:11" x14ac:dyDescent="0.25">
      <c r="A71" s="218" t="s">
        <v>31</v>
      </c>
      <c r="B71" s="287">
        <f t="shared" ref="B71:K71" si="33">B34/$K34</f>
        <v>0.79411764705882348</v>
      </c>
      <c r="C71" s="287">
        <f t="shared" si="33"/>
        <v>2.9411764705882353E-2</v>
      </c>
      <c r="D71" s="287">
        <f t="shared" si="33"/>
        <v>0</v>
      </c>
      <c r="E71" s="287">
        <f t="shared" si="33"/>
        <v>0</v>
      </c>
      <c r="F71" s="287">
        <f t="shared" si="33"/>
        <v>5.8823529411764705E-2</v>
      </c>
      <c r="G71" s="287">
        <f t="shared" si="33"/>
        <v>5.8823529411764705E-2</v>
      </c>
      <c r="H71" s="287">
        <f t="shared" si="33"/>
        <v>1.4705882352941176E-2</v>
      </c>
      <c r="I71" s="287">
        <f t="shared" si="33"/>
        <v>4.4117647058823532E-2</v>
      </c>
      <c r="J71" s="287">
        <f t="shared" si="33"/>
        <v>0</v>
      </c>
      <c r="K71" s="287">
        <f t="shared" si="33"/>
        <v>1</v>
      </c>
    </row>
    <row r="72" spans="1:11" x14ac:dyDescent="0.25">
      <c r="A72" s="218" t="s">
        <v>32</v>
      </c>
      <c r="B72" s="287">
        <f t="shared" ref="B72:K72" si="34">B35/$K35</f>
        <v>0.81</v>
      </c>
      <c r="C72" s="287">
        <f t="shared" si="34"/>
        <v>0.04</v>
      </c>
      <c r="D72" s="287">
        <f t="shared" si="34"/>
        <v>0</v>
      </c>
      <c r="E72" s="287">
        <f t="shared" si="34"/>
        <v>0</v>
      </c>
      <c r="F72" s="287">
        <f t="shared" si="34"/>
        <v>0.01</v>
      </c>
      <c r="G72" s="287">
        <f t="shared" si="34"/>
        <v>0.04</v>
      </c>
      <c r="H72" s="287">
        <f t="shared" si="34"/>
        <v>0</v>
      </c>
      <c r="I72" s="287">
        <f t="shared" si="34"/>
        <v>0.09</v>
      </c>
      <c r="J72" s="287">
        <f t="shared" si="34"/>
        <v>0</v>
      </c>
      <c r="K72" s="287">
        <f t="shared" si="34"/>
        <v>1</v>
      </c>
    </row>
    <row r="73" spans="1:11" x14ac:dyDescent="0.25">
      <c r="A73" s="218" t="s">
        <v>33</v>
      </c>
      <c r="B73" s="287">
        <f t="shared" ref="B73:K73" si="35">B36/$K36</f>
        <v>0.7466666666666667</v>
      </c>
      <c r="C73" s="287">
        <f t="shared" si="35"/>
        <v>5.3333333333333337E-2</v>
      </c>
      <c r="D73" s="287">
        <f t="shared" si="35"/>
        <v>0.02</v>
      </c>
      <c r="E73" s="287">
        <f t="shared" si="35"/>
        <v>0</v>
      </c>
      <c r="F73" s="287">
        <f t="shared" si="35"/>
        <v>5.3333333333333337E-2</v>
      </c>
      <c r="G73" s="287">
        <f t="shared" si="35"/>
        <v>0.02</v>
      </c>
      <c r="H73" s="287">
        <f t="shared" si="35"/>
        <v>6.6666666666666666E-2</v>
      </c>
      <c r="I73" s="287">
        <f t="shared" si="35"/>
        <v>0.04</v>
      </c>
      <c r="J73" s="287">
        <f t="shared" si="35"/>
        <v>0</v>
      </c>
      <c r="K73" s="287">
        <f t="shared" si="35"/>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HL3 Data Quality</vt:lpstr>
      <vt:lpstr>Data over time</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2020-03-04T14:15:06Z</dcterms:modified>
</cp:coreProperties>
</file>