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codeName="ThisWorkbook" defaultThemeVersion="124226"/>
  <mc:AlternateContent xmlns:mc="http://schemas.openxmlformats.org/markup-compatibility/2006">
    <mc:Choice Requires="x15">
      <x15ac:absPath xmlns:x15ac="http://schemas.microsoft.com/office/spreadsheetml/2010/11/ac" url="https://scotsconnect-my.sharepoint.com/personal/iain_scherr_gov_scot/Documents/"/>
    </mc:Choice>
  </mc:AlternateContent>
  <xr:revisionPtr revIDLastSave="0" documentId="8_{DC29C2D8-A0D4-42BD-A71E-0CDB62CC1C5B}" xr6:coauthVersionLast="47" xr6:coauthVersionMax="47" xr10:uidLastSave="{00000000-0000-0000-0000-000000000000}"/>
  <bookViews>
    <workbookView xWindow="-108" yWindow="-108" windowWidth="46296" windowHeight="25536" tabRatio="863" xr2:uid="{00000000-000D-0000-FFFF-FFFF00000000}"/>
  </bookViews>
  <sheets>
    <sheet name="COVER SHEET" sheetId="7" r:id="rId1"/>
    <sheet name="CONTENTS" sheetId="16" r:id="rId2"/>
    <sheet name="DATA SoA overview" sheetId="8" state="hidden" r:id="rId3"/>
    <sheet name="DATA Disabled adaptions" sheetId="9" state="hidden" r:id="rId4"/>
    <sheet name="DATA Work and statutory notices" sheetId="10" state="hidden" r:id="rId5"/>
    <sheet name="DATA Other assistance" sheetId="11" state="hidden" r:id="rId6"/>
    <sheet name="DATA Non-financial assistance" sheetId="12" state="hidden" r:id="rId7"/>
    <sheet name="DATA Below Tolerable Standard" sheetId="13" state="hidden" r:id="rId8"/>
    <sheet name="NOTES" sheetId="17" r:id="rId9"/>
    <sheet name="SoA overview" sheetId="1" r:id="rId10"/>
    <sheet name="All Grants" sheetId="14" r:id="rId11"/>
    <sheet name="Disabled adaptations" sheetId="3" r:id="rId12"/>
    <sheet name="Work and statutory notices" sheetId="2" r:id="rId13"/>
    <sheet name="Other assistance" sheetId="4" r:id="rId14"/>
    <sheet name="Non-financial assistance" sheetId="5" r:id="rId15"/>
    <sheet name="Below Tolerable Standard" sheetId="6" r:id="rId1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4" i="3" l="1"/>
  <c r="T300" i="13"/>
  <c r="S300" i="13"/>
  <c r="R300" i="13"/>
  <c r="Q300" i="13"/>
  <c r="P300" i="13"/>
  <c r="O300" i="13"/>
  <c r="N300" i="13"/>
  <c r="M300" i="13"/>
  <c r="L300" i="13"/>
  <c r="K300" i="13"/>
  <c r="J300" i="13"/>
  <c r="I300" i="13"/>
  <c r="H300" i="13"/>
  <c r="G300" i="13"/>
  <c r="F300" i="13"/>
  <c r="E300" i="13"/>
  <c r="D300" i="13"/>
  <c r="A300" i="13"/>
  <c r="A299" i="13"/>
  <c r="A298" i="13"/>
  <c r="A297" i="13"/>
  <c r="A296" i="13"/>
  <c r="A295" i="13"/>
  <c r="A294" i="13"/>
  <c r="A293" i="13"/>
  <c r="A292" i="13"/>
  <c r="A291" i="13"/>
  <c r="A290" i="13"/>
  <c r="A289" i="13"/>
  <c r="A288" i="13"/>
  <c r="A287" i="13"/>
  <c r="A286" i="13"/>
  <c r="A285" i="13"/>
  <c r="A284" i="13"/>
  <c r="A283" i="13"/>
  <c r="A282" i="13"/>
  <c r="A281" i="13"/>
  <c r="A280" i="13"/>
  <c r="A279" i="13"/>
  <c r="A278" i="13"/>
  <c r="A277" i="13"/>
  <c r="A276" i="13"/>
  <c r="A275" i="13"/>
  <c r="A274" i="13"/>
  <c r="A273" i="13"/>
  <c r="A272" i="13"/>
  <c r="A271" i="13"/>
  <c r="A270" i="13"/>
  <c r="A269" i="13"/>
  <c r="A268" i="13"/>
  <c r="I299" i="12"/>
  <c r="H299" i="12"/>
  <c r="G299" i="12"/>
  <c r="F299" i="12"/>
  <c r="E299" i="12"/>
  <c r="D299" i="12"/>
  <c r="A299" i="12"/>
  <c r="A298" i="12"/>
  <c r="A297" i="12"/>
  <c r="A296" i="12"/>
  <c r="A295" i="12"/>
  <c r="A294" i="12"/>
  <c r="A293" i="12"/>
  <c r="A292" i="12"/>
  <c r="A291" i="12"/>
  <c r="A290" i="12"/>
  <c r="A289" i="12"/>
  <c r="A288" i="12"/>
  <c r="A287" i="12"/>
  <c r="A286" i="12"/>
  <c r="A285" i="12"/>
  <c r="A284" i="12"/>
  <c r="A283" i="12"/>
  <c r="A282" i="12"/>
  <c r="A281" i="12"/>
  <c r="A280" i="12"/>
  <c r="A279" i="12"/>
  <c r="A278" i="12"/>
  <c r="A277" i="12"/>
  <c r="A276" i="12"/>
  <c r="A275" i="12"/>
  <c r="A274" i="12"/>
  <c r="A273" i="12"/>
  <c r="A272" i="12"/>
  <c r="A271" i="12"/>
  <c r="A270" i="12"/>
  <c r="A269" i="12"/>
  <c r="A268" i="12"/>
  <c r="A267" i="12"/>
  <c r="N300" i="11"/>
  <c r="M300" i="11"/>
  <c r="L300" i="11"/>
  <c r="K300" i="11"/>
  <c r="J300" i="11"/>
  <c r="I300" i="11"/>
  <c r="H300" i="11"/>
  <c r="G300" i="11"/>
  <c r="F300" i="11"/>
  <c r="E300" i="11"/>
  <c r="B300" i="11"/>
  <c r="B299" i="11"/>
  <c r="B298" i="11"/>
  <c r="B297" i="11"/>
  <c r="B296" i="11"/>
  <c r="B295" i="11"/>
  <c r="B294" i="11"/>
  <c r="B293" i="11"/>
  <c r="B292" i="11"/>
  <c r="B291" i="11"/>
  <c r="B290" i="11"/>
  <c r="B289" i="11"/>
  <c r="B288" i="11"/>
  <c r="B287" i="11"/>
  <c r="B286" i="11"/>
  <c r="B285" i="11"/>
  <c r="B284" i="11"/>
  <c r="B283" i="11"/>
  <c r="B282" i="11"/>
  <c r="B281" i="11"/>
  <c r="B280" i="11"/>
  <c r="B279" i="11"/>
  <c r="B278" i="11"/>
  <c r="B277" i="11"/>
  <c r="B276" i="11"/>
  <c r="B275" i="11"/>
  <c r="B274" i="11"/>
  <c r="B273" i="11"/>
  <c r="B272" i="11"/>
  <c r="B271" i="11"/>
  <c r="B270" i="11"/>
  <c r="B269" i="11"/>
  <c r="B268" i="11"/>
  <c r="BB300" i="10"/>
  <c r="BA300" i="10"/>
  <c r="AZ300" i="10"/>
  <c r="AY300" i="10"/>
  <c r="AX300" i="10"/>
  <c r="AW300" i="10"/>
  <c r="AV300" i="10"/>
  <c r="AU300" i="10"/>
  <c r="AT300" i="10"/>
  <c r="AS300" i="10"/>
  <c r="AR300" i="10"/>
  <c r="AQ300" i="10"/>
  <c r="AP300" i="10"/>
  <c r="AO300" i="10"/>
  <c r="AN300" i="10"/>
  <c r="AM300" i="10"/>
  <c r="AL300" i="10"/>
  <c r="AK300" i="10"/>
  <c r="AJ300" i="10"/>
  <c r="AI300" i="10"/>
  <c r="AH300" i="10"/>
  <c r="AG300" i="10"/>
  <c r="AF300" i="10"/>
  <c r="AE300" i="10"/>
  <c r="AD300" i="10"/>
  <c r="AC300" i="10"/>
  <c r="AB300" i="10"/>
  <c r="AA300" i="10"/>
  <c r="Z300" i="10"/>
  <c r="Y300" i="10"/>
  <c r="X300" i="10"/>
  <c r="W300" i="10"/>
  <c r="V300" i="10"/>
  <c r="U300" i="10"/>
  <c r="T300" i="10"/>
  <c r="S300" i="10"/>
  <c r="R300" i="10"/>
  <c r="Q300" i="10"/>
  <c r="P300" i="10"/>
  <c r="O300" i="10"/>
  <c r="N300" i="10"/>
  <c r="M300" i="10"/>
  <c r="L300" i="10"/>
  <c r="K300" i="10"/>
  <c r="J300" i="10"/>
  <c r="I300" i="10"/>
  <c r="H300" i="10"/>
  <c r="G300" i="10"/>
  <c r="F300" i="10"/>
  <c r="E300" i="10"/>
  <c r="B300" i="10"/>
  <c r="B299" i="10"/>
  <c r="B298" i="10"/>
  <c r="B297" i="10"/>
  <c r="B296" i="10"/>
  <c r="B295" i="10"/>
  <c r="B294" i="10"/>
  <c r="B293" i="10"/>
  <c r="B292" i="10"/>
  <c r="B291" i="10"/>
  <c r="B290" i="10"/>
  <c r="B289" i="10"/>
  <c r="B288" i="10"/>
  <c r="B287" i="10"/>
  <c r="B286" i="10"/>
  <c r="B285" i="10"/>
  <c r="B284" i="10"/>
  <c r="B283" i="10"/>
  <c r="B282" i="10"/>
  <c r="B281" i="10"/>
  <c r="B280" i="10"/>
  <c r="B279" i="10"/>
  <c r="B278" i="10"/>
  <c r="B277" i="10"/>
  <c r="B276" i="10"/>
  <c r="B275" i="10"/>
  <c r="B274" i="10"/>
  <c r="B273" i="10"/>
  <c r="B272" i="10"/>
  <c r="B271" i="10"/>
  <c r="B270" i="10"/>
  <c r="B269" i="10"/>
  <c r="B268" i="10"/>
  <c r="AG317" i="9"/>
  <c r="AF317" i="9"/>
  <c r="AE317" i="9"/>
  <c r="AD317" i="9"/>
  <c r="AC317" i="9"/>
  <c r="AB317" i="9"/>
  <c r="AA317" i="9"/>
  <c r="Z317" i="9"/>
  <c r="Y317" i="9"/>
  <c r="X317" i="9"/>
  <c r="W317" i="9"/>
  <c r="V317" i="9"/>
  <c r="U317" i="9"/>
  <c r="T317" i="9"/>
  <c r="S317" i="9"/>
  <c r="R317" i="9"/>
  <c r="Q317" i="9"/>
  <c r="P317" i="9"/>
  <c r="O317" i="9"/>
  <c r="N317" i="9"/>
  <c r="M317" i="9"/>
  <c r="L317" i="9"/>
  <c r="K317" i="9"/>
  <c r="J317" i="9"/>
  <c r="I317" i="9"/>
  <c r="H317" i="9"/>
  <c r="G317" i="9"/>
  <c r="F317" i="9"/>
  <c r="E317" i="9"/>
  <c r="D317" i="9"/>
  <c r="A317" i="9"/>
  <c r="A316" i="9"/>
  <c r="A315" i="9"/>
  <c r="A314" i="9"/>
  <c r="A313" i="9"/>
  <c r="A312" i="9"/>
  <c r="A311" i="9"/>
  <c r="A310" i="9"/>
  <c r="A309" i="9"/>
  <c r="A308" i="9"/>
  <c r="A307" i="9"/>
  <c r="A306" i="9"/>
  <c r="A305" i="9"/>
  <c r="A304" i="9"/>
  <c r="A303" i="9"/>
  <c r="A302" i="9"/>
  <c r="A301" i="9"/>
  <c r="A300" i="9"/>
  <c r="A299" i="9"/>
  <c r="A298" i="9"/>
  <c r="A297" i="9"/>
  <c r="A296" i="9"/>
  <c r="A295" i="9"/>
  <c r="A294" i="9"/>
  <c r="A293" i="9"/>
  <c r="A292" i="9"/>
  <c r="A291" i="9"/>
  <c r="A290" i="9"/>
  <c r="A289" i="9"/>
  <c r="A288" i="9"/>
  <c r="A287" i="9"/>
  <c r="A286" i="9"/>
  <c r="A285" i="9"/>
  <c r="AQ300" i="8"/>
  <c r="AP300" i="8"/>
  <c r="AO300" i="8"/>
  <c r="AN300" i="8"/>
  <c r="AM300" i="8"/>
  <c r="AL300" i="8"/>
  <c r="AK300" i="8"/>
  <c r="AJ300" i="8"/>
  <c r="AI300" i="8"/>
  <c r="AH300" i="8"/>
  <c r="AG300" i="8"/>
  <c r="AF300" i="8"/>
  <c r="AE300" i="8"/>
  <c r="AD300" i="8"/>
  <c r="AC300" i="8"/>
  <c r="AB300" i="8"/>
  <c r="AA300" i="8"/>
  <c r="Z300" i="8"/>
  <c r="Y300" i="8"/>
  <c r="X300" i="8"/>
  <c r="W300" i="8"/>
  <c r="V300" i="8"/>
  <c r="U300" i="8"/>
  <c r="T300" i="8"/>
  <c r="S300" i="8"/>
  <c r="R300" i="8"/>
  <c r="Q300" i="8"/>
  <c r="P300" i="8"/>
  <c r="O300" i="8"/>
  <c r="N300" i="8"/>
  <c r="M300" i="8"/>
  <c r="L300" i="8"/>
  <c r="K300" i="8"/>
  <c r="J300" i="8"/>
  <c r="I300" i="8"/>
  <c r="H300" i="8"/>
  <c r="G300" i="8"/>
  <c r="F300" i="8"/>
  <c r="E300" i="8"/>
  <c r="D300" i="8"/>
  <c r="C300" i="8"/>
  <c r="C299" i="8"/>
  <c r="C298" i="8"/>
  <c r="C297" i="8"/>
  <c r="C296" i="8"/>
  <c r="C295" i="8"/>
  <c r="C294" i="8"/>
  <c r="C293" i="8"/>
  <c r="C292" i="8"/>
  <c r="C291" i="8"/>
  <c r="C290" i="8"/>
  <c r="C289" i="8"/>
  <c r="C288" i="8"/>
  <c r="C287" i="8"/>
  <c r="C286" i="8"/>
  <c r="C285" i="8"/>
  <c r="C284" i="8"/>
  <c r="C283" i="8"/>
  <c r="C282" i="8"/>
  <c r="C281" i="8"/>
  <c r="C280" i="8"/>
  <c r="C279" i="8"/>
  <c r="C278" i="8"/>
  <c r="C277" i="8"/>
  <c r="C276" i="8"/>
  <c r="C275" i="8"/>
  <c r="C274" i="8"/>
  <c r="C273" i="8"/>
  <c r="C272" i="8"/>
  <c r="C271" i="8"/>
  <c r="C270" i="8"/>
  <c r="C269" i="8"/>
  <c r="C268" i="8"/>
  <c r="E267" i="13"/>
  <c r="F267" i="13"/>
  <c r="G267" i="13"/>
  <c r="H267" i="13"/>
  <c r="I267" i="13"/>
  <c r="J267" i="13"/>
  <c r="K267" i="13"/>
  <c r="L267" i="13"/>
  <c r="M267" i="13"/>
  <c r="N267" i="13"/>
  <c r="O267" i="13"/>
  <c r="P267" i="13"/>
  <c r="Q267" i="13"/>
  <c r="R267" i="13"/>
  <c r="S267" i="13"/>
  <c r="T267" i="13"/>
  <c r="D267" i="13"/>
  <c r="A235" i="13"/>
  <c r="A236" i="13"/>
  <c r="A237" i="13"/>
  <c r="A238" i="13"/>
  <c r="A239" i="13"/>
  <c r="A240" i="13"/>
  <c r="A241" i="13"/>
  <c r="A242" i="13"/>
  <c r="A243" i="13"/>
  <c r="A244" i="13"/>
  <c r="A245" i="13"/>
  <c r="A246" i="13"/>
  <c r="A247" i="13"/>
  <c r="A248" i="13"/>
  <c r="A249" i="13"/>
  <c r="A250" i="13"/>
  <c r="A251" i="13"/>
  <c r="A252" i="13"/>
  <c r="A253" i="13"/>
  <c r="A254" i="13"/>
  <c r="A255" i="13"/>
  <c r="A256" i="13"/>
  <c r="A257" i="13"/>
  <c r="A258" i="13"/>
  <c r="A259" i="13"/>
  <c r="A260" i="13"/>
  <c r="A261" i="13"/>
  <c r="A262" i="13"/>
  <c r="A263" i="13"/>
  <c r="A264" i="13"/>
  <c r="A265" i="13"/>
  <c r="A266" i="13"/>
  <c r="A267" i="13"/>
  <c r="E266" i="12"/>
  <c r="F266" i="12"/>
  <c r="G266" i="12"/>
  <c r="H266" i="12"/>
  <c r="I266" i="12"/>
  <c r="D266" i="12"/>
  <c r="A255" i="12"/>
  <c r="A256" i="12"/>
  <c r="A257" i="12"/>
  <c r="A258" i="12"/>
  <c r="A259" i="12"/>
  <c r="A260" i="12"/>
  <c r="A261" i="12"/>
  <c r="A262" i="12"/>
  <c r="A263" i="12"/>
  <c r="A264" i="12"/>
  <c r="A265" i="12"/>
  <c r="A266" i="12"/>
  <c r="A234" i="12"/>
  <c r="A235" i="12"/>
  <c r="A236" i="12"/>
  <c r="A237" i="12"/>
  <c r="A238" i="12"/>
  <c r="A239" i="12"/>
  <c r="A240" i="12"/>
  <c r="A241" i="12"/>
  <c r="A242" i="12"/>
  <c r="A243" i="12"/>
  <c r="A244" i="12"/>
  <c r="A245" i="12"/>
  <c r="A246" i="12"/>
  <c r="A247" i="12"/>
  <c r="A248" i="12"/>
  <c r="A249" i="12"/>
  <c r="A250" i="12"/>
  <c r="A251" i="12"/>
  <c r="A252" i="12"/>
  <c r="A253" i="12"/>
  <c r="A254" i="12"/>
  <c r="F267" i="11"/>
  <c r="G267" i="11"/>
  <c r="H267" i="11"/>
  <c r="I267" i="11"/>
  <c r="J267" i="11"/>
  <c r="K267" i="11"/>
  <c r="L267" i="11"/>
  <c r="M267" i="11"/>
  <c r="N267" i="11"/>
  <c r="B235" i="11"/>
  <c r="B236" i="11"/>
  <c r="B237" i="11"/>
  <c r="B238" i="11"/>
  <c r="B239" i="11"/>
  <c r="B240" i="11"/>
  <c r="B241" i="11"/>
  <c r="B242" i="11"/>
  <c r="B243" i="11"/>
  <c r="B244" i="11"/>
  <c r="B245" i="11"/>
  <c r="B246" i="11"/>
  <c r="B247" i="11"/>
  <c r="B248" i="11"/>
  <c r="B249" i="11"/>
  <c r="B250" i="11"/>
  <c r="B251" i="11"/>
  <c r="B252" i="11"/>
  <c r="B253" i="11"/>
  <c r="B254" i="11"/>
  <c r="B255" i="11"/>
  <c r="B256" i="11"/>
  <c r="B257" i="11"/>
  <c r="B258" i="11"/>
  <c r="B259" i="11"/>
  <c r="B260" i="11"/>
  <c r="B261" i="11"/>
  <c r="B262" i="11"/>
  <c r="B263" i="11"/>
  <c r="B264" i="11"/>
  <c r="B265" i="11"/>
  <c r="B266" i="11"/>
  <c r="B267" i="11"/>
  <c r="E267" i="11"/>
  <c r="F267" i="10"/>
  <c r="G267" i="10"/>
  <c r="H267" i="10"/>
  <c r="I267" i="10"/>
  <c r="J267" i="10"/>
  <c r="K267" i="10"/>
  <c r="L267" i="10"/>
  <c r="M267" i="10"/>
  <c r="N267" i="10"/>
  <c r="O267" i="10"/>
  <c r="P267" i="10"/>
  <c r="Q267" i="10"/>
  <c r="R267" i="10"/>
  <c r="S267" i="10"/>
  <c r="T267" i="10"/>
  <c r="U267" i="10"/>
  <c r="V267" i="10"/>
  <c r="W267" i="10"/>
  <c r="X267" i="10"/>
  <c r="Y267" i="10"/>
  <c r="Z267" i="10"/>
  <c r="AA267" i="10"/>
  <c r="AB267" i="10"/>
  <c r="AC267" i="10"/>
  <c r="AD267" i="10"/>
  <c r="AE267" i="10"/>
  <c r="AF267" i="10"/>
  <c r="AG267" i="10"/>
  <c r="AH267" i="10"/>
  <c r="AI267" i="10"/>
  <c r="AJ267" i="10"/>
  <c r="AK267" i="10"/>
  <c r="AL267" i="10"/>
  <c r="AM267" i="10"/>
  <c r="AN267" i="10"/>
  <c r="AO267" i="10"/>
  <c r="AP267" i="10"/>
  <c r="AQ267" i="10"/>
  <c r="AR267" i="10"/>
  <c r="AS267" i="10"/>
  <c r="AT267" i="10"/>
  <c r="AU267" i="10"/>
  <c r="AV267" i="10"/>
  <c r="AW267" i="10"/>
  <c r="AX267" i="10"/>
  <c r="AY267" i="10"/>
  <c r="AZ267" i="10"/>
  <c r="BA267" i="10"/>
  <c r="BB267" i="10"/>
  <c r="B235" i="10"/>
  <c r="B236" i="10"/>
  <c r="B237" i="10"/>
  <c r="B238" i="10"/>
  <c r="B239" i="10"/>
  <c r="B240" i="10"/>
  <c r="B241" i="10"/>
  <c r="B242" i="10"/>
  <c r="B243" i="10"/>
  <c r="B244" i="10"/>
  <c r="B245" i="10"/>
  <c r="B246" i="10"/>
  <c r="B247" i="10"/>
  <c r="B248" i="10"/>
  <c r="B249" i="10"/>
  <c r="B250" i="10"/>
  <c r="B251" i="10"/>
  <c r="B252" i="10"/>
  <c r="B253" i="10"/>
  <c r="B254" i="10"/>
  <c r="B255" i="10"/>
  <c r="B256" i="10"/>
  <c r="B257" i="10"/>
  <c r="B258" i="10"/>
  <c r="B259" i="10"/>
  <c r="B260" i="10"/>
  <c r="B261" i="10"/>
  <c r="B262" i="10"/>
  <c r="B263" i="10"/>
  <c r="B264" i="10"/>
  <c r="B265" i="10"/>
  <c r="B266" i="10"/>
  <c r="B267" i="10"/>
  <c r="E267" i="10"/>
  <c r="E284" i="9"/>
  <c r="F284" i="9"/>
  <c r="G284" i="9"/>
  <c r="H284" i="9"/>
  <c r="I284" i="9"/>
  <c r="J284" i="9"/>
  <c r="K284" i="9"/>
  <c r="L284" i="9"/>
  <c r="M284" i="9"/>
  <c r="N284" i="9"/>
  <c r="O284" i="9"/>
  <c r="P284" i="9"/>
  <c r="Q284" i="9"/>
  <c r="R284" i="9"/>
  <c r="S284" i="9"/>
  <c r="T284" i="9"/>
  <c r="U284" i="9"/>
  <c r="V284" i="9"/>
  <c r="W284" i="9"/>
  <c r="X284" i="9"/>
  <c r="Y284" i="9"/>
  <c r="Z284" i="9"/>
  <c r="AA284" i="9"/>
  <c r="AB284" i="9"/>
  <c r="AC284" i="9"/>
  <c r="AD284" i="9"/>
  <c r="AE284" i="9"/>
  <c r="AF284" i="9"/>
  <c r="AG284" i="9"/>
  <c r="D284" i="9"/>
  <c r="A252" i="9"/>
  <c r="A253" i="9"/>
  <c r="A254" i="9"/>
  <c r="A255" i="9"/>
  <c r="A256" i="9"/>
  <c r="A257" i="9"/>
  <c r="A258" i="9"/>
  <c r="A259" i="9"/>
  <c r="A260" i="9"/>
  <c r="A261" i="9"/>
  <c r="A262" i="9"/>
  <c r="A263" i="9"/>
  <c r="A264" i="9"/>
  <c r="A265" i="9"/>
  <c r="A266" i="9"/>
  <c r="A267" i="9"/>
  <c r="A268" i="9"/>
  <c r="A269" i="9"/>
  <c r="A270" i="9"/>
  <c r="A271" i="9"/>
  <c r="A272" i="9"/>
  <c r="A273" i="9"/>
  <c r="A274" i="9"/>
  <c r="A275" i="9"/>
  <c r="A276" i="9"/>
  <c r="A277" i="9"/>
  <c r="A278" i="9"/>
  <c r="A279" i="9"/>
  <c r="A280" i="9"/>
  <c r="A281" i="9"/>
  <c r="A282" i="9"/>
  <c r="A283" i="9"/>
  <c r="A284" i="9"/>
  <c r="E267" i="8"/>
  <c r="F267" i="8"/>
  <c r="G267" i="8"/>
  <c r="H267" i="8"/>
  <c r="I267" i="8"/>
  <c r="J267" i="8"/>
  <c r="K267" i="8"/>
  <c r="L267" i="8"/>
  <c r="M267" i="8"/>
  <c r="N267" i="8"/>
  <c r="O267" i="8"/>
  <c r="P267" i="8"/>
  <c r="Q267" i="8"/>
  <c r="R267" i="8"/>
  <c r="S267" i="8"/>
  <c r="T267" i="8"/>
  <c r="U267" i="8"/>
  <c r="V267" i="8"/>
  <c r="W267" i="8"/>
  <c r="X267" i="8"/>
  <c r="Y267" i="8"/>
  <c r="Z267" i="8"/>
  <c r="AA267" i="8"/>
  <c r="AB267" i="8"/>
  <c r="AC267" i="8"/>
  <c r="AD267" i="8"/>
  <c r="AE267" i="8"/>
  <c r="AF267" i="8"/>
  <c r="AG267" i="8"/>
  <c r="AH267" i="8"/>
  <c r="AI267" i="8"/>
  <c r="AJ267" i="8"/>
  <c r="AK267" i="8"/>
  <c r="AL267" i="8"/>
  <c r="AM267" i="8"/>
  <c r="AN267" i="8"/>
  <c r="AO267" i="8"/>
  <c r="AP267" i="8"/>
  <c r="AQ267" i="8"/>
  <c r="C235" i="8"/>
  <c r="C236" i="8"/>
  <c r="C237" i="8"/>
  <c r="C238" i="8"/>
  <c r="C239" i="8"/>
  <c r="C240" i="8"/>
  <c r="C241" i="8"/>
  <c r="C242" i="8"/>
  <c r="C243" i="8"/>
  <c r="C244" i="8"/>
  <c r="C245" i="8"/>
  <c r="C246" i="8"/>
  <c r="C247" i="8"/>
  <c r="C248" i="8"/>
  <c r="C249" i="8"/>
  <c r="C250" i="8"/>
  <c r="C251" i="8"/>
  <c r="C252" i="8"/>
  <c r="C253" i="8"/>
  <c r="C254" i="8"/>
  <c r="C255" i="8"/>
  <c r="C256" i="8"/>
  <c r="C257" i="8"/>
  <c r="C258" i="8"/>
  <c r="C259" i="8"/>
  <c r="C260" i="8"/>
  <c r="C261" i="8"/>
  <c r="C262" i="8"/>
  <c r="C263" i="8"/>
  <c r="C264" i="8"/>
  <c r="C265" i="8"/>
  <c r="C266" i="8"/>
  <c r="C267" i="8"/>
  <c r="D267" i="8"/>
  <c r="AQ201" i="8"/>
  <c r="AQ234" i="8"/>
  <c r="T234" i="13"/>
  <c r="S234" i="13"/>
  <c r="R234" i="13"/>
  <c r="Q234" i="13"/>
  <c r="P234" i="13"/>
  <c r="O234" i="13"/>
  <c r="N234" i="13"/>
  <c r="M234" i="13"/>
  <c r="L234" i="13"/>
  <c r="K234" i="13"/>
  <c r="J234" i="13"/>
  <c r="I234" i="13"/>
  <c r="H234" i="13"/>
  <c r="G234" i="13"/>
  <c r="F234" i="13"/>
  <c r="E234" i="13"/>
  <c r="D234" i="13"/>
  <c r="A234" i="13"/>
  <c r="A233" i="13"/>
  <c r="A232" i="13"/>
  <c r="A231" i="13"/>
  <c r="A230" i="13"/>
  <c r="A229" i="13"/>
  <c r="A228" i="13"/>
  <c r="A227" i="13"/>
  <c r="A226" i="13"/>
  <c r="A225" i="13"/>
  <c r="A224" i="13"/>
  <c r="A223" i="13"/>
  <c r="A222" i="13"/>
  <c r="A221" i="13"/>
  <c r="A220" i="13"/>
  <c r="A219" i="13"/>
  <c r="A218" i="13"/>
  <c r="A217" i="13"/>
  <c r="A216" i="13"/>
  <c r="A215" i="13"/>
  <c r="A214" i="13"/>
  <c r="A213" i="13"/>
  <c r="A212" i="13"/>
  <c r="A211" i="13"/>
  <c r="A210" i="13"/>
  <c r="A209" i="13"/>
  <c r="A208" i="13"/>
  <c r="A207" i="13"/>
  <c r="A206" i="13"/>
  <c r="A205" i="13"/>
  <c r="A204" i="13"/>
  <c r="A203" i="13"/>
  <c r="A202" i="13"/>
  <c r="T201" i="13"/>
  <c r="S201" i="13"/>
  <c r="R201" i="13"/>
  <c r="Q201" i="13"/>
  <c r="P201" i="13"/>
  <c r="O201" i="13"/>
  <c r="N201" i="13"/>
  <c r="M201" i="13"/>
  <c r="L201" i="13"/>
  <c r="K201" i="13"/>
  <c r="J201" i="13"/>
  <c r="I201" i="13"/>
  <c r="H201" i="13"/>
  <c r="G201" i="13"/>
  <c r="F201" i="13"/>
  <c r="E201" i="13"/>
  <c r="D201" i="13"/>
  <c r="A201" i="13"/>
  <c r="A200" i="13"/>
  <c r="A199" i="13"/>
  <c r="A198" i="13"/>
  <c r="A197" i="13"/>
  <c r="A196" i="13"/>
  <c r="A195" i="13"/>
  <c r="A194" i="13"/>
  <c r="A193" i="13"/>
  <c r="A192" i="13"/>
  <c r="A191" i="13"/>
  <c r="A190" i="13"/>
  <c r="A189" i="13"/>
  <c r="A188" i="13"/>
  <c r="A187" i="13"/>
  <c r="A186" i="13"/>
  <c r="A185" i="13"/>
  <c r="A184" i="13"/>
  <c r="A183" i="13"/>
  <c r="A182" i="13"/>
  <c r="A181" i="13"/>
  <c r="A180" i="13"/>
  <c r="A179" i="13"/>
  <c r="A178" i="13"/>
  <c r="A177" i="13"/>
  <c r="A176" i="13"/>
  <c r="A175" i="13"/>
  <c r="A174" i="13"/>
  <c r="A173" i="13"/>
  <c r="A172" i="13"/>
  <c r="A171" i="13"/>
  <c r="A170" i="13"/>
  <c r="A169" i="13"/>
  <c r="I233" i="12"/>
  <c r="H233" i="12"/>
  <c r="G233" i="12"/>
  <c r="F233" i="12"/>
  <c r="E233" i="12"/>
  <c r="D233" i="12"/>
  <c r="A233" i="12"/>
  <c r="A232" i="12"/>
  <c r="A231" i="12"/>
  <c r="A230" i="12"/>
  <c r="A229" i="12"/>
  <c r="A228" i="12"/>
  <c r="A227" i="12"/>
  <c r="A226" i="12"/>
  <c r="A225" i="12"/>
  <c r="A224" i="12"/>
  <c r="A223" i="12"/>
  <c r="A222" i="12"/>
  <c r="A221" i="12"/>
  <c r="A219" i="12"/>
  <c r="A218" i="12"/>
  <c r="A217" i="12"/>
  <c r="A216" i="12"/>
  <c r="A215" i="12"/>
  <c r="A214" i="12"/>
  <c r="A213" i="12"/>
  <c r="A212" i="12"/>
  <c r="A211" i="12"/>
  <c r="A210" i="12"/>
  <c r="A209" i="12"/>
  <c r="A208" i="12"/>
  <c r="A207" i="12"/>
  <c r="A206" i="12"/>
  <c r="A205" i="12"/>
  <c r="A204" i="12"/>
  <c r="A203" i="12"/>
  <c r="A202" i="12"/>
  <c r="A201" i="12"/>
  <c r="I200" i="12"/>
  <c r="H200" i="12"/>
  <c r="G200" i="12"/>
  <c r="F200" i="12"/>
  <c r="E200" i="12"/>
  <c r="D200" i="12"/>
  <c r="A200" i="12"/>
  <c r="A199" i="12"/>
  <c r="A198" i="12"/>
  <c r="A197" i="12"/>
  <c r="A196" i="12"/>
  <c r="A195" i="12"/>
  <c r="A194" i="12"/>
  <c r="A193" i="12"/>
  <c r="A192" i="12"/>
  <c r="A191" i="12"/>
  <c r="A190" i="12"/>
  <c r="A189" i="12"/>
  <c r="A188" i="12"/>
  <c r="A186" i="12"/>
  <c r="A185" i="12"/>
  <c r="A184" i="12"/>
  <c r="A183" i="12"/>
  <c r="A182" i="12"/>
  <c r="A181" i="12"/>
  <c r="A180" i="12"/>
  <c r="A179" i="12"/>
  <c r="A178" i="12"/>
  <c r="A177" i="12"/>
  <c r="A176" i="12"/>
  <c r="A175" i="12"/>
  <c r="A174" i="12"/>
  <c r="A173" i="12"/>
  <c r="A172" i="12"/>
  <c r="A171" i="12"/>
  <c r="A170" i="12"/>
  <c r="A169" i="12"/>
  <c r="A168" i="12"/>
  <c r="N234" i="11"/>
  <c r="M234" i="11"/>
  <c r="L234" i="11"/>
  <c r="K234" i="11"/>
  <c r="J234" i="11"/>
  <c r="I234" i="11"/>
  <c r="H234" i="11"/>
  <c r="G234" i="11"/>
  <c r="F234" i="11"/>
  <c r="E234" i="11"/>
  <c r="B234" i="11"/>
  <c r="B233" i="11"/>
  <c r="B232" i="11"/>
  <c r="B231" i="11"/>
  <c r="B230" i="11"/>
  <c r="B229" i="11"/>
  <c r="B228" i="11"/>
  <c r="B227" i="11"/>
  <c r="B226" i="11"/>
  <c r="B225" i="11"/>
  <c r="B224" i="11"/>
  <c r="B223" i="11"/>
  <c r="B222" i="11"/>
  <c r="B221" i="11"/>
  <c r="B220" i="11"/>
  <c r="B219" i="11"/>
  <c r="B218" i="11"/>
  <c r="B217" i="11"/>
  <c r="B216" i="11"/>
  <c r="B215" i="11"/>
  <c r="B214" i="11"/>
  <c r="B213" i="11"/>
  <c r="B212" i="11"/>
  <c r="B211" i="11"/>
  <c r="B210" i="11"/>
  <c r="B209" i="11"/>
  <c r="B208" i="11"/>
  <c r="B207" i="11"/>
  <c r="B206" i="11"/>
  <c r="B205" i="11"/>
  <c r="B204" i="11"/>
  <c r="B203" i="11"/>
  <c r="B202" i="11"/>
  <c r="N201" i="11"/>
  <c r="M201" i="11"/>
  <c r="L201" i="11"/>
  <c r="K201" i="11"/>
  <c r="J201" i="11"/>
  <c r="I201" i="11"/>
  <c r="H201" i="11"/>
  <c r="G201" i="11"/>
  <c r="F201" i="11"/>
  <c r="E201" i="11"/>
  <c r="B201" i="11"/>
  <c r="B200" i="11"/>
  <c r="B199" i="11"/>
  <c r="B198" i="11"/>
  <c r="B197" i="11"/>
  <c r="B196" i="11"/>
  <c r="B195" i="11"/>
  <c r="B194" i="11"/>
  <c r="B193" i="11"/>
  <c r="B192" i="11"/>
  <c r="B191" i="11"/>
  <c r="B190" i="11"/>
  <c r="B189" i="11"/>
  <c r="B188" i="11"/>
  <c r="B187" i="11"/>
  <c r="B186" i="11"/>
  <c r="B185" i="11"/>
  <c r="B184" i="11"/>
  <c r="B183" i="11"/>
  <c r="B182" i="11"/>
  <c r="B181" i="11"/>
  <c r="B180" i="11"/>
  <c r="B179" i="11"/>
  <c r="B178" i="11"/>
  <c r="B177" i="11"/>
  <c r="B176" i="11"/>
  <c r="B175" i="11"/>
  <c r="B174" i="11"/>
  <c r="B173" i="11"/>
  <c r="B172" i="11"/>
  <c r="B171" i="11"/>
  <c r="B170" i="11"/>
  <c r="B169" i="11"/>
  <c r="BB234" i="10"/>
  <c r="BA234" i="10"/>
  <c r="AZ234" i="10"/>
  <c r="AY234" i="10"/>
  <c r="AX234" i="10"/>
  <c r="AW234" i="10"/>
  <c r="AV234" i="10"/>
  <c r="AU234" i="10"/>
  <c r="AT234" i="10"/>
  <c r="AS234" i="10"/>
  <c r="AR234" i="10"/>
  <c r="AQ234" i="10"/>
  <c r="AP234" i="10"/>
  <c r="AO234" i="10"/>
  <c r="AN234" i="10"/>
  <c r="AM234" i="10"/>
  <c r="AL234" i="10"/>
  <c r="AK234" i="10"/>
  <c r="AJ234" i="10"/>
  <c r="AI234" i="10"/>
  <c r="AH234" i="10"/>
  <c r="AG234" i="10"/>
  <c r="AF234" i="10"/>
  <c r="AE234" i="10"/>
  <c r="AD234" i="10"/>
  <c r="AC234" i="10"/>
  <c r="AB234" i="10"/>
  <c r="AA234" i="10"/>
  <c r="Z234" i="10"/>
  <c r="Y234" i="10"/>
  <c r="X234" i="10"/>
  <c r="W234" i="10"/>
  <c r="V234" i="10"/>
  <c r="U234" i="10"/>
  <c r="T234" i="10"/>
  <c r="S234" i="10"/>
  <c r="R234" i="10"/>
  <c r="Q234" i="10"/>
  <c r="P234" i="10"/>
  <c r="O234" i="10"/>
  <c r="N234" i="10"/>
  <c r="M234" i="10"/>
  <c r="L234" i="10"/>
  <c r="K234" i="10"/>
  <c r="J234" i="10"/>
  <c r="I234" i="10"/>
  <c r="H234" i="10"/>
  <c r="G234" i="10"/>
  <c r="F234" i="10"/>
  <c r="E234" i="10"/>
  <c r="B234" i="10"/>
  <c r="B233" i="10"/>
  <c r="B232" i="10"/>
  <c r="B231" i="10"/>
  <c r="B230" i="10"/>
  <c r="B229" i="10"/>
  <c r="B228" i="10"/>
  <c r="B227" i="10"/>
  <c r="B226" i="10"/>
  <c r="B225" i="10"/>
  <c r="B224" i="10"/>
  <c r="B223" i="10"/>
  <c r="B222" i="10"/>
  <c r="B221" i="10"/>
  <c r="B220" i="10"/>
  <c r="B219" i="10"/>
  <c r="B218" i="10"/>
  <c r="B217" i="10"/>
  <c r="B216" i="10"/>
  <c r="B215" i="10"/>
  <c r="B214" i="10"/>
  <c r="B213" i="10"/>
  <c r="B212" i="10"/>
  <c r="B211" i="10"/>
  <c r="B210" i="10"/>
  <c r="B209" i="10"/>
  <c r="B208" i="10"/>
  <c r="B207" i="10"/>
  <c r="B206" i="10"/>
  <c r="B205" i="10"/>
  <c r="B204" i="10"/>
  <c r="B203" i="10"/>
  <c r="B202" i="10"/>
  <c r="BB201" i="10"/>
  <c r="BA201" i="10"/>
  <c r="AZ201" i="10"/>
  <c r="AY201" i="10"/>
  <c r="AX201" i="10"/>
  <c r="AW201" i="10"/>
  <c r="AV201" i="10"/>
  <c r="AU201" i="10"/>
  <c r="AT201" i="10"/>
  <c r="AS201" i="10"/>
  <c r="AR201" i="10"/>
  <c r="AQ201" i="10"/>
  <c r="AP201" i="10"/>
  <c r="AO201" i="10"/>
  <c r="AN201" i="10"/>
  <c r="AM201" i="10"/>
  <c r="AL201" i="10"/>
  <c r="AK201" i="10"/>
  <c r="AJ201" i="10"/>
  <c r="AI201" i="10"/>
  <c r="AH201" i="10"/>
  <c r="AG201" i="10"/>
  <c r="AF201" i="10"/>
  <c r="AE201" i="10"/>
  <c r="AD201" i="10"/>
  <c r="AC201" i="10"/>
  <c r="AB201" i="10"/>
  <c r="AA201" i="10"/>
  <c r="Z201" i="10"/>
  <c r="Y201" i="10"/>
  <c r="X201" i="10"/>
  <c r="W201" i="10"/>
  <c r="V201" i="10"/>
  <c r="U201" i="10"/>
  <c r="T201" i="10"/>
  <c r="S201" i="10"/>
  <c r="R201" i="10"/>
  <c r="Q201" i="10"/>
  <c r="P201" i="10"/>
  <c r="O201" i="10"/>
  <c r="N201" i="10"/>
  <c r="M201" i="10"/>
  <c r="L201" i="10"/>
  <c r="K201" i="10"/>
  <c r="J201" i="10"/>
  <c r="I201" i="10"/>
  <c r="H201" i="10"/>
  <c r="G201" i="10"/>
  <c r="F201" i="10"/>
  <c r="E201" i="10"/>
  <c r="B201" i="10"/>
  <c r="B200" i="10"/>
  <c r="B199" i="10"/>
  <c r="B198" i="10"/>
  <c r="B197" i="10"/>
  <c r="B196" i="10"/>
  <c r="B195" i="10"/>
  <c r="B194" i="10"/>
  <c r="B193" i="10"/>
  <c r="B192" i="10"/>
  <c r="B191" i="10"/>
  <c r="B190" i="10"/>
  <c r="B189" i="10"/>
  <c r="B188" i="10"/>
  <c r="B187" i="10"/>
  <c r="B186" i="10"/>
  <c r="B185" i="10"/>
  <c r="B184" i="10"/>
  <c r="B183" i="10"/>
  <c r="B182" i="10"/>
  <c r="B181" i="10"/>
  <c r="B180" i="10"/>
  <c r="B179" i="10"/>
  <c r="B178" i="10"/>
  <c r="B177" i="10"/>
  <c r="B176" i="10"/>
  <c r="B175" i="10"/>
  <c r="B174" i="10"/>
  <c r="B173" i="10"/>
  <c r="B172" i="10"/>
  <c r="B171" i="10"/>
  <c r="B170" i="10"/>
  <c r="B169" i="10"/>
  <c r="AG251" i="9"/>
  <c r="AF251" i="9"/>
  <c r="AE251" i="9"/>
  <c r="AD251" i="9"/>
  <c r="AC251" i="9"/>
  <c r="AB251" i="9"/>
  <c r="AA251" i="9"/>
  <c r="Z251" i="9"/>
  <c r="Y251" i="9"/>
  <c r="X251" i="9"/>
  <c r="W251" i="9"/>
  <c r="V251" i="9"/>
  <c r="U251" i="9"/>
  <c r="T251" i="9"/>
  <c r="S251" i="9"/>
  <c r="R251" i="9"/>
  <c r="Q251" i="9"/>
  <c r="P251" i="9"/>
  <c r="O251" i="9"/>
  <c r="N251" i="9"/>
  <c r="M251" i="9"/>
  <c r="L251" i="9"/>
  <c r="K251" i="9"/>
  <c r="J251" i="9"/>
  <c r="I251" i="9"/>
  <c r="H251" i="9"/>
  <c r="G251" i="9"/>
  <c r="F251" i="9"/>
  <c r="E251" i="9"/>
  <c r="D251" i="9"/>
  <c r="A251" i="9"/>
  <c r="A250" i="9"/>
  <c r="A249" i="9"/>
  <c r="A248" i="9"/>
  <c r="A247" i="9"/>
  <c r="A246" i="9"/>
  <c r="A245" i="9"/>
  <c r="A244" i="9"/>
  <c r="A243" i="9"/>
  <c r="A242" i="9"/>
  <c r="A241" i="9"/>
  <c r="A240" i="9"/>
  <c r="A239" i="9"/>
  <c r="A238" i="9"/>
  <c r="A237" i="9"/>
  <c r="A236" i="9"/>
  <c r="A235" i="9"/>
  <c r="A234" i="9"/>
  <c r="A233" i="9"/>
  <c r="A232" i="9"/>
  <c r="A231" i="9"/>
  <c r="A230" i="9"/>
  <c r="A229" i="9"/>
  <c r="A228" i="9"/>
  <c r="A227" i="9"/>
  <c r="A226" i="9"/>
  <c r="A225" i="9"/>
  <c r="A224" i="9"/>
  <c r="A223" i="9"/>
  <c r="A222" i="9"/>
  <c r="A221" i="9"/>
  <c r="A220" i="9"/>
  <c r="A219" i="9"/>
  <c r="AG217" i="9"/>
  <c r="AF217" i="9"/>
  <c r="AE217" i="9"/>
  <c r="AD217" i="9"/>
  <c r="AC217" i="9"/>
  <c r="AB217" i="9"/>
  <c r="AA217" i="9"/>
  <c r="Z217" i="9"/>
  <c r="Y217" i="9"/>
  <c r="X217" i="9"/>
  <c r="W217" i="9"/>
  <c r="V217" i="9"/>
  <c r="U217" i="9"/>
  <c r="T217" i="9"/>
  <c r="S217" i="9"/>
  <c r="R217" i="9"/>
  <c r="Q217" i="9"/>
  <c r="P217" i="9"/>
  <c r="O217" i="9"/>
  <c r="N217" i="9"/>
  <c r="M217" i="9"/>
  <c r="L217" i="9"/>
  <c r="K217" i="9"/>
  <c r="J217" i="9"/>
  <c r="I217" i="9"/>
  <c r="H217" i="9"/>
  <c r="G217" i="9"/>
  <c r="F217" i="9"/>
  <c r="E217" i="9"/>
  <c r="D217" i="9"/>
  <c r="A217" i="9"/>
  <c r="A214" i="9"/>
  <c r="A213" i="9"/>
  <c r="A212" i="9"/>
  <c r="A211" i="9"/>
  <c r="A210" i="9"/>
  <c r="A209" i="9"/>
  <c r="A208" i="9"/>
  <c r="A207" i="9"/>
  <c r="A206" i="9"/>
  <c r="A205" i="9"/>
  <c r="A204" i="9"/>
  <c r="A203" i="9"/>
  <c r="A202" i="9"/>
  <c r="A201" i="9"/>
  <c r="A200" i="9"/>
  <c r="A199" i="9"/>
  <c r="A198" i="9"/>
  <c r="A197" i="9"/>
  <c r="A196" i="9"/>
  <c r="A195" i="9"/>
  <c r="A194" i="9"/>
  <c r="A193" i="9"/>
  <c r="A192" i="9"/>
  <c r="A191" i="9"/>
  <c r="A190" i="9"/>
  <c r="A189" i="9"/>
  <c r="A188" i="9"/>
  <c r="A187" i="9"/>
  <c r="A186" i="9"/>
  <c r="A185" i="9"/>
  <c r="A184" i="9"/>
  <c r="A183" i="9"/>
  <c r="A182" i="9"/>
  <c r="AP234" i="8"/>
  <c r="AO234" i="8"/>
  <c r="AN234" i="8"/>
  <c r="AM234" i="8"/>
  <c r="AL234" i="8"/>
  <c r="AK234" i="8"/>
  <c r="AJ234" i="8"/>
  <c r="AI234" i="8"/>
  <c r="AH234" i="8"/>
  <c r="AG234" i="8"/>
  <c r="AF234" i="8"/>
  <c r="AE234" i="8"/>
  <c r="AD234" i="8"/>
  <c r="AC234" i="8"/>
  <c r="AB234" i="8"/>
  <c r="AA234" i="8"/>
  <c r="Z234" i="8"/>
  <c r="Y234" i="8"/>
  <c r="X234" i="8"/>
  <c r="W234" i="8"/>
  <c r="V234" i="8"/>
  <c r="U234" i="8"/>
  <c r="T234" i="8"/>
  <c r="S234" i="8"/>
  <c r="R234" i="8"/>
  <c r="Q234" i="8"/>
  <c r="P234" i="8"/>
  <c r="O234" i="8"/>
  <c r="N234" i="8"/>
  <c r="M234" i="8"/>
  <c r="L234" i="8"/>
  <c r="K234" i="8"/>
  <c r="J234" i="8"/>
  <c r="I234" i="8"/>
  <c r="H234" i="8"/>
  <c r="G234" i="8"/>
  <c r="F234" i="8"/>
  <c r="E234" i="8"/>
  <c r="D234" i="8"/>
  <c r="AP201" i="8"/>
  <c r="AO201" i="8"/>
  <c r="AN201" i="8"/>
  <c r="AM201" i="8"/>
  <c r="AL201" i="8"/>
  <c r="AK201" i="8"/>
  <c r="AJ201" i="8"/>
  <c r="AI201" i="8"/>
  <c r="AH201" i="8"/>
  <c r="AG201" i="8"/>
  <c r="AF201" i="8"/>
  <c r="AE201" i="8"/>
  <c r="AD201" i="8"/>
  <c r="AC201" i="8"/>
  <c r="AB201" i="8"/>
  <c r="AA201" i="8"/>
  <c r="Z201" i="8"/>
  <c r="Y201" i="8"/>
  <c r="X201" i="8"/>
  <c r="W201" i="8"/>
  <c r="V201" i="8"/>
  <c r="U201" i="8"/>
  <c r="T201" i="8"/>
  <c r="S201" i="8"/>
  <c r="R201" i="8"/>
  <c r="Q201" i="8"/>
  <c r="P201" i="8"/>
  <c r="O201" i="8"/>
  <c r="N201" i="8"/>
  <c r="M201" i="8"/>
  <c r="L201" i="8"/>
  <c r="K201" i="8"/>
  <c r="J201" i="8"/>
  <c r="I201" i="8"/>
  <c r="H201" i="8"/>
  <c r="G201" i="8"/>
  <c r="F201" i="8"/>
  <c r="E201" i="8"/>
  <c r="D201" i="8"/>
  <c r="C234" i="8"/>
  <c r="C233" i="8"/>
  <c r="C232" i="8"/>
  <c r="C231" i="8"/>
  <c r="C230" i="8"/>
  <c r="C229" i="8"/>
  <c r="C228" i="8"/>
  <c r="C227" i="8"/>
  <c r="C226" i="8"/>
  <c r="C225" i="8"/>
  <c r="C224" i="8"/>
  <c r="C223" i="8"/>
  <c r="C222" i="8"/>
  <c r="C221" i="8"/>
  <c r="C220" i="8"/>
  <c r="C219" i="8"/>
  <c r="C218" i="8"/>
  <c r="C217" i="8"/>
  <c r="C216" i="8"/>
  <c r="C215" i="8"/>
  <c r="C214" i="8"/>
  <c r="C213" i="8"/>
  <c r="C212" i="8"/>
  <c r="C211" i="8"/>
  <c r="C210" i="8"/>
  <c r="C209" i="8"/>
  <c r="C208" i="8"/>
  <c r="C207" i="8"/>
  <c r="C206" i="8"/>
  <c r="C205" i="8"/>
  <c r="C204" i="8"/>
  <c r="C203" i="8"/>
  <c r="C202" i="8"/>
  <c r="C201" i="8"/>
  <c r="C200" i="8"/>
  <c r="C199" i="8"/>
  <c r="C198" i="8"/>
  <c r="C197" i="8"/>
  <c r="C196" i="8"/>
  <c r="C195" i="8"/>
  <c r="C194" i="8"/>
  <c r="C193" i="8"/>
  <c r="C192" i="8"/>
  <c r="C191" i="8"/>
  <c r="C190" i="8"/>
  <c r="C189" i="8"/>
  <c r="C188" i="8"/>
  <c r="C187" i="8"/>
  <c r="C186" i="8"/>
  <c r="C185" i="8"/>
  <c r="C184" i="8"/>
  <c r="C183" i="8"/>
  <c r="C182" i="8"/>
  <c r="C181" i="8"/>
  <c r="C180" i="8"/>
  <c r="C179" i="8"/>
  <c r="C178" i="8"/>
  <c r="C177" i="8"/>
  <c r="C176" i="8"/>
  <c r="C175" i="8"/>
  <c r="C174" i="8"/>
  <c r="C173" i="8"/>
  <c r="C172" i="8"/>
  <c r="C171" i="8"/>
  <c r="C170" i="8"/>
  <c r="C169" i="8"/>
  <c r="E168" i="8"/>
  <c r="F168" i="8"/>
  <c r="G168" i="8"/>
  <c r="H168" i="8"/>
  <c r="I168" i="8"/>
  <c r="J168" i="8"/>
  <c r="K168" i="8"/>
  <c r="L168" i="8"/>
  <c r="M168" i="8"/>
  <c r="N168" i="8"/>
  <c r="O168" i="8"/>
  <c r="P168" i="8"/>
  <c r="Q168" i="8"/>
  <c r="R168" i="8"/>
  <c r="S168" i="8"/>
  <c r="T168" i="8"/>
  <c r="U168" i="8"/>
  <c r="V168" i="8"/>
  <c r="W168" i="8"/>
  <c r="X168" i="8"/>
  <c r="Y168" i="8"/>
  <c r="Z168" i="8"/>
  <c r="AA168" i="8"/>
  <c r="AB168" i="8"/>
  <c r="AC168" i="8"/>
  <c r="AD168" i="8"/>
  <c r="AE168" i="8"/>
  <c r="AF168" i="8"/>
  <c r="AG168" i="8"/>
  <c r="AH168" i="8"/>
  <c r="AI168" i="8"/>
  <c r="AJ168" i="8"/>
  <c r="AK168" i="8"/>
  <c r="AL168" i="8"/>
  <c r="AM168" i="8"/>
  <c r="AN168" i="8"/>
  <c r="AO168" i="8"/>
  <c r="AP168" i="8"/>
  <c r="AQ168" i="8"/>
  <c r="D168" i="8"/>
  <c r="A147" i="13"/>
  <c r="A146" i="12"/>
  <c r="B147" i="11"/>
  <c r="B147" i="10"/>
  <c r="A158" i="9"/>
  <c r="C147" i="8"/>
  <c r="E168" i="13"/>
  <c r="F168" i="13"/>
  <c r="G168" i="13"/>
  <c r="H168" i="13"/>
  <c r="I168" i="13"/>
  <c r="J168" i="13"/>
  <c r="K168" i="13"/>
  <c r="L168" i="13"/>
  <c r="M168" i="13"/>
  <c r="N168" i="13"/>
  <c r="O168" i="13"/>
  <c r="P168" i="13"/>
  <c r="Q168" i="13"/>
  <c r="R168" i="13"/>
  <c r="S168" i="13"/>
  <c r="T168" i="13"/>
  <c r="D168" i="13"/>
  <c r="A168" i="13"/>
  <c r="A167" i="13"/>
  <c r="A166" i="13"/>
  <c r="A165" i="13"/>
  <c r="A164" i="13"/>
  <c r="A163" i="13"/>
  <c r="A162" i="13"/>
  <c r="A161" i="13"/>
  <c r="A160" i="13"/>
  <c r="A159" i="13"/>
  <c r="A158" i="13"/>
  <c r="A157" i="13"/>
  <c r="A156" i="13"/>
  <c r="A155" i="13"/>
  <c r="A154" i="13"/>
  <c r="A153" i="13"/>
  <c r="A152" i="13"/>
  <c r="A151" i="13"/>
  <c r="A150" i="13"/>
  <c r="A149" i="13"/>
  <c r="A148" i="13"/>
  <c r="A146" i="13"/>
  <c r="A145" i="13"/>
  <c r="A144" i="13"/>
  <c r="A143" i="13"/>
  <c r="A142" i="13"/>
  <c r="A141" i="13"/>
  <c r="A140" i="13"/>
  <c r="A139" i="13"/>
  <c r="A138" i="13"/>
  <c r="A137" i="13"/>
  <c r="A136" i="13"/>
  <c r="E167" i="12"/>
  <c r="F167" i="12"/>
  <c r="G167" i="12"/>
  <c r="H167" i="12"/>
  <c r="I167" i="12"/>
  <c r="D167" i="12"/>
  <c r="A167" i="12"/>
  <c r="A166" i="12"/>
  <c r="A165" i="12"/>
  <c r="A164" i="12"/>
  <c r="A163" i="12"/>
  <c r="A162" i="12"/>
  <c r="A161" i="12"/>
  <c r="A160" i="12"/>
  <c r="A159" i="12"/>
  <c r="A158" i="12"/>
  <c r="A157" i="12"/>
  <c r="A156" i="12"/>
  <c r="A155" i="12"/>
  <c r="A153" i="12"/>
  <c r="A152" i="12"/>
  <c r="A151" i="12"/>
  <c r="A150" i="12"/>
  <c r="A149" i="12"/>
  <c r="A148" i="12"/>
  <c r="A147" i="12"/>
  <c r="A145" i="12"/>
  <c r="A144" i="12"/>
  <c r="A143" i="12"/>
  <c r="A142" i="12"/>
  <c r="A141" i="12"/>
  <c r="A140" i="12"/>
  <c r="A139" i="12"/>
  <c r="A138" i="12"/>
  <c r="A137" i="12"/>
  <c r="A136" i="12"/>
  <c r="A135" i="12"/>
  <c r="F168" i="11"/>
  <c r="G168" i="11"/>
  <c r="H168" i="11"/>
  <c r="I168" i="11"/>
  <c r="J168" i="11"/>
  <c r="K168" i="11"/>
  <c r="L168" i="11"/>
  <c r="M168" i="11"/>
  <c r="N168" i="11"/>
  <c r="E168" i="11"/>
  <c r="B168" i="11"/>
  <c r="B167" i="11"/>
  <c r="B166" i="11"/>
  <c r="B165" i="11"/>
  <c r="B164" i="11"/>
  <c r="B163" i="11"/>
  <c r="B162" i="11"/>
  <c r="B161" i="11"/>
  <c r="B160" i="11"/>
  <c r="B159" i="11"/>
  <c r="B158" i="11"/>
  <c r="B157" i="11"/>
  <c r="B156" i="11"/>
  <c r="B155" i="11"/>
  <c r="B154" i="11"/>
  <c r="B153" i="11"/>
  <c r="B152" i="11"/>
  <c r="B151" i="11"/>
  <c r="B150" i="11"/>
  <c r="B149" i="11"/>
  <c r="B148" i="11"/>
  <c r="B146" i="11"/>
  <c r="B145" i="11"/>
  <c r="B144" i="11"/>
  <c r="B143" i="11"/>
  <c r="B142" i="11"/>
  <c r="B141" i="11"/>
  <c r="B140" i="11"/>
  <c r="B139" i="11"/>
  <c r="B138" i="11"/>
  <c r="B137" i="11"/>
  <c r="B136" i="11"/>
  <c r="F168" i="10"/>
  <c r="G168" i="10"/>
  <c r="H168" i="10"/>
  <c r="I168" i="10"/>
  <c r="J168" i="10"/>
  <c r="K168" i="10"/>
  <c r="L168" i="10"/>
  <c r="M168" i="10"/>
  <c r="N168" i="10"/>
  <c r="O168" i="10"/>
  <c r="P168" i="10"/>
  <c r="Q168" i="10"/>
  <c r="R168" i="10"/>
  <c r="S168" i="10"/>
  <c r="T168" i="10"/>
  <c r="U168" i="10"/>
  <c r="V168" i="10"/>
  <c r="W168" i="10"/>
  <c r="X168" i="10"/>
  <c r="Y168" i="10"/>
  <c r="Z168" i="10"/>
  <c r="AA168" i="10"/>
  <c r="AB168" i="10"/>
  <c r="AC168" i="10"/>
  <c r="AD168" i="10"/>
  <c r="AE168" i="10"/>
  <c r="AF168" i="10"/>
  <c r="AG168" i="10"/>
  <c r="AH168" i="10"/>
  <c r="AI168" i="10"/>
  <c r="AJ168" i="10"/>
  <c r="AK168" i="10"/>
  <c r="AL168" i="10"/>
  <c r="AM168" i="10"/>
  <c r="AN168" i="10"/>
  <c r="AO168" i="10"/>
  <c r="AP168" i="10"/>
  <c r="AQ168" i="10"/>
  <c r="AR168" i="10"/>
  <c r="AS168" i="10"/>
  <c r="AT168" i="10"/>
  <c r="AU168" i="10"/>
  <c r="AV168" i="10"/>
  <c r="AW168" i="10"/>
  <c r="AX168" i="10"/>
  <c r="AY168" i="10"/>
  <c r="AZ168" i="10"/>
  <c r="BA168" i="10"/>
  <c r="BB168" i="10"/>
  <c r="E168" i="10"/>
  <c r="B168" i="10"/>
  <c r="B136" i="10"/>
  <c r="B137" i="10"/>
  <c r="B138" i="10"/>
  <c r="B139" i="10"/>
  <c r="B140" i="10"/>
  <c r="B141" i="10"/>
  <c r="B142" i="10"/>
  <c r="B143" i="10"/>
  <c r="B144" i="10"/>
  <c r="B145" i="10"/>
  <c r="B146" i="10"/>
  <c r="B148" i="10"/>
  <c r="B149" i="10"/>
  <c r="B150" i="10"/>
  <c r="B151" i="10"/>
  <c r="B152" i="10"/>
  <c r="B153" i="10"/>
  <c r="B154" i="10"/>
  <c r="B155" i="10"/>
  <c r="B156" i="10"/>
  <c r="B157" i="10"/>
  <c r="B158" i="10"/>
  <c r="B159" i="10"/>
  <c r="B160" i="10"/>
  <c r="B161" i="10"/>
  <c r="B162" i="10"/>
  <c r="B163" i="10"/>
  <c r="B164" i="10"/>
  <c r="B165" i="10"/>
  <c r="B166" i="10"/>
  <c r="B167" i="10"/>
  <c r="F181" i="9"/>
  <c r="G181" i="9"/>
  <c r="H181" i="9"/>
  <c r="I181" i="9"/>
  <c r="J181" i="9"/>
  <c r="K181" i="9"/>
  <c r="L181" i="9"/>
  <c r="M181" i="9"/>
  <c r="N181" i="9"/>
  <c r="O181" i="9"/>
  <c r="P181" i="9"/>
  <c r="Q181" i="9"/>
  <c r="R181" i="9"/>
  <c r="S181" i="9"/>
  <c r="T181" i="9"/>
  <c r="U181" i="9"/>
  <c r="V181" i="9"/>
  <c r="W181" i="9"/>
  <c r="X181" i="9"/>
  <c r="Y181" i="9"/>
  <c r="Z181" i="9"/>
  <c r="AA181" i="9"/>
  <c r="AB181" i="9"/>
  <c r="AC181" i="9"/>
  <c r="AD181" i="9"/>
  <c r="AE181" i="9"/>
  <c r="AF181" i="9"/>
  <c r="AG181" i="9"/>
  <c r="E181" i="9"/>
  <c r="D181" i="9"/>
  <c r="A146" i="9"/>
  <c r="A147" i="9"/>
  <c r="A148" i="9"/>
  <c r="A149" i="9"/>
  <c r="A150" i="9"/>
  <c r="A151" i="9"/>
  <c r="A152" i="9"/>
  <c r="A153" i="9"/>
  <c r="A154" i="9"/>
  <c r="A155" i="9"/>
  <c r="A156" i="9"/>
  <c r="A157" i="9"/>
  <c r="A159" i="9"/>
  <c r="A160" i="9"/>
  <c r="A161" i="9"/>
  <c r="A162" i="9"/>
  <c r="A163" i="9"/>
  <c r="A164" i="9"/>
  <c r="A165" i="9"/>
  <c r="A166" i="9"/>
  <c r="A167" i="9"/>
  <c r="A168" i="9"/>
  <c r="A169" i="9"/>
  <c r="A170" i="9"/>
  <c r="A171" i="9"/>
  <c r="A172" i="9"/>
  <c r="A173" i="9"/>
  <c r="A174" i="9"/>
  <c r="A175" i="9"/>
  <c r="A176" i="9"/>
  <c r="A177" i="9"/>
  <c r="A178" i="9"/>
  <c r="A181" i="9"/>
  <c r="C137" i="8"/>
  <c r="C138" i="8"/>
  <c r="C139" i="8"/>
  <c r="C140" i="8"/>
  <c r="C141" i="8"/>
  <c r="C142" i="8"/>
  <c r="C143" i="8"/>
  <c r="C144" i="8"/>
  <c r="C145" i="8"/>
  <c r="C146" i="8"/>
  <c r="C148" i="8"/>
  <c r="C149" i="8"/>
  <c r="C150" i="8"/>
  <c r="C151" i="8"/>
  <c r="C152" i="8"/>
  <c r="C153" i="8"/>
  <c r="C154" i="8"/>
  <c r="C155" i="8"/>
  <c r="C156" i="8"/>
  <c r="C157" i="8"/>
  <c r="C158" i="8"/>
  <c r="C159" i="8"/>
  <c r="C160" i="8"/>
  <c r="C161" i="8"/>
  <c r="C162" i="8"/>
  <c r="C163" i="8"/>
  <c r="C164" i="8"/>
  <c r="C165" i="8"/>
  <c r="C166" i="8"/>
  <c r="C167" i="8"/>
  <c r="C168" i="8"/>
  <c r="C135" i="8"/>
  <c r="C136" i="8"/>
  <c r="E135" i="13"/>
  <c r="E135" i="8"/>
  <c r="F135" i="8"/>
  <c r="G135" i="8"/>
  <c r="H135" i="8"/>
  <c r="I135" i="8"/>
  <c r="J135" i="8"/>
  <c r="K135" i="8"/>
  <c r="L135" i="8"/>
  <c r="M135" i="8"/>
  <c r="N135" i="8"/>
  <c r="O135" i="8"/>
  <c r="P135" i="8"/>
  <c r="Q135" i="8"/>
  <c r="R135" i="8"/>
  <c r="S135" i="8"/>
  <c r="T135" i="8"/>
  <c r="U135" i="8"/>
  <c r="V135" i="8"/>
  <c r="W135" i="8"/>
  <c r="X135" i="8"/>
  <c r="Y135" i="8"/>
  <c r="Z135" i="8"/>
  <c r="AA135" i="8"/>
  <c r="AB135" i="8"/>
  <c r="AC135" i="8"/>
  <c r="AD135" i="8"/>
  <c r="AE135" i="8"/>
  <c r="AF135" i="8"/>
  <c r="AG135" i="8"/>
  <c r="AH135" i="8"/>
  <c r="AI135" i="8"/>
  <c r="AJ135" i="8"/>
  <c r="AK135" i="8"/>
  <c r="AL135" i="8"/>
  <c r="AM135" i="8"/>
  <c r="AN135" i="8"/>
  <c r="AO135" i="8"/>
  <c r="AP135" i="8"/>
  <c r="AQ135" i="8"/>
  <c r="D135" i="8"/>
  <c r="T135" i="13"/>
  <c r="S135" i="13"/>
  <c r="R135" i="13"/>
  <c r="Q135" i="13"/>
  <c r="P135" i="13"/>
  <c r="O135" i="13"/>
  <c r="N135" i="13"/>
  <c r="M135" i="13"/>
  <c r="L135" i="13"/>
  <c r="K135" i="13"/>
  <c r="J135" i="13"/>
  <c r="I135" i="13"/>
  <c r="H135" i="13"/>
  <c r="G135" i="13"/>
  <c r="F135" i="13"/>
  <c r="D135" i="13"/>
  <c r="A135" i="13"/>
  <c r="A134" i="13"/>
  <c r="A133" i="13"/>
  <c r="A132" i="13"/>
  <c r="A131" i="13"/>
  <c r="A130" i="13"/>
  <c r="A129" i="13"/>
  <c r="A128" i="13"/>
  <c r="A127" i="13"/>
  <c r="A126" i="13"/>
  <c r="A125" i="13"/>
  <c r="A124" i="13"/>
  <c r="A123" i="13"/>
  <c r="A122" i="13"/>
  <c r="A121" i="13"/>
  <c r="A120" i="13"/>
  <c r="A119" i="13"/>
  <c r="A118" i="13"/>
  <c r="A117" i="13"/>
  <c r="A116" i="13"/>
  <c r="A115" i="13"/>
  <c r="A114" i="13"/>
  <c r="A113" i="13"/>
  <c r="A112" i="13"/>
  <c r="A111" i="13"/>
  <c r="A110" i="13"/>
  <c r="A109" i="13"/>
  <c r="A108" i="13"/>
  <c r="A107" i="13"/>
  <c r="A106" i="13"/>
  <c r="A105" i="13"/>
  <c r="A104" i="13"/>
  <c r="A103" i="13"/>
  <c r="I134" i="12"/>
  <c r="H134" i="12"/>
  <c r="G134" i="12"/>
  <c r="F134" i="12"/>
  <c r="E134" i="12"/>
  <c r="D134" i="12"/>
  <c r="A134" i="12"/>
  <c r="A133" i="12"/>
  <c r="A132" i="12"/>
  <c r="A131" i="12"/>
  <c r="A130" i="12"/>
  <c r="A129" i="12"/>
  <c r="A128" i="12"/>
  <c r="A127" i="12"/>
  <c r="A126" i="12"/>
  <c r="A125" i="12"/>
  <c r="A124" i="12"/>
  <c r="A123" i="12"/>
  <c r="A122" i="12"/>
  <c r="A120" i="12"/>
  <c r="A119" i="12"/>
  <c r="A118" i="12"/>
  <c r="A117" i="12"/>
  <c r="A116" i="12"/>
  <c r="A115" i="12"/>
  <c r="A114" i="12"/>
  <c r="A113" i="12"/>
  <c r="A112" i="12"/>
  <c r="A111" i="12"/>
  <c r="A110" i="12"/>
  <c r="A109" i="12"/>
  <c r="A108" i="12"/>
  <c r="A107" i="12"/>
  <c r="A106" i="12"/>
  <c r="A105" i="12"/>
  <c r="A104" i="12"/>
  <c r="A103" i="12"/>
  <c r="A102" i="12"/>
  <c r="N135" i="11"/>
  <c r="M135" i="11"/>
  <c r="L135" i="11"/>
  <c r="K135" i="11"/>
  <c r="J135" i="11"/>
  <c r="I135" i="11"/>
  <c r="H135" i="11"/>
  <c r="G135" i="11"/>
  <c r="F135" i="11"/>
  <c r="E135" i="11"/>
  <c r="B135" i="11"/>
  <c r="B134" i="11"/>
  <c r="B133" i="11"/>
  <c r="B132" i="11"/>
  <c r="B131" i="11"/>
  <c r="B130" i="11"/>
  <c r="B129" i="11"/>
  <c r="B128" i="11"/>
  <c r="B127" i="11"/>
  <c r="B126" i="11"/>
  <c r="B125" i="11"/>
  <c r="B124" i="11"/>
  <c r="B123" i="11"/>
  <c r="B122" i="11"/>
  <c r="B121" i="11"/>
  <c r="B120" i="11"/>
  <c r="B119" i="11"/>
  <c r="B118" i="11"/>
  <c r="B117" i="11"/>
  <c r="B116" i="11"/>
  <c r="B115" i="11"/>
  <c r="B114" i="11"/>
  <c r="B113" i="11"/>
  <c r="B112" i="11"/>
  <c r="B111" i="11"/>
  <c r="B110" i="11"/>
  <c r="B109" i="11"/>
  <c r="B108" i="11"/>
  <c r="B107" i="11"/>
  <c r="B106" i="11"/>
  <c r="B105" i="11"/>
  <c r="B104" i="11"/>
  <c r="B103" i="11"/>
  <c r="BB135" i="10"/>
  <c r="BA135" i="10"/>
  <c r="AZ135" i="10"/>
  <c r="AY135" i="10"/>
  <c r="AX135" i="10"/>
  <c r="AW135" i="10"/>
  <c r="AV135" i="10"/>
  <c r="AU135" i="10"/>
  <c r="AT135" i="10"/>
  <c r="AS135" i="10"/>
  <c r="AR135" i="10"/>
  <c r="AQ135" i="10"/>
  <c r="AP135" i="10"/>
  <c r="AO135" i="10"/>
  <c r="AN135" i="10"/>
  <c r="AM135" i="10"/>
  <c r="AL135" i="10"/>
  <c r="AK135" i="10"/>
  <c r="AJ135" i="10"/>
  <c r="AI135" i="10"/>
  <c r="AH135" i="10"/>
  <c r="AG135" i="10"/>
  <c r="AF135" i="10"/>
  <c r="AE135" i="10"/>
  <c r="AD135" i="10"/>
  <c r="AC135" i="10"/>
  <c r="AB135" i="10"/>
  <c r="AA135" i="10"/>
  <c r="Z135" i="10"/>
  <c r="Y135" i="10"/>
  <c r="X135" i="10"/>
  <c r="W135" i="10"/>
  <c r="V135" i="10"/>
  <c r="U135" i="10"/>
  <c r="T135" i="10"/>
  <c r="S135" i="10"/>
  <c r="R135" i="10"/>
  <c r="Q135" i="10"/>
  <c r="P135" i="10"/>
  <c r="O135" i="10"/>
  <c r="N135" i="10"/>
  <c r="M135" i="10"/>
  <c r="L135" i="10"/>
  <c r="K135" i="10"/>
  <c r="J135" i="10"/>
  <c r="I135" i="10"/>
  <c r="H135" i="10"/>
  <c r="G135" i="10"/>
  <c r="F135" i="10"/>
  <c r="E135" i="10"/>
  <c r="B135" i="10"/>
  <c r="B134" i="10"/>
  <c r="B133" i="10"/>
  <c r="B132" i="10"/>
  <c r="B131" i="10"/>
  <c r="B130" i="10"/>
  <c r="B129" i="10"/>
  <c r="B128" i="10"/>
  <c r="B127" i="10"/>
  <c r="B126" i="10"/>
  <c r="B125" i="10"/>
  <c r="B124" i="10"/>
  <c r="B123" i="10"/>
  <c r="B122" i="10"/>
  <c r="B121" i="10"/>
  <c r="B120" i="10"/>
  <c r="B119" i="10"/>
  <c r="B118" i="10"/>
  <c r="B117" i="10"/>
  <c r="B116" i="10"/>
  <c r="B115" i="10"/>
  <c r="B114" i="10"/>
  <c r="B113" i="10"/>
  <c r="B112" i="10"/>
  <c r="B111" i="10"/>
  <c r="B110" i="10"/>
  <c r="B109" i="10"/>
  <c r="B108" i="10"/>
  <c r="B107" i="10"/>
  <c r="B106" i="10"/>
  <c r="B105" i="10"/>
  <c r="B104" i="10"/>
  <c r="B103" i="10"/>
  <c r="AG145" i="9"/>
  <c r="AF145" i="9"/>
  <c r="AE145" i="9"/>
  <c r="AD145" i="9"/>
  <c r="AC145" i="9"/>
  <c r="AB145" i="9"/>
  <c r="AA145" i="9"/>
  <c r="Z145" i="9"/>
  <c r="Y145" i="9"/>
  <c r="X145" i="9"/>
  <c r="W145" i="9"/>
  <c r="V145" i="9"/>
  <c r="U145" i="9"/>
  <c r="T145" i="9"/>
  <c r="S145" i="9"/>
  <c r="R145" i="9"/>
  <c r="Q145" i="9"/>
  <c r="P145" i="9"/>
  <c r="O145" i="9"/>
  <c r="N145" i="9"/>
  <c r="M145" i="9"/>
  <c r="L145" i="9"/>
  <c r="K145" i="9"/>
  <c r="J145" i="9"/>
  <c r="I145" i="9"/>
  <c r="H145" i="9"/>
  <c r="G145" i="9"/>
  <c r="F145" i="9"/>
  <c r="E145" i="9"/>
  <c r="D145" i="9"/>
  <c r="A145" i="9"/>
  <c r="A142" i="9"/>
  <c r="A141" i="9"/>
  <c r="A140" i="9"/>
  <c r="A139" i="9"/>
  <c r="A138" i="9"/>
  <c r="A137" i="9"/>
  <c r="A136" i="9"/>
  <c r="A135" i="9"/>
  <c r="A134" i="9"/>
  <c r="A133" i="9"/>
  <c r="A132" i="9"/>
  <c r="A131" i="9"/>
  <c r="A130" i="9"/>
  <c r="A129" i="9"/>
  <c r="A128" i="9"/>
  <c r="A127" i="9"/>
  <c r="A126" i="9"/>
  <c r="A125" i="9"/>
  <c r="A124" i="9"/>
  <c r="A123" i="9"/>
  <c r="A122" i="9"/>
  <c r="A121" i="9"/>
  <c r="A120" i="9"/>
  <c r="A119" i="9"/>
  <c r="A118" i="9"/>
  <c r="A117" i="9"/>
  <c r="A116" i="9"/>
  <c r="A115" i="9"/>
  <c r="A114" i="9"/>
  <c r="A113" i="9"/>
  <c r="A112" i="9"/>
  <c r="A111" i="9"/>
  <c r="C134" i="8"/>
  <c r="C133" i="8"/>
  <c r="C132" i="8"/>
  <c r="C131" i="8"/>
  <c r="C130" i="8"/>
  <c r="C129" i="8"/>
  <c r="C128" i="8"/>
  <c r="C127" i="8"/>
  <c r="C126" i="8"/>
  <c r="C125" i="8"/>
  <c r="C124" i="8"/>
  <c r="C123" i="8"/>
  <c r="C122" i="8"/>
  <c r="C121" i="8"/>
  <c r="C120" i="8"/>
  <c r="C119" i="8"/>
  <c r="C118" i="8"/>
  <c r="C117" i="8"/>
  <c r="C116" i="8"/>
  <c r="C115" i="8"/>
  <c r="C114" i="8"/>
  <c r="C113" i="8"/>
  <c r="C112" i="8"/>
  <c r="C111" i="8"/>
  <c r="C110" i="8"/>
  <c r="C109" i="8"/>
  <c r="C108" i="8"/>
  <c r="C107" i="8"/>
  <c r="C106" i="8"/>
  <c r="C105" i="8"/>
  <c r="C104" i="8"/>
  <c r="C103" i="8"/>
  <c r="B25" i="1"/>
  <c r="T102" i="13"/>
  <c r="S102" i="13"/>
  <c r="R102" i="13"/>
  <c r="Q102" i="13"/>
  <c r="P102" i="13"/>
  <c r="O102" i="13"/>
  <c r="N102" i="13"/>
  <c r="M102" i="13"/>
  <c r="L102" i="13"/>
  <c r="K102" i="13"/>
  <c r="J102" i="13"/>
  <c r="I102" i="13"/>
  <c r="H102" i="13"/>
  <c r="G102" i="13"/>
  <c r="F102" i="13"/>
  <c r="E102" i="13"/>
  <c r="D102" i="13"/>
  <c r="A102" i="13"/>
  <c r="A101" i="13"/>
  <c r="A100" i="13"/>
  <c r="A99" i="13"/>
  <c r="A98" i="13"/>
  <c r="A97" i="13"/>
  <c r="A96" i="13"/>
  <c r="A95" i="13"/>
  <c r="A94" i="13"/>
  <c r="A93" i="13"/>
  <c r="A92" i="13"/>
  <c r="A91" i="13"/>
  <c r="A90" i="13"/>
  <c r="A89" i="13"/>
  <c r="A88" i="13"/>
  <c r="A87" i="13"/>
  <c r="A86" i="13"/>
  <c r="A85" i="13"/>
  <c r="A84" i="13"/>
  <c r="A83" i="13"/>
  <c r="A82" i="13"/>
  <c r="A81" i="13"/>
  <c r="A80" i="13"/>
  <c r="A79" i="13"/>
  <c r="A78" i="13"/>
  <c r="A77" i="13"/>
  <c r="A76" i="13"/>
  <c r="A75" i="13"/>
  <c r="A74" i="13"/>
  <c r="C91" i="6" s="1"/>
  <c r="A73" i="13"/>
  <c r="A72" i="13"/>
  <c r="A71" i="13"/>
  <c r="A70" i="13"/>
  <c r="I101" i="12"/>
  <c r="H101" i="12"/>
  <c r="G101" i="12"/>
  <c r="F101" i="12"/>
  <c r="E101" i="12"/>
  <c r="D101" i="12"/>
  <c r="A101" i="12"/>
  <c r="A100" i="12"/>
  <c r="A99" i="12"/>
  <c r="A98" i="12"/>
  <c r="A97" i="12"/>
  <c r="A96" i="12"/>
  <c r="A95" i="12"/>
  <c r="A94" i="12"/>
  <c r="A93" i="12"/>
  <c r="A92" i="12"/>
  <c r="A91" i="12"/>
  <c r="A90" i="12"/>
  <c r="A89" i="12"/>
  <c r="A87" i="12"/>
  <c r="A86" i="12"/>
  <c r="A85" i="12"/>
  <c r="A84" i="12"/>
  <c r="A83" i="12"/>
  <c r="A82" i="12"/>
  <c r="A81" i="12"/>
  <c r="A80" i="12"/>
  <c r="A79" i="12"/>
  <c r="A78" i="12"/>
  <c r="A77" i="12"/>
  <c r="A76" i="12"/>
  <c r="A75" i="12"/>
  <c r="A74" i="12"/>
  <c r="A73" i="12"/>
  <c r="A72" i="12"/>
  <c r="A71" i="12"/>
  <c r="E37" i="5" s="1"/>
  <c r="A70" i="12"/>
  <c r="A69" i="12"/>
  <c r="N102" i="11"/>
  <c r="M102" i="11"/>
  <c r="L102" i="11"/>
  <c r="K102" i="11"/>
  <c r="J102" i="11"/>
  <c r="I102" i="11"/>
  <c r="H102" i="11"/>
  <c r="G102" i="11"/>
  <c r="F102" i="11"/>
  <c r="E102" i="11"/>
  <c r="B102" i="11"/>
  <c r="B101" i="11"/>
  <c r="B100" i="11"/>
  <c r="B99" i="11"/>
  <c r="B98" i="11"/>
  <c r="B97" i="11"/>
  <c r="B96" i="11"/>
  <c r="B95" i="11"/>
  <c r="B94" i="11"/>
  <c r="B93" i="11"/>
  <c r="B92" i="11"/>
  <c r="B91" i="11"/>
  <c r="B90" i="11"/>
  <c r="B89" i="11"/>
  <c r="B88" i="11"/>
  <c r="B87" i="11"/>
  <c r="B86" i="11"/>
  <c r="B85" i="11"/>
  <c r="B84" i="11"/>
  <c r="B83" i="11"/>
  <c r="B82" i="11"/>
  <c r="B81" i="11"/>
  <c r="B80" i="11"/>
  <c r="B79" i="11"/>
  <c r="B78" i="11"/>
  <c r="B77" i="11"/>
  <c r="B76" i="11"/>
  <c r="B75" i="11"/>
  <c r="B74" i="11"/>
  <c r="B73" i="11"/>
  <c r="B72" i="11"/>
  <c r="B71" i="11"/>
  <c r="B70" i="11"/>
  <c r="B89" i="10"/>
  <c r="BB102" i="10"/>
  <c r="BA102" i="10"/>
  <c r="AZ102" i="10"/>
  <c r="AY102" i="10"/>
  <c r="AX102" i="10"/>
  <c r="AW102" i="10"/>
  <c r="AV102" i="10"/>
  <c r="AU102" i="10"/>
  <c r="AT102" i="10"/>
  <c r="AS102" i="10"/>
  <c r="AR102" i="10"/>
  <c r="AQ102" i="10"/>
  <c r="AP102" i="10"/>
  <c r="AO102" i="10"/>
  <c r="AN102" i="10"/>
  <c r="AM102" i="10"/>
  <c r="AL102" i="10"/>
  <c r="AK102" i="10"/>
  <c r="AJ102" i="10"/>
  <c r="AI102" i="10"/>
  <c r="AH102" i="10"/>
  <c r="AG102" i="10"/>
  <c r="AF102" i="10"/>
  <c r="AE102" i="10"/>
  <c r="AD102" i="10"/>
  <c r="AC102" i="10"/>
  <c r="AB102" i="10"/>
  <c r="AA102" i="10"/>
  <c r="Z102" i="10"/>
  <c r="Y102" i="10"/>
  <c r="X102" i="10"/>
  <c r="W102" i="10"/>
  <c r="V102" i="10"/>
  <c r="U102" i="10"/>
  <c r="T102" i="10"/>
  <c r="S102" i="10"/>
  <c r="R102" i="10"/>
  <c r="Q102" i="10"/>
  <c r="P102" i="10"/>
  <c r="O102" i="10"/>
  <c r="N102" i="10"/>
  <c r="M102" i="10"/>
  <c r="L102" i="10"/>
  <c r="K102" i="10"/>
  <c r="J102" i="10"/>
  <c r="I102" i="10"/>
  <c r="H102" i="10"/>
  <c r="G102" i="10"/>
  <c r="F102" i="10"/>
  <c r="E102" i="10"/>
  <c r="B102" i="10"/>
  <c r="B101" i="10"/>
  <c r="B100" i="10"/>
  <c r="B99" i="10"/>
  <c r="B98" i="10"/>
  <c r="B97" i="10"/>
  <c r="B96" i="10"/>
  <c r="B95" i="10"/>
  <c r="B94" i="10"/>
  <c r="B93" i="10"/>
  <c r="B92" i="10"/>
  <c r="B91" i="10"/>
  <c r="B90" i="10"/>
  <c r="B88" i="10"/>
  <c r="B87" i="10"/>
  <c r="B86" i="10"/>
  <c r="B85" i="10"/>
  <c r="B84" i="10"/>
  <c r="B83" i="10"/>
  <c r="B82" i="10"/>
  <c r="B81" i="10"/>
  <c r="B80" i="10"/>
  <c r="B79" i="10"/>
  <c r="B78" i="10"/>
  <c r="B77" i="10"/>
  <c r="B76" i="10"/>
  <c r="B75" i="10"/>
  <c r="B74" i="10"/>
  <c r="B73" i="10"/>
  <c r="B72" i="10"/>
  <c r="B71" i="10"/>
  <c r="B70" i="10"/>
  <c r="C64" i="2" s="1"/>
  <c r="AG109" i="9"/>
  <c r="AF109" i="9"/>
  <c r="AE109" i="9"/>
  <c r="AD109" i="9"/>
  <c r="AC109" i="9"/>
  <c r="AB109" i="9"/>
  <c r="AA109" i="9"/>
  <c r="Z109" i="9"/>
  <c r="Y109" i="9"/>
  <c r="X109" i="9"/>
  <c r="W109" i="9"/>
  <c r="V109" i="9"/>
  <c r="U109" i="9"/>
  <c r="T109" i="9"/>
  <c r="S109" i="9"/>
  <c r="R109" i="9"/>
  <c r="Q109" i="9"/>
  <c r="P109" i="9"/>
  <c r="O109" i="9"/>
  <c r="N109" i="9"/>
  <c r="M109" i="9"/>
  <c r="L109" i="9"/>
  <c r="K109" i="9"/>
  <c r="J109" i="9"/>
  <c r="I109" i="9"/>
  <c r="H109" i="9"/>
  <c r="G109" i="9"/>
  <c r="F109" i="9"/>
  <c r="E109" i="9"/>
  <c r="D109" i="9"/>
  <c r="A109" i="9"/>
  <c r="A106" i="9"/>
  <c r="A105" i="9"/>
  <c r="A104" i="9"/>
  <c r="A103" i="9"/>
  <c r="A102" i="9"/>
  <c r="A101" i="9"/>
  <c r="A100" i="9"/>
  <c r="A99" i="9"/>
  <c r="A98" i="9"/>
  <c r="A97" i="9"/>
  <c r="A96" i="9"/>
  <c r="A95" i="9"/>
  <c r="A94" i="9"/>
  <c r="A93" i="9"/>
  <c r="A92" i="9"/>
  <c r="A91" i="9"/>
  <c r="A90" i="9"/>
  <c r="A89" i="9"/>
  <c r="A88" i="9"/>
  <c r="A87" i="9"/>
  <c r="A86" i="9"/>
  <c r="A85" i="9"/>
  <c r="A84" i="9"/>
  <c r="A83" i="9"/>
  <c r="A82" i="9"/>
  <c r="A81" i="9"/>
  <c r="A80" i="9"/>
  <c r="A79" i="9"/>
  <c r="A78" i="9"/>
  <c r="A77" i="9"/>
  <c r="A76" i="9"/>
  <c r="A75" i="9"/>
  <c r="AQ102" i="8"/>
  <c r="AP102" i="8"/>
  <c r="AO102" i="8"/>
  <c r="AN102" i="8"/>
  <c r="AM102" i="8"/>
  <c r="AL102" i="8"/>
  <c r="AK102" i="8"/>
  <c r="AJ102" i="8"/>
  <c r="AI102" i="8"/>
  <c r="AH102" i="8"/>
  <c r="AG102" i="8"/>
  <c r="AF102" i="8"/>
  <c r="AE102" i="8"/>
  <c r="AD102" i="8"/>
  <c r="AC102" i="8"/>
  <c r="AB102" i="8"/>
  <c r="AA102" i="8"/>
  <c r="Z102" i="8"/>
  <c r="Y102" i="8"/>
  <c r="X102" i="8"/>
  <c r="W102" i="8"/>
  <c r="V102" i="8"/>
  <c r="U102" i="8"/>
  <c r="T102" i="8"/>
  <c r="S102" i="8"/>
  <c r="R102" i="8"/>
  <c r="Q102" i="8"/>
  <c r="P102" i="8"/>
  <c r="O102" i="8"/>
  <c r="N102" i="8"/>
  <c r="M102" i="8"/>
  <c r="L102" i="8"/>
  <c r="K102" i="8"/>
  <c r="J102" i="8"/>
  <c r="I102" i="8"/>
  <c r="H102" i="8"/>
  <c r="G102" i="8"/>
  <c r="F102" i="8"/>
  <c r="E102" i="8"/>
  <c r="D102" i="8"/>
  <c r="C102" i="8"/>
  <c r="C101" i="8"/>
  <c r="C100" i="8"/>
  <c r="C99" i="8"/>
  <c r="C98" i="8"/>
  <c r="C97" i="8"/>
  <c r="C96" i="8"/>
  <c r="C95" i="8"/>
  <c r="C94" i="8"/>
  <c r="C93" i="8"/>
  <c r="C92" i="8"/>
  <c r="C91" i="8"/>
  <c r="C90" i="8"/>
  <c r="C89" i="8"/>
  <c r="C88" i="8"/>
  <c r="C87" i="8"/>
  <c r="C86" i="8"/>
  <c r="C85" i="8"/>
  <c r="C84" i="8"/>
  <c r="C83" i="8"/>
  <c r="C82" i="8"/>
  <c r="C81" i="8"/>
  <c r="C80" i="8"/>
  <c r="C79" i="8"/>
  <c r="C78" i="8"/>
  <c r="C77" i="8"/>
  <c r="C76" i="8"/>
  <c r="C75" i="8"/>
  <c r="C74" i="8"/>
  <c r="C73" i="8"/>
  <c r="C72" i="8"/>
  <c r="C71" i="8"/>
  <c r="C70" i="8"/>
  <c r="G66" i="1" s="1"/>
  <c r="E73" i="9"/>
  <c r="F73" i="9"/>
  <c r="G73" i="9"/>
  <c r="H73" i="9"/>
  <c r="I73" i="9"/>
  <c r="J73" i="9"/>
  <c r="K73" i="9"/>
  <c r="L73" i="9"/>
  <c r="M73" i="9"/>
  <c r="N73" i="9"/>
  <c r="O73" i="9"/>
  <c r="P73" i="9"/>
  <c r="Q73" i="9"/>
  <c r="R73" i="9"/>
  <c r="S73" i="9"/>
  <c r="T73" i="9"/>
  <c r="U73" i="9"/>
  <c r="V73" i="9"/>
  <c r="W73" i="9"/>
  <c r="X73" i="9"/>
  <c r="Y73" i="9"/>
  <c r="Z73" i="9"/>
  <c r="AA73" i="9"/>
  <c r="AB73" i="9"/>
  <c r="AC73" i="9"/>
  <c r="AD73" i="9"/>
  <c r="AE73" i="9"/>
  <c r="AF73" i="9"/>
  <c r="AG73" i="9"/>
  <c r="D73" i="9"/>
  <c r="A73" i="9"/>
  <c r="A40" i="9"/>
  <c r="D59" i="14" s="1"/>
  <c r="A41" i="9"/>
  <c r="A42" i="9"/>
  <c r="A43" i="9"/>
  <c r="A44" i="9"/>
  <c r="A45" i="9"/>
  <c r="A46" i="9"/>
  <c r="A47" i="9"/>
  <c r="A48" i="9"/>
  <c r="A49" i="9"/>
  <c r="A50" i="9"/>
  <c r="A51" i="9"/>
  <c r="A52" i="9"/>
  <c r="A53" i="9"/>
  <c r="A54" i="9"/>
  <c r="A55" i="9"/>
  <c r="A56" i="9"/>
  <c r="A57" i="9"/>
  <c r="A58" i="9"/>
  <c r="A59" i="9"/>
  <c r="A60" i="9"/>
  <c r="A61" i="9"/>
  <c r="A62" i="9"/>
  <c r="A63" i="9"/>
  <c r="A64" i="9"/>
  <c r="A65" i="9"/>
  <c r="A66" i="9"/>
  <c r="A67" i="9"/>
  <c r="A68" i="9"/>
  <c r="A69" i="9"/>
  <c r="A70" i="9"/>
  <c r="A39" i="9"/>
  <c r="B7" i="14"/>
  <c r="B8" i="14"/>
  <c r="B9" i="14"/>
  <c r="B10" i="14"/>
  <c r="B11" i="14"/>
  <c r="B12" i="14"/>
  <c r="B13" i="14"/>
  <c r="B14" i="14"/>
  <c r="B15" i="14"/>
  <c r="F15" i="14" s="1"/>
  <c r="B16" i="14"/>
  <c r="B17" i="14"/>
  <c r="B18" i="14"/>
  <c r="B19" i="14"/>
  <c r="B20" i="14"/>
  <c r="B21" i="14"/>
  <c r="B22" i="14"/>
  <c r="D22" i="14" s="1"/>
  <c r="B23" i="14"/>
  <c r="B24" i="14"/>
  <c r="B25" i="14"/>
  <c r="B26" i="14"/>
  <c r="B27" i="14"/>
  <c r="B28" i="14"/>
  <c r="B29" i="14"/>
  <c r="B30" i="14"/>
  <c r="B31" i="14"/>
  <c r="D31" i="14" s="1"/>
  <c r="B32" i="14"/>
  <c r="B33" i="14"/>
  <c r="B34" i="14"/>
  <c r="B35" i="14"/>
  <c r="B36" i="14"/>
  <c r="B37" i="14"/>
  <c r="B6" i="14"/>
  <c r="A69" i="13"/>
  <c r="A25" i="6"/>
  <c r="A56" i="13"/>
  <c r="A39" i="13"/>
  <c r="A40" i="13"/>
  <c r="C80" i="6" s="1"/>
  <c r="A41" i="13"/>
  <c r="A42" i="13"/>
  <c r="A43" i="13"/>
  <c r="A44" i="13"/>
  <c r="A45" i="13"/>
  <c r="A46" i="13"/>
  <c r="A47" i="13"/>
  <c r="A48" i="13"/>
  <c r="A49" i="13"/>
  <c r="A50" i="13"/>
  <c r="A51" i="13"/>
  <c r="A52" i="13"/>
  <c r="A53" i="13"/>
  <c r="A54" i="13"/>
  <c r="A55" i="13"/>
  <c r="A57" i="13"/>
  <c r="A58" i="13"/>
  <c r="A59" i="13"/>
  <c r="A60" i="13"/>
  <c r="A61" i="13"/>
  <c r="A62" i="13"/>
  <c r="A63" i="13"/>
  <c r="A64" i="13"/>
  <c r="A65" i="13"/>
  <c r="A66" i="13"/>
  <c r="A67" i="13"/>
  <c r="A68" i="13"/>
  <c r="T69" i="13"/>
  <c r="S69" i="13"/>
  <c r="R69" i="13"/>
  <c r="Q69" i="13"/>
  <c r="P69" i="13"/>
  <c r="O69" i="13"/>
  <c r="N69" i="13"/>
  <c r="M69" i="13"/>
  <c r="L69" i="13"/>
  <c r="K69" i="13"/>
  <c r="J69" i="13"/>
  <c r="I69" i="13"/>
  <c r="H69" i="13"/>
  <c r="G69" i="13"/>
  <c r="F69" i="13"/>
  <c r="E69" i="13"/>
  <c r="D69" i="13"/>
  <c r="A38" i="13"/>
  <c r="A37" i="13"/>
  <c r="I68" i="12"/>
  <c r="H68" i="12"/>
  <c r="G68" i="12"/>
  <c r="F68" i="12"/>
  <c r="E68" i="12"/>
  <c r="D68" i="12"/>
  <c r="A38" i="12"/>
  <c r="A39" i="12"/>
  <c r="A40" i="12"/>
  <c r="A41" i="12"/>
  <c r="H31" i="5" s="1"/>
  <c r="A42" i="12"/>
  <c r="A43" i="12"/>
  <c r="A44" i="12"/>
  <c r="A45" i="12"/>
  <c r="A46" i="12"/>
  <c r="A47" i="12"/>
  <c r="A48" i="12"/>
  <c r="A49" i="12"/>
  <c r="A50" i="12"/>
  <c r="A51" i="12"/>
  <c r="A52" i="12"/>
  <c r="A53" i="12"/>
  <c r="A54" i="12"/>
  <c r="A56" i="12"/>
  <c r="A57" i="12"/>
  <c r="A58" i="12"/>
  <c r="A59" i="12"/>
  <c r="A60" i="12"/>
  <c r="A61" i="12"/>
  <c r="A62" i="12"/>
  <c r="A63" i="12"/>
  <c r="A64" i="12"/>
  <c r="A65" i="12"/>
  <c r="A66" i="12"/>
  <c r="A67" i="12"/>
  <c r="A68" i="12"/>
  <c r="A37" i="12"/>
  <c r="A36" i="12"/>
  <c r="B56" i="11"/>
  <c r="N69" i="11"/>
  <c r="M69" i="11"/>
  <c r="L69" i="11"/>
  <c r="K69" i="11"/>
  <c r="J69" i="11"/>
  <c r="I69" i="11"/>
  <c r="H69" i="11"/>
  <c r="G69" i="11"/>
  <c r="F69" i="11"/>
  <c r="E69" i="11"/>
  <c r="B69" i="11"/>
  <c r="B38" i="11"/>
  <c r="B39" i="11"/>
  <c r="B40" i="11"/>
  <c r="B41" i="11"/>
  <c r="B42" i="11"/>
  <c r="B43" i="11"/>
  <c r="B44" i="11"/>
  <c r="B45" i="11"/>
  <c r="B46" i="11"/>
  <c r="B47" i="11"/>
  <c r="B48" i="11"/>
  <c r="B49" i="11"/>
  <c r="B50" i="11"/>
  <c r="B51" i="11"/>
  <c r="B52" i="11"/>
  <c r="B53" i="11"/>
  <c r="B54" i="11"/>
  <c r="B55" i="11"/>
  <c r="B57" i="11"/>
  <c r="B58" i="11"/>
  <c r="B59" i="11"/>
  <c r="B60" i="11"/>
  <c r="B61" i="11"/>
  <c r="B62" i="11"/>
  <c r="B63" i="11"/>
  <c r="B64" i="11"/>
  <c r="B65" i="11"/>
  <c r="B66" i="11"/>
  <c r="B67" i="11"/>
  <c r="B68" i="11"/>
  <c r="B37" i="11"/>
  <c r="A25" i="4"/>
  <c r="E25" i="4" s="1"/>
  <c r="A35" i="2"/>
  <c r="BB69" i="10"/>
  <c r="BA69" i="10"/>
  <c r="AZ69" i="10"/>
  <c r="AY69" i="10"/>
  <c r="AX69" i="10"/>
  <c r="AW69" i="10"/>
  <c r="AV69" i="10"/>
  <c r="AU69" i="10"/>
  <c r="AT69" i="10"/>
  <c r="AS69" i="10"/>
  <c r="AR69" i="10"/>
  <c r="AQ69" i="10"/>
  <c r="AP69" i="10"/>
  <c r="AO69" i="10"/>
  <c r="AN69" i="10"/>
  <c r="AM69" i="10"/>
  <c r="AL69" i="10"/>
  <c r="AK69" i="10"/>
  <c r="AJ69" i="10"/>
  <c r="AI69" i="10"/>
  <c r="AH69" i="10"/>
  <c r="AG69" i="10"/>
  <c r="AF69" i="10"/>
  <c r="AE69" i="10"/>
  <c r="AD69" i="10"/>
  <c r="AC69" i="10"/>
  <c r="AB69" i="10"/>
  <c r="AA69" i="10"/>
  <c r="Z69" i="10"/>
  <c r="Y69" i="10"/>
  <c r="X69" i="10"/>
  <c r="W69" i="10"/>
  <c r="V69" i="10"/>
  <c r="U69" i="10"/>
  <c r="T69" i="10"/>
  <c r="S69" i="10"/>
  <c r="R69" i="10"/>
  <c r="Q69" i="10"/>
  <c r="P69" i="10"/>
  <c r="O69" i="10"/>
  <c r="N69" i="10"/>
  <c r="M69" i="10"/>
  <c r="L69" i="10"/>
  <c r="K69" i="10"/>
  <c r="J69" i="10"/>
  <c r="I69" i="10"/>
  <c r="H69" i="10"/>
  <c r="G69" i="10"/>
  <c r="F69" i="10"/>
  <c r="E69" i="10"/>
  <c r="B69" i="10"/>
  <c r="B39" i="10"/>
  <c r="B40" i="10"/>
  <c r="B41" i="10"/>
  <c r="B42" i="10"/>
  <c r="B43" i="10"/>
  <c r="B44" i="10"/>
  <c r="B45" i="10"/>
  <c r="B46" i="10"/>
  <c r="B47" i="10"/>
  <c r="B48" i="10"/>
  <c r="B49" i="10"/>
  <c r="B50" i="10"/>
  <c r="B51" i="10"/>
  <c r="B52" i="10"/>
  <c r="B53" i="10"/>
  <c r="B54" i="10"/>
  <c r="B55" i="10"/>
  <c r="B57" i="10"/>
  <c r="B58" i="10"/>
  <c r="B59" i="10"/>
  <c r="B60" i="10"/>
  <c r="B61" i="10"/>
  <c r="B62" i="10"/>
  <c r="B63" i="10"/>
  <c r="B64" i="10"/>
  <c r="B65" i="10"/>
  <c r="B66" i="10"/>
  <c r="B67" i="10"/>
  <c r="B68" i="10"/>
  <c r="B38" i="10"/>
  <c r="B37" i="10"/>
  <c r="E69" i="8"/>
  <c r="F69" i="8"/>
  <c r="G69" i="8"/>
  <c r="H69" i="8"/>
  <c r="I69" i="8"/>
  <c r="J69" i="8"/>
  <c r="K69" i="8"/>
  <c r="L69" i="8"/>
  <c r="M69" i="8"/>
  <c r="N69" i="8"/>
  <c r="O69" i="8"/>
  <c r="P69" i="8"/>
  <c r="Q69" i="8"/>
  <c r="R69" i="8"/>
  <c r="S69" i="8"/>
  <c r="T69" i="8"/>
  <c r="U69" i="8"/>
  <c r="V69" i="8"/>
  <c r="W69" i="8"/>
  <c r="X69" i="8"/>
  <c r="Y69" i="8"/>
  <c r="Z69" i="8"/>
  <c r="AA69" i="8"/>
  <c r="AB69" i="8"/>
  <c r="AC69" i="8"/>
  <c r="AD69" i="8"/>
  <c r="AE69" i="8"/>
  <c r="AF69" i="8"/>
  <c r="AG69" i="8"/>
  <c r="AH69" i="8"/>
  <c r="AI69" i="8"/>
  <c r="AJ69" i="8"/>
  <c r="AK69" i="8"/>
  <c r="AL69" i="8"/>
  <c r="AM69" i="8"/>
  <c r="AN69" i="8"/>
  <c r="AO69" i="8"/>
  <c r="AP69" i="8"/>
  <c r="AQ69" i="8"/>
  <c r="D69" i="8"/>
  <c r="C38" i="8"/>
  <c r="C39" i="8"/>
  <c r="C40" i="8"/>
  <c r="C41" i="8"/>
  <c r="C42" i="8"/>
  <c r="C43" i="8"/>
  <c r="C44" i="8"/>
  <c r="C45" i="8"/>
  <c r="C46" i="8"/>
  <c r="C47" i="8"/>
  <c r="C48" i="8"/>
  <c r="C49" i="8"/>
  <c r="C50" i="8"/>
  <c r="C51" i="8"/>
  <c r="C52" i="8"/>
  <c r="C53" i="8"/>
  <c r="C54" i="8"/>
  <c r="C55" i="8"/>
  <c r="C56" i="8"/>
  <c r="C57" i="8"/>
  <c r="C58" i="8"/>
  <c r="C59" i="8"/>
  <c r="C60" i="8"/>
  <c r="C61" i="8"/>
  <c r="C62" i="8"/>
  <c r="C63" i="8"/>
  <c r="C64" i="8"/>
  <c r="C65" i="8"/>
  <c r="C66" i="8"/>
  <c r="C67" i="8"/>
  <c r="C68" i="8"/>
  <c r="C69" i="8"/>
  <c r="C37" i="8"/>
  <c r="AQ13" i="8"/>
  <c r="AQ36" i="8"/>
  <c r="E36" i="8"/>
  <c r="F36" i="8"/>
  <c r="G36" i="8"/>
  <c r="H36" i="8"/>
  <c r="I36" i="8"/>
  <c r="J36" i="8"/>
  <c r="K36" i="8"/>
  <c r="L36" i="8"/>
  <c r="M36" i="8"/>
  <c r="N36" i="8"/>
  <c r="O36" i="8"/>
  <c r="P36" i="8"/>
  <c r="Q36" i="8"/>
  <c r="R36" i="8"/>
  <c r="S36" i="8"/>
  <c r="T36" i="8"/>
  <c r="U36" i="8"/>
  <c r="V36" i="8"/>
  <c r="W36" i="8"/>
  <c r="X36" i="8"/>
  <c r="Y36" i="8"/>
  <c r="Z36" i="8"/>
  <c r="AA36" i="8"/>
  <c r="AB36" i="8"/>
  <c r="AC36" i="8"/>
  <c r="AD36" i="8"/>
  <c r="AE36" i="8"/>
  <c r="AF36" i="8"/>
  <c r="AG36" i="8"/>
  <c r="AH36" i="8"/>
  <c r="AI36" i="8"/>
  <c r="AJ36" i="8"/>
  <c r="AK36" i="8"/>
  <c r="AL36" i="8"/>
  <c r="AM36" i="8"/>
  <c r="AN36" i="8"/>
  <c r="AO36" i="8"/>
  <c r="AP36" i="8"/>
  <c r="D36" i="8"/>
  <c r="C36" i="8"/>
  <c r="B7" i="1"/>
  <c r="B8" i="1"/>
  <c r="B9" i="1"/>
  <c r="B10" i="1"/>
  <c r="B11" i="1"/>
  <c r="B12" i="1"/>
  <c r="B13" i="1"/>
  <c r="B14" i="1"/>
  <c r="B15" i="1"/>
  <c r="B16" i="1"/>
  <c r="B17" i="1"/>
  <c r="B18" i="1"/>
  <c r="B19" i="1"/>
  <c r="B20" i="1"/>
  <c r="B21" i="1"/>
  <c r="B22" i="1"/>
  <c r="B23" i="1"/>
  <c r="B24" i="1"/>
  <c r="B26" i="1"/>
  <c r="B27" i="1"/>
  <c r="B28" i="1"/>
  <c r="B29" i="1"/>
  <c r="B30" i="1"/>
  <c r="B31" i="1"/>
  <c r="B32" i="1"/>
  <c r="B33" i="1"/>
  <c r="B34" i="1"/>
  <c r="B35" i="1"/>
  <c r="B36" i="1"/>
  <c r="B37" i="1"/>
  <c r="B5" i="1"/>
  <c r="B6" i="1"/>
  <c r="A6" i="6"/>
  <c r="A7" i="6"/>
  <c r="A8" i="6"/>
  <c r="A9" i="6"/>
  <c r="A10" i="6"/>
  <c r="A11" i="6"/>
  <c r="A12" i="6"/>
  <c r="A13" i="6"/>
  <c r="A14" i="6"/>
  <c r="A15" i="6"/>
  <c r="A16" i="6"/>
  <c r="A17" i="6"/>
  <c r="A18" i="6"/>
  <c r="A19" i="6"/>
  <c r="A20" i="6"/>
  <c r="A21" i="6"/>
  <c r="A22" i="6"/>
  <c r="A23" i="6"/>
  <c r="A24" i="6"/>
  <c r="A26" i="6"/>
  <c r="A27" i="6"/>
  <c r="A28" i="6"/>
  <c r="A29" i="6"/>
  <c r="A30" i="6"/>
  <c r="A31" i="6"/>
  <c r="A32" i="6"/>
  <c r="A33" i="6"/>
  <c r="A34" i="6"/>
  <c r="A35" i="6"/>
  <c r="A36" i="6"/>
  <c r="A37" i="6"/>
  <c r="A5" i="6"/>
  <c r="E36" i="13"/>
  <c r="F36" i="13"/>
  <c r="G36" i="13"/>
  <c r="H36" i="13"/>
  <c r="I36" i="13"/>
  <c r="J36" i="13"/>
  <c r="K36" i="13"/>
  <c r="L36" i="13"/>
  <c r="M36" i="13"/>
  <c r="N36" i="13"/>
  <c r="O36" i="13"/>
  <c r="P36" i="13"/>
  <c r="Q36" i="13"/>
  <c r="R36" i="13"/>
  <c r="S36" i="13"/>
  <c r="T36" i="13"/>
  <c r="D36" i="13"/>
  <c r="A5" i="13"/>
  <c r="A6" i="13"/>
  <c r="A7" i="13"/>
  <c r="A8" i="13"/>
  <c r="A9" i="13"/>
  <c r="A10" i="13"/>
  <c r="A11" i="13"/>
  <c r="C32" i="6" s="1"/>
  <c r="A12" i="13"/>
  <c r="A13" i="13"/>
  <c r="A14" i="13"/>
  <c r="A15" i="13"/>
  <c r="A16" i="13"/>
  <c r="A17" i="13"/>
  <c r="A18" i="13"/>
  <c r="A19" i="13"/>
  <c r="A20" i="13"/>
  <c r="A21" i="13"/>
  <c r="A22" i="13"/>
  <c r="A23" i="13"/>
  <c r="A24" i="13"/>
  <c r="A25" i="13"/>
  <c r="A26" i="13"/>
  <c r="A27" i="13"/>
  <c r="A28" i="13"/>
  <c r="A29" i="13"/>
  <c r="A30" i="13"/>
  <c r="A31" i="13"/>
  <c r="A32" i="13"/>
  <c r="A33" i="13"/>
  <c r="A34" i="13"/>
  <c r="A35" i="13"/>
  <c r="A36" i="13"/>
  <c r="A4" i="13"/>
  <c r="A4" i="12"/>
  <c r="A5" i="12"/>
  <c r="A6" i="12"/>
  <c r="A7" i="12"/>
  <c r="A8" i="12"/>
  <c r="A9" i="12"/>
  <c r="A10" i="12"/>
  <c r="A11" i="12"/>
  <c r="A12" i="12"/>
  <c r="A13" i="12"/>
  <c r="A14" i="12"/>
  <c r="A15" i="12"/>
  <c r="A16" i="12"/>
  <c r="A17" i="12"/>
  <c r="F17" i="5" s="1"/>
  <c r="A18" i="12"/>
  <c r="A19" i="12"/>
  <c r="A20" i="12"/>
  <c r="A21" i="12"/>
  <c r="A22" i="12"/>
  <c r="A23" i="12"/>
  <c r="A24" i="12"/>
  <c r="A25" i="12"/>
  <c r="A26" i="12"/>
  <c r="A27" i="12"/>
  <c r="A28" i="12"/>
  <c r="A29" i="12"/>
  <c r="A30" i="12"/>
  <c r="A31" i="12"/>
  <c r="A32" i="12"/>
  <c r="A33" i="12"/>
  <c r="A34" i="12"/>
  <c r="A35" i="12"/>
  <c r="A3" i="12"/>
  <c r="A38" i="5"/>
  <c r="A7" i="5"/>
  <c r="A8" i="5"/>
  <c r="A9" i="5"/>
  <c r="A10" i="5"/>
  <c r="A11" i="5"/>
  <c r="A12" i="5"/>
  <c r="A13" i="5"/>
  <c r="A14" i="5"/>
  <c r="A15" i="5"/>
  <c r="A16" i="5"/>
  <c r="A17" i="5"/>
  <c r="A18" i="5"/>
  <c r="A19" i="5"/>
  <c r="A20" i="5"/>
  <c r="A21" i="5"/>
  <c r="A22" i="5"/>
  <c r="A23" i="5"/>
  <c r="H23" i="5" s="1"/>
  <c r="A24" i="5"/>
  <c r="A25" i="5"/>
  <c r="A27" i="5"/>
  <c r="A28" i="5"/>
  <c r="A29" i="5"/>
  <c r="A30" i="5"/>
  <c r="A31" i="5"/>
  <c r="A32" i="5"/>
  <c r="A33" i="5"/>
  <c r="A34" i="5"/>
  <c r="A35" i="5"/>
  <c r="A36" i="5"/>
  <c r="A37" i="5"/>
  <c r="A6" i="5"/>
  <c r="E35" i="12"/>
  <c r="F35" i="12"/>
  <c r="G35" i="12"/>
  <c r="H35" i="12"/>
  <c r="I35" i="12"/>
  <c r="D35" i="12"/>
  <c r="F36" i="11"/>
  <c r="G36" i="11"/>
  <c r="H36" i="11"/>
  <c r="I36" i="11"/>
  <c r="J36" i="11"/>
  <c r="K36" i="11"/>
  <c r="L36" i="11"/>
  <c r="M36" i="11"/>
  <c r="N36" i="11"/>
  <c r="E36" i="11"/>
  <c r="B36" i="11"/>
  <c r="B5" i="11"/>
  <c r="B6" i="11"/>
  <c r="B7" i="11"/>
  <c r="B8" i="11"/>
  <c r="B9" i="11"/>
  <c r="B10" i="11"/>
  <c r="B11" i="11"/>
  <c r="B12" i="11"/>
  <c r="B13" i="11"/>
  <c r="B14" i="11"/>
  <c r="B15" i="11"/>
  <c r="B16" i="11"/>
  <c r="B17" i="11"/>
  <c r="B18" i="11"/>
  <c r="B19" i="11"/>
  <c r="B20" i="11"/>
  <c r="B21" i="11"/>
  <c r="B22" i="11"/>
  <c r="B23" i="11"/>
  <c r="B24" i="11"/>
  <c r="B25" i="11"/>
  <c r="B26" i="11"/>
  <c r="B27" i="11"/>
  <c r="B28" i="11"/>
  <c r="B29" i="11"/>
  <c r="B30" i="11"/>
  <c r="B31" i="11"/>
  <c r="B32" i="11"/>
  <c r="B33" i="11"/>
  <c r="B34" i="11"/>
  <c r="B35" i="11"/>
  <c r="B4" i="11"/>
  <c r="E22" i="4" s="1"/>
  <c r="A6" i="4"/>
  <c r="A7" i="4"/>
  <c r="A8" i="4"/>
  <c r="A9" i="4"/>
  <c r="A10" i="4"/>
  <c r="A11" i="4"/>
  <c r="A12" i="4"/>
  <c r="A13" i="4"/>
  <c r="D50" i="4" s="1"/>
  <c r="A14" i="4"/>
  <c r="A15" i="4"/>
  <c r="A16" i="4"/>
  <c r="A17" i="4"/>
  <c r="A18" i="4"/>
  <c r="A19" i="4"/>
  <c r="A20" i="4"/>
  <c r="A21" i="4"/>
  <c r="C21" i="4" s="1"/>
  <c r="A22" i="4"/>
  <c r="A23" i="4"/>
  <c r="A24" i="4"/>
  <c r="A26" i="4"/>
  <c r="A27" i="4"/>
  <c r="A28" i="4"/>
  <c r="A29" i="4"/>
  <c r="A30" i="4"/>
  <c r="A31" i="4"/>
  <c r="A32" i="4"/>
  <c r="A33" i="4"/>
  <c r="A34" i="4"/>
  <c r="A35" i="4"/>
  <c r="A36" i="4"/>
  <c r="A37" i="4"/>
  <c r="A5" i="4"/>
  <c r="A24" i="2"/>
  <c r="A25" i="2"/>
  <c r="A26" i="2"/>
  <c r="A27" i="2"/>
  <c r="A28" i="2"/>
  <c r="A29" i="2"/>
  <c r="A30" i="2"/>
  <c r="A31" i="2"/>
  <c r="A32" i="2"/>
  <c r="A33" i="2"/>
  <c r="A34" i="2"/>
  <c r="A36" i="2"/>
  <c r="A37" i="2"/>
  <c r="A38" i="2"/>
  <c r="A39" i="2"/>
  <c r="A40" i="2"/>
  <c r="A41" i="2"/>
  <c r="A42" i="2"/>
  <c r="A43" i="2"/>
  <c r="A44" i="2"/>
  <c r="A45" i="2"/>
  <c r="A46" i="2"/>
  <c r="A47" i="2"/>
  <c r="A20" i="2"/>
  <c r="A21" i="2"/>
  <c r="A22" i="2"/>
  <c r="A23" i="2"/>
  <c r="A16" i="2"/>
  <c r="A17" i="2"/>
  <c r="A18" i="2"/>
  <c r="A19" i="2"/>
  <c r="A15" i="2"/>
  <c r="A9" i="2"/>
  <c r="A6" i="2"/>
  <c r="A7" i="2"/>
  <c r="A8" i="2"/>
  <c r="A10" i="2"/>
  <c r="A5" i="2"/>
  <c r="F36" i="10"/>
  <c r="G36" i="10"/>
  <c r="H36" i="10"/>
  <c r="I36" i="10"/>
  <c r="J36" i="10"/>
  <c r="K36" i="10"/>
  <c r="L36" i="10"/>
  <c r="M36" i="10"/>
  <c r="N36" i="10"/>
  <c r="O36" i="10"/>
  <c r="P36" i="10"/>
  <c r="Q36" i="10"/>
  <c r="R36" i="10"/>
  <c r="S36" i="10"/>
  <c r="T36" i="10"/>
  <c r="U36" i="10"/>
  <c r="V36" i="10"/>
  <c r="W36" i="10"/>
  <c r="X36" i="10"/>
  <c r="Y36" i="10"/>
  <c r="Z36" i="10"/>
  <c r="AA36" i="10"/>
  <c r="AB36" i="10"/>
  <c r="AC36" i="10"/>
  <c r="AD36" i="10"/>
  <c r="AE36" i="10"/>
  <c r="AF36" i="10"/>
  <c r="AG36" i="10"/>
  <c r="AH36" i="10"/>
  <c r="AI36" i="10"/>
  <c r="AJ36" i="10"/>
  <c r="AK36" i="10"/>
  <c r="AL36" i="10"/>
  <c r="AM36" i="10"/>
  <c r="AN36" i="10"/>
  <c r="AO36" i="10"/>
  <c r="AP36" i="10"/>
  <c r="AQ36" i="10"/>
  <c r="AR36" i="10"/>
  <c r="AS36" i="10"/>
  <c r="AT36" i="10"/>
  <c r="AU36" i="10"/>
  <c r="AV36" i="10"/>
  <c r="AW36" i="10"/>
  <c r="AX36" i="10"/>
  <c r="AY36" i="10"/>
  <c r="AZ36" i="10"/>
  <c r="BA36" i="10"/>
  <c r="BB36" i="10"/>
  <c r="E36" i="10"/>
  <c r="B5" i="10"/>
  <c r="B6" i="10"/>
  <c r="B7" i="10"/>
  <c r="B8" i="10"/>
  <c r="B9" i="10"/>
  <c r="B10" i="10"/>
  <c r="D74" i="2" s="1"/>
  <c r="B11" i="10"/>
  <c r="B12" i="10"/>
  <c r="B13" i="10"/>
  <c r="B14" i="10"/>
  <c r="B15" i="10"/>
  <c r="B16" i="10"/>
  <c r="B17" i="10"/>
  <c r="B18" i="10"/>
  <c r="B19" i="10"/>
  <c r="B20" i="10"/>
  <c r="B21" i="10"/>
  <c r="B22" i="10"/>
  <c r="B23" i="10"/>
  <c r="B24" i="10"/>
  <c r="B25" i="10"/>
  <c r="B26" i="10"/>
  <c r="B27" i="10"/>
  <c r="B28" i="10"/>
  <c r="B29" i="10"/>
  <c r="B30" i="10"/>
  <c r="B31" i="10"/>
  <c r="B32" i="10"/>
  <c r="B33" i="10"/>
  <c r="B34" i="10"/>
  <c r="B35" i="10"/>
  <c r="B36" i="10"/>
  <c r="B4" i="10"/>
  <c r="A4" i="9"/>
  <c r="A5" i="9"/>
  <c r="A7" i="9"/>
  <c r="D18" i="3" s="1"/>
  <c r="A8" i="9"/>
  <c r="A9" i="9"/>
  <c r="A10" i="9"/>
  <c r="A11" i="9"/>
  <c r="A12" i="9"/>
  <c r="A13" i="9"/>
  <c r="A14" i="9"/>
  <c r="A15" i="9"/>
  <c r="A16" i="9"/>
  <c r="A17" i="9"/>
  <c r="A18" i="9"/>
  <c r="A19" i="9"/>
  <c r="A20" i="9"/>
  <c r="A21" i="9"/>
  <c r="A22" i="9"/>
  <c r="A23" i="9"/>
  <c r="A24" i="9"/>
  <c r="A25" i="9"/>
  <c r="A26" i="9"/>
  <c r="A27" i="9"/>
  <c r="A28" i="9"/>
  <c r="A29" i="9"/>
  <c r="A30" i="9"/>
  <c r="A31" i="9"/>
  <c r="A32" i="9"/>
  <c r="A33" i="9"/>
  <c r="A34" i="9"/>
  <c r="A35" i="9"/>
  <c r="A36" i="9"/>
  <c r="A37" i="9"/>
  <c r="A6" i="9"/>
  <c r="E37" i="9"/>
  <c r="F37" i="9"/>
  <c r="G37" i="9"/>
  <c r="H37" i="9"/>
  <c r="I37" i="9"/>
  <c r="J37" i="9"/>
  <c r="K37" i="9"/>
  <c r="L37" i="9"/>
  <c r="M37" i="9"/>
  <c r="N37" i="9"/>
  <c r="O37" i="9"/>
  <c r="P37" i="9"/>
  <c r="Q37" i="9"/>
  <c r="R37" i="9"/>
  <c r="S37" i="9"/>
  <c r="T37" i="9"/>
  <c r="U37" i="9"/>
  <c r="V37" i="9"/>
  <c r="W37" i="9"/>
  <c r="X37" i="9"/>
  <c r="Y37" i="9"/>
  <c r="Z37" i="9"/>
  <c r="AA37" i="9"/>
  <c r="AB37" i="9"/>
  <c r="AC37" i="9"/>
  <c r="AD37" i="9"/>
  <c r="AE37" i="9"/>
  <c r="AF37" i="9"/>
  <c r="AG37" i="9"/>
  <c r="D37" i="9"/>
  <c r="C5" i="8"/>
  <c r="C6" i="8"/>
  <c r="C7" i="8"/>
  <c r="F58" i="1" s="1"/>
  <c r="C8" i="8"/>
  <c r="C9" i="8"/>
  <c r="C10" i="8"/>
  <c r="C11" i="8"/>
  <c r="C12" i="8"/>
  <c r="C13" i="8"/>
  <c r="C14" i="8"/>
  <c r="C15" i="8"/>
  <c r="C16" i="8"/>
  <c r="C17" i="8"/>
  <c r="C18" i="8"/>
  <c r="C19" i="8"/>
  <c r="C20" i="8"/>
  <c r="C21" i="8"/>
  <c r="C22" i="8"/>
  <c r="C23" i="8"/>
  <c r="C24" i="8"/>
  <c r="C25" i="8"/>
  <c r="C26" i="8"/>
  <c r="C27" i="8"/>
  <c r="C28" i="8"/>
  <c r="C29" i="8"/>
  <c r="C30" i="8"/>
  <c r="C31" i="8"/>
  <c r="C32" i="8"/>
  <c r="C33" i="8"/>
  <c r="C34" i="8"/>
  <c r="C35" i="8"/>
  <c r="C4" i="8"/>
  <c r="F27" i="2"/>
  <c r="F65" i="4"/>
  <c r="G35" i="5"/>
  <c r="E7" i="5"/>
  <c r="D44" i="1"/>
  <c r="D16" i="5"/>
  <c r="D17" i="3"/>
  <c r="E33" i="14"/>
  <c r="C24" i="4"/>
  <c r="G30" i="5"/>
  <c r="C18" i="5"/>
  <c r="F64" i="14"/>
  <c r="E31" i="14"/>
  <c r="F14" i="14"/>
  <c r="E67" i="1"/>
  <c r="G15" i="5" l="1"/>
  <c r="C15" i="5"/>
  <c r="H15" i="5"/>
  <c r="F45" i="14"/>
  <c r="E45" i="14"/>
  <c r="F14" i="1"/>
  <c r="G14" i="1" s="1"/>
  <c r="E40" i="2"/>
  <c r="D27" i="2"/>
  <c r="D29" i="2"/>
  <c r="F12" i="4"/>
  <c r="E12" i="4"/>
  <c r="F49" i="4"/>
  <c r="C12" i="4"/>
  <c r="D12" i="4"/>
  <c r="E49" i="4"/>
  <c r="D49" i="4"/>
  <c r="C49" i="4"/>
  <c r="F22" i="5"/>
  <c r="E22" i="5"/>
  <c r="D22" i="5"/>
  <c r="G22" i="5"/>
  <c r="H22" i="5"/>
  <c r="D36" i="14"/>
  <c r="F59" i="14"/>
  <c r="F46" i="1"/>
  <c r="D72" i="14"/>
  <c r="E14" i="5"/>
  <c r="G28" i="5"/>
  <c r="D77" i="2"/>
  <c r="D50" i="1"/>
  <c r="H50" i="1" s="1"/>
  <c r="O13" i="1" s="1"/>
  <c r="C58" i="4"/>
  <c r="C73" i="6"/>
  <c r="D82" i="2"/>
  <c r="G20" i="5"/>
  <c r="E29" i="1"/>
  <c r="G71" i="2"/>
  <c r="F44" i="2"/>
  <c r="C15" i="2"/>
  <c r="D35" i="2"/>
  <c r="G27" i="2"/>
  <c r="E82" i="2"/>
  <c r="C86" i="2"/>
  <c r="C30" i="2"/>
  <c r="G82" i="2"/>
  <c r="G83" i="2"/>
  <c r="D36" i="2"/>
  <c r="C27" i="2"/>
  <c r="D15" i="2"/>
  <c r="D94" i="2"/>
  <c r="C77" i="2"/>
  <c r="E74" i="2"/>
  <c r="F71" i="2"/>
  <c r="E27" i="2"/>
  <c r="C74" i="2"/>
  <c r="G30" i="2"/>
  <c r="G47" i="2"/>
  <c r="F30" i="2"/>
  <c r="F35" i="2"/>
  <c r="C82" i="2"/>
  <c r="G35" i="2"/>
  <c r="G40" i="2"/>
  <c r="F47" i="2"/>
  <c r="G36" i="2"/>
  <c r="F91" i="2"/>
  <c r="F82" i="2"/>
  <c r="F77" i="2"/>
  <c r="F74" i="2"/>
  <c r="G74" i="2"/>
  <c r="E35" i="2"/>
  <c r="C40" i="2"/>
  <c r="F39" i="2"/>
  <c r="G77" i="2"/>
  <c r="D64" i="2"/>
  <c r="C92" i="2"/>
  <c r="G45" i="2"/>
  <c r="F37" i="2"/>
  <c r="D37" i="2"/>
  <c r="D28" i="2"/>
  <c r="D72" i="4"/>
  <c r="C65" i="4"/>
  <c r="C28" i="4"/>
  <c r="E65" i="4"/>
  <c r="E28" i="4"/>
  <c r="D65" i="4"/>
  <c r="D28" i="4"/>
  <c r="H30" i="5"/>
  <c r="C21" i="5"/>
  <c r="D21" i="5"/>
  <c r="H21" i="5"/>
  <c r="E21" i="5"/>
  <c r="E29" i="14"/>
  <c r="D29" i="14"/>
  <c r="F67" i="14"/>
  <c r="F29" i="14"/>
  <c r="D67" i="14"/>
  <c r="E21" i="14"/>
  <c r="D21" i="14"/>
  <c r="F17" i="4"/>
  <c r="F54" i="4"/>
  <c r="F43" i="4"/>
  <c r="E51" i="4"/>
  <c r="F27" i="4"/>
  <c r="D46" i="4"/>
  <c r="D9" i="4"/>
  <c r="D54" i="4"/>
  <c r="C37" i="4"/>
  <c r="D64" i="4"/>
  <c r="E9" i="4"/>
  <c r="F71" i="4"/>
  <c r="C17" i="4"/>
  <c r="E24" i="4"/>
  <c r="D47" i="4"/>
  <c r="D34" i="4"/>
  <c r="E46" i="4"/>
  <c r="E71" i="4"/>
  <c r="D45" i="4"/>
  <c r="E64" i="4"/>
  <c r="E17" i="4"/>
  <c r="D43" i="4"/>
  <c r="F9" i="4"/>
  <c r="C46" i="4"/>
  <c r="D51" i="4"/>
  <c r="D27" i="4"/>
  <c r="F46" i="4"/>
  <c r="F34" i="4"/>
  <c r="C9" i="4"/>
  <c r="C51" i="4"/>
  <c r="C27" i="4"/>
  <c r="D53" i="14"/>
  <c r="D15" i="14"/>
  <c r="E53" i="14"/>
  <c r="E9" i="14"/>
  <c r="C16" i="5"/>
  <c r="D85" i="2"/>
  <c r="C57" i="4"/>
  <c r="C20" i="4"/>
  <c r="F57" i="4"/>
  <c r="D20" i="4"/>
  <c r="F20" i="4"/>
  <c r="E57" i="4"/>
  <c r="G21" i="5"/>
  <c r="F51" i="4"/>
  <c r="D43" i="2"/>
  <c r="G23" i="5"/>
  <c r="G45" i="1"/>
  <c r="F45" i="1"/>
  <c r="F8" i="1"/>
  <c r="D45" i="1"/>
  <c r="E45" i="1"/>
  <c r="H45" i="1" s="1"/>
  <c r="O8" i="1" s="1"/>
  <c r="E8" i="1"/>
  <c r="G8" i="1" s="1"/>
  <c r="D66" i="14"/>
  <c r="F66" i="14"/>
  <c r="D28" i="14"/>
  <c r="E66" i="14"/>
  <c r="D56" i="14"/>
  <c r="D8" i="1"/>
  <c r="E50" i="1"/>
  <c r="C16" i="2"/>
  <c r="D71" i="4"/>
  <c r="C19" i="5"/>
  <c r="C22" i="6"/>
  <c r="C14" i="6"/>
  <c r="C6" i="6"/>
  <c r="F32" i="1"/>
  <c r="D60" i="1"/>
  <c r="G60" i="1"/>
  <c r="E52" i="1"/>
  <c r="G52" i="1"/>
  <c r="F15" i="1"/>
  <c r="G44" i="1"/>
  <c r="E7" i="1"/>
  <c r="D7" i="1"/>
  <c r="F7" i="1"/>
  <c r="G7" i="1" s="1"/>
  <c r="F44" i="1"/>
  <c r="H44" i="1" s="1"/>
  <c r="O7" i="1" s="1"/>
  <c r="E44" i="1"/>
  <c r="D35" i="14"/>
  <c r="D73" i="14"/>
  <c r="E73" i="14"/>
  <c r="D52" i="1"/>
  <c r="G5" i="2"/>
  <c r="F36" i="4"/>
  <c r="G6" i="5"/>
  <c r="E6" i="5"/>
  <c r="C6" i="5"/>
  <c r="E14" i="14"/>
  <c r="D14" i="14"/>
  <c r="F52" i="14"/>
  <c r="D52" i="14"/>
  <c r="E52" i="14"/>
  <c r="F19" i="5"/>
  <c r="E66" i="1"/>
  <c r="E61" i="1"/>
  <c r="D24" i="1"/>
  <c r="H28" i="5"/>
  <c r="F21" i="5"/>
  <c r="D5" i="3"/>
  <c r="H25" i="5"/>
  <c r="F8" i="5"/>
  <c r="C31" i="6"/>
  <c r="H7" i="5"/>
  <c r="E73" i="4"/>
  <c r="C71" i="4"/>
  <c r="D15" i="1"/>
  <c r="D27" i="14"/>
  <c r="D24" i="4"/>
  <c r="C34" i="5"/>
  <c r="G34" i="5"/>
  <c r="H34" i="5"/>
  <c r="F34" i="5"/>
  <c r="E34" i="5"/>
  <c r="G10" i="5"/>
  <c r="C48" i="6"/>
  <c r="C44" i="6"/>
  <c r="C53" i="6"/>
  <c r="C49" i="6"/>
  <c r="C30" i="6"/>
  <c r="C79" i="6"/>
  <c r="C21" i="6"/>
  <c r="C71" i="6"/>
  <c r="D6" i="1"/>
  <c r="G43" i="1"/>
  <c r="D68" i="1"/>
  <c r="E68" i="1"/>
  <c r="F68" i="1"/>
  <c r="D26" i="14"/>
  <c r="E30" i="5"/>
  <c r="H16" i="5"/>
  <c r="E20" i="4"/>
  <c r="C93" i="2"/>
  <c r="C26" i="6"/>
  <c r="E60" i="14"/>
  <c r="D60" i="14"/>
  <c r="F60" i="14"/>
  <c r="E22" i="14"/>
  <c r="F22" i="14"/>
  <c r="E51" i="14"/>
  <c r="F72" i="14"/>
  <c r="E86" i="2"/>
  <c r="F52" i="1"/>
  <c r="D57" i="4"/>
  <c r="D14" i="3"/>
  <c r="C15" i="3"/>
  <c r="D9" i="14"/>
  <c r="D49" i="14"/>
  <c r="D8" i="14"/>
  <c r="B16" i="3"/>
  <c r="C14" i="3"/>
  <c r="D32" i="14"/>
  <c r="D18" i="14"/>
  <c r="D51" i="14"/>
  <c r="B15" i="3"/>
  <c r="C17" i="3"/>
  <c r="B7" i="3"/>
  <c r="D33" i="14"/>
  <c r="G33" i="14" s="1"/>
  <c r="D34" i="14"/>
  <c r="D10" i="14"/>
  <c r="D69" i="14"/>
  <c r="D24" i="14"/>
  <c r="D62" i="14"/>
  <c r="D30" i="14"/>
  <c r="D8" i="3"/>
  <c r="B17" i="3"/>
  <c r="C8" i="3"/>
  <c r="D13" i="14"/>
  <c r="D74" i="14"/>
  <c r="C16" i="3"/>
  <c r="D7" i="3"/>
  <c r="D48" i="14"/>
  <c r="D20" i="14"/>
  <c r="D75" i="14"/>
  <c r="G75" i="14" s="1"/>
  <c r="D55" i="14"/>
  <c r="D6" i="3"/>
  <c r="D64" i="14"/>
  <c r="D58" i="14"/>
  <c r="H29" i="5"/>
  <c r="E29" i="5"/>
  <c r="G29" i="5"/>
  <c r="F29" i="5"/>
  <c r="D29" i="5"/>
  <c r="D33" i="5"/>
  <c r="D34" i="5"/>
  <c r="E15" i="1"/>
  <c r="C28" i="5"/>
  <c r="D28" i="5"/>
  <c r="E28" i="5"/>
  <c r="F28" i="5"/>
  <c r="E67" i="14"/>
  <c r="E28" i="14"/>
  <c r="D10" i="4"/>
  <c r="D37" i="14"/>
  <c r="F28" i="14"/>
  <c r="D37" i="4"/>
  <c r="H17" i="5"/>
  <c r="C88" i="6"/>
  <c r="F27" i="5"/>
  <c r="C37" i="5"/>
  <c r="I37" i="5" s="1"/>
  <c r="G33" i="5"/>
  <c r="D9" i="5"/>
  <c r="G9" i="5"/>
  <c r="C9" i="5"/>
  <c r="E9" i="5"/>
  <c r="H9" i="5"/>
  <c r="F9" i="5"/>
  <c r="H35" i="5"/>
  <c r="F35" i="5"/>
  <c r="E20" i="5"/>
  <c r="E35" i="5"/>
  <c r="D20" i="5"/>
  <c r="G8" i="5"/>
  <c r="H8" i="5"/>
  <c r="D36" i="5"/>
  <c r="H36" i="5"/>
  <c r="G13" i="5"/>
  <c r="F38" i="5"/>
  <c r="G18" i="5"/>
  <c r="E32" i="5"/>
  <c r="E26" i="5"/>
  <c r="D26" i="5"/>
  <c r="C20" i="5"/>
  <c r="C23" i="5"/>
  <c r="D35" i="5"/>
  <c r="C7" i="5"/>
  <c r="E8" i="5"/>
  <c r="G17" i="5"/>
  <c r="D30" i="5"/>
  <c r="G14" i="5"/>
  <c r="D37" i="5"/>
  <c r="F12" i="5"/>
  <c r="D18" i="5"/>
  <c r="D11" i="5"/>
  <c r="F23" i="5"/>
  <c r="G7" i="5"/>
  <c r="C30" i="5"/>
  <c r="E23" i="5"/>
  <c r="H13" i="5"/>
  <c r="D14" i="5"/>
  <c r="E12" i="5"/>
  <c r="F11" i="5"/>
  <c r="H12" i="5"/>
  <c r="E13" i="5"/>
  <c r="C36" i="5"/>
  <c r="D27" i="5"/>
  <c r="G26" i="5"/>
  <c r="F26" i="5"/>
  <c r="F7" i="5"/>
  <c r="C8" i="5"/>
  <c r="C24" i="5"/>
  <c r="G36" i="5"/>
  <c r="F36" i="5"/>
  <c r="F13" i="5"/>
  <c r="I13" i="5" s="1"/>
  <c r="E31" i="5"/>
  <c r="H14" i="5"/>
  <c r="G12" i="5"/>
  <c r="F25" i="5"/>
  <c r="D23" i="5"/>
  <c r="D7" i="5"/>
  <c r="F32" i="5"/>
  <c r="G37" i="5"/>
  <c r="D17" i="5"/>
  <c r="G19" i="5"/>
  <c r="D13" i="5"/>
  <c r="D31" i="5"/>
  <c r="C14" i="5"/>
  <c r="G25" i="5"/>
  <c r="G32" i="5"/>
  <c r="E18" i="5"/>
  <c r="F14" i="5"/>
  <c r="F37" i="5"/>
  <c r="C35" i="5"/>
  <c r="H26" i="5"/>
  <c r="C26" i="5"/>
  <c r="F20" i="5"/>
  <c r="H20" i="5"/>
  <c r="H24" i="5"/>
  <c r="E17" i="5"/>
  <c r="E36" i="5"/>
  <c r="F30" i="5"/>
  <c r="C13" i="5"/>
  <c r="F31" i="5"/>
  <c r="H37" i="5"/>
  <c r="F33" i="5"/>
  <c r="E25" i="5"/>
  <c r="D25" i="5"/>
  <c r="C33" i="6"/>
  <c r="C76" i="6"/>
  <c r="C90" i="6"/>
  <c r="C66" i="6"/>
  <c r="C18" i="6"/>
  <c r="C9" i="6"/>
  <c r="C65" i="6"/>
  <c r="C27" i="6"/>
  <c r="C77" i="6"/>
  <c r="C84" i="6"/>
  <c r="C7" i="6"/>
  <c r="C15" i="6"/>
  <c r="C8" i="6"/>
  <c r="C37" i="6"/>
  <c r="C29" i="6"/>
  <c r="C87" i="6"/>
  <c r="F65" i="2"/>
  <c r="F18" i="2"/>
  <c r="F28" i="4"/>
  <c r="F9" i="1"/>
  <c r="F21" i="1"/>
  <c r="F55" i="1"/>
  <c r="G57" i="1"/>
  <c r="D21" i="1"/>
  <c r="E13" i="1"/>
  <c r="F48" i="14"/>
  <c r="E72" i="14"/>
  <c r="E54" i="1"/>
  <c r="F37" i="14"/>
  <c r="E62" i="14"/>
  <c r="G62" i="14" s="1"/>
  <c r="F18" i="14"/>
  <c r="F68" i="14"/>
  <c r="E14" i="1"/>
  <c r="F75" i="14"/>
  <c r="E21" i="1"/>
  <c r="D13" i="1"/>
  <c r="F17" i="14"/>
  <c r="F27" i="14"/>
  <c r="G27" i="14" s="1"/>
  <c r="F8" i="14"/>
  <c r="F46" i="14"/>
  <c r="E44" i="14"/>
  <c r="F24" i="14"/>
  <c r="F62" i="14"/>
  <c r="G42" i="1"/>
  <c r="D42" i="1"/>
  <c r="E42" i="1"/>
  <c r="F57" i="1"/>
  <c r="H57" i="1" s="1"/>
  <c r="O20" i="1" s="1"/>
  <c r="F32" i="14"/>
  <c r="E62" i="1"/>
  <c r="E47" i="14"/>
  <c r="E70" i="14"/>
  <c r="F51" i="14"/>
  <c r="E37" i="14"/>
  <c r="G37" i="14" s="1"/>
  <c r="E30" i="14"/>
  <c r="E18" i="14"/>
  <c r="G18" i="14" s="1"/>
  <c r="F51" i="1"/>
  <c r="D14" i="1"/>
  <c r="E5" i="1"/>
  <c r="F20" i="1"/>
  <c r="F54" i="14"/>
  <c r="D51" i="1"/>
  <c r="F62" i="1"/>
  <c r="F33" i="14"/>
  <c r="E17" i="14"/>
  <c r="F10" i="14"/>
  <c r="E48" i="14"/>
  <c r="F26" i="14"/>
  <c r="F58" i="14"/>
  <c r="F13" i="14"/>
  <c r="E30" i="1"/>
  <c r="E68" i="14"/>
  <c r="G68" i="14" s="1"/>
  <c r="E54" i="14"/>
  <c r="G58" i="1"/>
  <c r="G50" i="1"/>
  <c r="E71" i="14"/>
  <c r="F55" i="14"/>
  <c r="E64" i="14"/>
  <c r="F20" i="14"/>
  <c r="E8" i="14"/>
  <c r="G8" i="14" s="1"/>
  <c r="E56" i="14"/>
  <c r="F74" i="14"/>
  <c r="G51" i="1"/>
  <c r="E16" i="14"/>
  <c r="D58" i="1"/>
  <c r="F13" i="1"/>
  <c r="F71" i="14"/>
  <c r="F9" i="14"/>
  <c r="E32" i="14"/>
  <c r="F12" i="14"/>
  <c r="D63" i="1"/>
  <c r="E46" i="14"/>
  <c r="E74" i="14"/>
  <c r="F30" i="14"/>
  <c r="G53" i="1"/>
  <c r="D62" i="4"/>
  <c r="F35" i="14"/>
  <c r="F21" i="14"/>
  <c r="C64" i="4"/>
  <c r="D22" i="4"/>
  <c r="F36" i="14"/>
  <c r="G31" i="5"/>
  <c r="E34" i="14"/>
  <c r="G34" i="14" s="1"/>
  <c r="F73" i="14"/>
  <c r="G73" i="14" s="1"/>
  <c r="D12" i="5"/>
  <c r="C22" i="5"/>
  <c r="D70" i="14"/>
  <c r="D16" i="14"/>
  <c r="E55" i="14"/>
  <c r="G55" i="14" s="1"/>
  <c r="E59" i="14"/>
  <c r="G59" i="14" s="1"/>
  <c r="E20" i="14"/>
  <c r="G38" i="5"/>
  <c r="E74" i="4"/>
  <c r="F47" i="14"/>
  <c r="F16" i="14"/>
  <c r="C35" i="2"/>
  <c r="C27" i="5"/>
  <c r="D36" i="4"/>
  <c r="C22" i="4"/>
  <c r="G16" i="5"/>
  <c r="F16" i="5"/>
  <c r="E16" i="5"/>
  <c r="F16" i="2"/>
  <c r="C91" i="2"/>
  <c r="F36" i="2"/>
  <c r="C34" i="4"/>
  <c r="E27" i="4"/>
  <c r="F19" i="4"/>
  <c r="D11" i="4"/>
  <c r="C33" i="5"/>
  <c r="D8" i="5"/>
  <c r="C94" i="6"/>
  <c r="C86" i="6"/>
  <c r="C78" i="6"/>
  <c r="C12" i="6"/>
  <c r="D5" i="1"/>
  <c r="D67" i="1"/>
  <c r="F22" i="1"/>
  <c r="E51" i="1"/>
  <c r="F34" i="14"/>
  <c r="E58" i="14"/>
  <c r="E13" i="14"/>
  <c r="C70" i="2"/>
  <c r="C43" i="2"/>
  <c r="C81" i="2"/>
  <c r="C73" i="2"/>
  <c r="C33" i="4"/>
  <c r="F26" i="4"/>
  <c r="E55" i="4"/>
  <c r="C10" i="4"/>
  <c r="D32" i="5"/>
  <c r="C25" i="5"/>
  <c r="I25" i="5" s="1"/>
  <c r="C35" i="6"/>
  <c r="C85" i="6"/>
  <c r="C19" i="6"/>
  <c r="C11" i="6"/>
  <c r="D37" i="1"/>
  <c r="D29" i="1"/>
  <c r="E58" i="1"/>
  <c r="F50" i="1"/>
  <c r="C25" i="6"/>
  <c r="D71" i="14"/>
  <c r="E27" i="14"/>
  <c r="F19" i="14"/>
  <c r="E50" i="14"/>
  <c r="E69" i="2"/>
  <c r="F89" i="2"/>
  <c r="F80" i="2"/>
  <c r="C25" i="2"/>
  <c r="C32" i="4"/>
  <c r="C54" i="4"/>
  <c r="C31" i="5"/>
  <c r="I31" i="5" s="1"/>
  <c r="G24" i="5"/>
  <c r="E19" i="5"/>
  <c r="D38" i="5"/>
  <c r="C34" i="6"/>
  <c r="C68" i="6"/>
  <c r="D73" i="1"/>
  <c r="G65" i="1"/>
  <c r="E20" i="1"/>
  <c r="G49" i="1"/>
  <c r="F70" i="14"/>
  <c r="E26" i="14"/>
  <c r="F56" i="14"/>
  <c r="G56" i="14" s="1"/>
  <c r="F49" i="14"/>
  <c r="E68" i="2"/>
  <c r="G41" i="2"/>
  <c r="G79" i="2"/>
  <c r="C24" i="2"/>
  <c r="C31" i="4"/>
  <c r="F24" i="4"/>
  <c r="F53" i="4"/>
  <c r="C45" i="4"/>
  <c r="F18" i="5"/>
  <c r="C17" i="6"/>
  <c r="C67" i="6"/>
  <c r="E72" i="1"/>
  <c r="D64" i="1"/>
  <c r="F56" i="1"/>
  <c r="D48" i="1"/>
  <c r="F44" i="14"/>
  <c r="E25" i="14"/>
  <c r="D17" i="14"/>
  <c r="E10" i="14"/>
  <c r="D62" i="2"/>
  <c r="F67" i="2"/>
  <c r="D40" i="2"/>
  <c r="E31" i="2"/>
  <c r="F5" i="4"/>
  <c r="F67" i="4"/>
  <c r="D60" i="4"/>
  <c r="D52" i="4"/>
  <c r="F7" i="4"/>
  <c r="C17" i="5"/>
  <c r="C12" i="5"/>
  <c r="I12" i="5" s="1"/>
  <c r="C82" i="6"/>
  <c r="C74" i="6"/>
  <c r="D34" i="1"/>
  <c r="F26" i="1"/>
  <c r="D18" i="1"/>
  <c r="D10" i="1"/>
  <c r="E75" i="14"/>
  <c r="F31" i="14"/>
  <c r="E24" i="14"/>
  <c r="G24" i="14" s="1"/>
  <c r="D54" i="14"/>
  <c r="D47" i="14"/>
  <c r="D25" i="1"/>
  <c r="E66" i="2"/>
  <c r="E47" i="2"/>
  <c r="D39" i="2"/>
  <c r="E77" i="2"/>
  <c r="F74" i="4"/>
  <c r="F66" i="4"/>
  <c r="F22" i="4"/>
  <c r="D14" i="4"/>
  <c r="D6" i="4"/>
  <c r="C11" i="5"/>
  <c r="C89" i="6"/>
  <c r="C23" i="6"/>
  <c r="F70" i="1"/>
  <c r="H70" i="1" s="1"/>
  <c r="O33" i="1" s="1"/>
  <c r="G54" i="1"/>
  <c r="E46" i="1"/>
  <c r="E36" i="14"/>
  <c r="D68" i="14"/>
  <c r="E23" i="14"/>
  <c r="D46" i="14"/>
  <c r="C64" i="6"/>
  <c r="C13" i="6"/>
  <c r="C95" i="6"/>
  <c r="C63" i="6"/>
  <c r="C47" i="6"/>
  <c r="C55" i="6"/>
  <c r="C56" i="6"/>
  <c r="C46" i="6"/>
  <c r="C45" i="6"/>
  <c r="C5" i="6"/>
  <c r="C10" i="6"/>
  <c r="C50" i="6"/>
  <c r="C51" i="6"/>
  <c r="C24" i="6"/>
  <c r="C54" i="6"/>
  <c r="C57" i="6"/>
  <c r="C43" i="6"/>
  <c r="C52" i="6"/>
  <c r="C70" i="6"/>
  <c r="C20" i="6"/>
  <c r="C92" i="6"/>
  <c r="C72" i="6"/>
  <c r="C28" i="6"/>
  <c r="C83" i="6"/>
  <c r="C16" i="6"/>
  <c r="C93" i="6"/>
  <c r="C69" i="6"/>
  <c r="C81" i="6"/>
  <c r="C75" i="6"/>
  <c r="C36" i="6"/>
  <c r="H33" i="5"/>
  <c r="E38" i="5"/>
  <c r="H11" i="5"/>
  <c r="D19" i="5"/>
  <c r="E15" i="5"/>
  <c r="D15" i="5"/>
  <c r="D10" i="5"/>
  <c r="H32" i="5"/>
  <c r="H18" i="5"/>
  <c r="G11" i="5"/>
  <c r="D24" i="5"/>
  <c r="F15" i="5"/>
  <c r="D6" i="5"/>
  <c r="E33" i="5"/>
  <c r="E24" i="5"/>
  <c r="H38" i="5"/>
  <c r="H6" i="5"/>
  <c r="H19" i="5"/>
  <c r="F6" i="5"/>
  <c r="E10" i="5"/>
  <c r="H10" i="5"/>
  <c r="E11" i="5"/>
  <c r="C38" i="5"/>
  <c r="F24" i="5"/>
  <c r="F10" i="5"/>
  <c r="C10" i="5"/>
  <c r="C32" i="5"/>
  <c r="E45" i="4"/>
  <c r="D74" i="4"/>
  <c r="F37" i="4"/>
  <c r="E14" i="4"/>
  <c r="D8" i="4"/>
  <c r="E59" i="4"/>
  <c r="C59" i="4"/>
  <c r="D15" i="4"/>
  <c r="E37" i="4"/>
  <c r="F45" i="4"/>
  <c r="F8" i="4"/>
  <c r="C52" i="4"/>
  <c r="E34" i="4"/>
  <c r="C14" i="4"/>
  <c r="E15" i="4"/>
  <c r="F52" i="4"/>
  <c r="F59" i="4"/>
  <c r="E29" i="4"/>
  <c r="C8" i="4"/>
  <c r="D42" i="4"/>
  <c r="F42" i="4"/>
  <c r="C15" i="4"/>
  <c r="C30" i="4"/>
  <c r="F15" i="4"/>
  <c r="F14" i="4"/>
  <c r="E8" i="4"/>
  <c r="E52" i="4"/>
  <c r="D59" i="4"/>
  <c r="E66" i="4"/>
  <c r="E60" i="4"/>
  <c r="F48" i="4"/>
  <c r="D32" i="4"/>
  <c r="D48" i="4"/>
  <c r="F32" i="4"/>
  <c r="F69" i="4"/>
  <c r="E18" i="4"/>
  <c r="D69" i="4"/>
  <c r="E32" i="4"/>
  <c r="C18" i="4"/>
  <c r="C53" i="4"/>
  <c r="E48" i="4"/>
  <c r="F61" i="4"/>
  <c r="E10" i="4"/>
  <c r="E69" i="4"/>
  <c r="E54" i="4"/>
  <c r="E70" i="4"/>
  <c r="C69" i="4"/>
  <c r="D18" i="4"/>
  <c r="D17" i="4"/>
  <c r="D24" i="2"/>
  <c r="G24" i="2"/>
  <c r="F24" i="2"/>
  <c r="E71" i="2"/>
  <c r="C71" i="2"/>
  <c r="C72" i="2"/>
  <c r="D71" i="2"/>
  <c r="E24" i="2"/>
  <c r="D44" i="14"/>
  <c r="F50" i="14"/>
  <c r="G70" i="14"/>
  <c r="G16" i="14"/>
  <c r="E19" i="14"/>
  <c r="G13" i="14"/>
  <c r="G50" i="14"/>
  <c r="E6" i="14"/>
  <c r="D12" i="14"/>
  <c r="D63" i="14"/>
  <c r="F11" i="14"/>
  <c r="G67" i="14"/>
  <c r="F6" i="14"/>
  <c r="E12" i="14"/>
  <c r="D23" i="14"/>
  <c r="G17" i="14"/>
  <c r="D6" i="14"/>
  <c r="G64" i="14"/>
  <c r="G29" i="14"/>
  <c r="G54" i="14"/>
  <c r="G10" i="14"/>
  <c r="G22" i="14"/>
  <c r="D50" i="14"/>
  <c r="G66" i="14"/>
  <c r="G47" i="14"/>
  <c r="G52" i="14"/>
  <c r="F63" i="14"/>
  <c r="F25" i="14"/>
  <c r="G21" i="14"/>
  <c r="E63" i="14"/>
  <c r="D25" i="14"/>
  <c r="G25" i="14" s="1"/>
  <c r="G32" i="14"/>
  <c r="G71" i="14"/>
  <c r="G58" i="14"/>
  <c r="G14" i="14"/>
  <c r="D45" i="14"/>
  <c r="C37" i="2"/>
  <c r="D84" i="2"/>
  <c r="C17" i="2"/>
  <c r="D92" i="2"/>
  <c r="E92" i="2"/>
  <c r="F45" i="2"/>
  <c r="E37" i="2"/>
  <c r="G84" i="2"/>
  <c r="E75" i="2"/>
  <c r="G28" i="2"/>
  <c r="E45" i="2"/>
  <c r="D17" i="2"/>
  <c r="F17" i="2"/>
  <c r="F75" i="2"/>
  <c r="F64" i="2"/>
  <c r="G75" i="2"/>
  <c r="D75" i="2"/>
  <c r="D45" i="2"/>
  <c r="C45" i="2"/>
  <c r="E64" i="2"/>
  <c r="G64" i="2"/>
  <c r="G92" i="2"/>
  <c r="F28" i="2"/>
  <c r="G17" i="2"/>
  <c r="F92" i="2"/>
  <c r="C28" i="2"/>
  <c r="E28" i="2"/>
  <c r="D46" i="2"/>
  <c r="E46" i="2"/>
  <c r="E85" i="2"/>
  <c r="E93" i="2"/>
  <c r="E38" i="2"/>
  <c r="C18" i="2"/>
  <c r="F93" i="2"/>
  <c r="F52" i="2"/>
  <c r="D38" i="2"/>
  <c r="D93" i="2"/>
  <c r="E76" i="2"/>
  <c r="E29" i="2"/>
  <c r="C46" i="2"/>
  <c r="E65" i="2"/>
  <c r="F43" i="2"/>
  <c r="G81" i="2"/>
  <c r="C65" i="2"/>
  <c r="D18" i="2"/>
  <c r="F23" i="2"/>
  <c r="C85" i="2"/>
  <c r="F34" i="2"/>
  <c r="D81" i="2"/>
  <c r="G76" i="2"/>
  <c r="F56" i="2"/>
  <c r="G65" i="2"/>
  <c r="F46" i="2"/>
  <c r="D65" i="2"/>
  <c r="E18" i="2"/>
  <c r="G38" i="2"/>
  <c r="F76" i="2"/>
  <c r="G85" i="2"/>
  <c r="C90" i="2"/>
  <c r="G18" i="2"/>
  <c r="G23" i="2"/>
  <c r="G46" i="2"/>
  <c r="F70" i="4"/>
  <c r="D70" i="4"/>
  <c r="F33" i="4"/>
  <c r="F63" i="4"/>
  <c r="C74" i="4"/>
  <c r="C26" i="4"/>
  <c r="E13" i="4"/>
  <c r="C19" i="4"/>
  <c r="E30" i="4"/>
  <c r="F73" i="4"/>
  <c r="D55" i="4"/>
  <c r="E23" i="4"/>
  <c r="E44" i="4"/>
  <c r="D13" i="4"/>
  <c r="F72" i="4"/>
  <c r="C23" i="4"/>
  <c r="E50" i="4"/>
  <c r="C61" i="4"/>
  <c r="E36" i="4"/>
  <c r="C13" i="4"/>
  <c r="F50" i="4"/>
  <c r="E61" i="4"/>
  <c r="D61" i="4"/>
  <c r="F23" i="4"/>
  <c r="D23" i="4"/>
  <c r="F64" i="4"/>
  <c r="F56" i="4"/>
  <c r="F18" i="4"/>
  <c r="C70" i="4"/>
  <c r="C55" i="4"/>
  <c r="E53" i="4"/>
  <c r="F60" i="4"/>
  <c r="D19" i="4"/>
  <c r="C60" i="4"/>
  <c r="D73" i="4"/>
  <c r="C73" i="4"/>
  <c r="C36" i="4"/>
  <c r="F55" i="4"/>
  <c r="C7" i="4"/>
  <c r="F13" i="4"/>
  <c r="C50" i="4"/>
  <c r="C67" i="4"/>
  <c r="C44" i="4"/>
  <c r="F68" i="4"/>
  <c r="F16" i="4"/>
  <c r="E26" i="4"/>
  <c r="F10" i="4"/>
  <c r="C29" i="4"/>
  <c r="F29" i="4"/>
  <c r="C66" i="4"/>
  <c r="D53" i="4"/>
  <c r="D16" i="4"/>
  <c r="D25" i="4"/>
  <c r="E56" i="4"/>
  <c r="E72" i="4"/>
  <c r="E33" i="4"/>
  <c r="E5" i="4"/>
  <c r="E35" i="4"/>
  <c r="E43" i="4"/>
  <c r="C56" i="4"/>
  <c r="D66" i="4"/>
  <c r="E47" i="4"/>
  <c r="F47" i="4"/>
  <c r="E58" i="4"/>
  <c r="D58" i="4"/>
  <c r="D21" i="4"/>
  <c r="D7" i="4"/>
  <c r="E31" i="4"/>
  <c r="C72" i="4"/>
  <c r="F31" i="4"/>
  <c r="C5" i="4"/>
  <c r="C63" i="4"/>
  <c r="E19" i="4"/>
  <c r="E67" i="4"/>
  <c r="F25" i="4"/>
  <c r="E42" i="4"/>
  <c r="C11" i="4"/>
  <c r="C42" i="4"/>
  <c r="E6" i="4"/>
  <c r="D26" i="4"/>
  <c r="E63" i="4"/>
  <c r="E7" i="4"/>
  <c r="D44" i="4"/>
  <c r="C16" i="4"/>
  <c r="D63" i="4"/>
  <c r="E68" i="4"/>
  <c r="C47" i="4"/>
  <c r="D29" i="4"/>
  <c r="E16" i="4"/>
  <c r="C68" i="4"/>
  <c r="F11" i="4"/>
  <c r="D67" i="4"/>
  <c r="C43" i="4"/>
  <c r="D35" i="4"/>
  <c r="D56" i="4"/>
  <c r="C62" i="4"/>
  <c r="C35" i="4"/>
  <c r="F21" i="4"/>
  <c r="F58" i="4"/>
  <c r="D68" i="4"/>
  <c r="D5" i="4"/>
  <c r="C25" i="4"/>
  <c r="F30" i="4"/>
  <c r="C48" i="4"/>
  <c r="F35" i="4"/>
  <c r="D33" i="4"/>
  <c r="F62" i="4"/>
  <c r="C6" i="4"/>
  <c r="F6" i="4"/>
  <c r="E21" i="4"/>
  <c r="F44" i="4"/>
  <c r="D31" i="4"/>
  <c r="E11" i="4"/>
  <c r="D30" i="4"/>
  <c r="E62" i="4"/>
  <c r="G78" i="2"/>
  <c r="E87" i="2"/>
  <c r="G66" i="2"/>
  <c r="F81" i="2"/>
  <c r="G90" i="2"/>
  <c r="D66" i="2"/>
  <c r="D19" i="2"/>
  <c r="E43" i="2"/>
  <c r="D34" i="2"/>
  <c r="C87" i="2"/>
  <c r="G70" i="2"/>
  <c r="D23" i="2"/>
  <c r="G34" i="2"/>
  <c r="F87" i="2"/>
  <c r="G43" i="2"/>
  <c r="D90" i="2"/>
  <c r="E34" i="2"/>
  <c r="E81" i="2"/>
  <c r="C78" i="2"/>
  <c r="E90" i="2"/>
  <c r="C34" i="2"/>
  <c r="D87" i="2"/>
  <c r="G87" i="2"/>
  <c r="F40" i="2"/>
  <c r="F90" i="2"/>
  <c r="C31" i="2"/>
  <c r="F54" i="2"/>
  <c r="C9" i="2"/>
  <c r="E78" i="2"/>
  <c r="G62" i="2"/>
  <c r="F69" i="2"/>
  <c r="C69" i="2"/>
  <c r="F78" i="2"/>
  <c r="E62" i="2"/>
  <c r="F32" i="2"/>
  <c r="C22" i="2"/>
  <c r="E22" i="2"/>
  <c r="D22" i="2"/>
  <c r="G31" i="2"/>
  <c r="D31" i="2"/>
  <c r="F86" i="2"/>
  <c r="F22" i="2"/>
  <c r="D47" i="2"/>
  <c r="E79" i="2"/>
  <c r="G69" i="2"/>
  <c r="D69" i="2"/>
  <c r="G22" i="2"/>
  <c r="D78" i="2"/>
  <c r="G94" i="2"/>
  <c r="F94" i="2"/>
  <c r="G93" i="2"/>
  <c r="D89" i="2"/>
  <c r="F31" i="2"/>
  <c r="G39" i="2"/>
  <c r="D25" i="2"/>
  <c r="E89" i="2"/>
  <c r="F55" i="2"/>
  <c r="G8" i="2"/>
  <c r="G57" i="2"/>
  <c r="F19" i="2"/>
  <c r="G7" i="2"/>
  <c r="C32" i="2"/>
  <c r="E72" i="2"/>
  <c r="D72" i="2"/>
  <c r="D68" i="2"/>
  <c r="G55" i="2"/>
  <c r="G52" i="2"/>
  <c r="C19" i="2"/>
  <c r="C55" i="2"/>
  <c r="E32" i="2"/>
  <c r="C79" i="2"/>
  <c r="D79" i="2"/>
  <c r="E88" i="2"/>
  <c r="C21" i="2"/>
  <c r="F21" i="2"/>
  <c r="E21" i="2"/>
  <c r="E17" i="2"/>
  <c r="C66" i="2"/>
  <c r="D5" i="2"/>
  <c r="G56" i="2"/>
  <c r="E19" i="2"/>
  <c r="F68" i="2"/>
  <c r="G72" i="2"/>
  <c r="E25" i="2"/>
  <c r="C68" i="2"/>
  <c r="C41" i="2"/>
  <c r="C88" i="2"/>
  <c r="G68" i="2"/>
  <c r="E5" i="2"/>
  <c r="D9" i="2"/>
  <c r="E57" i="2"/>
  <c r="F57" i="2"/>
  <c r="G32" i="2"/>
  <c r="F79" i="2"/>
  <c r="D32" i="2"/>
  <c r="E41" i="2"/>
  <c r="D21" i="2"/>
  <c r="D7" i="2"/>
  <c r="F5" i="2"/>
  <c r="D56" i="2"/>
  <c r="G25" i="2"/>
  <c r="F72" i="2"/>
  <c r="D88" i="2"/>
  <c r="C8" i="2"/>
  <c r="C10" i="2"/>
  <c r="G19" i="2"/>
  <c r="F66" i="2"/>
  <c r="F25" i="2"/>
  <c r="G21" i="2"/>
  <c r="C20" i="2"/>
  <c r="E80" i="2"/>
  <c r="D33" i="2"/>
  <c r="D67" i="2"/>
  <c r="E20" i="2"/>
  <c r="C80" i="2"/>
  <c r="C67" i="2"/>
  <c r="E42" i="2"/>
  <c r="E33" i="2"/>
  <c r="F33" i="2"/>
  <c r="G33" i="2"/>
  <c r="D80" i="2"/>
  <c r="D73" i="2"/>
  <c r="G80" i="2"/>
  <c r="C33" i="2"/>
  <c r="F42" i="2"/>
  <c r="G89" i="2"/>
  <c r="G67" i="2"/>
  <c r="D20" i="2"/>
  <c r="G20" i="2"/>
  <c r="F20" i="2"/>
  <c r="E67" i="2"/>
  <c r="G10" i="2"/>
  <c r="C7" i="2"/>
  <c r="E56" i="2"/>
  <c r="F8" i="2"/>
  <c r="D54" i="2"/>
  <c r="C5" i="2"/>
  <c r="E52" i="2"/>
  <c r="D63" i="2"/>
  <c r="E15" i="2"/>
  <c r="E70" i="2"/>
  <c r="C29" i="2"/>
  <c r="C26" i="2"/>
  <c r="G73" i="2"/>
  <c r="D83" i="2"/>
  <c r="G88" i="2"/>
  <c r="C89" i="2"/>
  <c r="D30" i="2"/>
  <c r="E94" i="2"/>
  <c r="E8" i="2"/>
  <c r="E55" i="2"/>
  <c r="C39" i="2"/>
  <c r="F10" i="2"/>
  <c r="C56" i="2"/>
  <c r="C94" i="2"/>
  <c r="E39" i="2"/>
  <c r="C52" i="2"/>
  <c r="G63" i="2"/>
  <c r="F62" i="2"/>
  <c r="E23" i="2"/>
  <c r="D70" i="2"/>
  <c r="F70" i="2"/>
  <c r="E83" i="2"/>
  <c r="C44" i="2"/>
  <c r="F29" i="2"/>
  <c r="F83" i="2"/>
  <c r="F41" i="2"/>
  <c r="C76" i="2"/>
  <c r="E44" i="2"/>
  <c r="C75" i="2"/>
  <c r="C38" i="2"/>
  <c r="C62" i="2"/>
  <c r="F63" i="2"/>
  <c r="C47" i="2"/>
  <c r="C42" i="2"/>
  <c r="G37" i="2"/>
  <c r="E30" i="2"/>
  <c r="G26" i="2"/>
  <c r="D91" i="2"/>
  <c r="E91" i="2"/>
  <c r="E54" i="2"/>
  <c r="F73" i="2"/>
  <c r="G91" i="2"/>
  <c r="E84" i="2"/>
  <c r="F84" i="2"/>
  <c r="C84" i="2"/>
  <c r="G42" i="2"/>
  <c r="E7" i="2"/>
  <c r="D57" i="2"/>
  <c r="F9" i="2"/>
  <c r="E9" i="2"/>
  <c r="C57" i="2"/>
  <c r="D8" i="2"/>
  <c r="D52" i="2"/>
  <c r="E63" i="2"/>
  <c r="G16" i="2"/>
  <c r="F15" i="2"/>
  <c r="C23" i="2"/>
  <c r="E26" i="2"/>
  <c r="D76" i="2"/>
  <c r="F88" i="2"/>
  <c r="G44" i="2"/>
  <c r="G9" i="2"/>
  <c r="F38" i="2"/>
  <c r="G29" i="2"/>
  <c r="D42" i="2"/>
  <c r="G54" i="2"/>
  <c r="D10" i="2"/>
  <c r="F7" i="2"/>
  <c r="G86" i="2"/>
  <c r="E10" i="2"/>
  <c r="C54" i="2"/>
  <c r="D55" i="2"/>
  <c r="D16" i="2"/>
  <c r="E16" i="2"/>
  <c r="G15" i="2"/>
  <c r="D41" i="2"/>
  <c r="C63" i="2"/>
  <c r="C36" i="2"/>
  <c r="C83" i="2"/>
  <c r="D26" i="2"/>
  <c r="D86" i="2"/>
  <c r="F26" i="2"/>
  <c r="D44" i="2"/>
  <c r="E73" i="2"/>
  <c r="E36" i="2"/>
  <c r="F85" i="2"/>
  <c r="B14" i="3"/>
  <c r="C6" i="3"/>
  <c r="B6" i="3"/>
  <c r="C7" i="3"/>
  <c r="B9" i="3"/>
  <c r="D9" i="3"/>
  <c r="D15" i="3"/>
  <c r="C9" i="3"/>
  <c r="C18" i="3"/>
  <c r="B5" i="3"/>
  <c r="C5" i="3"/>
  <c r="D16" i="3"/>
  <c r="B18" i="3"/>
  <c r="B8" i="3"/>
  <c r="G44" i="14"/>
  <c r="G31" i="14"/>
  <c r="G46" i="14"/>
  <c r="E35" i="14"/>
  <c r="G35" i="14" s="1"/>
  <c r="E7" i="14"/>
  <c r="D61" i="14"/>
  <c r="E15" i="14"/>
  <c r="G15" i="14" s="1"/>
  <c r="E69" i="14"/>
  <c r="G69" i="14" s="1"/>
  <c r="E57" i="14"/>
  <c r="E65" i="14"/>
  <c r="F61" i="14"/>
  <c r="F23" i="14"/>
  <c r="G23" i="14" s="1"/>
  <c r="E61" i="14"/>
  <c r="D19" i="14"/>
  <c r="G19" i="14" s="1"/>
  <c r="E49" i="14"/>
  <c r="G49" i="14" s="1"/>
  <c r="E11" i="14"/>
  <c r="D7" i="14"/>
  <c r="F7" i="14"/>
  <c r="F69" i="14"/>
  <c r="D11" i="14"/>
  <c r="F65" i="14"/>
  <c r="F57" i="14"/>
  <c r="F53" i="14"/>
  <c r="D57" i="14"/>
  <c r="D65" i="14"/>
  <c r="G13" i="1"/>
  <c r="D35" i="1"/>
  <c r="G72" i="1"/>
  <c r="F36" i="1"/>
  <c r="E28" i="1"/>
  <c r="F28" i="1"/>
  <c r="D72" i="1"/>
  <c r="H72" i="1" s="1"/>
  <c r="O35" i="1" s="1"/>
  <c r="E19" i="1"/>
  <c r="F17" i="1"/>
  <c r="F72" i="1"/>
  <c r="D65" i="1"/>
  <c r="F73" i="1"/>
  <c r="E73" i="1"/>
  <c r="F65" i="1"/>
  <c r="H65" i="1" s="1"/>
  <c r="O28" i="1" s="1"/>
  <c r="E17" i="1"/>
  <c r="D20" i="1"/>
  <c r="G20" i="1" s="1"/>
  <c r="G73" i="1"/>
  <c r="H73" i="1" s="1"/>
  <c r="O36" i="1" s="1"/>
  <c r="D57" i="1"/>
  <c r="D28" i="1"/>
  <c r="E65" i="1"/>
  <c r="D70" i="1"/>
  <c r="F63" i="1"/>
  <c r="E36" i="1"/>
  <c r="D33" i="1"/>
  <c r="E35" i="1"/>
  <c r="G35" i="1" s="1"/>
  <c r="D9" i="1"/>
  <c r="G55" i="1"/>
  <c r="E57" i="1"/>
  <c r="E55" i="1"/>
  <c r="F49" i="1"/>
  <c r="E18" i="1"/>
  <c r="D54" i="1"/>
  <c r="D61" i="1"/>
  <c r="F71" i="1"/>
  <c r="E70" i="1"/>
  <c r="E43" i="1"/>
  <c r="F18" i="1"/>
  <c r="E12" i="1"/>
  <c r="E16" i="1"/>
  <c r="F19" i="1"/>
  <c r="D12" i="1"/>
  <c r="G63" i="1"/>
  <c r="E24" i="1"/>
  <c r="G24" i="1" s="1"/>
  <c r="G61" i="1"/>
  <c r="D71" i="1"/>
  <c r="G71" i="1"/>
  <c r="G56" i="1"/>
  <c r="G15" i="1"/>
  <c r="G70" i="1"/>
  <c r="F54" i="1"/>
  <c r="D26" i="1"/>
  <c r="E63" i="1"/>
  <c r="D43" i="1"/>
  <c r="D55" i="1"/>
  <c r="D36" i="1"/>
  <c r="F24" i="1"/>
  <c r="F33" i="1"/>
  <c r="E71" i="1"/>
  <c r="E34" i="1"/>
  <c r="H58" i="1"/>
  <c r="O21" i="1" s="1"/>
  <c r="F6" i="1"/>
  <c r="D19" i="1"/>
  <c r="E56" i="1"/>
  <c r="D56" i="1"/>
  <c r="E26" i="1"/>
  <c r="D17" i="1"/>
  <c r="G17" i="1" s="1"/>
  <c r="F61" i="1"/>
  <c r="F34" i="1"/>
  <c r="E33" i="1"/>
  <c r="E6" i="1"/>
  <c r="F43" i="1"/>
  <c r="F12" i="1"/>
  <c r="F30" i="1"/>
  <c r="G46" i="1"/>
  <c r="D66" i="1"/>
  <c r="D23" i="1"/>
  <c r="D46" i="1"/>
  <c r="E60" i="1"/>
  <c r="F67" i="1"/>
  <c r="F53" i="1"/>
  <c r="G67" i="1"/>
  <c r="E9" i="1"/>
  <c r="G9" i="1" s="1"/>
  <c r="G21" i="1"/>
  <c r="H51" i="1"/>
  <c r="O14" i="1" s="1"/>
  <c r="F66" i="1"/>
  <c r="F47" i="1"/>
  <c r="E47" i="1"/>
  <c r="G34" i="1"/>
  <c r="D30" i="1"/>
  <c r="H52" i="1"/>
  <c r="O15" i="1" s="1"/>
  <c r="E23" i="1"/>
  <c r="D62" i="1"/>
  <c r="F29" i="1"/>
  <c r="G29" i="1" s="1"/>
  <c r="G6" i="1"/>
  <c r="E69" i="1"/>
  <c r="F16" i="1"/>
  <c r="G62" i="1"/>
  <c r="E59" i="1"/>
  <c r="D59" i="1"/>
  <c r="E53" i="1"/>
  <c r="D32" i="1"/>
  <c r="F10" i="1"/>
  <c r="G47" i="1"/>
  <c r="D69" i="1"/>
  <c r="D16" i="1"/>
  <c r="D53" i="1"/>
  <c r="F37" i="1"/>
  <c r="G48" i="1"/>
  <c r="E11" i="1"/>
  <c r="G64" i="1"/>
  <c r="E22" i="1"/>
  <c r="F69" i="1"/>
  <c r="D49" i="1"/>
  <c r="E48" i="1"/>
  <c r="E74" i="1"/>
  <c r="D27" i="1"/>
  <c r="G27" i="1" s="1"/>
  <c r="E49" i="1"/>
  <c r="F11" i="1"/>
  <c r="E25" i="1"/>
  <c r="G59" i="1"/>
  <c r="F64" i="1"/>
  <c r="G69" i="1"/>
  <c r="F27" i="1"/>
  <c r="F25" i="1"/>
  <c r="G68" i="1"/>
  <c r="F59" i="1"/>
  <c r="D74" i="1"/>
  <c r="E27" i="1"/>
  <c r="E32" i="1"/>
  <c r="D11" i="1"/>
  <c r="G74" i="1"/>
  <c r="E10" i="1"/>
  <c r="G10" i="1" s="1"/>
  <c r="D47" i="1"/>
  <c r="E64" i="1"/>
  <c r="D22" i="1"/>
  <c r="G22" i="1" s="1"/>
  <c r="F31" i="1"/>
  <c r="E31" i="1"/>
  <c r="D31" i="1"/>
  <c r="F48" i="1"/>
  <c r="E37" i="1"/>
  <c r="G37" i="1" s="1"/>
  <c r="F74" i="1"/>
  <c r="I30" i="5" l="1"/>
  <c r="I22" i="5"/>
  <c r="F43" i="14"/>
  <c r="I10" i="5"/>
  <c r="I17" i="5"/>
  <c r="I9" i="5"/>
  <c r="G48" i="14"/>
  <c r="G30" i="14"/>
  <c r="G51" i="14"/>
  <c r="G9" i="14"/>
  <c r="G26" i="1"/>
  <c r="G12" i="1"/>
  <c r="H71" i="1"/>
  <c r="O34" i="1" s="1"/>
  <c r="I18" i="5"/>
  <c r="I33" i="5"/>
  <c r="I27" i="5"/>
  <c r="I28" i="5"/>
  <c r="G20" i="14"/>
  <c r="H60" i="1"/>
  <c r="O23" i="1" s="1"/>
  <c r="G72" i="14"/>
  <c r="I24" i="5"/>
  <c r="G45" i="14"/>
  <c r="I8" i="5"/>
  <c r="I7" i="5"/>
  <c r="I34" i="5"/>
  <c r="G26" i="14"/>
  <c r="G28" i="14"/>
  <c r="G33" i="1"/>
  <c r="G19" i="1"/>
  <c r="I11" i="5"/>
  <c r="I15" i="5"/>
  <c r="G74" i="14"/>
  <c r="I23" i="5"/>
  <c r="I35" i="5"/>
  <c r="G60" i="14"/>
  <c r="D43" i="14"/>
  <c r="I26" i="5"/>
  <c r="H47" i="1"/>
  <c r="O10" i="1" s="1"/>
  <c r="H68" i="1"/>
  <c r="O31" i="1" s="1"/>
  <c r="G30" i="1"/>
  <c r="I6" i="5"/>
  <c r="I16" i="5"/>
  <c r="I14" i="5"/>
  <c r="I20" i="5"/>
  <c r="I36" i="5"/>
  <c r="I29" i="5"/>
  <c r="I21" i="5"/>
  <c r="G36" i="14"/>
  <c r="I38" i="5"/>
  <c r="I19" i="5"/>
  <c r="I32" i="5"/>
  <c r="G6" i="14"/>
  <c r="G11" i="14"/>
  <c r="G63" i="14"/>
  <c r="G12" i="14"/>
  <c r="F5" i="14"/>
  <c r="G65" i="14"/>
  <c r="D5" i="14"/>
  <c r="G7" i="14"/>
  <c r="G53" i="14"/>
  <c r="E5" i="14"/>
  <c r="G57" i="14"/>
  <c r="E43" i="14"/>
  <c r="G43" i="14" s="1"/>
  <c r="G61" i="14"/>
  <c r="H63" i="1"/>
  <c r="O26" i="1" s="1"/>
  <c r="G18" i="1"/>
  <c r="G28" i="1"/>
  <c r="H62" i="1"/>
  <c r="G36" i="1"/>
  <c r="H61" i="1"/>
  <c r="O24" i="1" s="1"/>
  <c r="F5" i="1"/>
  <c r="G5" i="1" s="1"/>
  <c r="H55" i="1"/>
  <c r="O18" i="1" s="1"/>
  <c r="H54" i="1"/>
  <c r="O17" i="1" s="1"/>
  <c r="H67" i="1"/>
  <c r="O30" i="1" s="1"/>
  <c r="H43" i="1"/>
  <c r="O6" i="1" s="1"/>
  <c r="G16" i="1"/>
  <c r="J38" i="1"/>
  <c r="H56" i="1"/>
  <c r="O19" i="1" s="1"/>
  <c r="H64" i="1"/>
  <c r="O27" i="1" s="1"/>
  <c r="F42" i="1"/>
  <c r="L38" i="1" s="1"/>
  <c r="H46" i="1"/>
  <c r="O9" i="1" s="1"/>
  <c r="G23" i="1"/>
  <c r="G31" i="1"/>
  <c r="G11" i="1"/>
  <c r="H48" i="1"/>
  <c r="O11" i="1" s="1"/>
  <c r="H66" i="1"/>
  <c r="O29" i="1" s="1"/>
  <c r="H49" i="1"/>
  <c r="O12" i="1" s="1"/>
  <c r="K38" i="1"/>
  <c r="G25" i="1"/>
  <c r="M38" i="1"/>
  <c r="G32" i="1"/>
  <c r="H59" i="1"/>
  <c r="O22" i="1" s="1"/>
  <c r="H53" i="1"/>
  <c r="O16" i="1" s="1"/>
  <c r="H69" i="1"/>
  <c r="O32" i="1" s="1"/>
  <c r="H74" i="1"/>
  <c r="O37" i="1" s="1"/>
  <c r="G5" i="14" l="1"/>
  <c r="H42" i="1"/>
  <c r="O5" i="1" s="1"/>
  <c r="N38" i="1" l="1"/>
  <c r="O38"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n413857</author>
    <author>u440523</author>
  </authors>
  <commentList>
    <comment ref="V51" authorId="0" shapeId="0" xr:uid="{00000000-0006-0000-0200-000001000000}">
      <text>
        <r>
          <rPr>
            <b/>
            <sz val="9"/>
            <color indexed="81"/>
            <rFont val="Tahoma"/>
            <family val="2"/>
          </rPr>
          <t>n413857:</t>
        </r>
        <r>
          <rPr>
            <sz val="9"/>
            <color indexed="81"/>
            <rFont val="Tahoma"/>
            <family val="2"/>
          </rPr>
          <t xml:space="preserve">
Changed at request of LA Aug 2017. Previously 392. </t>
        </r>
      </text>
    </comment>
    <comment ref="AF51" authorId="0" shapeId="0" xr:uid="{00000000-0006-0000-0200-000002000000}">
      <text>
        <r>
          <rPr>
            <b/>
            <sz val="9"/>
            <color indexed="81"/>
            <rFont val="Tahoma"/>
            <family val="2"/>
          </rPr>
          <t>n413857:</t>
        </r>
        <r>
          <rPr>
            <sz val="9"/>
            <color indexed="81"/>
            <rFont val="Tahoma"/>
            <family val="2"/>
          </rPr>
          <t xml:space="preserve">
Changed at reqeust of LA. Previously 285. Aug 2017.</t>
        </r>
      </text>
    </comment>
    <comment ref="P72" authorId="0" shapeId="0" xr:uid="{00000000-0006-0000-0200-000003000000}">
      <text>
        <r>
          <rPr>
            <b/>
            <sz val="9"/>
            <color indexed="81"/>
            <rFont val="Tahoma"/>
            <family val="2"/>
          </rPr>
          <t>n413857:</t>
        </r>
        <r>
          <rPr>
            <sz val="9"/>
            <color indexed="81"/>
            <rFont val="Tahoma"/>
            <family val="2"/>
          </rPr>
          <t xml:space="preserve">
Revised at request of LA - previously 104. 12/7/18
</t>
        </r>
      </text>
    </comment>
    <comment ref="Q72" authorId="0" shapeId="0" xr:uid="{00000000-0006-0000-0200-000004000000}">
      <text>
        <r>
          <rPr>
            <b/>
            <sz val="9"/>
            <color indexed="81"/>
            <rFont val="Tahoma"/>
            <family val="2"/>
          </rPr>
          <t>n413857:</t>
        </r>
        <r>
          <rPr>
            <sz val="9"/>
            <color indexed="81"/>
            <rFont val="Tahoma"/>
            <family val="2"/>
          </rPr>
          <t xml:space="preserve">
Revised at request of LA - previously 284212. 12/7/18
</t>
        </r>
      </text>
    </comment>
    <comment ref="AJ72" authorId="0" shapeId="0" xr:uid="{00000000-0006-0000-0200-000005000000}">
      <text>
        <r>
          <rPr>
            <b/>
            <sz val="9"/>
            <color indexed="81"/>
            <rFont val="Tahoma"/>
            <family val="2"/>
          </rPr>
          <t>n413857:</t>
        </r>
        <r>
          <rPr>
            <sz val="9"/>
            <color indexed="81"/>
            <rFont val="Tahoma"/>
            <family val="2"/>
          </rPr>
          <t xml:space="preserve">
Changed when other categories were updated. 
</t>
        </r>
      </text>
    </comment>
    <comment ref="AL72" authorId="0" shapeId="0" xr:uid="{00000000-0006-0000-0200-000006000000}">
      <text>
        <r>
          <rPr>
            <b/>
            <sz val="9"/>
            <color indexed="81"/>
            <rFont val="Tahoma"/>
            <family val="2"/>
          </rPr>
          <t>n413857:</t>
        </r>
        <r>
          <rPr>
            <sz val="9"/>
            <color indexed="81"/>
            <rFont val="Tahoma"/>
            <family val="2"/>
          </rPr>
          <t xml:space="preserve">
Changed following discussion with LA - previously 0. 
</t>
        </r>
      </text>
    </comment>
    <comment ref="AO72" authorId="0" shapeId="0" xr:uid="{00000000-0006-0000-0200-000007000000}">
      <text>
        <r>
          <rPr>
            <b/>
            <sz val="9"/>
            <color indexed="81"/>
            <rFont val="Tahoma"/>
            <family val="2"/>
          </rPr>
          <t>n413857:</t>
        </r>
        <r>
          <rPr>
            <sz val="9"/>
            <color indexed="81"/>
            <rFont val="Tahoma"/>
            <family val="2"/>
          </rPr>
          <t xml:space="preserve">
Changed following discussion with LA - previously 0. </t>
        </r>
      </text>
    </comment>
    <comment ref="AP72" authorId="0" shapeId="0" xr:uid="{00000000-0006-0000-0200-000008000000}">
      <text>
        <r>
          <rPr>
            <b/>
            <sz val="9"/>
            <color indexed="81"/>
            <rFont val="Tahoma"/>
            <family val="2"/>
          </rPr>
          <t>n413857:</t>
        </r>
        <r>
          <rPr>
            <sz val="9"/>
            <color indexed="81"/>
            <rFont val="Tahoma"/>
            <family val="2"/>
          </rPr>
          <t xml:space="preserve">
Changed at request of LA. Previously 208. 12/7/18. 
</t>
        </r>
      </text>
    </comment>
    <comment ref="AQ72" authorId="0" shapeId="0" xr:uid="{00000000-0006-0000-0200-000009000000}">
      <text>
        <r>
          <rPr>
            <b/>
            <sz val="9"/>
            <color indexed="81"/>
            <rFont val="Tahoma"/>
            <family val="2"/>
          </rPr>
          <t>n413857:</t>
        </r>
        <r>
          <rPr>
            <sz val="9"/>
            <color indexed="81"/>
            <rFont val="Tahoma"/>
            <family val="2"/>
          </rPr>
          <t xml:space="preserve">
Revised at requeest of LA. Previosly 746424. </t>
        </r>
      </text>
    </comment>
    <comment ref="A81" authorId="0" shapeId="0" xr:uid="{00000000-0006-0000-0200-00000A000000}">
      <text>
        <r>
          <rPr>
            <b/>
            <sz val="9"/>
            <color indexed="81"/>
            <rFont val="Tahoma"/>
            <family val="2"/>
          </rPr>
          <t>n413857:</t>
        </r>
        <r>
          <rPr>
            <sz val="9"/>
            <color indexed="81"/>
            <rFont val="Tahoma"/>
            <family val="2"/>
          </rPr>
          <t xml:space="preserve">
Rolled forward previous year as no data in time. </t>
        </r>
      </text>
    </comment>
    <comment ref="P85" authorId="0" shapeId="0" xr:uid="{00000000-0006-0000-0200-00000B000000}">
      <text>
        <r>
          <rPr>
            <b/>
            <sz val="9"/>
            <color indexed="81"/>
            <rFont val="Tahoma"/>
            <family val="2"/>
          </rPr>
          <t>n413857:</t>
        </r>
        <r>
          <rPr>
            <sz val="9"/>
            <color indexed="81"/>
            <rFont val="Tahoma"/>
            <family val="2"/>
          </rPr>
          <t xml:space="preserve">
Changed at reqeust of LA. Aug 2017. Previously 14. </t>
        </r>
      </text>
    </comment>
    <comment ref="AJ107" authorId="1" shapeId="0" xr:uid="{00000000-0006-0000-0200-00000C000000}">
      <text>
        <r>
          <rPr>
            <b/>
            <sz val="9"/>
            <color indexed="81"/>
            <rFont val="Tahoma"/>
            <family val="2"/>
          </rPr>
          <t>u440523:</t>
        </r>
        <r>
          <rPr>
            <sz val="9"/>
            <color indexed="81"/>
            <rFont val="Tahoma"/>
            <family val="2"/>
          </rPr>
          <t xml:space="preserve">
chnaged from 15688 to 15909 30/7/18</t>
        </r>
      </text>
    </comment>
    <comment ref="A114" authorId="1" shapeId="0" xr:uid="{00000000-0006-0000-0200-00000D000000}">
      <text>
        <r>
          <rPr>
            <b/>
            <sz val="9"/>
            <color indexed="81"/>
            <rFont val="Tahoma"/>
            <family val="2"/>
          </rPr>
          <t>u440523:</t>
        </r>
        <r>
          <rPr>
            <sz val="9"/>
            <color indexed="81"/>
            <rFont val="Tahoma"/>
            <family val="2"/>
          </rPr>
          <t xml:space="preserve">
Rolled forward previous year as no data in time</t>
        </r>
      </text>
    </comment>
    <comment ref="A147" authorId="1" shapeId="0" xr:uid="{00000000-0006-0000-0200-00000E000000}">
      <text>
        <r>
          <rPr>
            <b/>
            <sz val="9"/>
            <color indexed="81"/>
            <rFont val="Tahoma"/>
            <family val="2"/>
          </rPr>
          <t>u440523:</t>
        </r>
        <r>
          <rPr>
            <sz val="9"/>
            <color indexed="81"/>
            <rFont val="Tahoma"/>
            <family val="2"/>
          </rPr>
          <t xml:space="preserve">
Rolled forward previous year as no data in time</t>
        </r>
      </text>
    </comment>
    <comment ref="A180" authorId="1" shapeId="0" xr:uid="{00000000-0006-0000-0200-00000F000000}">
      <text>
        <r>
          <rPr>
            <b/>
            <sz val="9"/>
            <color indexed="81"/>
            <rFont val="Tahoma"/>
            <family val="2"/>
          </rPr>
          <t>u440523:</t>
        </r>
        <r>
          <rPr>
            <sz val="9"/>
            <color indexed="81"/>
            <rFont val="Tahoma"/>
            <family val="2"/>
          </rPr>
          <t xml:space="preserve">
Rolled forward previous year as no data in time</t>
        </r>
      </text>
    </comment>
    <comment ref="A213" authorId="1" shapeId="0" xr:uid="{00000000-0006-0000-0200-000010000000}">
      <text>
        <r>
          <rPr>
            <b/>
            <sz val="9"/>
            <color indexed="81"/>
            <rFont val="Tahoma"/>
            <family val="2"/>
          </rPr>
          <t>u440523:</t>
        </r>
        <r>
          <rPr>
            <sz val="9"/>
            <color indexed="81"/>
            <rFont val="Tahoma"/>
            <family val="2"/>
          </rPr>
          <t xml:space="preserve">
Rolled forward previous year as no data in time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n413857</author>
  </authors>
  <commentList>
    <comment ref="A86" authorId="0" shapeId="0" xr:uid="{00000000-0006-0000-0300-000001000000}">
      <text>
        <r>
          <rPr>
            <b/>
            <sz val="9"/>
            <color indexed="81"/>
            <rFont val="Tahoma"/>
            <family val="2"/>
          </rPr>
          <t>n413857:</t>
        </r>
        <r>
          <rPr>
            <sz val="9"/>
            <color indexed="81"/>
            <rFont val="Tahoma"/>
            <family val="2"/>
          </rPr>
          <t xml:space="preserve">
Rolled forward previous year as no data in time. 
</t>
        </r>
      </text>
    </comment>
    <comment ref="A122" authorId="0" shapeId="0" xr:uid="{00000000-0006-0000-0300-000002000000}">
      <text>
        <r>
          <rPr>
            <b/>
            <sz val="9"/>
            <color indexed="81"/>
            <rFont val="Tahoma"/>
            <family val="2"/>
          </rPr>
          <t>n413857:</t>
        </r>
        <r>
          <rPr>
            <sz val="9"/>
            <color indexed="81"/>
            <rFont val="Tahoma"/>
            <family val="2"/>
          </rPr>
          <t xml:space="preserve">
Rolled forward previous year as no data in time. 
</t>
        </r>
      </text>
    </comment>
    <comment ref="A158" authorId="0" shapeId="0" xr:uid="{00000000-0006-0000-0300-000003000000}">
      <text>
        <r>
          <rPr>
            <b/>
            <sz val="9"/>
            <color indexed="81"/>
            <rFont val="Tahoma"/>
            <family val="2"/>
          </rPr>
          <t>n413857:</t>
        </r>
        <r>
          <rPr>
            <sz val="9"/>
            <color indexed="81"/>
            <rFont val="Tahoma"/>
            <family val="2"/>
          </rPr>
          <t xml:space="preserve">
Rolled forward previous year as no data in time. 
</t>
        </r>
      </text>
    </comment>
    <comment ref="A194" authorId="0" shapeId="0" xr:uid="{00000000-0006-0000-0300-000004000000}">
      <text>
        <r>
          <rPr>
            <b/>
            <sz val="9"/>
            <color indexed="81"/>
            <rFont val="Tahoma"/>
            <family val="2"/>
          </rPr>
          <t>n413857:</t>
        </r>
        <r>
          <rPr>
            <sz val="9"/>
            <color indexed="81"/>
            <rFont val="Tahoma"/>
            <family val="2"/>
          </rPr>
          <t xml:space="preserve">
Rolled forward previous year as no data in time. 
</t>
        </r>
      </text>
    </comment>
    <comment ref="A230" authorId="0" shapeId="0" xr:uid="{00000000-0006-0000-0300-000005000000}">
      <text>
        <r>
          <rPr>
            <b/>
            <sz val="9"/>
            <color indexed="81"/>
            <rFont val="Tahoma"/>
            <family val="2"/>
          </rPr>
          <t>n413857:</t>
        </r>
        <r>
          <rPr>
            <sz val="9"/>
            <color indexed="81"/>
            <rFont val="Tahoma"/>
            <family val="2"/>
          </rPr>
          <t xml:space="preserve">
Rolled forward previous year as no data in time.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n413857</author>
  </authors>
  <commentList>
    <comment ref="B81" authorId="0" shapeId="0" xr:uid="{00000000-0006-0000-0400-000001000000}">
      <text>
        <r>
          <rPr>
            <b/>
            <sz val="9"/>
            <color indexed="81"/>
            <rFont val="Tahoma"/>
            <family val="2"/>
          </rPr>
          <t>n413857:</t>
        </r>
        <r>
          <rPr>
            <sz val="9"/>
            <color indexed="81"/>
            <rFont val="Tahoma"/>
            <family val="2"/>
          </rPr>
          <t xml:space="preserve">
Rolled forward preivous year as no data available
</t>
        </r>
      </text>
    </comment>
    <comment ref="B114" authorId="0" shapeId="0" xr:uid="{00000000-0006-0000-0400-000002000000}">
      <text>
        <r>
          <rPr>
            <b/>
            <sz val="9"/>
            <color indexed="81"/>
            <rFont val="Tahoma"/>
            <family val="2"/>
          </rPr>
          <t>n413857:</t>
        </r>
        <r>
          <rPr>
            <sz val="9"/>
            <color indexed="81"/>
            <rFont val="Tahoma"/>
            <family val="2"/>
          </rPr>
          <t xml:space="preserve">
Rolled forward preivous year as no data available
</t>
        </r>
      </text>
    </comment>
    <comment ref="B147" authorId="0" shapeId="0" xr:uid="{00000000-0006-0000-0400-000003000000}">
      <text>
        <r>
          <rPr>
            <b/>
            <sz val="9"/>
            <color indexed="81"/>
            <rFont val="Tahoma"/>
            <family val="2"/>
          </rPr>
          <t>n413857:</t>
        </r>
        <r>
          <rPr>
            <sz val="9"/>
            <color indexed="81"/>
            <rFont val="Tahoma"/>
            <family val="2"/>
          </rPr>
          <t xml:space="preserve">
Rolled forward preivous year as no data available
</t>
        </r>
      </text>
    </comment>
    <comment ref="B180" authorId="0" shapeId="0" xr:uid="{00000000-0006-0000-0400-000004000000}">
      <text>
        <r>
          <rPr>
            <b/>
            <sz val="9"/>
            <color indexed="81"/>
            <rFont val="Tahoma"/>
            <family val="2"/>
          </rPr>
          <t>n413857:</t>
        </r>
        <r>
          <rPr>
            <sz val="9"/>
            <color indexed="81"/>
            <rFont val="Tahoma"/>
            <family val="2"/>
          </rPr>
          <t xml:space="preserve">
Rolled forward preivous year as no data available
</t>
        </r>
      </text>
    </comment>
    <comment ref="B213" authorId="0" shapeId="0" xr:uid="{00000000-0006-0000-0400-000005000000}">
      <text>
        <r>
          <rPr>
            <b/>
            <sz val="9"/>
            <color indexed="81"/>
            <rFont val="Tahoma"/>
            <family val="2"/>
          </rPr>
          <t>n413857:</t>
        </r>
        <r>
          <rPr>
            <sz val="9"/>
            <color indexed="81"/>
            <rFont val="Tahoma"/>
            <family val="2"/>
          </rPr>
          <t xml:space="preserve">
Rolled forward preivous year as no data available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n413857</author>
  </authors>
  <commentList>
    <comment ref="B81" authorId="0" shapeId="0" xr:uid="{00000000-0006-0000-0500-000001000000}">
      <text>
        <r>
          <rPr>
            <b/>
            <sz val="9"/>
            <color indexed="81"/>
            <rFont val="Tahoma"/>
            <family val="2"/>
          </rPr>
          <t>n413857:</t>
        </r>
        <r>
          <rPr>
            <sz val="9"/>
            <color indexed="81"/>
            <rFont val="Tahoma"/>
            <family val="2"/>
          </rPr>
          <t xml:space="preserve">
Rolled forward previous year as no data available
</t>
        </r>
      </text>
    </comment>
    <comment ref="B114" authorId="0" shapeId="0" xr:uid="{00000000-0006-0000-0500-000002000000}">
      <text>
        <r>
          <rPr>
            <b/>
            <sz val="9"/>
            <color indexed="81"/>
            <rFont val="Tahoma"/>
            <family val="2"/>
          </rPr>
          <t>n413857:</t>
        </r>
        <r>
          <rPr>
            <sz val="9"/>
            <color indexed="81"/>
            <rFont val="Tahoma"/>
            <family val="2"/>
          </rPr>
          <t xml:space="preserve">
Rolled forward previous year as no data available
</t>
        </r>
      </text>
    </comment>
    <comment ref="B147" authorId="0" shapeId="0" xr:uid="{00000000-0006-0000-0500-000003000000}">
      <text>
        <r>
          <rPr>
            <b/>
            <sz val="9"/>
            <color indexed="81"/>
            <rFont val="Tahoma"/>
            <family val="2"/>
          </rPr>
          <t>n413857:</t>
        </r>
        <r>
          <rPr>
            <sz val="9"/>
            <color indexed="81"/>
            <rFont val="Tahoma"/>
            <family val="2"/>
          </rPr>
          <t xml:space="preserve">
Rolled forward previous year as no data available
</t>
        </r>
      </text>
    </comment>
    <comment ref="B180" authorId="0" shapeId="0" xr:uid="{00000000-0006-0000-0500-000004000000}">
      <text>
        <r>
          <rPr>
            <b/>
            <sz val="9"/>
            <color indexed="81"/>
            <rFont val="Tahoma"/>
            <family val="2"/>
          </rPr>
          <t>n413857:</t>
        </r>
        <r>
          <rPr>
            <sz val="9"/>
            <color indexed="81"/>
            <rFont val="Tahoma"/>
            <family val="2"/>
          </rPr>
          <t xml:space="preserve">
Rolled forward previous year as no data available
</t>
        </r>
      </text>
    </comment>
    <comment ref="B213" authorId="0" shapeId="0" xr:uid="{00000000-0006-0000-0500-000005000000}">
      <text>
        <r>
          <rPr>
            <b/>
            <sz val="9"/>
            <color indexed="81"/>
            <rFont val="Tahoma"/>
            <family val="2"/>
          </rPr>
          <t>n413857:</t>
        </r>
        <r>
          <rPr>
            <sz val="9"/>
            <color indexed="81"/>
            <rFont val="Tahoma"/>
            <family val="2"/>
          </rPr>
          <t xml:space="preserve">
Rolled forward previous year as no data available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n413857</author>
    <author>u440523</author>
  </authors>
  <commentList>
    <comment ref="D50" authorId="0" shapeId="0" xr:uid="{00000000-0006-0000-0600-000001000000}">
      <text>
        <r>
          <rPr>
            <b/>
            <sz val="9"/>
            <color indexed="81"/>
            <rFont val="Tahoma"/>
            <family val="2"/>
          </rPr>
          <t>n413857:</t>
        </r>
        <r>
          <rPr>
            <sz val="9"/>
            <color indexed="81"/>
            <rFont val="Tahoma"/>
            <family val="2"/>
          </rPr>
          <t xml:space="preserve">
Rolled forward previous year as no data (Aug 2017). 
</t>
        </r>
      </text>
    </comment>
    <comment ref="A80" authorId="0" shapeId="0" xr:uid="{00000000-0006-0000-0600-000002000000}">
      <text>
        <r>
          <rPr>
            <b/>
            <sz val="9"/>
            <color indexed="81"/>
            <rFont val="Tahoma"/>
            <family val="2"/>
          </rPr>
          <t>n413857:</t>
        </r>
        <r>
          <rPr>
            <sz val="9"/>
            <color indexed="81"/>
            <rFont val="Tahoma"/>
            <family val="2"/>
          </rPr>
          <t xml:space="preserve">
Rolled forward prevoius year as no data available</t>
        </r>
      </text>
    </comment>
    <comment ref="D108" authorId="1" shapeId="0" xr:uid="{00000000-0006-0000-0600-000003000000}">
      <text>
        <r>
          <rPr>
            <b/>
            <sz val="9"/>
            <color indexed="81"/>
            <rFont val="Tahoma"/>
            <family val="2"/>
          </rPr>
          <t>u440523:</t>
        </r>
        <r>
          <rPr>
            <sz val="9"/>
            <color indexed="81"/>
            <rFont val="Tahoma"/>
            <family val="2"/>
          </rPr>
          <t xml:space="preserve">
Dundee submitted figure late, was 0 before (21/08/18)</t>
        </r>
      </text>
    </comment>
    <comment ref="A113" authorId="0" shapeId="0" xr:uid="{00000000-0006-0000-0600-000004000000}">
      <text>
        <r>
          <rPr>
            <b/>
            <sz val="9"/>
            <color indexed="81"/>
            <rFont val="Tahoma"/>
            <family val="2"/>
          </rPr>
          <t>n413857:</t>
        </r>
        <r>
          <rPr>
            <sz val="9"/>
            <color indexed="81"/>
            <rFont val="Tahoma"/>
            <family val="2"/>
          </rPr>
          <t xml:space="preserve">
Rolled forward prevoius year as no data available</t>
        </r>
      </text>
    </comment>
    <comment ref="A146" authorId="0" shapeId="0" xr:uid="{00000000-0006-0000-0600-000005000000}">
      <text>
        <r>
          <rPr>
            <b/>
            <sz val="9"/>
            <color indexed="81"/>
            <rFont val="Tahoma"/>
            <family val="2"/>
          </rPr>
          <t>n413857:</t>
        </r>
        <r>
          <rPr>
            <sz val="9"/>
            <color indexed="81"/>
            <rFont val="Tahoma"/>
            <family val="2"/>
          </rPr>
          <t xml:space="preserve">
Rolled forward prevoius year as no data available</t>
        </r>
      </text>
    </comment>
    <comment ref="A179" authorId="0" shapeId="0" xr:uid="{00000000-0006-0000-0600-000006000000}">
      <text>
        <r>
          <rPr>
            <b/>
            <sz val="9"/>
            <color indexed="81"/>
            <rFont val="Tahoma"/>
            <family val="2"/>
          </rPr>
          <t>n413857:</t>
        </r>
        <r>
          <rPr>
            <sz val="9"/>
            <color indexed="81"/>
            <rFont val="Tahoma"/>
            <family val="2"/>
          </rPr>
          <t xml:space="preserve">
Rolled forward prevoius year as no data available</t>
        </r>
      </text>
    </comment>
    <comment ref="A212" authorId="0" shapeId="0" xr:uid="{00000000-0006-0000-0600-000007000000}">
      <text>
        <r>
          <rPr>
            <b/>
            <sz val="9"/>
            <color indexed="81"/>
            <rFont val="Tahoma"/>
            <family val="2"/>
          </rPr>
          <t>n413857:</t>
        </r>
        <r>
          <rPr>
            <sz val="9"/>
            <color indexed="81"/>
            <rFont val="Tahoma"/>
            <family val="2"/>
          </rPr>
          <t xml:space="preserve">
Rolled forward prevoius year as no data available</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u440523</author>
  </authors>
  <commentList>
    <comment ref="A114" authorId="0" shapeId="0" xr:uid="{00000000-0006-0000-0700-000001000000}">
      <text>
        <r>
          <rPr>
            <b/>
            <sz val="9"/>
            <color indexed="81"/>
            <rFont val="Tahoma"/>
            <family val="2"/>
          </rPr>
          <t>u440523:</t>
        </r>
        <r>
          <rPr>
            <sz val="9"/>
            <color indexed="81"/>
            <rFont val="Tahoma"/>
            <family val="2"/>
          </rPr>
          <t xml:space="preserve">
Rolled forward as no return in time</t>
        </r>
      </text>
    </comment>
    <comment ref="A147" authorId="0" shapeId="0" xr:uid="{00000000-0006-0000-0700-000002000000}">
      <text>
        <r>
          <rPr>
            <b/>
            <sz val="9"/>
            <color indexed="81"/>
            <rFont val="Tahoma"/>
            <family val="2"/>
          </rPr>
          <t>u440523:</t>
        </r>
        <r>
          <rPr>
            <sz val="9"/>
            <color indexed="81"/>
            <rFont val="Tahoma"/>
            <family val="2"/>
          </rPr>
          <t xml:space="preserve">
Rolled forward as no return in time</t>
        </r>
      </text>
    </comment>
    <comment ref="A180" authorId="0" shapeId="0" xr:uid="{00000000-0006-0000-0700-000003000000}">
      <text>
        <r>
          <rPr>
            <b/>
            <sz val="9"/>
            <color indexed="81"/>
            <rFont val="Tahoma"/>
            <family val="2"/>
          </rPr>
          <t>u440523:</t>
        </r>
        <r>
          <rPr>
            <sz val="9"/>
            <color indexed="81"/>
            <rFont val="Tahoma"/>
            <family val="2"/>
          </rPr>
          <t xml:space="preserve">
Rolled forward as no return in time</t>
        </r>
      </text>
    </comment>
    <comment ref="A213" authorId="0" shapeId="0" xr:uid="{00000000-0006-0000-0700-000004000000}">
      <text>
        <r>
          <rPr>
            <b/>
            <sz val="9"/>
            <color indexed="81"/>
            <rFont val="Tahoma"/>
            <family val="2"/>
          </rPr>
          <t>u440523:</t>
        </r>
        <r>
          <rPr>
            <sz val="9"/>
            <color indexed="81"/>
            <rFont val="Tahoma"/>
            <family val="2"/>
          </rPr>
          <t xml:space="preserve">
Rolled forward as no return in time</t>
        </r>
      </text>
    </comment>
  </commentList>
</comments>
</file>

<file path=xl/sharedStrings.xml><?xml version="1.0" encoding="utf-8"?>
<sst xmlns="http://schemas.openxmlformats.org/spreadsheetml/2006/main" count="4652" uniqueCount="382">
  <si>
    <t>Scheme of Assistance</t>
  </si>
  <si>
    <t>Aberdeen City</t>
  </si>
  <si>
    <t>Aberdeenshire</t>
  </si>
  <si>
    <t>Angus</t>
  </si>
  <si>
    <t>Argyll &amp; Bute</t>
  </si>
  <si>
    <t>Clackmannanshire</t>
  </si>
  <si>
    <t>Dumfries &amp; Galloway</t>
  </si>
  <si>
    <t>Dundee City</t>
  </si>
  <si>
    <t>East Ayrshire</t>
  </si>
  <si>
    <t>East Dunbartonshire</t>
  </si>
  <si>
    <t>East Lothian</t>
  </si>
  <si>
    <t>East Renfrewshire</t>
  </si>
  <si>
    <t>Edinburgh, City of</t>
  </si>
  <si>
    <t>Eilean Siar</t>
  </si>
  <si>
    <t>Falkirk</t>
  </si>
  <si>
    <t>Fife</t>
  </si>
  <si>
    <t>Glasgow City</t>
  </si>
  <si>
    <t>Highland</t>
  </si>
  <si>
    <t>Inverclyde</t>
  </si>
  <si>
    <t>Midlothian</t>
  </si>
  <si>
    <t>Moray</t>
  </si>
  <si>
    <t>North Ayrshire</t>
  </si>
  <si>
    <t>North Lanarkshire</t>
  </si>
  <si>
    <t>Orkney</t>
  </si>
  <si>
    <t>Perth &amp; Kinross</t>
  </si>
  <si>
    <t>Renfrewshire</t>
  </si>
  <si>
    <t>Scottish Borders, The</t>
  </si>
  <si>
    <t>Shetland</t>
  </si>
  <si>
    <t>South Ayrshire</t>
  </si>
  <si>
    <t>South Lanarkshire</t>
  </si>
  <si>
    <t>Stirling</t>
  </si>
  <si>
    <t>West Dunbartonshire</t>
  </si>
  <si>
    <t>West Lothian</t>
  </si>
  <si>
    <t>Scotland</t>
  </si>
  <si>
    <t>Disabled adaptations</t>
  </si>
  <si>
    <t>Cases approved</t>
  </si>
  <si>
    <t>Assistance for Work Under Notice</t>
  </si>
  <si>
    <t>Other Assistance</t>
  </si>
  <si>
    <t>Total cases approved</t>
  </si>
  <si>
    <t>Scheme of Assistance overview, number of cases approved (excludes non-financial assistance)</t>
  </si>
  <si>
    <t>Scheme of Assistance overview, amount spent</t>
  </si>
  <si>
    <t>Total amount spent</t>
  </si>
  <si>
    <t>Administrative Costs</t>
  </si>
  <si>
    <t>Grants</t>
  </si>
  <si>
    <t>Loans</t>
  </si>
  <si>
    <t>Other</t>
  </si>
  <si>
    <t>Category of Assistance Provided</t>
  </si>
  <si>
    <t>Cases</t>
  </si>
  <si>
    <t>Total Cases</t>
  </si>
  <si>
    <t>Extensions</t>
  </si>
  <si>
    <t>Moving house</t>
  </si>
  <si>
    <t>Other assistance</t>
  </si>
  <si>
    <t>Total</t>
  </si>
  <si>
    <t>Grants approved</t>
  </si>
  <si>
    <t>Loans approved</t>
  </si>
  <si>
    <t>Total Cases approved</t>
  </si>
  <si>
    <t>Scheme of Assistance Disabled Adaptations, cases approved</t>
  </si>
  <si>
    <t>Scheme of Assistance Disabled Adaptations, amount spent</t>
  </si>
  <si>
    <t>Missing Shares</t>
  </si>
  <si>
    <t>Missing Shares approved</t>
  </si>
  <si>
    <t>Other cases approved</t>
  </si>
  <si>
    <t>All Work Notices</t>
  </si>
  <si>
    <t>Other Statutory notices</t>
  </si>
  <si>
    <t>Maintenance Order</t>
  </si>
  <si>
    <t>Any Other Statutory Notice</t>
  </si>
  <si>
    <t>Repairing Standard Enforcement Notice</t>
  </si>
  <si>
    <t>Scheme of assistance: Assistance for work under work notices and other statutory notices, cases approved</t>
  </si>
  <si>
    <t>Scheme of Assistance - work notices and other statutory notices, cases approved</t>
  </si>
  <si>
    <t>Scheme of Assistance - work notices and other statutory notices, amount spent</t>
  </si>
  <si>
    <t>Scheme of assistance: Assistance for work under work notices and other statutory notices, amount spent</t>
  </si>
  <si>
    <t>Other cases</t>
  </si>
  <si>
    <t>Other assistance, cases approved</t>
  </si>
  <si>
    <t>Other assistance, amount spent</t>
  </si>
  <si>
    <t>Website Hits</t>
  </si>
  <si>
    <t>Leaflets Issued</t>
  </si>
  <si>
    <t>Telephone Advice</t>
  </si>
  <si>
    <t>Pro-Active Visits</t>
  </si>
  <si>
    <t>Provided by Housing Team</t>
  </si>
  <si>
    <t>Referrals</t>
  </si>
  <si>
    <t>Info and Advice</t>
  </si>
  <si>
    <t>Practical Assistance</t>
  </si>
  <si>
    <t>All non-financial advice cases</t>
  </si>
  <si>
    <t>Amount spent</t>
  </si>
  <si>
    <t>Main reason for failure of BTS</t>
  </si>
  <si>
    <t>Main Reason for Failure of BTS:</t>
  </si>
  <si>
    <t>Structurally unstable</t>
  </si>
  <si>
    <t>Rising or penetrating damp</t>
  </si>
  <si>
    <t>Lack of suitable lighting/ventilation/heating</t>
  </si>
  <si>
    <t>Lack of satisfactory insulation</t>
  </si>
  <si>
    <t>Inadequate piped wholesome water</t>
  </si>
  <si>
    <t>Lack of sink provision</t>
  </si>
  <si>
    <t>Lack of adequate water or waterless closet</t>
  </si>
  <si>
    <t>Lack of bath or shower</t>
  </si>
  <si>
    <t>Lack of suitable drainage</t>
  </si>
  <si>
    <t>Inadequate electrical installation</t>
  </si>
  <si>
    <t>Unsatisfactory cooking facilities</t>
  </si>
  <si>
    <t>Unsatisfactory access to external doors</t>
  </si>
  <si>
    <t>Reason for failure unknown</t>
  </si>
  <si>
    <t>SoA overview</t>
  </si>
  <si>
    <t>LA Name</t>
  </si>
  <si>
    <t>Year</t>
  </si>
  <si>
    <t>2014-15</t>
  </si>
  <si>
    <t>DisAdaptCases</t>
  </si>
  <si>
    <t>DisAdaptAmtTot</t>
  </si>
  <si>
    <t>AsstOHCasesTot</t>
  </si>
  <si>
    <t>AsstOHAmountTot</t>
  </si>
  <si>
    <t>AsstOHCasesGrant</t>
  </si>
  <si>
    <t>AsstOHAmountGrant</t>
  </si>
  <si>
    <t>AsstOHCasesLoan</t>
  </si>
  <si>
    <t>AsstOHAmountLoan</t>
  </si>
  <si>
    <t>AssrOHCasesMS</t>
  </si>
  <si>
    <t>AssrOHAmountMS</t>
  </si>
  <si>
    <t>AssrOHCasesOther</t>
  </si>
  <si>
    <t>AssrOHAmountOther</t>
  </si>
  <si>
    <t>AsstTotWorkNoticeCasesTot</t>
  </si>
  <si>
    <t>AsstTotWorkNoticeAmountTot</t>
  </si>
  <si>
    <t>AsstTotWorkNoticeCasesGrant</t>
  </si>
  <si>
    <t>AsstTotWorkNoticeAmountGrant</t>
  </si>
  <si>
    <t>AsstTotWorkNoticeCasesLoan</t>
  </si>
  <si>
    <t>AsstTotWorkNoticeAmountLoan</t>
  </si>
  <si>
    <t>AsstTotWorkNoticeCasesMS</t>
  </si>
  <si>
    <t>AsstTotWorkNoticeAmountMS</t>
  </si>
  <si>
    <t>AsstTotWorkNoticeCasesOth</t>
  </si>
  <si>
    <t>AsstTotWorkNoticeAmountOth</t>
  </si>
  <si>
    <t>OtherAsstCasesTot</t>
  </si>
  <si>
    <t>OtherAsstAmountTot</t>
  </si>
  <si>
    <t>OtherAsstCasesGrant</t>
  </si>
  <si>
    <t>OtherAsstAmountGrant</t>
  </si>
  <si>
    <t>OtherAsstCasesLoan</t>
  </si>
  <si>
    <t>OtherAsstAmountLoan</t>
  </si>
  <si>
    <t>OtherAsstCasesMS</t>
  </si>
  <si>
    <t>OtherAsstAmountMS</t>
  </si>
  <si>
    <t>OtherAsstCasesOther</t>
  </si>
  <si>
    <t>OtherAsstAmountOther</t>
  </si>
  <si>
    <t>AdminCostTot</t>
  </si>
  <si>
    <t>AdminCostDeliv</t>
  </si>
  <si>
    <t>AdminCostStaff</t>
  </si>
  <si>
    <t>AdminCostCareRep</t>
  </si>
  <si>
    <t>AdminCostFundFinSup</t>
  </si>
  <si>
    <t>AdminCostOther</t>
  </si>
  <si>
    <t>SoACasesTot</t>
  </si>
  <si>
    <t>SoAAmountTot</t>
  </si>
  <si>
    <t>.</t>
  </si>
  <si>
    <t>DisAdptManTotCases</t>
  </si>
  <si>
    <t>DisAdptManTotAmt</t>
  </si>
  <si>
    <t>DisAdptManGrantCases</t>
  </si>
  <si>
    <t>DisAdptManGrantAmt</t>
  </si>
  <si>
    <t>DisAdptManLoanCases</t>
  </si>
  <si>
    <t>DisAdptManLoanAmt</t>
  </si>
  <si>
    <t>DisAdptExtendTotCases</t>
  </si>
  <si>
    <t>DisAdptExtendTotAmount</t>
  </si>
  <si>
    <t>DisAdptExtendGrantCases</t>
  </si>
  <si>
    <t>DisAdptExtendGrantAmount</t>
  </si>
  <si>
    <t>DisAdptExtendLoanCases</t>
  </si>
  <si>
    <t>DisAdptExtendLoanAmount</t>
  </si>
  <si>
    <t>DisAdptMoveTotCases</t>
  </si>
  <si>
    <t>DisAdptMoveTotAmount</t>
  </si>
  <si>
    <t>DisAdptMoveGrantCases</t>
  </si>
  <si>
    <t>DisAdptMoveGrantAmount</t>
  </si>
  <si>
    <t>DisAdptMoveLoanCases</t>
  </si>
  <si>
    <t>DisAdptMoveLoanAmount</t>
  </si>
  <si>
    <t>DisAdptOtherAssistTotCases</t>
  </si>
  <si>
    <t>DisAdptOtherAssistTotAmount</t>
  </si>
  <si>
    <t>DisAdptOtherAssistGrantCases</t>
  </si>
  <si>
    <t>DisAdptOtherAssistGrantAmount</t>
  </si>
  <si>
    <t>DisAdptOtherAssistLoanCases</t>
  </si>
  <si>
    <t>DisAdptOtherAssistLoanAmount</t>
  </si>
  <si>
    <t>DisAdptTotTotCases</t>
  </si>
  <si>
    <t>DisAdptTotTotAmount</t>
  </si>
  <si>
    <t>DisAdptTotGrantCases</t>
  </si>
  <si>
    <t>DisAdptTotGrantAmount</t>
  </si>
  <si>
    <t>DisAdptTotLoanCases</t>
  </si>
  <si>
    <t>DisAdptTotLoanAmount</t>
  </si>
  <si>
    <t>na</t>
  </si>
  <si>
    <t>SoA Disabled Adaptions</t>
  </si>
  <si>
    <t>Adaptions entitled to mandatory assistance</t>
  </si>
  <si>
    <t>WorkNoticeAllGrantCases</t>
  </si>
  <si>
    <t>WorkNoticeAllGrantAmount</t>
  </si>
  <si>
    <t>WorkNoticeMaintGrantCases</t>
  </si>
  <si>
    <t>WorkNoticeMaintGrantAmount</t>
  </si>
  <si>
    <t>WorkNoticeRepairGrantCases</t>
  </si>
  <si>
    <t>WorkNoticeRepairGrantAmount</t>
  </si>
  <si>
    <t>WorkNoticeMissingGrantCases</t>
  </si>
  <si>
    <t>WorkNoticeMissingGrantAmount</t>
  </si>
  <si>
    <t>WorkNoticeOtherGrantCases</t>
  </si>
  <si>
    <t>WorkNoticeOtherGrantAmount</t>
  </si>
  <si>
    <t>WorkNoticeAllLoanCases</t>
  </si>
  <si>
    <t>WorkNoticeAllLoanAmount</t>
  </si>
  <si>
    <t>WorkNoticeMaintLoanCases</t>
  </si>
  <si>
    <t>WorkNoticeMaintLoanAmount</t>
  </si>
  <si>
    <t>WorkNoticeRepairLoanCases</t>
  </si>
  <si>
    <t>WorkNoticeRepairLoanAmount</t>
  </si>
  <si>
    <t>WorkNoticeMissingLoanCases</t>
  </si>
  <si>
    <t>WorkNoticeMissingLoanAmount</t>
  </si>
  <si>
    <t>WorkNoticeOtherLoanCases</t>
  </si>
  <si>
    <t>WorkNoticeOtherLoanAmount</t>
  </si>
  <si>
    <t>WorkNoticeAllMSCases</t>
  </si>
  <si>
    <t>WorkNoticeAllMSAmount</t>
  </si>
  <si>
    <t>WorkNoticeMaintMSCases</t>
  </si>
  <si>
    <t>WorkNoticeMaintMSAmount</t>
  </si>
  <si>
    <t>WorkNoticeRepairMSCases</t>
  </si>
  <si>
    <t>WorkNoticeRepairMSAmount</t>
  </si>
  <si>
    <t>WorkNoticeMissingMSCases</t>
  </si>
  <si>
    <t>WorkNoticeMissingMSAmount</t>
  </si>
  <si>
    <t>WorkNoticeOtherMSCases</t>
  </si>
  <si>
    <t>WorkNoticeOtherMSAmount</t>
  </si>
  <si>
    <t>WorkNoticeAllOtherCases</t>
  </si>
  <si>
    <t>WorkNoticeAllOtherAmount</t>
  </si>
  <si>
    <t>WorkNoticeMaintOtherCases</t>
  </si>
  <si>
    <t>WorkNoticeMaintOtherAmount</t>
  </si>
  <si>
    <t>WorkNoticeRepairOtherCases</t>
  </si>
  <si>
    <t>WorkNoticeRepairOtherAmount</t>
  </si>
  <si>
    <t>WorkNoticeMissingOtherCases</t>
  </si>
  <si>
    <t>WorkNoticeMissingOtherAmount</t>
  </si>
  <si>
    <t>WorkNoticeOtherOtherCases</t>
  </si>
  <si>
    <t>WorkNoticeOtherOtherAmount</t>
  </si>
  <si>
    <t>WorkNoticeAllTotalCases</t>
  </si>
  <si>
    <t>WorkNoticeAllTotalAmount</t>
  </si>
  <si>
    <t>WorkNoticeMaintTotalCases</t>
  </si>
  <si>
    <t>WorkNoticeMaintTotalAmount</t>
  </si>
  <si>
    <t>WorkNoticeRepairTotalCases</t>
  </si>
  <si>
    <t>WorkNoticeRepairTotalAmount</t>
  </si>
  <si>
    <t>WorkNoticeMissingTotalCases</t>
  </si>
  <si>
    <t>WorkNoticeMissingTotalAmount</t>
  </si>
  <si>
    <t>WorkNoticeOtherTotalCases</t>
  </si>
  <si>
    <t>WorkNoticeOtherTotalAmount</t>
  </si>
  <si>
    <t>N/A</t>
  </si>
  <si>
    <t>OtherAsstGrantCases</t>
  </si>
  <si>
    <t>OtherAsstGrantAmount</t>
  </si>
  <si>
    <t>OtherAsstLoanCases</t>
  </si>
  <si>
    <t>OtherAsstLoanAmount</t>
  </si>
  <si>
    <t>OtherAsstMSCases</t>
  </si>
  <si>
    <t>OtherAsstMSAmount</t>
  </si>
  <si>
    <t>OtherAsstOtherCases</t>
  </si>
  <si>
    <t>OtherAsstOtherAmount</t>
  </si>
  <si>
    <t>OtherAsstTotalCases</t>
  </si>
  <si>
    <t>OtherAsstTotalAmount</t>
  </si>
  <si>
    <t>Missing share notice</t>
  </si>
  <si>
    <t>InfoAdviceWeb</t>
  </si>
  <si>
    <t>InfoAdviceLeaflet</t>
  </si>
  <si>
    <t>InfoAdviceTele</t>
  </si>
  <si>
    <t>InfoAdviceVisit</t>
  </si>
  <si>
    <t>InfoAdviceHousTeam</t>
  </si>
  <si>
    <t>InfoAdviceReferral</t>
  </si>
  <si>
    <t>NA</t>
  </si>
  <si>
    <t>BTSTotCases</t>
  </si>
  <si>
    <t>BTSTotAmount</t>
  </si>
  <si>
    <t>BTSReason1</t>
  </si>
  <si>
    <t>BTSReason2</t>
  </si>
  <si>
    <t>BTSReason3</t>
  </si>
  <si>
    <t>BTSReason4</t>
  </si>
  <si>
    <t>BTSReason5</t>
  </si>
  <si>
    <t>BTSReason6</t>
  </si>
  <si>
    <t>BTSReason7</t>
  </si>
  <si>
    <t>BTSReason8</t>
  </si>
  <si>
    <t>BTSReason9</t>
  </si>
  <si>
    <t>BTSReason10</t>
  </si>
  <si>
    <t>BTSReason11</t>
  </si>
  <si>
    <t>BTSReason12</t>
  </si>
  <si>
    <t>BTSReason13</t>
  </si>
  <si>
    <t>BTSReason14</t>
  </si>
  <si>
    <t>BTSTot</t>
  </si>
  <si>
    <t>No figures provided, Using 2015 figures</t>
  </si>
  <si>
    <t>No data provided. Using 2014 figures</t>
  </si>
  <si>
    <t>Total grants approved</t>
  </si>
  <si>
    <t>Scheme of assistance, amount given in grants</t>
  </si>
  <si>
    <t>Disabled adaptions</t>
  </si>
  <si>
    <t>All Disabled adaptions</t>
  </si>
  <si>
    <t>Scheme of assistance, grants approved</t>
  </si>
  <si>
    <t>Na h-Eileanan Siar</t>
  </si>
  <si>
    <t>2015-16</t>
  </si>
  <si>
    <t>,'</t>
  </si>
  <si>
    <t>n/a</t>
  </si>
  <si>
    <t xml:space="preserve"> </t>
  </si>
  <si>
    <t>Na h-Eileanan Siar2015-16</t>
  </si>
  <si>
    <t>.'</t>
  </si>
  <si>
    <t>2016-17</t>
  </si>
  <si>
    <t>Telephone advice includes email responses to inquiries.  Budget only allows for financial assistance to mandatory grants.  Public appear to be aware that financial assistance no longer available for general repair and improvement works.</t>
  </si>
  <si>
    <t>Please note: Only fully completed cases for major adaptations are reported. Completed means that the major adaptation works are complete, the contractor has been fully paid including any retention money and the case has be prepared  for Title Deed Registration. Works In Progress cases are NOT Reported to prevent double counting. Website Traffic, Leaflet distribution and telephone enquiries are not recorded.        Question 6, point 13 other - Dry Rot</t>
  </si>
  <si>
    <t>East Lothian Council has not collated any figures in relation to the delivery of information and advice via the Scheme of Assistance during 2016/17.</t>
  </si>
  <si>
    <t xml:space="preserve">Section 2 - Falkirk Council does not issue loans for adaptations. 
Section 5 - Calls breakdown - Empty Homes - 4050, Common Repairs - 177, Adaptations - 3416, BTS - 35, Other - 7. 
                  Leaflets breakdown - Empty Homes - 2165, Small Repairs - 5000
                  Referrals made - Empty Homes - 585,  Care and Repair - 127
</t>
  </si>
  <si>
    <t xml:space="preserve">Section 5 - Figures details are a conservative estimate as there is no actual data collected on these categories. </t>
  </si>
  <si>
    <t>Please note that our responses for sections 2 and 3 within the fields asking for returns on loans have been left blank. North Lanarkshire Council does not offer loan assistance and the spreadsheet does not calculate if "NA" is entered within these field. "N/A" has therefore been removed the entries from these fields to ensure that the spreadsheet calculates overall.  
For Section 3 Repairing Standard Enforcement notice, please note NLC does not provide grants, loans,missing shares or any other fiancial assistance within this category. To ensure however activity is noted for the authority, the number of notices issued and the amount field blank not with "NA" has been left blank which is felt to be the most appropriate entry as if "NA" is entered, the spreadsheet does not calculate overall totals.</t>
  </si>
  <si>
    <t xml:space="preserve">In 2016/17, Care &amp; Repair managed the process for delivering 419 small adaptions and 10 small repairs. The Handyperson service delivered practical assistance to 4,632 households. </t>
  </si>
  <si>
    <t>2017-18</t>
  </si>
  <si>
    <t>Not available</t>
  </si>
  <si>
    <t>Under review</t>
  </si>
  <si>
    <t>Numerous</t>
  </si>
  <si>
    <t>2018-19</t>
  </si>
  <si>
    <t>Notes</t>
  </si>
  <si>
    <t>2019-20</t>
  </si>
  <si>
    <t>2020-21</t>
  </si>
  <si>
    <t>o</t>
  </si>
  <si>
    <t>3</t>
  </si>
  <si>
    <t>under review</t>
  </si>
  <si>
    <t>2021-22</t>
  </si>
  <si>
    <t>2022-23</t>
  </si>
  <si>
    <t>-</t>
  </si>
  <si>
    <t>N/a</t>
  </si>
  <si>
    <t>Scheme of Assistance Notes</t>
  </si>
  <si>
    <t>The Housing (Scotland) Act 2006 introduced a new Scheme of Assistance, which replaced the previous system of private sector home improvement grants. The scheme also aims to encourage home owners to take more responsibility for the condition of their homes, to ensure that private housing in Scotland is kept in a decent state of repair.</t>
  </si>
  <si>
    <t>It is important to note that:</t>
  </si>
  <si>
    <t xml:space="preserve">i)  In cases where work and costs are expected to straddle two financial years, the amount spent will also straddle two financial </t>
  </si>
  <si>
    <t xml:space="preserve">     years but the case itself will be counted in the financial year in which it was approved.</t>
  </si>
  <si>
    <t>ii) In some cases, a payment may not be taken up despite being approved.</t>
  </si>
  <si>
    <t xml:space="preserve">2) Where more than one grant is paid to one household the number of grants approved will be counted. Similarly, where other assistance was </t>
  </si>
  <si>
    <t xml:space="preserve">     provided in addition to grant(s) to one household the grant(s) and the other assistance will both be counted.</t>
  </si>
  <si>
    <t>The Scheme of Assistance form consists of 6 sections:</t>
  </si>
  <si>
    <t>SoA Overview</t>
  </si>
  <si>
    <t>This section records the total number of cases approved and the total amount spent during the financial year. It combines together information on disabled adaptations, assistance for other householders, assistance for work under a work notice or other statutory notice and other assistance to give an overview of all Scheme of Assistance activity at a local authority level.</t>
  </si>
  <si>
    <t>This section records all grants and loans paid for adaptations. It includes all grants, whether mandatory or discretionary and identifies  extensions, moving house and other assistance.</t>
  </si>
  <si>
    <t>Work and statutory notices</t>
  </si>
  <si>
    <t>The total number of cases records all work notices issued including those issued under an Housing Renewal Area (HRA) or for Below Tolerable Standard (BTS) property. Cases where a work notice was considered but not actually issued are excluded – for example, where an owner agreed to undertake work prior to work notice issued.</t>
  </si>
  <si>
    <t>• maintenance order</t>
  </si>
  <si>
    <t>• Repairiing Standard Enforcement Notice</t>
  </si>
  <si>
    <t xml:space="preserve">• any other kind of other statutory notice, including – </t>
  </si>
  <si>
    <t xml:space="preserve">  ▫ demolition order</t>
  </si>
  <si>
    <t xml:space="preserve">  ▫ dangerous building notice</t>
  </si>
  <si>
    <t xml:space="preserve">  ▫ environmental notice</t>
  </si>
  <si>
    <t>(other kinds of statutory notice are only included if assistance is provided under the local authority’s scheme of assistance).</t>
  </si>
  <si>
    <t>This section covers all assistance provided under the Scheme of Assistance that is not included in the 'work and statutory notices' section.</t>
  </si>
  <si>
    <t>Non-financial assistance</t>
  </si>
  <si>
    <t xml:space="preserve">This section covers all non-financial help provided under the Scheme of Assistance. This includes: </t>
  </si>
  <si>
    <t>Info and advice.  Recorded separately by type of information provided:</t>
  </si>
  <si>
    <t>Practical assistance.  This records cases where practical assistance was provided as either that provided by the housing team or refferals to another body:</t>
  </si>
  <si>
    <t>Below Tolerable Standard</t>
  </si>
  <si>
    <t>This combines information on Below Tolerable Standards (BTS) under work notices (which will also be included in the 'work and statutory notices' section) and other BTS cases.</t>
  </si>
  <si>
    <t xml:space="preserve">The main reason for failure of BTS is also provided. It is possible there will be more than one main reason for failure. In these instances local authorities judge which takes prevalence and record only one e.g. whichever will be the most expensive to bring a property up to standard. </t>
  </si>
  <si>
    <t xml:space="preserve">The reasons a property may be declared BTS are listed below:  </t>
  </si>
  <si>
    <t>1 structurally unstable</t>
  </si>
  <si>
    <t>2 rising or penetrating damp</t>
  </si>
  <si>
    <t xml:space="preserve">3 lack of suitable lighting/ventilation/heating </t>
  </si>
  <si>
    <t>4 lack of satisfactory insulation</t>
  </si>
  <si>
    <t xml:space="preserve">5 inadequate piped wholesome water </t>
  </si>
  <si>
    <t>6 lack of sink provision</t>
  </si>
  <si>
    <t>7 lack of adequate water or waterless closet</t>
  </si>
  <si>
    <t>8 lack of bath or shower</t>
  </si>
  <si>
    <t xml:space="preserve">9 lack of suitable drainage </t>
  </si>
  <si>
    <t xml:space="preserve">10 inadequate electrical installation </t>
  </si>
  <si>
    <t xml:space="preserve">11 unsatisfactory cooking facilities </t>
  </si>
  <si>
    <t>12 unsatisfactory access to external doors</t>
  </si>
  <si>
    <t>Earliest data available: 2010-11 (SoA 1 only and aggregated to Scotland level due to concerns about data quality)</t>
  </si>
  <si>
    <t>Latest data available: 2022-23</t>
  </si>
  <si>
    <t>Revisions</t>
  </si>
  <si>
    <t xml:space="preserve">The "All Grants" table was revised. A previous version involved some double counting. </t>
  </si>
  <si>
    <t>Table of Contents</t>
  </si>
  <si>
    <t>This worksheet contains one table.</t>
  </si>
  <si>
    <t>Worksheet name</t>
  </si>
  <si>
    <t>Worksheet title</t>
  </si>
  <si>
    <t>Worksheet contents</t>
  </si>
  <si>
    <t>General</t>
  </si>
  <si>
    <t>Cover Sheet</t>
  </si>
  <si>
    <t>Cover sheet detailing information about this data</t>
  </si>
  <si>
    <t>Notes and instructions for using and interpreting this data</t>
  </si>
  <si>
    <t>Demoltions Data</t>
  </si>
  <si>
    <t>All Grants</t>
  </si>
  <si>
    <t>Work and statuatory notices</t>
  </si>
  <si>
    <t>Scheme of Assistance - work notices and other statutory notices</t>
  </si>
  <si>
    <t>Below Tolerable Standard tables</t>
  </si>
  <si>
    <t xml:space="preserve">Notes </t>
  </si>
  <si>
    <t xml:space="preserve">This worksheet contains one table. </t>
  </si>
  <si>
    <t xml:space="preserve">Note number </t>
  </si>
  <si>
    <t xml:space="preserve">Note text </t>
  </si>
  <si>
    <t>Note 1</t>
  </si>
  <si>
    <t>Note 2</t>
  </si>
  <si>
    <t>back to contents</t>
  </si>
  <si>
    <t>Go to specific notes</t>
  </si>
  <si>
    <t>This worksheet contains two summary pivot tables separated by a blank space.</t>
  </si>
  <si>
    <t>This worksheet contains four summary pivot tables separated by a blank space.</t>
  </si>
  <si>
    <t>Below Tolerable Standard, cases approved (whether or not under a work notice)</t>
  </si>
  <si>
    <t>This worksheet contains three summary pivot tables separated by a blank space.</t>
  </si>
  <si>
    <t>Below Tolerable Standard, amount spent (whether or not under a work notice)</t>
  </si>
  <si>
    <r>
      <t xml:space="preserve">1) Figures are provided for cases </t>
    </r>
    <r>
      <rPr>
        <u/>
        <sz val="12"/>
        <color rgb="FF000080"/>
        <rFont val="Calibri"/>
        <family val="2"/>
      </rPr>
      <t xml:space="preserve">approved </t>
    </r>
    <r>
      <rPr>
        <sz val="12"/>
        <color rgb="FF000080"/>
        <rFont val="Calibri"/>
        <family val="2"/>
      </rPr>
      <t xml:space="preserve">and for amount </t>
    </r>
    <r>
      <rPr>
        <u/>
        <sz val="12"/>
        <color rgb="FF000080"/>
        <rFont val="Calibri"/>
        <family val="2"/>
      </rPr>
      <t>spent</t>
    </r>
    <r>
      <rPr>
        <sz val="12"/>
        <color rgb="FF000080"/>
        <rFont val="Calibri"/>
        <family val="2"/>
      </rPr>
      <t>. These are not directly comparable as:</t>
    </r>
  </si>
  <si>
    <r>
      <t xml:space="preserve">Practical assistance under a </t>
    </r>
    <r>
      <rPr>
        <b/>
        <sz val="12"/>
        <color rgb="FF000080"/>
        <rFont val="Calibri"/>
        <family val="2"/>
      </rPr>
      <t xml:space="preserve">work notice </t>
    </r>
    <r>
      <rPr>
        <sz val="12"/>
        <color rgb="FF000080"/>
        <rFont val="Calibri"/>
        <family val="2"/>
      </rPr>
      <t>could include work carried out for an unable/unwilling owner.</t>
    </r>
  </si>
  <si>
    <r>
      <t xml:space="preserve">Assistance under </t>
    </r>
    <r>
      <rPr>
        <b/>
        <sz val="12"/>
        <color rgb="FF000080"/>
        <rFont val="Calibri"/>
        <family val="2"/>
      </rPr>
      <t xml:space="preserve">other statutory notice </t>
    </r>
    <r>
      <rPr>
        <sz val="12"/>
        <color rgb="FF000080"/>
        <rFont val="Calibri"/>
        <family val="2"/>
      </rPr>
      <t xml:space="preserve">collects data on assistance provided under other kinds of statutory notice, for example </t>
    </r>
  </si>
  <si>
    <r>
      <t xml:space="preserve">• </t>
    </r>
    <r>
      <rPr>
        <sz val="12"/>
        <color rgb="FF000080"/>
        <rFont val="Calibri"/>
        <family val="2"/>
      </rPr>
      <t xml:space="preserve">Website hits - the number of hits on the Scheme of Assistance (or equivilant) part of a Council website.  </t>
    </r>
  </si>
  <si>
    <r>
      <t xml:space="preserve">• </t>
    </r>
    <r>
      <rPr>
        <sz val="12"/>
        <color rgb="FF000080"/>
        <rFont val="Calibri"/>
        <family val="2"/>
      </rPr>
      <t xml:space="preserve">Leaflets issued - estimated (approximate) number of leaflets issued relating to the Scheme of Assistance.  </t>
    </r>
  </si>
  <si>
    <r>
      <t xml:space="preserve">• </t>
    </r>
    <r>
      <rPr>
        <sz val="12"/>
        <color rgb="FF000080"/>
        <rFont val="Calibri"/>
        <family val="2"/>
      </rPr>
      <t>Telephone advice - number of calls.   This will generally be guidance for home owners.</t>
    </r>
  </si>
  <si>
    <r>
      <t xml:space="preserve">• </t>
    </r>
    <r>
      <rPr>
        <sz val="12"/>
        <color rgb="FF000080"/>
        <rFont val="Calibri"/>
        <family val="2"/>
      </rPr>
      <t>Pro-active Visits - Number of visits to homes in order to provide information or advice on the scheme of assistance.</t>
    </r>
  </si>
  <si>
    <r>
      <t xml:space="preserve">• </t>
    </r>
    <r>
      <rPr>
        <sz val="12"/>
        <color rgb="FF000080"/>
        <rFont val="Calibri"/>
        <family val="2"/>
      </rPr>
      <t>Practical Assistance provided by the housing team includes for example, help with relocation and repayment terms for work done by the local authority;</t>
    </r>
  </si>
  <si>
    <r>
      <t xml:space="preserve">• </t>
    </r>
    <r>
      <rPr>
        <sz val="12"/>
        <color rgb="FF000080"/>
        <rFont val="Calibri"/>
        <family val="2"/>
      </rPr>
      <t xml:space="preserve">Referrals - this records the number of cases where a referral is made to another council department or another body for example for financial advice, or to social services environmental services. </t>
    </r>
  </si>
  <si>
    <t>Last update: February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</si>
</sst>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164" formatCode="_(* #,##0.00_);_(* \(#,##0.00\);_(* &quot;-&quot;??_);_(@_)"/>
    <numFmt numFmtId="165" formatCode="_-* #,##0_-;\-* #,##0_-;_-* &quot;-&quot;??_-;_-@_-"/>
    <numFmt numFmtId="166" formatCode="_-* #,##0.000_-;\-* #,##0.000_-;_-* &quot;-&quot;??_-;_-@_-"/>
  </numFmts>
  <fonts count="76" x14ac:knownFonts="1">
    <font>
      <sz val="10"/>
      <color theme="1"/>
      <name val="Arial"/>
      <family val="2"/>
    </font>
    <fon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i/>
      <sz val="11"/>
      <color indexed="23"/>
      <name val="Calibri"/>
      <family val="2"/>
    </font>
    <font>
      <sz val="11"/>
      <color indexed="58"/>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9"/>
      <color indexed="18"/>
      <name val="Arial"/>
      <family val="2"/>
    </font>
    <font>
      <sz val="9"/>
      <color indexed="18"/>
      <name val="Arial"/>
      <family val="2"/>
    </font>
    <font>
      <sz val="8"/>
      <name val="Arial"/>
      <family val="2"/>
    </font>
    <font>
      <b/>
      <sz val="8"/>
      <color indexed="62"/>
      <name val="Arial"/>
      <family val="2"/>
    </font>
    <font>
      <u/>
      <sz val="8"/>
      <color indexed="12"/>
      <name val="Arial"/>
      <family val="2"/>
    </font>
    <font>
      <b/>
      <sz val="11"/>
      <name val="Times New Roman"/>
      <family val="1"/>
    </font>
    <font>
      <b/>
      <sz val="12"/>
      <name val="Times New Roman"/>
      <family val="1"/>
    </font>
    <font>
      <sz val="9"/>
      <color indexed="8"/>
      <name val="Arial"/>
      <family val="2"/>
    </font>
    <font>
      <b/>
      <sz val="9"/>
      <color indexed="8"/>
      <name val="Arial"/>
      <family val="2"/>
    </font>
    <font>
      <b/>
      <sz val="10"/>
      <name val="Arial"/>
      <family val="2"/>
    </font>
    <font>
      <b/>
      <sz val="9"/>
      <name val="Arial"/>
      <family val="2"/>
    </font>
    <font>
      <sz val="9"/>
      <name val="Arial"/>
      <family val="2"/>
    </font>
    <font>
      <sz val="8"/>
      <color indexed="62"/>
      <name val="Arial"/>
      <family val="2"/>
    </font>
    <font>
      <sz val="9"/>
      <color indexed="62"/>
      <name val="Arial"/>
      <family val="2"/>
    </font>
    <font>
      <b/>
      <sz val="11"/>
      <color indexed="62"/>
      <name val="Arial"/>
      <family val="2"/>
    </font>
    <font>
      <sz val="9"/>
      <color indexed="81"/>
      <name val="Tahoma"/>
      <family val="2"/>
    </font>
    <font>
      <b/>
      <sz val="9"/>
      <color indexed="81"/>
      <name val="Tahoma"/>
      <family val="2"/>
    </font>
    <font>
      <sz val="10"/>
      <name val="Arial"/>
      <family val="2"/>
    </font>
    <font>
      <sz val="10"/>
      <color indexed="62"/>
      <name val="Arial"/>
      <family val="2"/>
    </font>
    <font>
      <sz val="10"/>
      <color theme="1"/>
      <name val="Arial"/>
      <family val="2"/>
    </font>
    <font>
      <b/>
      <sz val="15"/>
      <color theme="3"/>
      <name val="Arial"/>
      <family val="2"/>
    </font>
    <font>
      <b/>
      <sz val="11"/>
      <color theme="3"/>
      <name val="Arial"/>
      <family val="2"/>
    </font>
    <font>
      <sz val="11"/>
      <color theme="1"/>
      <name val="Calibri"/>
      <family val="2"/>
      <scheme val="minor"/>
    </font>
    <font>
      <b/>
      <sz val="10"/>
      <color theme="1"/>
      <name val="Arial"/>
      <family val="2"/>
    </font>
    <font>
      <sz val="10"/>
      <color rgb="FFFF0000"/>
      <name val="Arial"/>
      <family val="2"/>
    </font>
    <font>
      <sz val="9"/>
      <color rgb="FFFF0000"/>
      <name val="Arial"/>
      <family val="2"/>
    </font>
    <font>
      <b/>
      <sz val="10"/>
      <color rgb="FFFF0000"/>
      <name val="Arial"/>
      <family val="2"/>
    </font>
    <font>
      <sz val="9"/>
      <color rgb="FF92D050"/>
      <name val="Arial"/>
      <family val="2"/>
    </font>
    <font>
      <sz val="11"/>
      <color theme="1"/>
      <name val="Arial"/>
      <family val="2"/>
    </font>
    <font>
      <sz val="12"/>
      <color rgb="FF000000"/>
      <name val="Arial"/>
      <family val="2"/>
    </font>
    <font>
      <b/>
      <sz val="13"/>
      <color rgb="FF000000"/>
      <name val="Arial"/>
      <family val="2"/>
    </font>
    <font>
      <b/>
      <sz val="12"/>
      <color rgb="FF000000"/>
      <name val="Arial"/>
      <family val="2"/>
    </font>
    <font>
      <u/>
      <sz val="12"/>
      <color theme="10"/>
      <name val="Arial"/>
      <family val="2"/>
    </font>
    <font>
      <sz val="12"/>
      <name val="Arial"/>
      <family val="2"/>
    </font>
    <font>
      <sz val="12"/>
      <color theme="1"/>
      <name val="Arial"/>
      <family val="2"/>
    </font>
    <font>
      <sz val="12"/>
      <color rgb="FF333333"/>
      <name val="Arial"/>
      <family val="2"/>
    </font>
    <font>
      <b/>
      <sz val="12"/>
      <color theme="0"/>
      <name val="Arial"/>
      <family val="2"/>
    </font>
    <font>
      <sz val="12"/>
      <color rgb="FFFF0000"/>
      <name val="Arial"/>
      <family val="2"/>
    </font>
    <font>
      <b/>
      <sz val="12"/>
      <color theme="1"/>
      <name val="Arial"/>
      <family val="2"/>
    </font>
    <font>
      <b/>
      <sz val="12"/>
      <color indexed="18"/>
      <name val="Arial"/>
      <family val="2"/>
    </font>
    <font>
      <b/>
      <sz val="12"/>
      <color indexed="62"/>
      <name val="Arial"/>
      <family val="2"/>
    </font>
    <font>
      <b/>
      <sz val="12"/>
      <color rgb="FF000080"/>
      <name val="Arial"/>
      <family val="2"/>
    </font>
    <font>
      <sz val="12"/>
      <color theme="0" tint="-0.14999847407452621"/>
      <name val="Arial"/>
      <family val="2"/>
    </font>
    <font>
      <sz val="12"/>
      <color rgb="FF000080"/>
      <name val="Arial"/>
      <family val="2"/>
    </font>
    <font>
      <sz val="12"/>
      <color rgb="FF333399"/>
      <name val="Arial"/>
      <family val="2"/>
    </font>
    <font>
      <sz val="12"/>
      <color indexed="62"/>
      <name val="Arial"/>
      <family val="2"/>
    </font>
    <font>
      <u/>
      <sz val="12"/>
      <color indexed="12"/>
      <name val="Arial"/>
      <family val="2"/>
    </font>
    <font>
      <sz val="12"/>
      <color indexed="18"/>
      <name val="Arial"/>
      <family val="2"/>
    </font>
    <font>
      <b/>
      <sz val="12"/>
      <color rgb="FFFF0000"/>
      <name val="Arial"/>
      <family val="2"/>
    </font>
    <font>
      <b/>
      <sz val="12"/>
      <color rgb="FF333399"/>
      <name val="Arial"/>
      <family val="2"/>
    </font>
    <font>
      <b/>
      <sz val="12"/>
      <color theme="0" tint="-0.14999847407452621"/>
      <name val="Arial"/>
      <family val="2"/>
    </font>
    <font>
      <b/>
      <sz val="12"/>
      <color rgb="FF000080"/>
      <name val="Calibri"/>
      <family val="2"/>
    </font>
    <font>
      <sz val="12"/>
      <color rgb="FF000080"/>
      <name val="Calibri"/>
      <family val="2"/>
    </font>
    <font>
      <u/>
      <sz val="12"/>
      <color rgb="FF000080"/>
      <name val="Calibri"/>
      <family val="2"/>
    </font>
    <font>
      <sz val="12"/>
      <color rgb="FF000000"/>
      <name val="Calibri"/>
      <family val="2"/>
    </font>
    <font>
      <b/>
      <sz val="12"/>
      <color theme="3"/>
      <name val="Arial"/>
      <family val="2"/>
    </font>
  </fonts>
  <fills count="26">
    <fill>
      <patternFill patternType="none"/>
    </fill>
    <fill>
      <patternFill patternType="gray125"/>
    </fill>
    <fill>
      <patternFill patternType="solid">
        <fgColor indexed="22"/>
      </patternFill>
    </fill>
    <fill>
      <patternFill patternType="solid">
        <fgColor indexed="45"/>
      </patternFill>
    </fill>
    <fill>
      <patternFill patternType="solid">
        <fgColor indexed="47"/>
      </patternFill>
    </fill>
    <fill>
      <patternFill patternType="solid">
        <fgColor indexed="9"/>
      </patternFill>
    </fill>
    <fill>
      <patternFill patternType="solid">
        <fgColor indexed="29"/>
      </patternFill>
    </fill>
    <fill>
      <patternFill patternType="solid">
        <fgColor indexed="49"/>
      </patternFill>
    </fill>
    <fill>
      <patternFill patternType="solid">
        <fgColor indexed="43"/>
      </patternFill>
    </fill>
    <fill>
      <patternFill patternType="solid">
        <fgColor indexed="55"/>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19"/>
      </patternFill>
    </fill>
    <fill>
      <patternFill patternType="solid">
        <fgColor indexed="9"/>
        <bgColor indexed="64"/>
      </patternFill>
    </fill>
    <fill>
      <patternFill patternType="solid">
        <fgColor indexed="44"/>
        <bgColor indexed="64"/>
      </patternFill>
    </fill>
    <fill>
      <patternFill patternType="solid">
        <fgColor indexed="43"/>
        <bgColor indexed="64"/>
      </patternFill>
    </fill>
    <fill>
      <patternFill patternType="solid">
        <fgColor indexed="48"/>
        <bgColor indexed="64"/>
      </patternFill>
    </fill>
    <fill>
      <patternFill patternType="solid">
        <fgColor theme="0"/>
        <bgColor indexed="64"/>
      </patternFill>
    </fill>
    <fill>
      <patternFill patternType="solid">
        <fgColor rgb="FF92D050"/>
        <bgColor indexed="64"/>
      </patternFill>
    </fill>
    <fill>
      <patternFill patternType="solid">
        <fgColor theme="3" tint="0.79998168889431442"/>
        <bgColor indexed="64"/>
      </patternFill>
    </fill>
    <fill>
      <patternFill patternType="solid">
        <fgColor rgb="FFFFFF00"/>
        <bgColor indexed="64"/>
      </patternFill>
    </fill>
    <fill>
      <patternFill patternType="solid">
        <fgColor rgb="FF99CCFF"/>
        <bgColor indexed="64"/>
      </patternFill>
    </fill>
    <fill>
      <patternFill patternType="solid">
        <fgColor rgb="FFFFFFFF"/>
        <bgColor rgb="FFFFFFFF"/>
      </patternFill>
    </fill>
    <fill>
      <patternFill patternType="solid">
        <fgColor theme="4"/>
        <bgColor indexed="64"/>
      </patternFill>
    </fill>
  </fills>
  <borders count="4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55"/>
      </left>
      <right style="thin">
        <color indexed="55"/>
      </right>
      <top style="thin">
        <color indexed="55"/>
      </top>
      <bottom style="thin">
        <color indexed="55"/>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hair">
        <color indexed="54"/>
      </left>
      <right style="hair">
        <color indexed="54"/>
      </right>
      <top style="hair">
        <color indexed="54"/>
      </top>
      <bottom/>
      <diagonal/>
    </border>
    <border>
      <left style="hair">
        <color indexed="54"/>
      </left>
      <right style="hair">
        <color indexed="54"/>
      </right>
      <top style="hair">
        <color indexed="54"/>
      </top>
      <bottom style="hair">
        <color indexed="54"/>
      </bottom>
      <diagonal/>
    </border>
    <border>
      <left style="hair">
        <color indexed="54"/>
      </left>
      <right style="hair">
        <color indexed="54"/>
      </right>
      <top/>
      <bottom/>
      <diagonal/>
    </border>
    <border>
      <left style="hair">
        <color indexed="54"/>
      </left>
      <right style="hair">
        <color indexed="54"/>
      </right>
      <top/>
      <bottom style="hair">
        <color indexed="54"/>
      </bottom>
      <diagonal/>
    </border>
    <border>
      <left/>
      <right/>
      <top/>
      <bottom style="hair">
        <color indexed="54"/>
      </bottom>
      <diagonal/>
    </border>
    <border>
      <left style="hair">
        <color indexed="54"/>
      </left>
      <right/>
      <top/>
      <bottom/>
      <diagonal/>
    </border>
    <border>
      <left style="hair">
        <color indexed="54"/>
      </left>
      <right/>
      <top/>
      <bottom style="hair">
        <color indexed="54"/>
      </bottom>
      <diagonal/>
    </border>
    <border>
      <left style="hair">
        <color indexed="54"/>
      </left>
      <right/>
      <top style="hair">
        <color indexed="54"/>
      </top>
      <bottom/>
      <diagonal/>
    </border>
    <border>
      <left/>
      <right style="hair">
        <color indexed="54"/>
      </right>
      <top style="hair">
        <color indexed="54"/>
      </top>
      <bottom style="hair">
        <color indexed="54"/>
      </bottom>
      <diagonal/>
    </border>
    <border>
      <left style="hair">
        <color indexed="54"/>
      </left>
      <right/>
      <top style="hair">
        <color indexed="54"/>
      </top>
      <bottom style="hair">
        <color indexed="54"/>
      </bottom>
      <diagonal/>
    </border>
    <border>
      <left/>
      <right style="hair">
        <color indexed="54"/>
      </right>
      <top/>
      <bottom style="hair">
        <color indexed="54"/>
      </bottom>
      <diagonal/>
    </border>
    <border>
      <left/>
      <right style="hair">
        <color indexed="54"/>
      </right>
      <top/>
      <bottom/>
      <diagonal/>
    </border>
    <border>
      <left style="hair">
        <color indexed="54"/>
      </left>
      <right style="hair">
        <color indexed="54"/>
      </right>
      <top style="hair">
        <color indexed="54"/>
      </top>
      <bottom style="hair">
        <color indexed="64"/>
      </bottom>
      <diagonal/>
    </border>
    <border>
      <left style="hair">
        <color indexed="54"/>
      </left>
      <right style="hair">
        <color indexed="64"/>
      </right>
      <top style="hair">
        <color indexed="54"/>
      </top>
      <bottom/>
      <diagonal/>
    </border>
    <border>
      <left style="hair">
        <color indexed="54"/>
      </left>
      <right style="hair">
        <color indexed="64"/>
      </right>
      <top/>
      <bottom/>
      <diagonal/>
    </border>
    <border>
      <left/>
      <right style="hair">
        <color indexed="64"/>
      </right>
      <top/>
      <bottom/>
      <diagonal/>
    </border>
    <border>
      <left/>
      <right style="hair">
        <color indexed="54"/>
      </right>
      <top/>
      <bottom style="hair">
        <color indexed="64"/>
      </bottom>
      <diagonal/>
    </border>
    <border>
      <left style="hair">
        <color indexed="5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right/>
      <top style="hair">
        <color indexed="54"/>
      </top>
      <bottom/>
      <diagonal/>
    </border>
    <border>
      <left style="hair">
        <color indexed="54"/>
      </left>
      <right style="hair">
        <color indexed="54"/>
      </right>
      <top/>
      <bottom style="hair">
        <color indexed="64"/>
      </bottom>
      <diagonal/>
    </border>
    <border>
      <left/>
      <right style="hair">
        <color indexed="64"/>
      </right>
      <top style="hair">
        <color indexed="54"/>
      </top>
      <bottom/>
      <diagonal/>
    </border>
    <border>
      <left/>
      <right style="hair">
        <color indexed="54"/>
      </right>
      <top style="hair">
        <color indexed="54"/>
      </top>
      <bottom/>
      <diagonal/>
    </border>
    <border>
      <left/>
      <right style="hair">
        <color indexed="64"/>
      </right>
      <top/>
      <bottom style="hair">
        <color indexed="5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hair">
        <color indexed="54"/>
      </left>
      <right style="hair">
        <color indexed="54"/>
      </right>
      <top/>
      <bottom style="thin">
        <color indexed="64"/>
      </bottom>
      <diagonal/>
    </border>
    <border>
      <left style="hair">
        <color indexed="64"/>
      </left>
      <right style="hair">
        <color indexed="64"/>
      </right>
      <top style="hair">
        <color indexed="64"/>
      </top>
      <bottom/>
      <diagonal/>
    </border>
    <border>
      <left/>
      <right/>
      <top/>
      <bottom style="thick">
        <color theme="4"/>
      </bottom>
      <diagonal/>
    </border>
    <border>
      <left/>
      <right/>
      <top/>
      <bottom style="medium">
        <color theme="4" tint="0.39997558519241921"/>
      </bottom>
      <diagonal/>
    </border>
    <border>
      <left style="hair">
        <color rgb="FF002060"/>
      </left>
      <right style="hair">
        <color rgb="FF002060"/>
      </right>
      <top/>
      <bottom/>
      <diagonal/>
    </border>
    <border>
      <left/>
      <right style="hair">
        <color rgb="FF002060"/>
      </right>
      <top/>
      <bottom style="hair">
        <color indexed="64"/>
      </bottom>
      <diagonal/>
    </border>
    <border>
      <left/>
      <right style="hair">
        <color rgb="FF002060"/>
      </right>
      <top style="hair">
        <color indexed="54"/>
      </top>
      <bottom/>
      <diagonal/>
    </border>
    <border>
      <left/>
      <right style="hair">
        <color rgb="FF002060"/>
      </right>
      <top/>
      <bottom/>
      <diagonal/>
    </border>
    <border>
      <left/>
      <right style="medium">
        <color rgb="FFBFBFBF"/>
      </right>
      <top/>
      <bottom/>
      <diagonal/>
    </border>
    <border>
      <left style="medium">
        <color theme="2" tint="-0.249977111117893"/>
      </left>
      <right style="medium">
        <color theme="2" tint="-0.249977111117893"/>
      </right>
      <top style="medium">
        <color theme="2" tint="-0.249977111117893"/>
      </top>
      <bottom style="medium">
        <color theme="2" tint="-0.249977111117893"/>
      </bottom>
      <diagonal/>
    </border>
  </borders>
  <cellStyleXfs count="60">
    <xf numFmtId="0" fontId="0" fillId="0" borderId="0"/>
    <xf numFmtId="0" fontId="2" fillId="2"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2"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6"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2" borderId="0" applyNumberFormat="0" applyBorder="0" applyAlignment="0" applyProtection="0"/>
    <xf numFmtId="0" fontId="2" fillId="4" borderId="0" applyNumberFormat="0" applyBorder="0" applyAlignment="0" applyProtection="0"/>
    <xf numFmtId="0" fontId="3" fillId="7" borderId="0" applyNumberFormat="0" applyBorder="0" applyAlignment="0" applyProtection="0"/>
    <xf numFmtId="0" fontId="3" fillId="6"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7" borderId="0" applyNumberFormat="0" applyBorder="0" applyAlignment="0" applyProtection="0"/>
    <xf numFmtId="0" fontId="3" fillId="4" borderId="0" applyNumberFormat="0" applyBorder="0" applyAlignment="0" applyProtection="0"/>
    <xf numFmtId="0" fontId="3" fillId="7"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4" fillId="3" borderId="0" applyNumberFormat="0" applyBorder="0" applyAlignment="0" applyProtection="0"/>
    <xf numFmtId="0" fontId="5" fillId="5" borderId="1" applyNumberFormat="0" applyAlignment="0" applyProtection="0"/>
    <xf numFmtId="0" fontId="6" fillId="9" borderId="2" applyNumberFormat="0" applyAlignment="0" applyProtection="0"/>
    <xf numFmtId="164" fontId="39" fillId="0" borderId="0" applyFont="0" applyFill="0" applyBorder="0" applyAlignment="0" applyProtection="0"/>
    <xf numFmtId="164" fontId="7" fillId="0" borderId="0" applyFont="0" applyFill="0" applyBorder="0" applyAlignment="0" applyProtection="0"/>
    <xf numFmtId="164" fontId="22" fillId="0" borderId="0" applyFont="0" applyFill="0" applyBorder="0" applyAlignment="0" applyProtection="0"/>
    <xf numFmtId="0" fontId="8" fillId="0" borderId="0" applyNumberFormat="0" applyFill="0" applyBorder="0" applyAlignment="0" applyProtection="0"/>
    <xf numFmtId="0" fontId="9" fillId="2" borderId="0" applyNumberFormat="0" applyBorder="0" applyAlignment="0" applyProtection="0"/>
    <xf numFmtId="0" fontId="40" fillId="0" borderId="41" applyNumberFormat="0" applyFill="0" applyAlignment="0" applyProtection="0"/>
    <xf numFmtId="0" fontId="10" fillId="0" borderId="3" applyNumberFormat="0" applyFill="0" applyAlignment="0" applyProtection="0"/>
    <xf numFmtId="0" fontId="11" fillId="0" borderId="4" applyNumberFormat="0" applyFill="0" applyAlignment="0" applyProtection="0"/>
    <xf numFmtId="0" fontId="41" fillId="0" borderId="42"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24" fillId="0" borderId="0" applyNumberFormat="0" applyFill="0" applyBorder="0" applyAlignment="0" applyProtection="0">
      <alignment vertical="top"/>
      <protection locked="0"/>
    </xf>
    <xf numFmtId="0" fontId="13" fillId="4" borderId="1" applyNumberFormat="0" applyAlignment="0" applyProtection="0"/>
    <xf numFmtId="0" fontId="14" fillId="0" borderId="6" applyNumberFormat="0" applyFill="0" applyAlignment="0" applyProtection="0"/>
    <xf numFmtId="0" fontId="15" fillId="8" borderId="0" applyNumberFormat="0" applyBorder="0" applyAlignment="0" applyProtection="0"/>
    <xf numFmtId="0" fontId="7" fillId="0" borderId="0"/>
    <xf numFmtId="0" fontId="1" fillId="0" borderId="0"/>
    <xf numFmtId="0" fontId="7" fillId="0" borderId="0"/>
    <xf numFmtId="0" fontId="7" fillId="0" borderId="0"/>
    <xf numFmtId="0" fontId="1" fillId="0" borderId="0"/>
    <xf numFmtId="0" fontId="7" fillId="0" borderId="0"/>
    <xf numFmtId="0" fontId="22" fillId="0" borderId="0"/>
    <xf numFmtId="0" fontId="37" fillId="0" borderId="0"/>
    <xf numFmtId="0" fontId="42" fillId="0" borderId="0"/>
    <xf numFmtId="0" fontId="7" fillId="14" borderId="7" applyNumberFormat="0" applyFont="0" applyAlignment="0" applyProtection="0"/>
    <xf numFmtId="0" fontId="16" fillId="5" borderId="8" applyNumberFormat="0" applyAlignment="0" applyProtection="0"/>
    <xf numFmtId="9" fontId="39" fillId="0" borderId="0" applyFont="0" applyFill="0" applyBorder="0" applyAlignment="0" applyProtection="0"/>
    <xf numFmtId="0" fontId="25" fillId="0" borderId="0" applyNumberFormat="0" applyFill="0" applyBorder="0" applyProtection="0">
      <alignment horizontal="center" vertical="center" wrapText="1"/>
    </xf>
    <xf numFmtId="0" fontId="26" fillId="0" borderId="0" applyNumberFormat="0" applyFill="0" applyBorder="0" applyProtection="0">
      <alignment horizontal="left" vertical="top"/>
    </xf>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258">
    <xf numFmtId="0" fontId="0" fillId="0" borderId="0" xfId="0"/>
    <xf numFmtId="165" fontId="23" fillId="19" borderId="13" xfId="30" applyNumberFormat="1" applyFont="1" applyFill="1" applyBorder="1" applyAlignment="1">
      <alignment vertical="center"/>
    </xf>
    <xf numFmtId="165" fontId="23" fillId="19" borderId="12" xfId="30" applyNumberFormat="1" applyFont="1" applyFill="1" applyBorder="1" applyAlignment="1">
      <alignment vertical="center"/>
    </xf>
    <xf numFmtId="0" fontId="27" fillId="16" borderId="0" xfId="0" applyFont="1" applyFill="1" applyAlignment="1">
      <alignment horizontal="left"/>
    </xf>
    <xf numFmtId="0" fontId="27" fillId="16" borderId="0" xfId="0" applyFont="1" applyFill="1" applyAlignment="1">
      <alignment horizontal="right"/>
    </xf>
    <xf numFmtId="0" fontId="20" fillId="17" borderId="0" xfId="0" applyFont="1" applyFill="1" applyAlignment="1">
      <alignment horizontal="center"/>
    </xf>
    <xf numFmtId="0" fontId="20" fillId="0" borderId="0" xfId="0" applyFont="1"/>
    <xf numFmtId="0" fontId="21" fillId="0" borderId="0" xfId="0" applyFont="1" applyAlignment="1">
      <alignment horizontal="right"/>
    </xf>
    <xf numFmtId="0" fontId="20" fillId="0" borderId="0" xfId="0" applyFont="1" applyAlignment="1">
      <alignment horizontal="center"/>
    </xf>
    <xf numFmtId="0" fontId="27" fillId="0" borderId="0" xfId="0" applyFont="1" applyAlignment="1">
      <alignment horizontal="left"/>
    </xf>
    <xf numFmtId="3" fontId="21" fillId="0" borderId="0" xfId="0" applyNumberFormat="1" applyFont="1" applyAlignment="1">
      <alignment horizontal="right"/>
    </xf>
    <xf numFmtId="0" fontId="28" fillId="0" borderId="0" xfId="0" applyFont="1" applyAlignment="1">
      <alignment horizontal="left"/>
    </xf>
    <xf numFmtId="0" fontId="20" fillId="0" borderId="0" xfId="0" applyFont="1" applyAlignment="1">
      <alignment horizontal="right"/>
    </xf>
    <xf numFmtId="0" fontId="20" fillId="18" borderId="0" xfId="0" applyFont="1" applyFill="1" applyAlignment="1">
      <alignment horizontal="center"/>
    </xf>
    <xf numFmtId="0" fontId="21" fillId="16" borderId="0" xfId="0" applyFont="1" applyFill="1" applyAlignment="1">
      <alignment horizontal="right"/>
    </xf>
    <xf numFmtId="0" fontId="21" fillId="17" borderId="0" xfId="0" applyFont="1" applyFill="1" applyAlignment="1">
      <alignment horizontal="right"/>
    </xf>
    <xf numFmtId="0" fontId="29" fillId="20" borderId="0" xfId="0" applyFont="1" applyFill="1"/>
    <xf numFmtId="0" fontId="30" fillId="20" borderId="0" xfId="0" applyFont="1" applyFill="1" applyAlignment="1">
      <alignment horizontal="left"/>
    </xf>
    <xf numFmtId="0" fontId="30" fillId="20" borderId="0" xfId="0" applyFont="1" applyFill="1" applyAlignment="1">
      <alignment horizontal="right"/>
    </xf>
    <xf numFmtId="0" fontId="29" fillId="0" borderId="0" xfId="0" applyFont="1"/>
    <xf numFmtId="165" fontId="32" fillId="19" borderId="12" xfId="30" applyNumberFormat="1" applyFont="1" applyFill="1" applyBorder="1" applyAlignment="1">
      <alignment vertical="center" wrapText="1"/>
    </xf>
    <xf numFmtId="165" fontId="32" fillId="19" borderId="13" xfId="30" applyNumberFormat="1" applyFont="1" applyFill="1" applyBorder="1" applyAlignment="1">
      <alignment vertical="center" wrapText="1"/>
    </xf>
    <xf numFmtId="0" fontId="0" fillId="20" borderId="0" xfId="0" applyFill="1"/>
    <xf numFmtId="0" fontId="27" fillId="20" borderId="0" xfId="0" applyFont="1" applyFill="1" applyAlignment="1">
      <alignment horizontal="left"/>
    </xf>
    <xf numFmtId="0" fontId="21" fillId="20" borderId="0" xfId="0" applyFont="1" applyFill="1" applyAlignment="1">
      <alignment horizontal="right"/>
    </xf>
    <xf numFmtId="0" fontId="43" fillId="20" borderId="0" xfId="0" applyFont="1" applyFill="1"/>
    <xf numFmtId="0" fontId="28" fillId="20" borderId="0" xfId="0" applyFont="1" applyFill="1" applyAlignment="1">
      <alignment horizontal="left"/>
    </xf>
    <xf numFmtId="0" fontId="20" fillId="20" borderId="0" xfId="0" applyFont="1" applyFill="1" applyAlignment="1">
      <alignment horizontal="right"/>
    </xf>
    <xf numFmtId="0" fontId="31" fillId="20" borderId="0" xfId="0" applyFont="1" applyFill="1" applyAlignment="1">
      <alignment horizontal="left"/>
    </xf>
    <xf numFmtId="0" fontId="31" fillId="20" borderId="0" xfId="0" applyFont="1" applyFill="1" applyAlignment="1">
      <alignment horizontal="right"/>
    </xf>
    <xf numFmtId="1" fontId="21" fillId="17" borderId="0" xfId="0" applyNumberFormat="1" applyFont="1" applyFill="1" applyAlignment="1">
      <alignment horizontal="right"/>
    </xf>
    <xf numFmtId="1" fontId="7" fillId="20" borderId="0" xfId="0" applyNumberFormat="1" applyFont="1" applyFill="1"/>
    <xf numFmtId="165" fontId="23" fillId="20" borderId="12" xfId="30" applyNumberFormat="1" applyFont="1" applyFill="1" applyBorder="1" applyAlignment="1">
      <alignment vertical="center"/>
    </xf>
    <xf numFmtId="0" fontId="27" fillId="20" borderId="0" xfId="0" applyFont="1" applyFill="1" applyAlignment="1">
      <alignment horizontal="right"/>
    </xf>
    <xf numFmtId="0" fontId="44" fillId="0" borderId="0" xfId="0" applyFont="1"/>
    <xf numFmtId="0" fontId="46" fillId="0" borderId="0" xfId="0" applyFont="1"/>
    <xf numFmtId="0" fontId="7" fillId="0" borderId="0" xfId="0" applyFont="1"/>
    <xf numFmtId="0" fontId="47" fillId="0" borderId="0" xfId="0" applyFont="1" applyAlignment="1">
      <alignment horizontal="right"/>
    </xf>
    <xf numFmtId="0" fontId="31" fillId="0" borderId="0" xfId="0" applyFont="1" applyAlignment="1">
      <alignment horizontal="right"/>
    </xf>
    <xf numFmtId="165" fontId="21" fillId="0" borderId="0" xfId="28" applyNumberFormat="1" applyFont="1" applyFill="1" applyBorder="1" applyAlignment="1">
      <alignment horizontal="right"/>
    </xf>
    <xf numFmtId="165" fontId="39" fillId="0" borderId="0" xfId="28" applyNumberFormat="1" applyFont="1" applyFill="1"/>
    <xf numFmtId="165" fontId="20" fillId="0" borderId="0" xfId="28" applyNumberFormat="1" applyFont="1" applyFill="1" applyBorder="1" applyAlignment="1">
      <alignment horizontal="right"/>
    </xf>
    <xf numFmtId="3" fontId="7" fillId="0" borderId="0" xfId="0" applyNumberFormat="1" applyFont="1"/>
    <xf numFmtId="0" fontId="45" fillId="17" borderId="0" xfId="0" applyFont="1" applyFill="1" applyAlignment="1">
      <alignment horizontal="right"/>
    </xf>
    <xf numFmtId="1" fontId="45" fillId="17" borderId="0" xfId="0" applyNumberFormat="1" applyFont="1" applyFill="1" applyAlignment="1">
      <alignment horizontal="right"/>
    </xf>
    <xf numFmtId="3" fontId="7" fillId="15" borderId="37" xfId="0" applyNumberFormat="1" applyFont="1" applyFill="1" applyBorder="1" applyAlignment="1" applyProtection="1">
      <alignment horizontal="right" wrapText="1"/>
      <protection locked="0"/>
    </xf>
    <xf numFmtId="0" fontId="7" fillId="20" borderId="0" xfId="0" applyFont="1" applyFill="1"/>
    <xf numFmtId="0" fontId="34" fillId="15" borderId="0" xfId="0" applyFont="1" applyFill="1"/>
    <xf numFmtId="0" fontId="27" fillId="22" borderId="0" xfId="0" applyFont="1" applyFill="1" applyAlignment="1">
      <alignment horizontal="left"/>
    </xf>
    <xf numFmtId="0" fontId="27" fillId="22" borderId="0" xfId="0" applyFont="1" applyFill="1" applyAlignment="1">
      <alignment horizontal="right"/>
    </xf>
    <xf numFmtId="0" fontId="0" fillId="22" borderId="0" xfId="0" applyFill="1"/>
    <xf numFmtId="165" fontId="32" fillId="22" borderId="12" xfId="30" applyNumberFormat="1" applyFont="1" applyFill="1" applyBorder="1" applyAlignment="1">
      <alignment vertical="center" wrapText="1"/>
    </xf>
    <xf numFmtId="0" fontId="21" fillId="22" borderId="0" xfId="0" applyFont="1" applyFill="1" applyAlignment="1">
      <alignment horizontal="right"/>
    </xf>
    <xf numFmtId="0" fontId="0" fillId="0" borderId="38" xfId="0" applyBorder="1"/>
    <xf numFmtId="165" fontId="23" fillId="20" borderId="39" xfId="30" applyNumberFormat="1" applyFont="1" applyFill="1" applyBorder="1" applyAlignment="1">
      <alignment vertical="center"/>
    </xf>
    <xf numFmtId="0" fontId="21" fillId="20" borderId="38" xfId="0" applyFont="1" applyFill="1" applyBorder="1" applyAlignment="1">
      <alignment horizontal="right"/>
    </xf>
    <xf numFmtId="0" fontId="0" fillId="20" borderId="38" xfId="0" applyFill="1" applyBorder="1"/>
    <xf numFmtId="0" fontId="27" fillId="23" borderId="0" xfId="0" applyFont="1" applyFill="1" applyAlignment="1">
      <alignment horizontal="left"/>
    </xf>
    <xf numFmtId="0" fontId="27" fillId="23" borderId="0" xfId="0" applyFont="1" applyFill="1" applyAlignment="1">
      <alignment horizontal="right"/>
    </xf>
    <xf numFmtId="0" fontId="21" fillId="17" borderId="0" xfId="43" applyFont="1" applyFill="1" applyAlignment="1">
      <alignment horizontal="right"/>
    </xf>
    <xf numFmtId="3" fontId="21" fillId="17" borderId="0" xfId="43" applyNumberFormat="1" applyFont="1" applyFill="1" applyAlignment="1">
      <alignment horizontal="right"/>
    </xf>
    <xf numFmtId="0" fontId="21" fillId="17" borderId="0" xfId="44" applyFont="1" applyFill="1" applyAlignment="1">
      <alignment horizontal="right"/>
    </xf>
    <xf numFmtId="3" fontId="21" fillId="17" borderId="0" xfId="44" applyNumberFormat="1" applyFont="1" applyFill="1" applyAlignment="1">
      <alignment horizontal="right"/>
    </xf>
    <xf numFmtId="0" fontId="48" fillId="24" borderId="0" xfId="0" applyFont="1" applyFill="1"/>
    <xf numFmtId="0" fontId="38" fillId="15" borderId="0" xfId="0" applyFont="1" applyFill="1"/>
    <xf numFmtId="0" fontId="49" fillId="24" borderId="0" xfId="0" applyFont="1" applyFill="1" applyAlignment="1">
      <alignment wrapText="1"/>
    </xf>
    <xf numFmtId="0" fontId="49" fillId="24" borderId="0" xfId="0" applyFont="1" applyFill="1"/>
    <xf numFmtId="0" fontId="50" fillId="24" borderId="0" xfId="0" applyFont="1" applyFill="1" applyAlignment="1">
      <alignment vertical="center" wrapText="1"/>
    </xf>
    <xf numFmtId="0" fontId="50" fillId="24" borderId="0" xfId="0" applyFont="1" applyFill="1" applyAlignment="1">
      <alignment vertical="center"/>
    </xf>
    <xf numFmtId="0" fontId="51" fillId="24" borderId="0" xfId="0" applyFont="1" applyFill="1" applyAlignment="1">
      <alignment vertical="center" wrapText="1"/>
    </xf>
    <xf numFmtId="0" fontId="52" fillId="24" borderId="0" xfId="39" applyFont="1" applyFill="1" applyAlignment="1" applyProtection="1">
      <alignment horizontal="left" wrapText="1"/>
    </xf>
    <xf numFmtId="0" fontId="49" fillId="24" borderId="0" xfId="0" applyFont="1" applyFill="1" applyAlignment="1">
      <alignment vertical="center"/>
    </xf>
    <xf numFmtId="0" fontId="53" fillId="24" borderId="0" xfId="39" applyFont="1" applyFill="1" applyAlignment="1" applyProtection="1"/>
    <xf numFmtId="0" fontId="38" fillId="15" borderId="0" xfId="0" applyFont="1" applyFill="1" applyAlignment="1">
      <alignment wrapText="1"/>
    </xf>
    <xf numFmtId="0" fontId="33" fillId="15" borderId="0" xfId="0" applyFont="1" applyFill="1" applyAlignment="1">
      <alignment wrapText="1"/>
    </xf>
    <xf numFmtId="0" fontId="33" fillId="15" borderId="0" xfId="0" applyFont="1" applyFill="1"/>
    <xf numFmtId="0" fontId="54" fillId="19" borderId="0" xfId="0" applyFont="1" applyFill="1" applyAlignment="1">
      <alignment horizontal="left"/>
    </xf>
    <xf numFmtId="0" fontId="55" fillId="0" borderId="0" xfId="0" applyFont="1" applyAlignment="1">
      <alignment vertical="center"/>
    </xf>
    <xf numFmtId="0" fontId="49" fillId="19" borderId="0" xfId="0" applyFont="1" applyFill="1" applyAlignment="1">
      <alignment wrapText="1"/>
    </xf>
    <xf numFmtId="0" fontId="49" fillId="19" borderId="0" xfId="0" applyFont="1" applyFill="1" applyAlignment="1">
      <alignment horizontal="left" vertical="top" wrapText="1"/>
    </xf>
    <xf numFmtId="0" fontId="56" fillId="25" borderId="0" xfId="0" applyFont="1" applyFill="1" applyAlignment="1">
      <alignment horizontal="center" vertical="top" wrapText="1"/>
    </xf>
    <xf numFmtId="0" fontId="56" fillId="25" borderId="47" xfId="36" applyFont="1" applyFill="1" applyBorder="1" applyAlignment="1">
      <alignment horizontal="center" vertical="top" wrapText="1"/>
    </xf>
    <xf numFmtId="0" fontId="54" fillId="19" borderId="48" xfId="0" applyFont="1" applyFill="1" applyBorder="1" applyAlignment="1">
      <alignment horizontal="center" vertical="center" wrapText="1"/>
    </xf>
    <xf numFmtId="0" fontId="54" fillId="19" borderId="48" xfId="0" applyFont="1" applyFill="1" applyBorder="1" applyAlignment="1">
      <alignment horizontal="left" vertical="center" wrapText="1"/>
    </xf>
    <xf numFmtId="0" fontId="0" fillId="0" borderId="0" xfId="0" applyAlignment="1">
      <alignment wrapText="1"/>
    </xf>
    <xf numFmtId="0" fontId="54" fillId="19" borderId="0" xfId="0" applyFont="1" applyFill="1"/>
    <xf numFmtId="0" fontId="57" fillId="19" borderId="0" xfId="0" applyFont="1" applyFill="1" applyAlignment="1">
      <alignment horizontal="right"/>
    </xf>
    <xf numFmtId="0" fontId="58" fillId="21" borderId="0" xfId="0" applyFont="1" applyFill="1" applyAlignment="1">
      <alignment horizontal="center"/>
    </xf>
    <xf numFmtId="0" fontId="59" fillId="19" borderId="0" xfId="47" applyFont="1" applyFill="1" applyAlignment="1">
      <alignment horizontal="left"/>
    </xf>
    <xf numFmtId="165" fontId="60" fillId="19" borderId="10" xfId="30" applyNumberFormat="1" applyFont="1" applyFill="1" applyBorder="1" applyAlignment="1">
      <alignment horizontal="center" vertical="center" wrapText="1"/>
    </xf>
    <xf numFmtId="165" fontId="60" fillId="19" borderId="22" xfId="30" applyNumberFormat="1" applyFont="1" applyFill="1" applyBorder="1" applyAlignment="1">
      <alignment horizontal="center" vertical="center" wrapText="1"/>
    </xf>
    <xf numFmtId="165" fontId="60" fillId="19" borderId="11" xfId="30" applyNumberFormat="1" applyFont="1" applyFill="1" applyBorder="1" applyAlignment="1">
      <alignment horizontal="center" vertical="center" wrapText="1"/>
    </xf>
    <xf numFmtId="165" fontId="60" fillId="19" borderId="23" xfId="30" applyNumberFormat="1" applyFont="1" applyFill="1" applyBorder="1" applyAlignment="1">
      <alignment vertical="center" wrapText="1"/>
    </xf>
    <xf numFmtId="3" fontId="61" fillId="19" borderId="0" xfId="0" applyNumberFormat="1" applyFont="1" applyFill="1" applyAlignment="1">
      <alignment vertical="center"/>
    </xf>
    <xf numFmtId="3" fontId="61" fillId="19" borderId="40" xfId="0" applyNumberFormat="1" applyFont="1" applyFill="1" applyBorder="1" applyAlignment="1">
      <alignment vertical="center"/>
    </xf>
    <xf numFmtId="3" fontId="61" fillId="19" borderId="25" xfId="0" applyNumberFormat="1" applyFont="1" applyFill="1" applyBorder="1" applyAlignment="1">
      <alignment vertical="center"/>
    </xf>
    <xf numFmtId="3" fontId="61" fillId="19" borderId="25" xfId="0" applyNumberFormat="1" applyFont="1" applyFill="1" applyBorder="1" applyAlignment="1">
      <alignment horizontal="right" vertical="center"/>
    </xf>
    <xf numFmtId="166" fontId="62" fillId="19" borderId="0" xfId="0" applyNumberFormat="1" applyFont="1" applyFill="1"/>
    <xf numFmtId="165" fontId="62" fillId="19" borderId="0" xfId="0" applyNumberFormat="1" applyFont="1" applyFill="1"/>
    <xf numFmtId="165" fontId="60" fillId="19" borderId="24" xfId="30" applyNumberFormat="1" applyFont="1" applyFill="1" applyBorder="1" applyAlignment="1">
      <alignment vertical="center" wrapText="1"/>
    </xf>
    <xf numFmtId="3" fontId="63" fillId="19" borderId="0" xfId="0" applyNumberFormat="1" applyFont="1" applyFill="1"/>
    <xf numFmtId="3" fontId="63" fillId="19" borderId="30" xfId="0" applyNumberFormat="1" applyFont="1" applyFill="1" applyBorder="1"/>
    <xf numFmtId="3" fontId="63" fillId="19" borderId="25" xfId="0" applyNumberFormat="1" applyFont="1" applyFill="1" applyBorder="1"/>
    <xf numFmtId="3" fontId="61" fillId="19" borderId="43" xfId="28" applyNumberFormat="1" applyFont="1" applyFill="1" applyBorder="1"/>
    <xf numFmtId="165" fontId="60" fillId="19" borderId="12" xfId="30" applyNumberFormat="1" applyFont="1" applyFill="1" applyBorder="1" applyAlignment="1">
      <alignment vertical="center" wrapText="1"/>
    </xf>
    <xf numFmtId="0" fontId="57" fillId="19" borderId="0" xfId="0" applyFont="1" applyFill="1"/>
    <xf numFmtId="165" fontId="60" fillId="19" borderId="33" xfId="30" applyNumberFormat="1" applyFont="1" applyFill="1" applyBorder="1" applyAlignment="1">
      <alignment vertical="center" wrapText="1"/>
    </xf>
    <xf numFmtId="3" fontId="63" fillId="19" borderId="27" xfId="0" applyNumberFormat="1" applyFont="1" applyFill="1" applyBorder="1"/>
    <xf numFmtId="3" fontId="63" fillId="19" borderId="31" xfId="0" applyNumberFormat="1" applyFont="1" applyFill="1" applyBorder="1"/>
    <xf numFmtId="3" fontId="63" fillId="19" borderId="29" xfId="0" applyNumberFormat="1" applyFont="1" applyFill="1" applyBorder="1"/>
    <xf numFmtId="3" fontId="61" fillId="19" borderId="44" xfId="28" applyNumberFormat="1" applyFont="1" applyFill="1" applyBorder="1"/>
    <xf numFmtId="165" fontId="60" fillId="19" borderId="0" xfId="30" applyNumberFormat="1" applyFont="1" applyFill="1" applyBorder="1" applyAlignment="1">
      <alignment vertical="center" wrapText="1"/>
    </xf>
    <xf numFmtId="0" fontId="62" fillId="19" borderId="0" xfId="0" applyFont="1" applyFill="1"/>
    <xf numFmtId="3" fontId="62" fillId="19" borderId="0" xfId="0" applyNumberFormat="1" applyFont="1" applyFill="1"/>
    <xf numFmtId="0" fontId="64" fillId="19" borderId="0" xfId="0" applyFont="1" applyFill="1"/>
    <xf numFmtId="165" fontId="60" fillId="19" borderId="10" xfId="30" applyNumberFormat="1" applyFont="1" applyFill="1" applyBorder="1" applyAlignment="1">
      <alignment vertical="center" wrapText="1"/>
    </xf>
    <xf numFmtId="3" fontId="61" fillId="19" borderId="0" xfId="0" applyNumberFormat="1" applyFont="1" applyFill="1" applyAlignment="1">
      <alignment horizontal="right" vertical="center"/>
    </xf>
    <xf numFmtId="3" fontId="61" fillId="19" borderId="40" xfId="0" applyNumberFormat="1" applyFont="1" applyFill="1" applyBorder="1" applyAlignment="1">
      <alignment horizontal="right" vertical="center"/>
    </xf>
    <xf numFmtId="3" fontId="63" fillId="19" borderId="43" xfId="28" applyNumberFormat="1" applyFont="1" applyFill="1" applyBorder="1"/>
    <xf numFmtId="165" fontId="60" fillId="19" borderId="13" xfId="30" applyNumberFormat="1" applyFont="1" applyFill="1" applyBorder="1" applyAlignment="1">
      <alignment vertical="center" wrapText="1"/>
    </xf>
    <xf numFmtId="3" fontId="63" fillId="19" borderId="44" xfId="28" applyNumberFormat="1" applyFont="1" applyFill="1" applyBorder="1"/>
    <xf numFmtId="0" fontId="65" fillId="15" borderId="0" xfId="0" applyFont="1" applyFill="1"/>
    <xf numFmtId="0" fontId="66" fillId="15" borderId="0" xfId="39" applyFont="1" applyFill="1" applyBorder="1" applyAlignment="1" applyProtection="1">
      <alignment horizontal="left"/>
    </xf>
    <xf numFmtId="0" fontId="66" fillId="0" borderId="0" xfId="39" applyFont="1" applyFill="1" applyBorder="1" applyAlignment="1" applyProtection="1">
      <alignment horizontal="left"/>
    </xf>
    <xf numFmtId="0" fontId="54" fillId="0" borderId="0" xfId="0" applyFont="1"/>
    <xf numFmtId="165" fontId="60" fillId="19" borderId="34" xfId="30" applyNumberFormat="1" applyFont="1" applyFill="1" applyBorder="1" applyAlignment="1">
      <alignment vertical="center"/>
    </xf>
    <xf numFmtId="165" fontId="60" fillId="19" borderId="0" xfId="30" applyNumberFormat="1" applyFont="1" applyFill="1" applyBorder="1" applyAlignment="1">
      <alignment vertical="center"/>
    </xf>
    <xf numFmtId="9" fontId="54" fillId="0" borderId="0" xfId="54" applyFont="1"/>
    <xf numFmtId="165" fontId="65" fillId="19" borderId="24" xfId="30" applyNumberFormat="1" applyFont="1" applyFill="1" applyBorder="1" applyAlignment="1">
      <alignment vertical="center" wrapText="1"/>
    </xf>
    <xf numFmtId="165" fontId="65" fillId="19" borderId="12" xfId="30" applyNumberFormat="1" applyFont="1" applyFill="1" applyBorder="1" applyAlignment="1">
      <alignment vertical="center" wrapText="1"/>
    </xf>
    <xf numFmtId="165" fontId="54" fillId="0" borderId="0" xfId="0" applyNumberFormat="1" applyFont="1"/>
    <xf numFmtId="0" fontId="54" fillId="0" borderId="0" xfId="54" applyNumberFormat="1" applyFont="1"/>
    <xf numFmtId="2" fontId="54" fillId="0" borderId="0" xfId="54" applyNumberFormat="1" applyFont="1"/>
    <xf numFmtId="165" fontId="65" fillId="19" borderId="33" xfId="30" applyNumberFormat="1" applyFont="1" applyFill="1" applyBorder="1" applyAlignment="1">
      <alignment vertical="center" wrapText="1"/>
    </xf>
    <xf numFmtId="165" fontId="65" fillId="19" borderId="0" xfId="30" applyNumberFormat="1" applyFont="1" applyFill="1" applyBorder="1" applyAlignment="1">
      <alignment vertical="center" wrapText="1"/>
    </xf>
    <xf numFmtId="0" fontId="59" fillId="19" borderId="0" xfId="47" applyFont="1" applyFill="1"/>
    <xf numFmtId="0" fontId="53" fillId="19" borderId="0" xfId="47" applyFont="1" applyFill="1"/>
    <xf numFmtId="0" fontId="59" fillId="19" borderId="0" xfId="47" applyFont="1" applyFill="1" applyAlignment="1">
      <alignment horizontal="center"/>
    </xf>
    <xf numFmtId="0" fontId="59" fillId="19" borderId="0" xfId="47" applyFont="1" applyFill="1" applyAlignment="1">
      <alignment wrapText="1"/>
    </xf>
    <xf numFmtId="165" fontId="60" fillId="19" borderId="19" xfId="30" applyNumberFormat="1" applyFont="1" applyFill="1" applyBorder="1" applyAlignment="1">
      <alignment horizontal="center" vertical="center" wrapText="1"/>
    </xf>
    <xf numFmtId="165" fontId="60" fillId="19" borderId="18" xfId="30" applyNumberFormat="1" applyFont="1" applyFill="1" applyBorder="1" applyAlignment="1">
      <alignment horizontal="center" vertical="center" wrapText="1"/>
    </xf>
    <xf numFmtId="0" fontId="59" fillId="19" borderId="10" xfId="47" applyFont="1" applyFill="1" applyBorder="1" applyAlignment="1">
      <alignment horizontal="left"/>
    </xf>
    <xf numFmtId="3" fontId="67" fillId="19" borderId="17" xfId="47" applyNumberFormat="1" applyFont="1" applyFill="1" applyBorder="1"/>
    <xf numFmtId="3" fontId="67" fillId="19" borderId="25" xfId="47" applyNumberFormat="1" applyFont="1" applyFill="1" applyBorder="1"/>
    <xf numFmtId="3" fontId="67" fillId="19" borderId="10" xfId="47" applyNumberFormat="1" applyFont="1" applyFill="1" applyBorder="1"/>
    <xf numFmtId="0" fontId="67" fillId="19" borderId="15" xfId="47" applyFont="1" applyFill="1" applyBorder="1" applyAlignment="1">
      <alignment horizontal="left" wrapText="1"/>
    </xf>
    <xf numFmtId="3" fontId="67" fillId="19" borderId="15" xfId="47" applyNumberFormat="1" applyFont="1" applyFill="1" applyBorder="1"/>
    <xf numFmtId="3" fontId="67" fillId="19" borderId="21" xfId="47" applyNumberFormat="1" applyFont="1" applyFill="1" applyBorder="1"/>
    <xf numFmtId="0" fontId="67" fillId="19" borderId="15" xfId="47" applyFont="1" applyFill="1" applyBorder="1" applyAlignment="1">
      <alignment horizontal="left"/>
    </xf>
    <xf numFmtId="0" fontId="67" fillId="19" borderId="16" xfId="47" applyFont="1" applyFill="1" applyBorder="1" applyAlignment="1">
      <alignment horizontal="left"/>
    </xf>
    <xf numFmtId="3" fontId="67" fillId="19" borderId="16" xfId="47" applyNumberFormat="1" applyFont="1" applyFill="1" applyBorder="1"/>
    <xf numFmtId="3" fontId="67" fillId="19" borderId="26" xfId="47" applyNumberFormat="1" applyFont="1" applyFill="1" applyBorder="1"/>
    <xf numFmtId="3" fontId="67" fillId="19" borderId="20" xfId="47" applyNumberFormat="1" applyFont="1" applyFill="1" applyBorder="1"/>
    <xf numFmtId="3" fontId="54" fillId="19" borderId="0" xfId="0" applyNumberFormat="1" applyFont="1" applyFill="1"/>
    <xf numFmtId="165" fontId="60" fillId="19" borderId="19" xfId="30" applyNumberFormat="1" applyFont="1" applyFill="1" applyBorder="1" applyAlignment="1">
      <alignment vertical="center" wrapText="1"/>
    </xf>
    <xf numFmtId="0" fontId="67" fillId="19" borderId="10" xfId="47" applyFont="1" applyFill="1" applyBorder="1" applyAlignment="1">
      <alignment horizontal="left"/>
    </xf>
    <xf numFmtId="3" fontId="67" fillId="19" borderId="32" xfId="47" applyNumberFormat="1" applyFont="1" applyFill="1" applyBorder="1"/>
    <xf numFmtId="3" fontId="67" fillId="19" borderId="35" xfId="47" applyNumberFormat="1" applyFont="1" applyFill="1" applyBorder="1"/>
    <xf numFmtId="3" fontId="59" fillId="19" borderId="10" xfId="47" applyNumberFormat="1" applyFont="1" applyFill="1" applyBorder="1"/>
    <xf numFmtId="3" fontId="63" fillId="19" borderId="17" xfId="47" applyNumberFormat="1" applyFont="1" applyFill="1" applyBorder="1"/>
    <xf numFmtId="3" fontId="63" fillId="19" borderId="32" xfId="47" applyNumberFormat="1" applyFont="1" applyFill="1" applyBorder="1"/>
    <xf numFmtId="3" fontId="63" fillId="19" borderId="35" xfId="47" applyNumberFormat="1" applyFont="1" applyFill="1" applyBorder="1"/>
    <xf numFmtId="3" fontId="57" fillId="19" borderId="15" xfId="47" applyNumberFormat="1" applyFont="1" applyFill="1" applyBorder="1"/>
    <xf numFmtId="3" fontId="57" fillId="19" borderId="0" xfId="47" applyNumberFormat="1" applyFont="1" applyFill="1"/>
    <xf numFmtId="3" fontId="57" fillId="19" borderId="21" xfId="47" applyNumberFormat="1" applyFont="1" applyFill="1" applyBorder="1"/>
    <xf numFmtId="3" fontId="68" fillId="19" borderId="21" xfId="47" applyNumberFormat="1" applyFont="1" applyFill="1" applyBorder="1"/>
    <xf numFmtId="3" fontId="63" fillId="19" borderId="15" xfId="47" applyNumberFormat="1" applyFont="1" applyFill="1" applyBorder="1"/>
    <xf numFmtId="3" fontId="63" fillId="19" borderId="0" xfId="47" applyNumberFormat="1" applyFont="1" applyFill="1"/>
    <xf numFmtId="3" fontId="63" fillId="19" borderId="21" xfId="47" applyNumberFormat="1" applyFont="1" applyFill="1" applyBorder="1"/>
    <xf numFmtId="3" fontId="61" fillId="19" borderId="21" xfId="47" applyNumberFormat="1" applyFont="1" applyFill="1" applyBorder="1"/>
    <xf numFmtId="3" fontId="63" fillId="19" borderId="16" xfId="47" applyNumberFormat="1" applyFont="1" applyFill="1" applyBorder="1"/>
    <xf numFmtId="3" fontId="63" fillId="19" borderId="14" xfId="47" applyNumberFormat="1" applyFont="1" applyFill="1" applyBorder="1"/>
    <xf numFmtId="3" fontId="63" fillId="19" borderId="20" xfId="47" applyNumberFormat="1" applyFont="1" applyFill="1" applyBorder="1"/>
    <xf numFmtId="3" fontId="61" fillId="19" borderId="20" xfId="47" applyNumberFormat="1" applyFont="1" applyFill="1" applyBorder="1"/>
    <xf numFmtId="0" fontId="61" fillId="19" borderId="17" xfId="0" applyFont="1" applyFill="1" applyBorder="1" applyAlignment="1">
      <alignment vertical="center"/>
    </xf>
    <xf numFmtId="0" fontId="61" fillId="19" borderId="32" xfId="0" applyFont="1" applyFill="1" applyBorder="1" applyAlignment="1">
      <alignment vertical="center"/>
    </xf>
    <xf numFmtId="0" fontId="61" fillId="19" borderId="34" xfId="0" applyFont="1" applyFill="1" applyBorder="1" applyAlignment="1">
      <alignment vertical="center"/>
    </xf>
    <xf numFmtId="0" fontId="61" fillId="19" borderId="45" xfId="0" applyFont="1" applyFill="1" applyBorder="1" applyAlignment="1">
      <alignment vertical="center"/>
    </xf>
    <xf numFmtId="3" fontId="61" fillId="19" borderId="17" xfId="28" applyNumberFormat="1" applyFont="1" applyFill="1" applyBorder="1" applyAlignment="1">
      <alignment vertical="center"/>
    </xf>
    <xf numFmtId="3" fontId="61" fillId="19" borderId="32" xfId="28" applyNumberFormat="1" applyFont="1" applyFill="1" applyBorder="1" applyAlignment="1">
      <alignment vertical="center"/>
    </xf>
    <xf numFmtId="3" fontId="61" fillId="19" borderId="34" xfId="28" applyNumberFormat="1" applyFont="1" applyFill="1" applyBorder="1" applyAlignment="1">
      <alignment vertical="center"/>
    </xf>
    <xf numFmtId="3" fontId="61" fillId="19" borderId="45" xfId="28" applyNumberFormat="1" applyFont="1" applyFill="1" applyBorder="1" applyAlignment="1">
      <alignment vertical="center"/>
    </xf>
    <xf numFmtId="0" fontId="63" fillId="19" borderId="15" xfId="0" applyFont="1" applyFill="1" applyBorder="1"/>
    <xf numFmtId="0" fontId="63" fillId="19" borderId="0" xfId="0" applyFont="1" applyFill="1"/>
    <xf numFmtId="0" fontId="63" fillId="19" borderId="25" xfId="0" applyFont="1" applyFill="1" applyBorder="1"/>
    <xf numFmtId="0" fontId="61" fillId="19" borderId="30" xfId="0" applyFont="1" applyFill="1" applyBorder="1"/>
    <xf numFmtId="3" fontId="63" fillId="19" borderId="15" xfId="28" applyNumberFormat="1" applyFont="1" applyFill="1" applyBorder="1"/>
    <xf numFmtId="3" fontId="63" fillId="19" borderId="0" xfId="28" applyNumberFormat="1" applyFont="1" applyFill="1" applyBorder="1"/>
    <xf numFmtId="3" fontId="63" fillId="19" borderId="25" xfId="28" applyNumberFormat="1" applyFont="1" applyFill="1" applyBorder="1"/>
    <xf numFmtId="3" fontId="61" fillId="19" borderId="30" xfId="28" applyNumberFormat="1" applyFont="1" applyFill="1" applyBorder="1"/>
    <xf numFmtId="3" fontId="63" fillId="19" borderId="0" xfId="47" applyNumberFormat="1" applyFont="1" applyFill="1" applyAlignment="1">
      <alignment horizontal="right"/>
    </xf>
    <xf numFmtId="3" fontId="63" fillId="19" borderId="25" xfId="47" applyNumberFormat="1" applyFont="1" applyFill="1" applyBorder="1" applyAlignment="1">
      <alignment horizontal="right"/>
    </xf>
    <xf numFmtId="3" fontId="61" fillId="19" borderId="30" xfId="47" applyNumberFormat="1" applyFont="1" applyFill="1" applyBorder="1" applyAlignment="1">
      <alignment horizontal="right"/>
    </xf>
    <xf numFmtId="3" fontId="63" fillId="19" borderId="0" xfId="28" applyNumberFormat="1" applyFont="1" applyFill="1" applyBorder="1" applyAlignment="1">
      <alignment horizontal="right"/>
    </xf>
    <xf numFmtId="3" fontId="63" fillId="19" borderId="25" xfId="28" applyNumberFormat="1" applyFont="1" applyFill="1" applyBorder="1" applyAlignment="1">
      <alignment horizontal="right"/>
    </xf>
    <xf numFmtId="3" fontId="61" fillId="19" borderId="30" xfId="28" applyNumberFormat="1" applyFont="1" applyFill="1" applyBorder="1" applyAlignment="1">
      <alignment horizontal="right"/>
    </xf>
    <xf numFmtId="165" fontId="65" fillId="19" borderId="13" xfId="30" applyNumberFormat="1" applyFont="1" applyFill="1" applyBorder="1" applyAlignment="1">
      <alignment vertical="center" wrapText="1"/>
    </xf>
    <xf numFmtId="3" fontId="63" fillId="19" borderId="27" xfId="47" applyNumberFormat="1" applyFont="1" applyFill="1" applyBorder="1" applyAlignment="1">
      <alignment horizontal="right"/>
    </xf>
    <xf numFmtId="3" fontId="63" fillId="19" borderId="28" xfId="47" applyNumberFormat="1" applyFont="1" applyFill="1" applyBorder="1" applyAlignment="1">
      <alignment horizontal="right"/>
    </xf>
    <xf numFmtId="3" fontId="63" fillId="19" borderId="29" xfId="47" applyNumberFormat="1" applyFont="1" applyFill="1" applyBorder="1" applyAlignment="1">
      <alignment horizontal="right"/>
    </xf>
    <xf numFmtId="3" fontId="61" fillId="19" borderId="31" xfId="47" applyNumberFormat="1" applyFont="1" applyFill="1" applyBorder="1" applyAlignment="1">
      <alignment horizontal="right"/>
    </xf>
    <xf numFmtId="3" fontId="63" fillId="19" borderId="27" xfId="28" applyNumberFormat="1" applyFont="1" applyFill="1" applyBorder="1" applyAlignment="1">
      <alignment horizontal="right"/>
    </xf>
    <xf numFmtId="3" fontId="63" fillId="19" borderId="28" xfId="28" applyNumberFormat="1" applyFont="1" applyFill="1" applyBorder="1" applyAlignment="1">
      <alignment horizontal="right"/>
    </xf>
    <xf numFmtId="3" fontId="63" fillId="19" borderId="29" xfId="28" applyNumberFormat="1" applyFont="1" applyFill="1" applyBorder="1" applyAlignment="1">
      <alignment horizontal="right"/>
    </xf>
    <xf numFmtId="3" fontId="61" fillId="19" borderId="31" xfId="28" applyNumberFormat="1" applyFont="1" applyFill="1" applyBorder="1" applyAlignment="1">
      <alignment horizontal="right"/>
    </xf>
    <xf numFmtId="165" fontId="60" fillId="19" borderId="12" xfId="30" applyNumberFormat="1" applyFont="1" applyFill="1" applyBorder="1" applyAlignment="1">
      <alignment horizontal="center" vertical="center" wrapText="1"/>
    </xf>
    <xf numFmtId="165" fontId="60" fillId="19" borderId="10" xfId="30" applyNumberFormat="1" applyFont="1" applyFill="1" applyBorder="1" applyAlignment="1">
      <alignment vertical="center"/>
    </xf>
    <xf numFmtId="3" fontId="61" fillId="19" borderId="17" xfId="0" applyNumberFormat="1" applyFont="1" applyFill="1" applyBorder="1"/>
    <xf numFmtId="3" fontId="61" fillId="19" borderId="32" xfId="0" applyNumberFormat="1" applyFont="1" applyFill="1" applyBorder="1"/>
    <xf numFmtId="3" fontId="61" fillId="19" borderId="34" xfId="0" applyNumberFormat="1" applyFont="1" applyFill="1" applyBorder="1"/>
    <xf numFmtId="3" fontId="61" fillId="19" borderId="46" xfId="0" applyNumberFormat="1" applyFont="1" applyFill="1" applyBorder="1"/>
    <xf numFmtId="165" fontId="60" fillId="19" borderId="12" xfId="30" applyNumberFormat="1" applyFont="1" applyFill="1" applyBorder="1" applyAlignment="1">
      <alignment vertical="center"/>
    </xf>
    <xf numFmtId="165" fontId="60" fillId="19" borderId="13" xfId="30" applyNumberFormat="1" applyFont="1" applyFill="1" applyBorder="1" applyAlignment="1">
      <alignment vertical="center"/>
    </xf>
    <xf numFmtId="1" fontId="63" fillId="19" borderId="16" xfId="30" applyNumberFormat="1" applyFont="1" applyFill="1" applyBorder="1" applyAlignment="1">
      <alignment vertical="center" wrapText="1"/>
    </xf>
    <xf numFmtId="1" fontId="63" fillId="19" borderId="14" xfId="30" applyNumberFormat="1" applyFont="1" applyFill="1" applyBorder="1" applyAlignment="1">
      <alignment vertical="center" wrapText="1"/>
    </xf>
    <xf numFmtId="1" fontId="63" fillId="19" borderId="36" xfId="30" applyNumberFormat="1" applyFont="1" applyFill="1" applyBorder="1" applyAlignment="1">
      <alignment vertical="center" wrapText="1"/>
    </xf>
    <xf numFmtId="1" fontId="63" fillId="19" borderId="21" xfId="30" applyNumberFormat="1" applyFont="1" applyFill="1" applyBorder="1" applyAlignment="1">
      <alignment vertical="center" wrapText="1"/>
    </xf>
    <xf numFmtId="165" fontId="60" fillId="19" borderId="14" xfId="30" applyNumberFormat="1" applyFont="1" applyFill="1" applyBorder="1" applyAlignment="1">
      <alignment vertical="center"/>
    </xf>
    <xf numFmtId="3" fontId="61" fillId="19" borderId="35" xfId="30" applyNumberFormat="1" applyFont="1" applyFill="1" applyBorder="1" applyAlignment="1">
      <alignment vertical="center"/>
    </xf>
    <xf numFmtId="9" fontId="54" fillId="19" borderId="0" xfId="54" applyFont="1" applyFill="1"/>
    <xf numFmtId="3" fontId="63" fillId="19" borderId="15" xfId="0" applyNumberFormat="1" applyFont="1" applyFill="1" applyBorder="1"/>
    <xf numFmtId="3" fontId="63" fillId="19" borderId="21" xfId="30" applyNumberFormat="1" applyFont="1" applyFill="1" applyBorder="1" applyAlignment="1">
      <alignment vertical="center"/>
    </xf>
    <xf numFmtId="3" fontId="61" fillId="19" borderId="21" xfId="30" applyNumberFormat="1" applyFont="1" applyFill="1" applyBorder="1" applyAlignment="1">
      <alignment vertical="center"/>
    </xf>
    <xf numFmtId="3" fontId="63" fillId="19" borderId="21" xfId="30" applyNumberFormat="1" applyFont="1" applyFill="1" applyBorder="1" applyAlignment="1">
      <alignment horizontal="right" vertical="center"/>
    </xf>
    <xf numFmtId="3" fontId="63" fillId="19" borderId="16" xfId="30" applyNumberFormat="1" applyFont="1" applyFill="1" applyBorder="1" applyAlignment="1">
      <alignment vertical="center" wrapText="1"/>
    </xf>
    <xf numFmtId="3" fontId="63" fillId="19" borderId="14" xfId="30" applyNumberFormat="1" applyFont="1" applyFill="1" applyBorder="1" applyAlignment="1">
      <alignment vertical="center" wrapText="1"/>
    </xf>
    <xf numFmtId="3" fontId="63" fillId="19" borderId="20" xfId="30" applyNumberFormat="1" applyFont="1" applyFill="1" applyBorder="1" applyAlignment="1">
      <alignment vertical="center"/>
    </xf>
    <xf numFmtId="3" fontId="61" fillId="19" borderId="20" xfId="30" applyNumberFormat="1" applyFont="1" applyFill="1" applyBorder="1" applyAlignment="1">
      <alignment vertical="center"/>
    </xf>
    <xf numFmtId="0" fontId="54" fillId="19" borderId="15" xfId="0" applyFont="1" applyFill="1" applyBorder="1"/>
    <xf numFmtId="165" fontId="69" fillId="19" borderId="0" xfId="28" applyNumberFormat="1" applyFont="1" applyFill="1"/>
    <xf numFmtId="165" fontId="68" fillId="19" borderId="15" xfId="28" applyNumberFormat="1" applyFont="1" applyFill="1" applyBorder="1" applyAlignment="1">
      <alignment vertical="center"/>
    </xf>
    <xf numFmtId="165" fontId="63" fillId="19" borderId="0" xfId="28" applyNumberFormat="1" applyFont="1" applyFill="1"/>
    <xf numFmtId="165" fontId="60" fillId="19" borderId="15" xfId="28" applyNumberFormat="1" applyFont="1" applyFill="1" applyBorder="1" applyAlignment="1">
      <alignment vertical="center"/>
    </xf>
    <xf numFmtId="165" fontId="54" fillId="19" borderId="0" xfId="28" applyNumberFormat="1" applyFont="1" applyFill="1" applyBorder="1"/>
    <xf numFmtId="165" fontId="63" fillId="19" borderId="13" xfId="28" applyNumberFormat="1" applyFont="1" applyFill="1" applyBorder="1" applyAlignment="1">
      <alignment vertical="center"/>
    </xf>
    <xf numFmtId="165" fontId="60" fillId="19" borderId="10" xfId="28" applyNumberFormat="1" applyFont="1" applyFill="1" applyBorder="1" applyAlignment="1">
      <alignment vertical="center"/>
    </xf>
    <xf numFmtId="165" fontId="65" fillId="19" borderId="10" xfId="28" applyNumberFormat="1" applyFont="1" applyFill="1" applyBorder="1" applyAlignment="1">
      <alignment vertical="center"/>
    </xf>
    <xf numFmtId="165" fontId="60" fillId="19" borderId="12" xfId="28" applyNumberFormat="1" applyFont="1" applyFill="1" applyBorder="1" applyAlignment="1">
      <alignment vertical="center"/>
    </xf>
    <xf numFmtId="165" fontId="65" fillId="19" borderId="12" xfId="28" applyNumberFormat="1" applyFont="1" applyFill="1" applyBorder="1" applyAlignment="1">
      <alignment vertical="center"/>
    </xf>
    <xf numFmtId="3" fontId="61" fillId="19" borderId="0" xfId="28" applyNumberFormat="1" applyFont="1" applyFill="1"/>
    <xf numFmtId="3" fontId="63" fillId="19" borderId="0" xfId="28" applyNumberFormat="1" applyFont="1" applyFill="1"/>
    <xf numFmtId="3" fontId="63" fillId="19" borderId="33" xfId="28" applyNumberFormat="1" applyFont="1" applyFill="1" applyBorder="1"/>
    <xf numFmtId="165" fontId="60" fillId="19" borderId="0" xfId="28" applyNumberFormat="1" applyFont="1" applyFill="1" applyBorder="1" applyAlignment="1">
      <alignment vertical="center"/>
    </xf>
    <xf numFmtId="165" fontId="70" fillId="19" borderId="0" xfId="28" applyNumberFormat="1" applyFont="1" applyFill="1" applyBorder="1" applyAlignment="1">
      <alignment vertical="center"/>
    </xf>
    <xf numFmtId="165" fontId="68" fillId="19" borderId="0" xfId="30" applyNumberFormat="1" applyFont="1" applyFill="1" applyBorder="1" applyAlignment="1">
      <alignment vertical="center"/>
    </xf>
    <xf numFmtId="0" fontId="71" fillId="19" borderId="0" xfId="0" applyFont="1" applyFill="1" applyAlignment="1">
      <alignment wrapText="1"/>
    </xf>
    <xf numFmtId="0" fontId="53" fillId="19" borderId="0" xfId="49" applyFont="1" applyFill="1"/>
    <xf numFmtId="0" fontId="72" fillId="19" borderId="0" xfId="0" applyFont="1" applyFill="1" applyAlignment="1">
      <alignment wrapText="1"/>
    </xf>
    <xf numFmtId="0" fontId="67" fillId="19" borderId="0" xfId="49" applyFont="1" applyFill="1" applyAlignment="1">
      <alignment wrapText="1"/>
    </xf>
    <xf numFmtId="0" fontId="74" fillId="19" borderId="0" xfId="0" applyFont="1" applyFill="1" applyAlignment="1">
      <alignment wrapText="1"/>
    </xf>
    <xf numFmtId="0" fontId="53" fillId="19" borderId="0" xfId="49" applyFont="1" applyFill="1" applyAlignment="1">
      <alignment wrapText="1"/>
    </xf>
    <xf numFmtId="0" fontId="75" fillId="24" borderId="0" xfId="33" applyFont="1" applyFill="1" applyBorder="1" applyAlignment="1">
      <alignment wrapText="1"/>
    </xf>
    <xf numFmtId="0" fontId="75" fillId="19" borderId="0" xfId="33" applyFont="1" applyFill="1" applyBorder="1" applyAlignment="1">
      <alignment wrapText="1"/>
    </xf>
    <xf numFmtId="165" fontId="60" fillId="19" borderId="16" xfId="30" applyNumberFormat="1" applyFont="1" applyFill="1" applyBorder="1" applyAlignment="1">
      <alignment horizontal="center" vertical="center"/>
    </xf>
    <xf numFmtId="165" fontId="60" fillId="19" borderId="14" xfId="30" applyNumberFormat="1" applyFont="1" applyFill="1" applyBorder="1" applyAlignment="1">
      <alignment horizontal="center" vertical="center"/>
    </xf>
    <xf numFmtId="165" fontId="60" fillId="19" borderId="20" xfId="30" applyNumberFormat="1" applyFont="1" applyFill="1" applyBorder="1" applyAlignment="1">
      <alignment horizontal="center" vertical="center"/>
    </xf>
    <xf numFmtId="165" fontId="60" fillId="19" borderId="19" xfId="30" applyNumberFormat="1" applyFont="1" applyFill="1" applyBorder="1" applyAlignment="1">
      <alignment horizontal="center" vertical="center" wrapText="1"/>
    </xf>
    <xf numFmtId="165" fontId="60" fillId="19" borderId="18" xfId="30" applyNumberFormat="1" applyFont="1" applyFill="1" applyBorder="1" applyAlignment="1">
      <alignment horizontal="center" vertical="center" wrapText="1"/>
    </xf>
  </cellXfs>
  <cellStyles count="60">
    <cellStyle name="20% - Accent1 2" xfId="1" xr:uid="{00000000-0005-0000-0000-000000000000}"/>
    <cellStyle name="20% - Accent2 2" xfId="2" xr:uid="{00000000-0005-0000-0000-000001000000}"/>
    <cellStyle name="20% - Accent3 2" xfId="3" xr:uid="{00000000-0005-0000-0000-000002000000}"/>
    <cellStyle name="20% - Accent4 2" xfId="4" xr:uid="{00000000-0005-0000-0000-000003000000}"/>
    <cellStyle name="20% - Accent5 2" xfId="5" xr:uid="{00000000-0005-0000-0000-000004000000}"/>
    <cellStyle name="20% - Accent6 2" xfId="6" xr:uid="{00000000-0005-0000-0000-000005000000}"/>
    <cellStyle name="40% - Accent1 2" xfId="7" xr:uid="{00000000-0005-0000-0000-000006000000}"/>
    <cellStyle name="40% - Accent2 2" xfId="8" xr:uid="{00000000-0005-0000-0000-000007000000}"/>
    <cellStyle name="40% - Accent3 2" xfId="9" xr:uid="{00000000-0005-0000-0000-000008000000}"/>
    <cellStyle name="40% - Accent4 2" xfId="10" xr:uid="{00000000-0005-0000-0000-000009000000}"/>
    <cellStyle name="40% - Accent5 2" xfId="11" xr:uid="{00000000-0005-0000-0000-00000A000000}"/>
    <cellStyle name="40% - Accent6 2" xfId="12" xr:uid="{00000000-0005-0000-0000-00000B000000}"/>
    <cellStyle name="60% - Accent1 2" xfId="13" xr:uid="{00000000-0005-0000-0000-00000C000000}"/>
    <cellStyle name="60% - Accent2 2" xfId="14" xr:uid="{00000000-0005-0000-0000-00000D000000}"/>
    <cellStyle name="60% - Accent3 2" xfId="15" xr:uid="{00000000-0005-0000-0000-00000E000000}"/>
    <cellStyle name="60% - Accent4 2" xfId="16" xr:uid="{00000000-0005-0000-0000-00000F000000}"/>
    <cellStyle name="60% - Accent5 2" xfId="17" xr:uid="{00000000-0005-0000-0000-000010000000}"/>
    <cellStyle name="60% - Accent6 2" xfId="18" xr:uid="{00000000-0005-0000-0000-000011000000}"/>
    <cellStyle name="Accent1 2" xfId="19" xr:uid="{00000000-0005-0000-0000-000012000000}"/>
    <cellStyle name="Accent2 2" xfId="20" xr:uid="{00000000-0005-0000-0000-000013000000}"/>
    <cellStyle name="Accent3 2" xfId="21" xr:uid="{00000000-0005-0000-0000-000014000000}"/>
    <cellStyle name="Accent4 2" xfId="22" xr:uid="{00000000-0005-0000-0000-000015000000}"/>
    <cellStyle name="Accent5 2" xfId="23" xr:uid="{00000000-0005-0000-0000-000016000000}"/>
    <cellStyle name="Accent6 2" xfId="24" xr:uid="{00000000-0005-0000-0000-000017000000}"/>
    <cellStyle name="Bad 2" xfId="25" xr:uid="{00000000-0005-0000-0000-000018000000}"/>
    <cellStyle name="Calculation 2" xfId="26" xr:uid="{00000000-0005-0000-0000-000019000000}"/>
    <cellStyle name="Check Cell 2" xfId="27" xr:uid="{00000000-0005-0000-0000-00001A000000}"/>
    <cellStyle name="Comma" xfId="28" builtinId="3"/>
    <cellStyle name="Comma 2" xfId="29" xr:uid="{00000000-0005-0000-0000-00001C000000}"/>
    <cellStyle name="Comma 3" xfId="30" xr:uid="{00000000-0005-0000-0000-00001D000000}"/>
    <cellStyle name="Explanatory Text 2" xfId="31" xr:uid="{00000000-0005-0000-0000-00001E000000}"/>
    <cellStyle name="Good 2" xfId="32" xr:uid="{00000000-0005-0000-0000-00001F000000}"/>
    <cellStyle name="Heading 1" xfId="33" builtinId="16"/>
    <cellStyle name="Heading 1 2" xfId="34" xr:uid="{00000000-0005-0000-0000-000021000000}"/>
    <cellStyle name="Heading 2 2" xfId="35" xr:uid="{00000000-0005-0000-0000-000022000000}"/>
    <cellStyle name="Heading 3" xfId="36" builtinId="18"/>
    <cellStyle name="Heading 3 2" xfId="37" xr:uid="{00000000-0005-0000-0000-000024000000}"/>
    <cellStyle name="Heading 4 2" xfId="38" xr:uid="{00000000-0005-0000-0000-000025000000}"/>
    <cellStyle name="Hyperlink 2" xfId="39" xr:uid="{00000000-0005-0000-0000-000026000000}"/>
    <cellStyle name="Input 2" xfId="40" xr:uid="{00000000-0005-0000-0000-000027000000}"/>
    <cellStyle name="Linked Cell 2" xfId="41" xr:uid="{00000000-0005-0000-0000-000028000000}"/>
    <cellStyle name="Neutral 2" xfId="42" xr:uid="{00000000-0005-0000-0000-000029000000}"/>
    <cellStyle name="Normal" xfId="0" builtinId="0"/>
    <cellStyle name="Normal 2" xfId="43" xr:uid="{00000000-0005-0000-0000-00002B000000}"/>
    <cellStyle name="Normal 2 2" xfId="44" xr:uid="{00000000-0005-0000-0000-00002C000000}"/>
    <cellStyle name="Normal 3" xfId="45" xr:uid="{00000000-0005-0000-0000-00002D000000}"/>
    <cellStyle name="Normal 4" xfId="46" xr:uid="{00000000-0005-0000-0000-00002E000000}"/>
    <cellStyle name="Normal 5" xfId="47" xr:uid="{00000000-0005-0000-0000-00002F000000}"/>
    <cellStyle name="Normal 5 2" xfId="48" xr:uid="{00000000-0005-0000-0000-000030000000}"/>
    <cellStyle name="Normal 6" xfId="49" xr:uid="{00000000-0005-0000-0000-000031000000}"/>
    <cellStyle name="Normal 6 2" xfId="50" xr:uid="{00000000-0005-0000-0000-000032000000}"/>
    <cellStyle name="Normal 7" xfId="51" xr:uid="{00000000-0005-0000-0000-000033000000}"/>
    <cellStyle name="Note 2" xfId="52" xr:uid="{00000000-0005-0000-0000-000034000000}"/>
    <cellStyle name="Output 2" xfId="53" xr:uid="{00000000-0005-0000-0000-000035000000}"/>
    <cellStyle name="Per cent" xfId="54" builtinId="5"/>
    <cellStyle name="Table Column Headings" xfId="55" xr:uid="{00000000-0005-0000-0000-000037000000}"/>
    <cellStyle name="Table Title" xfId="56" xr:uid="{00000000-0005-0000-0000-000038000000}"/>
    <cellStyle name="Title 2" xfId="57" xr:uid="{00000000-0005-0000-0000-000039000000}"/>
    <cellStyle name="Total 2" xfId="58" xr:uid="{00000000-0005-0000-0000-00003A000000}"/>
    <cellStyle name="Warning Text 2" xfId="59" xr:uid="{00000000-0005-0000-0000-00003B000000}"/>
  </cellStyles>
  <dxfs count="14">
    <dxf>
      <font>
        <color rgb="FF9C0006"/>
      </font>
      <fill>
        <patternFill>
          <bgColor rgb="FFFFC7CE"/>
        </patternFill>
      </fill>
    </dxf>
    <dxf>
      <font>
        <strike val="0"/>
        <outline val="0"/>
        <shadow val="0"/>
        <u val="none"/>
        <vertAlign val="baseline"/>
        <sz val="12"/>
        <color theme="1"/>
        <name val="Arial"/>
        <family val="2"/>
        <scheme val="none"/>
      </font>
      <fill>
        <patternFill patternType="solid">
          <fgColor indexed="64"/>
          <bgColor theme="0"/>
        </patternFill>
      </fill>
      <alignment horizontal="left" vertical="center" textRotation="0" wrapText="0" indent="0" justifyLastLine="0" shrinkToFit="0" readingOrder="0"/>
      <border diagonalUp="0" diagonalDown="0" outline="0">
        <left style="medium">
          <color theme="2" tint="-0.249977111117893"/>
        </left>
        <right style="medium">
          <color theme="2" tint="-0.249977111117893"/>
        </right>
        <top style="medium">
          <color theme="2" tint="-0.249977111117893"/>
        </top>
        <bottom style="medium">
          <color theme="2" tint="-0.249977111117893"/>
        </bottom>
      </border>
    </dxf>
    <dxf>
      <font>
        <strike val="0"/>
        <outline val="0"/>
        <shadow val="0"/>
        <u val="none"/>
        <vertAlign val="baseline"/>
        <sz val="12"/>
        <name val="Arial"/>
        <family val="2"/>
        <scheme val="none"/>
      </font>
      <fill>
        <patternFill>
          <fgColor indexed="64"/>
          <bgColor theme="0"/>
        </patternFill>
      </fill>
      <alignment horizontal="center" vertical="center" textRotation="0" wrapText="1" indent="0" justifyLastLine="0" shrinkToFit="0" readingOrder="0"/>
      <border outline="0">
        <right style="medium">
          <color theme="2" tint="-0.249977111117893"/>
        </right>
      </border>
    </dxf>
    <dxf>
      <font>
        <strike val="0"/>
        <outline val="0"/>
        <shadow val="0"/>
        <u val="none"/>
        <vertAlign val="baseline"/>
        <sz val="12"/>
        <name val="Arial"/>
        <family val="2"/>
        <scheme val="none"/>
      </font>
      <fill>
        <patternFill>
          <fgColor indexed="64"/>
          <bgColor theme="0"/>
        </patternFill>
      </fill>
    </dxf>
    <dxf>
      <font>
        <b/>
        <strike val="0"/>
        <outline val="0"/>
        <shadow val="0"/>
        <u val="none"/>
        <vertAlign val="baseline"/>
        <sz val="12"/>
        <color theme="0"/>
        <name val="Arial"/>
        <family val="2"/>
        <scheme val="none"/>
      </font>
      <fill>
        <patternFill patternType="solid">
          <fgColor indexed="64"/>
          <bgColor theme="4"/>
        </patternFill>
      </fill>
      <alignment horizontal="center" vertical="top" textRotation="0" indent="0" justifyLastLine="0" shrinkToFit="0" readingOrder="0"/>
    </dxf>
    <dxf>
      <font>
        <b val="0"/>
        <i val="0"/>
        <strike val="0"/>
        <condense val="0"/>
        <extend val="0"/>
        <outline val="0"/>
        <shadow val="0"/>
        <u val="none"/>
        <vertAlign val="baseline"/>
        <sz val="9"/>
        <color indexed="62"/>
        <name val="Arial"/>
        <family val="2"/>
        <scheme val="none"/>
      </font>
      <fill>
        <patternFill patternType="solid">
          <fgColor indexed="64"/>
          <bgColor indexed="9"/>
        </patternFill>
      </fill>
    </dxf>
    <dxf>
      <font>
        <b val="0"/>
        <i val="0"/>
        <strike val="0"/>
        <condense val="0"/>
        <extend val="0"/>
        <outline val="0"/>
        <shadow val="0"/>
        <u val="none"/>
        <vertAlign val="baseline"/>
        <sz val="9"/>
        <color indexed="62"/>
        <name val="Arial"/>
        <family val="2"/>
        <scheme val="none"/>
      </font>
      <fill>
        <patternFill patternType="solid">
          <fgColor indexed="64"/>
          <bgColor indexed="9"/>
        </patternFill>
      </fill>
      <alignment horizontal="general" vertical="bottom" textRotation="0" wrapText="1" indent="0" justifyLastLine="0" shrinkToFit="0" readingOrder="0"/>
    </dxf>
    <dxf>
      <font>
        <b val="0"/>
        <i val="0"/>
        <strike val="0"/>
        <condense val="0"/>
        <extend val="0"/>
        <outline val="0"/>
        <shadow val="0"/>
        <u/>
        <vertAlign val="baseline"/>
        <sz val="12"/>
        <color theme="10"/>
        <name val="Arial"/>
        <family val="2"/>
        <scheme val="none"/>
      </font>
      <fill>
        <patternFill patternType="solid">
          <fgColor rgb="FFFFFFFF"/>
          <bgColor rgb="FFFFFFFF"/>
        </patternFill>
      </fill>
      <alignment horizontal="left" vertical="bottom" textRotation="0" wrapText="1" indent="0" justifyLastLine="0" shrinkToFit="0" readingOrder="0"/>
      <protection locked="1" hidden="0"/>
    </dxf>
    <dxf>
      <font>
        <b val="0"/>
        <i val="0"/>
        <strike val="0"/>
        <condense val="0"/>
        <extend val="0"/>
        <outline val="0"/>
        <shadow val="0"/>
        <u val="none"/>
        <vertAlign val="baseline"/>
        <sz val="12"/>
        <color rgb="FF000080"/>
        <name val="Calibri"/>
        <family val="2"/>
        <scheme val="none"/>
      </font>
      <fill>
        <patternFill patternType="solid">
          <fgColor indexed="64"/>
          <bgColor theme="0"/>
        </patternFill>
      </fill>
      <alignment horizontal="general" vertical="bottom" textRotation="0" wrapText="1" indent="0" justifyLastLine="0" shrinkToFit="0" readingOrder="0"/>
    </dxf>
    <dxf>
      <font>
        <b val="0"/>
        <i val="0"/>
        <strike val="0"/>
        <condense val="0"/>
        <extend val="0"/>
        <outline val="0"/>
        <shadow val="0"/>
        <u val="none"/>
        <vertAlign val="baseline"/>
        <sz val="12"/>
        <color rgb="FF000080"/>
        <name val="Calibri"/>
        <family val="2"/>
        <scheme val="none"/>
      </font>
      <fill>
        <patternFill patternType="solid">
          <fgColor indexed="64"/>
          <bgColor theme="0"/>
        </patternFill>
      </fill>
      <alignment horizontal="general" vertical="bottom" textRotation="0" wrapText="1" indent="0" justifyLastLine="0" shrinkToFit="0" readingOrder="0"/>
    </dxf>
    <dxf>
      <font>
        <b/>
        <i val="0"/>
        <strike val="0"/>
        <condense val="0"/>
        <extend val="0"/>
        <outline val="0"/>
        <shadow val="0"/>
        <u val="none"/>
        <vertAlign val="baseline"/>
        <sz val="12"/>
        <color rgb="FF000080"/>
        <name val="Calibri"/>
        <family val="2"/>
        <scheme val="none"/>
      </font>
      <fill>
        <patternFill patternType="solid">
          <fgColor indexed="64"/>
          <bgColor theme="0"/>
        </patternFill>
      </fill>
      <alignment horizontal="general" vertical="bottom" textRotation="0" wrapText="1" indent="0" justifyLastLine="0" shrinkToFit="0" readingOrder="0"/>
    </dxf>
    <dxf>
      <border>
        <right style="medium">
          <color theme="2" tint="-0.24994659260841701"/>
        </right>
      </border>
    </dxf>
    <dxf>
      <font>
        <b val="0"/>
        <i val="0"/>
        <strike val="0"/>
        <color theme="0"/>
      </font>
      <fill>
        <patternFill>
          <bgColor rgb="FF12436D"/>
        </patternFill>
      </fill>
      <border>
        <left style="medium">
          <color theme="2" tint="-0.24994659260841701"/>
        </left>
        <right style="medium">
          <color theme="2" tint="-0.24994659260841701"/>
        </right>
        <top style="medium">
          <color theme="2" tint="-0.24994659260841701"/>
        </top>
        <bottom style="medium">
          <color theme="2" tint="-0.24994659260841701"/>
        </bottom>
      </border>
    </dxf>
    <dxf>
      <border>
        <left style="medium">
          <color theme="2" tint="-0.24994659260841701"/>
        </left>
        <right style="medium">
          <color theme="2" tint="-0.24994659260841701"/>
        </right>
        <top style="medium">
          <color theme="2" tint="-0.24994659260841701"/>
        </top>
        <bottom style="medium">
          <color theme="2" tint="-0.24994659260841701"/>
        </bottom>
        <vertical/>
        <horizontal/>
      </border>
    </dxf>
  </dxfs>
  <tableStyles count="1" defaultTableStyle="TableStyleMedium2" defaultPivotStyle="PivotStyleLight16">
    <tableStyle name="Standard - 1 header row" pivot="0" count="3" xr9:uid="{00000000-0011-0000-FFFF-FFFF00000000}">
      <tableStyleElement type="wholeTable" dxfId="13"/>
      <tableStyleElement type="headerRow" dxfId="12"/>
      <tableStyleElement type="firstColumn" dxfId="11"/>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Cover_Sheet" displayName="Cover_Sheet" ref="A1:A58" totalsRowShown="0" headerRowDxfId="10" dataDxfId="9">
  <autoFilter ref="A1:A58" xr:uid="{00000000-0009-0000-0100-000001000000}">
    <filterColumn colId="0" hiddenButton="1"/>
  </autoFilter>
  <tableColumns count="1">
    <tableColumn id="1" xr3:uid="{00000000-0010-0000-0000-000001000000}" name="Scheme of Assistance Notes" dataDxfId="8"/>
  </tableColumns>
  <tableStyleInfo showFirstColumn="0"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_Of_Contents" displayName="Table_Of_Contents" ref="A4:C16" totalsRowShown="0">
  <tableColumns count="3">
    <tableColumn id="1" xr3:uid="{00000000-0010-0000-0100-000001000000}" name="Worksheet name" dataDxfId="7" dataCellStyle="Hyperlink"/>
    <tableColumn id="2" xr3:uid="{00000000-0010-0000-0100-000002000000}" name="Worksheet title" dataDxfId="6"/>
    <tableColumn id="3" xr3:uid="{00000000-0010-0000-0100-000003000000}" name="Worksheet contents" dataDxfId="5"/>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Notes_table" displayName="Notes_table" ref="A4:B6" totalsRowShown="0" headerRowDxfId="4" dataDxfId="3">
  <tableColumns count="2">
    <tableColumn id="1" xr3:uid="{00000000-0010-0000-0200-000001000000}" name="Note number " dataDxfId="2"/>
    <tableColumn id="2" xr3:uid="{00000000-0010-0000-0200-000002000000}" name="Note text " dataDxfId="1"/>
  </tableColumns>
  <tableStyleInfo name="Standard - 1 header row" showFirstColumn="1"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8.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9.xml.rels><?xml version="1.0" encoding="UTF-8" standalone="yes"?>
<Relationships xmlns="http://schemas.openxmlformats.org/package/2006/relationships"><Relationship Id="rId1"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L58"/>
  <sheetViews>
    <sheetView tabSelected="1" workbookViewId="0"/>
  </sheetViews>
  <sheetFormatPr defaultColWidth="9.21875" defaultRowHeight="15" x14ac:dyDescent="0.25"/>
  <cols>
    <col min="1" max="1" width="255.77734375" style="85" bestFit="1" customWidth="1"/>
    <col min="2" max="16384" width="9.21875" style="85"/>
  </cols>
  <sheetData>
    <row r="1" spans="1:12" ht="15.6" x14ac:dyDescent="0.3">
      <c r="A1" s="245" t="s">
        <v>299</v>
      </c>
      <c r="C1" s="246"/>
      <c r="D1" s="246"/>
      <c r="E1" s="246"/>
      <c r="F1" s="246"/>
      <c r="G1" s="246"/>
      <c r="H1" s="246"/>
      <c r="I1" s="246"/>
      <c r="J1" s="246"/>
      <c r="K1" s="246"/>
      <c r="L1" s="246"/>
    </row>
    <row r="2" spans="1:12" ht="31.2" x14ac:dyDescent="0.3">
      <c r="A2" s="247" t="s">
        <v>300</v>
      </c>
      <c r="C2" s="246"/>
      <c r="D2" s="246"/>
      <c r="E2" s="246"/>
      <c r="F2" s="246"/>
      <c r="G2" s="246"/>
      <c r="H2" s="246"/>
      <c r="I2" s="246"/>
      <c r="J2" s="246"/>
      <c r="K2" s="246"/>
      <c r="L2" s="246"/>
    </row>
    <row r="3" spans="1:12" ht="15.6" x14ac:dyDescent="0.3">
      <c r="A3" s="247" t="s">
        <v>301</v>
      </c>
      <c r="C3" s="246"/>
      <c r="D3" s="246"/>
      <c r="E3" s="246"/>
      <c r="F3" s="246"/>
      <c r="G3" s="246"/>
      <c r="H3" s="246"/>
      <c r="I3" s="246"/>
      <c r="J3" s="246"/>
      <c r="K3" s="246"/>
      <c r="L3" s="246"/>
    </row>
    <row r="4" spans="1:12" ht="15.6" x14ac:dyDescent="0.3">
      <c r="A4" s="247" t="s">
        <v>372</v>
      </c>
      <c r="C4" s="248"/>
      <c r="D4" s="248"/>
      <c r="E4" s="248"/>
      <c r="F4" s="248"/>
      <c r="G4" s="248"/>
      <c r="H4" s="248"/>
      <c r="I4" s="248"/>
      <c r="J4" s="248"/>
      <c r="K4" s="248"/>
      <c r="L4" s="248"/>
    </row>
    <row r="5" spans="1:12" ht="15.6" x14ac:dyDescent="0.3">
      <c r="A5" s="247" t="s">
        <v>302</v>
      </c>
      <c r="C5" s="248"/>
      <c r="D5" s="248"/>
      <c r="E5" s="248"/>
      <c r="F5" s="248"/>
      <c r="G5" s="248"/>
      <c r="H5" s="248"/>
      <c r="I5" s="248"/>
      <c r="J5" s="248"/>
      <c r="K5" s="248"/>
      <c r="L5" s="248"/>
    </row>
    <row r="6" spans="1:12" ht="15.6" x14ac:dyDescent="0.3">
      <c r="A6" s="247" t="s">
        <v>303</v>
      </c>
      <c r="C6" s="248"/>
      <c r="D6" s="248"/>
      <c r="E6" s="248"/>
      <c r="F6" s="248"/>
      <c r="G6" s="248"/>
      <c r="H6" s="248"/>
      <c r="I6" s="248"/>
      <c r="J6" s="248"/>
      <c r="K6" s="248"/>
      <c r="L6" s="248"/>
    </row>
    <row r="7" spans="1:12" ht="15.6" x14ac:dyDescent="0.3">
      <c r="A7" s="247" t="s">
        <v>304</v>
      </c>
      <c r="C7" s="246"/>
      <c r="D7" s="246"/>
      <c r="E7" s="246"/>
      <c r="F7" s="246"/>
      <c r="G7" s="246"/>
      <c r="H7" s="246"/>
      <c r="I7" s="246"/>
      <c r="J7" s="246"/>
      <c r="K7" s="246"/>
      <c r="L7" s="246"/>
    </row>
    <row r="8" spans="1:12" ht="15.6" x14ac:dyDescent="0.3">
      <c r="A8" s="247" t="s">
        <v>305</v>
      </c>
      <c r="C8" s="246"/>
      <c r="D8" s="246"/>
      <c r="E8" s="246"/>
      <c r="F8" s="246"/>
      <c r="G8" s="246"/>
      <c r="H8" s="246"/>
      <c r="I8" s="246"/>
      <c r="J8" s="246"/>
      <c r="K8" s="246"/>
      <c r="L8" s="246"/>
    </row>
    <row r="9" spans="1:12" ht="15.6" x14ac:dyDescent="0.3">
      <c r="A9" s="247" t="s">
        <v>306</v>
      </c>
      <c r="C9" s="246"/>
      <c r="D9" s="246"/>
      <c r="E9" s="246"/>
      <c r="F9" s="246"/>
      <c r="G9" s="246"/>
      <c r="H9" s="246"/>
      <c r="I9" s="246"/>
      <c r="J9" s="246"/>
      <c r="K9" s="246"/>
      <c r="L9" s="246"/>
    </row>
    <row r="10" spans="1:12" ht="15.6" x14ac:dyDescent="0.3">
      <c r="A10" s="247" t="s">
        <v>307</v>
      </c>
      <c r="C10" s="246"/>
      <c r="D10" s="246"/>
      <c r="E10" s="246"/>
      <c r="F10" s="246"/>
      <c r="G10" s="246"/>
      <c r="H10" s="246"/>
      <c r="I10" s="246"/>
      <c r="J10" s="246"/>
      <c r="K10" s="246"/>
      <c r="L10" s="246"/>
    </row>
    <row r="11" spans="1:12" ht="15.6" x14ac:dyDescent="0.3">
      <c r="A11" s="245" t="s">
        <v>308</v>
      </c>
      <c r="C11" s="246"/>
      <c r="D11" s="246"/>
      <c r="E11" s="246"/>
      <c r="F11" s="246"/>
      <c r="G11" s="246"/>
      <c r="H11" s="246"/>
      <c r="I11" s="246"/>
      <c r="J11" s="246"/>
      <c r="K11" s="246"/>
      <c r="L11" s="246"/>
    </row>
    <row r="12" spans="1:12" ht="31.2" x14ac:dyDescent="0.3">
      <c r="A12" s="247" t="s">
        <v>309</v>
      </c>
      <c r="C12" s="246"/>
      <c r="D12" s="246"/>
      <c r="E12" s="246"/>
      <c r="F12" s="246"/>
      <c r="G12" s="246"/>
      <c r="H12" s="246"/>
      <c r="I12" s="246"/>
      <c r="J12" s="246"/>
      <c r="K12" s="246"/>
      <c r="L12" s="246"/>
    </row>
    <row r="13" spans="1:12" ht="15.6" x14ac:dyDescent="0.3">
      <c r="A13" s="245" t="s">
        <v>34</v>
      </c>
    </row>
    <row r="14" spans="1:12" ht="15.6" x14ac:dyDescent="0.3">
      <c r="A14" s="247" t="s">
        <v>310</v>
      </c>
      <c r="C14" s="246"/>
      <c r="D14" s="246"/>
      <c r="E14" s="246"/>
      <c r="F14" s="246"/>
      <c r="G14" s="246"/>
      <c r="H14" s="246"/>
      <c r="I14" s="246"/>
      <c r="J14" s="246"/>
      <c r="K14" s="246"/>
      <c r="L14" s="246"/>
    </row>
    <row r="15" spans="1:12" ht="15.6" x14ac:dyDescent="0.3">
      <c r="A15" s="245" t="s">
        <v>311</v>
      </c>
      <c r="C15" s="246"/>
      <c r="D15" s="246"/>
      <c r="E15" s="246"/>
      <c r="F15" s="246"/>
      <c r="G15" s="246"/>
      <c r="H15" s="246"/>
      <c r="I15" s="246"/>
      <c r="J15" s="246"/>
      <c r="K15" s="246"/>
      <c r="L15" s="246"/>
    </row>
    <row r="16" spans="1:12" ht="15.6" x14ac:dyDescent="0.3">
      <c r="A16" s="247" t="s">
        <v>373</v>
      </c>
      <c r="C16" s="248"/>
      <c r="D16" s="248"/>
      <c r="E16" s="248"/>
      <c r="F16" s="248"/>
      <c r="G16" s="248"/>
      <c r="H16" s="248"/>
      <c r="I16" s="248"/>
      <c r="J16" s="248"/>
      <c r="K16" s="248"/>
      <c r="L16" s="248"/>
    </row>
    <row r="17" spans="1:12" ht="31.2" x14ac:dyDescent="0.3">
      <c r="A17" s="247" t="s">
        <v>312</v>
      </c>
    </row>
    <row r="18" spans="1:12" ht="15.6" x14ac:dyDescent="0.3">
      <c r="A18" s="247" t="s">
        <v>374</v>
      </c>
      <c r="C18" s="246"/>
      <c r="D18" s="246"/>
      <c r="E18" s="246"/>
      <c r="F18" s="246"/>
      <c r="G18" s="246"/>
      <c r="H18" s="246"/>
      <c r="I18" s="246"/>
      <c r="J18" s="246"/>
      <c r="K18" s="246"/>
      <c r="L18" s="246"/>
    </row>
    <row r="19" spans="1:12" ht="15.6" x14ac:dyDescent="0.3">
      <c r="A19" s="247" t="s">
        <v>313</v>
      </c>
    </row>
    <row r="20" spans="1:12" ht="15.6" x14ac:dyDescent="0.3">
      <c r="A20" s="247" t="s">
        <v>314</v>
      </c>
      <c r="C20" s="248"/>
      <c r="D20" s="248"/>
      <c r="E20" s="248"/>
      <c r="F20" s="248"/>
      <c r="G20" s="248"/>
      <c r="H20" s="248"/>
      <c r="I20" s="248"/>
      <c r="J20" s="248"/>
      <c r="K20" s="248"/>
      <c r="L20" s="248"/>
    </row>
    <row r="21" spans="1:12" ht="15.6" x14ac:dyDescent="0.3">
      <c r="A21" s="247" t="s">
        <v>315</v>
      </c>
    </row>
    <row r="22" spans="1:12" ht="15.6" x14ac:dyDescent="0.3">
      <c r="A22" s="247" t="s">
        <v>316</v>
      </c>
      <c r="C22" s="246"/>
      <c r="D22" s="246"/>
      <c r="E22" s="246"/>
      <c r="F22" s="246"/>
      <c r="G22" s="246"/>
      <c r="H22" s="246"/>
      <c r="I22" s="246"/>
      <c r="J22" s="246"/>
      <c r="K22" s="246"/>
      <c r="L22" s="246"/>
    </row>
    <row r="23" spans="1:12" ht="15.6" x14ac:dyDescent="0.3">
      <c r="A23" s="247" t="s">
        <v>317</v>
      </c>
    </row>
    <row r="24" spans="1:12" ht="15.6" x14ac:dyDescent="0.3">
      <c r="A24" s="247" t="s">
        <v>318</v>
      </c>
      <c r="C24" s="248"/>
      <c r="D24" s="248"/>
      <c r="E24" s="248"/>
      <c r="F24" s="248"/>
      <c r="G24" s="248"/>
      <c r="H24" s="248"/>
      <c r="I24" s="248"/>
      <c r="J24" s="248"/>
      <c r="K24" s="248"/>
      <c r="L24" s="248"/>
    </row>
    <row r="25" spans="1:12" ht="15.6" x14ac:dyDescent="0.3">
      <c r="A25" s="247" t="s">
        <v>319</v>
      </c>
      <c r="C25" s="248"/>
      <c r="D25" s="248"/>
      <c r="E25" s="248"/>
      <c r="F25" s="248"/>
      <c r="G25" s="248"/>
      <c r="H25" s="248"/>
      <c r="I25" s="248"/>
      <c r="J25" s="248"/>
      <c r="K25" s="248"/>
      <c r="L25" s="248"/>
    </row>
    <row r="26" spans="1:12" ht="15.6" x14ac:dyDescent="0.3">
      <c r="A26" s="245" t="s">
        <v>37</v>
      </c>
      <c r="C26" s="246"/>
      <c r="D26" s="246"/>
      <c r="E26" s="246"/>
      <c r="F26" s="246"/>
      <c r="G26" s="246"/>
      <c r="H26" s="246"/>
      <c r="I26" s="246"/>
      <c r="J26" s="246"/>
      <c r="K26" s="246"/>
      <c r="L26" s="246"/>
    </row>
    <row r="27" spans="1:12" ht="15.6" x14ac:dyDescent="0.3">
      <c r="A27" s="247" t="s">
        <v>320</v>
      </c>
      <c r="C27" s="248"/>
      <c r="D27" s="248"/>
      <c r="E27" s="248"/>
      <c r="F27" s="248"/>
      <c r="G27" s="248"/>
      <c r="H27" s="248"/>
      <c r="I27" s="248"/>
      <c r="J27" s="248"/>
      <c r="K27" s="248"/>
      <c r="L27" s="248"/>
    </row>
    <row r="28" spans="1:12" ht="15.6" x14ac:dyDescent="0.3">
      <c r="A28" s="245" t="s">
        <v>321</v>
      </c>
      <c r="C28" s="248"/>
      <c r="D28" s="248"/>
      <c r="E28" s="248"/>
      <c r="F28" s="248"/>
      <c r="G28" s="248"/>
      <c r="H28" s="248"/>
      <c r="I28" s="248"/>
      <c r="J28" s="248"/>
      <c r="K28" s="248"/>
      <c r="L28" s="248"/>
    </row>
    <row r="29" spans="1:12" ht="15.6" x14ac:dyDescent="0.3">
      <c r="A29" s="247" t="s">
        <v>322</v>
      </c>
    </row>
    <row r="30" spans="1:12" ht="15.6" x14ac:dyDescent="0.3">
      <c r="A30" s="247" t="s">
        <v>323</v>
      </c>
      <c r="C30" s="246"/>
      <c r="D30" s="246"/>
      <c r="E30" s="246"/>
      <c r="F30" s="246"/>
      <c r="G30" s="246"/>
      <c r="H30" s="246"/>
      <c r="I30" s="246"/>
      <c r="J30" s="246"/>
      <c r="K30" s="246"/>
      <c r="L30" s="246"/>
    </row>
    <row r="31" spans="1:12" ht="15.6" x14ac:dyDescent="0.3">
      <c r="A31" s="249" t="s">
        <v>375</v>
      </c>
    </row>
    <row r="32" spans="1:12" ht="15.6" x14ac:dyDescent="0.3">
      <c r="A32" s="249" t="s">
        <v>376</v>
      </c>
      <c r="C32" s="250"/>
      <c r="D32" s="250"/>
      <c r="E32" s="250"/>
      <c r="F32" s="250"/>
      <c r="G32" s="250"/>
      <c r="H32" s="250"/>
      <c r="I32" s="250"/>
      <c r="J32" s="250"/>
      <c r="K32" s="250"/>
      <c r="L32" s="250"/>
    </row>
    <row r="33" spans="1:12" ht="15.6" x14ac:dyDescent="0.3">
      <c r="A33" s="249" t="s">
        <v>377</v>
      </c>
    </row>
    <row r="34" spans="1:12" ht="15.6" x14ac:dyDescent="0.3">
      <c r="A34" s="249" t="s">
        <v>378</v>
      </c>
      <c r="C34" s="246"/>
      <c r="D34" s="246"/>
      <c r="E34" s="246"/>
      <c r="F34" s="246"/>
      <c r="G34" s="246"/>
      <c r="H34" s="246"/>
      <c r="I34" s="246"/>
      <c r="J34" s="246"/>
      <c r="K34" s="246"/>
      <c r="L34" s="246"/>
    </row>
    <row r="35" spans="1:12" ht="15.6" x14ac:dyDescent="0.3">
      <c r="A35" s="247" t="s">
        <v>324</v>
      </c>
      <c r="C35" s="246"/>
      <c r="D35" s="246"/>
      <c r="E35" s="246"/>
      <c r="F35" s="246"/>
      <c r="G35" s="246"/>
      <c r="H35" s="246"/>
      <c r="I35" s="246"/>
      <c r="J35" s="246"/>
      <c r="K35" s="246"/>
      <c r="L35" s="246"/>
    </row>
    <row r="36" spans="1:12" ht="15.6" x14ac:dyDescent="0.3">
      <c r="A36" s="249" t="s">
        <v>379</v>
      </c>
      <c r="C36" s="246"/>
      <c r="D36" s="246"/>
      <c r="E36" s="246"/>
      <c r="F36" s="246"/>
      <c r="G36" s="246"/>
      <c r="H36" s="246"/>
      <c r="I36" s="246"/>
      <c r="J36" s="246"/>
      <c r="K36" s="246"/>
      <c r="L36" s="246"/>
    </row>
    <row r="37" spans="1:12" ht="15.6" x14ac:dyDescent="0.3">
      <c r="A37" s="249" t="s">
        <v>380</v>
      </c>
    </row>
    <row r="38" spans="1:12" ht="15.6" x14ac:dyDescent="0.3">
      <c r="A38" s="245" t="s">
        <v>325</v>
      </c>
    </row>
    <row r="39" spans="1:12" ht="15.6" x14ac:dyDescent="0.3">
      <c r="A39" s="247" t="s">
        <v>326</v>
      </c>
    </row>
    <row r="40" spans="1:12" ht="31.2" x14ac:dyDescent="0.3">
      <c r="A40" s="247" t="s">
        <v>327</v>
      </c>
    </row>
    <row r="41" spans="1:12" ht="15.6" x14ac:dyDescent="0.3">
      <c r="A41" s="247" t="s">
        <v>328</v>
      </c>
    </row>
    <row r="42" spans="1:12" ht="15.6" x14ac:dyDescent="0.3">
      <c r="A42" s="247" t="s">
        <v>329</v>
      </c>
    </row>
    <row r="43" spans="1:12" ht="15.6" x14ac:dyDescent="0.3">
      <c r="A43" s="247" t="s">
        <v>330</v>
      </c>
    </row>
    <row r="44" spans="1:12" ht="15.6" x14ac:dyDescent="0.3">
      <c r="A44" s="247" t="s">
        <v>331</v>
      </c>
    </row>
    <row r="45" spans="1:12" ht="15.6" x14ac:dyDescent="0.3">
      <c r="A45" s="247" t="s">
        <v>332</v>
      </c>
    </row>
    <row r="46" spans="1:12" ht="15.6" x14ac:dyDescent="0.3">
      <c r="A46" s="247" t="s">
        <v>333</v>
      </c>
    </row>
    <row r="47" spans="1:12" ht="15.6" x14ac:dyDescent="0.3">
      <c r="A47" s="247" t="s">
        <v>334</v>
      </c>
    </row>
    <row r="48" spans="1:12" ht="15.6" x14ac:dyDescent="0.3">
      <c r="A48" s="247" t="s">
        <v>335</v>
      </c>
    </row>
    <row r="49" spans="1:1" ht="15.6" x14ac:dyDescent="0.3">
      <c r="A49" s="247" t="s">
        <v>336</v>
      </c>
    </row>
    <row r="50" spans="1:1" ht="15.6" x14ac:dyDescent="0.3">
      <c r="A50" s="247" t="s">
        <v>337</v>
      </c>
    </row>
    <row r="51" spans="1:1" ht="15.6" x14ac:dyDescent="0.3">
      <c r="A51" s="247" t="s">
        <v>338</v>
      </c>
    </row>
    <row r="52" spans="1:1" ht="15.6" x14ac:dyDescent="0.3">
      <c r="A52" s="247" t="s">
        <v>339</v>
      </c>
    </row>
    <row r="53" spans="1:1" ht="15.6" x14ac:dyDescent="0.3">
      <c r="A53" s="247" t="s">
        <v>340</v>
      </c>
    </row>
    <row r="54" spans="1:1" ht="15.6" x14ac:dyDescent="0.3">
      <c r="A54" s="247" t="s">
        <v>381</v>
      </c>
    </row>
    <row r="55" spans="1:1" ht="15.6" x14ac:dyDescent="0.3">
      <c r="A55" s="247" t="s">
        <v>341</v>
      </c>
    </row>
    <row r="56" spans="1:1" ht="15.6" x14ac:dyDescent="0.3">
      <c r="A56" s="247" t="s">
        <v>342</v>
      </c>
    </row>
    <row r="57" spans="1:1" ht="15.6" x14ac:dyDescent="0.3">
      <c r="A57" s="245" t="s">
        <v>343</v>
      </c>
    </row>
    <row r="58" spans="1:1" ht="15.6" x14ac:dyDescent="0.3">
      <c r="A58" s="247" t="s">
        <v>344</v>
      </c>
    </row>
  </sheetData>
  <pageMargins left="0.7" right="0.7" top="0.75" bottom="0.75" header="0.3" footer="0.3"/>
  <pageSetup paperSize="9" orientation="portrait" r:id="rId1"/>
  <tableParts count="1">
    <tablePart r:id="rId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3"/>
  <dimension ref="A1:P74"/>
  <sheetViews>
    <sheetView topLeftCell="C1" zoomScale="80" zoomScaleNormal="80" workbookViewId="0">
      <selection activeCell="C1" sqref="C1"/>
    </sheetView>
  </sheetViews>
  <sheetFormatPr defaultColWidth="9.21875" defaultRowHeight="15" x14ac:dyDescent="0.25"/>
  <cols>
    <col min="1" max="1" width="0.77734375" style="85" hidden="1" customWidth="1"/>
    <col min="2" max="2" width="16.21875" style="85" hidden="1" customWidth="1"/>
    <col min="3" max="3" width="94.21875" style="85" customWidth="1"/>
    <col min="4" max="4" width="22.21875" style="85" bestFit="1" customWidth="1"/>
    <col min="5" max="5" width="22.77734375" style="85" bestFit="1" customWidth="1"/>
    <col min="6" max="6" width="13.44140625" style="85" bestFit="1" customWidth="1"/>
    <col min="7" max="7" width="18.44140625" style="85" bestFit="1" customWidth="1"/>
    <col min="8" max="8" width="16.77734375" style="85" bestFit="1" customWidth="1"/>
    <col min="9" max="9" width="21" style="85" customWidth="1"/>
    <col min="10" max="14" width="16.44140625" style="85" customWidth="1"/>
    <col min="15" max="15" width="10.44140625" style="85" bestFit="1" customWidth="1"/>
    <col min="16" max="16384" width="9.21875" style="85"/>
  </cols>
  <sheetData>
    <row r="1" spans="2:16" ht="15.6" x14ac:dyDescent="0.3">
      <c r="C1" s="88" t="s">
        <v>39</v>
      </c>
      <c r="F1" s="86"/>
      <c r="G1" s="87" t="s">
        <v>296</v>
      </c>
    </row>
    <row r="2" spans="2:16" x14ac:dyDescent="0.25">
      <c r="C2" s="66" t="s">
        <v>367</v>
      </c>
      <c r="D2" s="121"/>
    </row>
    <row r="3" spans="2:16" x14ac:dyDescent="0.25">
      <c r="C3" s="122" t="s">
        <v>365</v>
      </c>
      <c r="D3" s="123" t="s">
        <v>366</v>
      </c>
    </row>
    <row r="4" spans="2:16" ht="31.2" x14ac:dyDescent="0.25">
      <c r="C4" s="89" t="s">
        <v>0</v>
      </c>
      <c r="D4" s="90" t="s">
        <v>34</v>
      </c>
      <c r="E4" s="90" t="s">
        <v>36</v>
      </c>
      <c r="F4" s="90" t="s">
        <v>37</v>
      </c>
      <c r="G4" s="91" t="s">
        <v>38</v>
      </c>
    </row>
    <row r="5" spans="2:16" ht="15.6" x14ac:dyDescent="0.25">
      <c r="B5" s="85" t="str">
        <f t="shared" ref="B5:B37" si="0">$C5&amp;$G$1</f>
        <v>Scotland2022-23</v>
      </c>
      <c r="C5" s="92" t="s">
        <v>33</v>
      </c>
      <c r="D5" s="93">
        <f>VLOOKUP($B5,'DATA SoA overview'!$C$4:$AQ$1000,2,FALSE)</f>
        <v>4602</v>
      </c>
      <c r="E5" s="94">
        <f>VLOOKUP($B5,'DATA SoA overview'!$C$4:$AQ$1000,14,FALSE)</f>
        <v>299</v>
      </c>
      <c r="F5" s="95">
        <f>SUM(F6:F37)</f>
        <v>7140</v>
      </c>
      <c r="G5" s="96">
        <f t="shared" ref="G5:G37" si="1">D5+E5+F5</f>
        <v>12041</v>
      </c>
      <c r="H5" s="97"/>
      <c r="O5" s="98">
        <f t="shared" ref="O5:O24" si="2">H42-SUM(D42:G42)</f>
        <v>0</v>
      </c>
    </row>
    <row r="6" spans="2:16" ht="15.6" x14ac:dyDescent="0.3">
      <c r="B6" s="85" t="str">
        <f t="shared" si="0"/>
        <v>Aberdeen City2022-23</v>
      </c>
      <c r="C6" s="99" t="s">
        <v>1</v>
      </c>
      <c r="D6" s="100">
        <f>VLOOKUP($B6,'DATA SoA overview'!$C$4:$AQ$1000,2,FALSE)</f>
        <v>163</v>
      </c>
      <c r="E6" s="101">
        <f>VLOOKUP($B6,'DATA SoA overview'!$C$4:$AQ$1000,14,FALSE)</f>
        <v>1</v>
      </c>
      <c r="F6" s="102">
        <f>VLOOKUP($B6,'DATA SoA overview'!$C$4:$AQ$1000,24,FALSE)</f>
        <v>15</v>
      </c>
      <c r="G6" s="103">
        <f t="shared" si="1"/>
        <v>179</v>
      </c>
      <c r="H6" s="98"/>
      <c r="O6" s="98">
        <f t="shared" si="2"/>
        <v>0</v>
      </c>
    </row>
    <row r="7" spans="2:16" ht="15.6" x14ac:dyDescent="0.3">
      <c r="B7" s="85" t="str">
        <f t="shared" si="0"/>
        <v>Aberdeenshire2022-23</v>
      </c>
      <c r="C7" s="104" t="s">
        <v>2</v>
      </c>
      <c r="D7" s="100">
        <f>VLOOKUP($B7,'DATA SoA overview'!$C$4:$AQ$1000,2,FALSE)</f>
        <v>212</v>
      </c>
      <c r="E7" s="101">
        <f>VLOOKUP($B7,'DATA SoA overview'!$C$4:$AQ$1000,14,FALSE)</f>
        <v>0</v>
      </c>
      <c r="F7" s="102">
        <f>VLOOKUP($B7,'DATA SoA overview'!$C$4:$AQ$1000,24,FALSE)</f>
        <v>57</v>
      </c>
      <c r="G7" s="103">
        <f t="shared" si="1"/>
        <v>269</v>
      </c>
      <c r="H7" s="98"/>
      <c r="O7" s="98">
        <f t="shared" si="2"/>
        <v>0</v>
      </c>
    </row>
    <row r="8" spans="2:16" ht="15.6" x14ac:dyDescent="0.3">
      <c r="B8" s="85" t="str">
        <f t="shared" si="0"/>
        <v>Angus2022-23</v>
      </c>
      <c r="C8" s="104" t="s">
        <v>3</v>
      </c>
      <c r="D8" s="100">
        <f>VLOOKUP($B8,'DATA SoA overview'!$C$4:$AQ$1000,2,FALSE)</f>
        <v>59</v>
      </c>
      <c r="E8" s="101">
        <f>VLOOKUP($B8,'DATA SoA overview'!$C$4:$AQ$1000,14,FALSE)</f>
        <v>0</v>
      </c>
      <c r="F8" s="102">
        <f>VLOOKUP($B8,'DATA SoA overview'!$C$4:$AQ$1000,24,FALSE)</f>
        <v>0</v>
      </c>
      <c r="G8" s="103">
        <f t="shared" si="1"/>
        <v>59</v>
      </c>
      <c r="H8" s="98"/>
      <c r="O8" s="98">
        <f t="shared" si="2"/>
        <v>0</v>
      </c>
    </row>
    <row r="9" spans="2:16" ht="15.6" x14ac:dyDescent="0.3">
      <c r="B9" s="85" t="str">
        <f t="shared" si="0"/>
        <v>Argyll &amp; Bute2022-23</v>
      </c>
      <c r="C9" s="104" t="s">
        <v>4</v>
      </c>
      <c r="D9" s="100">
        <f>VLOOKUP($B9,'DATA SoA overview'!$C$4:$AQ$1000,2,FALSE)</f>
        <v>74</v>
      </c>
      <c r="E9" s="101">
        <f>VLOOKUP($B9,'DATA SoA overview'!$C$4:$AQ$1000,14,FALSE)</f>
        <v>0</v>
      </c>
      <c r="F9" s="102">
        <f>VLOOKUP($B9,'DATA SoA overview'!$C$4:$AQ$1000,24,FALSE)</f>
        <v>28</v>
      </c>
      <c r="G9" s="103">
        <f t="shared" si="1"/>
        <v>102</v>
      </c>
      <c r="H9" s="98"/>
      <c r="O9" s="98">
        <f t="shared" si="2"/>
        <v>0</v>
      </c>
    </row>
    <row r="10" spans="2:16" ht="15.6" x14ac:dyDescent="0.3">
      <c r="B10" s="85" t="str">
        <f t="shared" si="0"/>
        <v>Clackmannanshire2022-23</v>
      </c>
      <c r="C10" s="104" t="s">
        <v>5</v>
      </c>
      <c r="D10" s="100">
        <f>VLOOKUP($B10,'DATA SoA overview'!$C$4:$AQ$1000,2,FALSE)</f>
        <v>19</v>
      </c>
      <c r="E10" s="101">
        <f>VLOOKUP($B10,'DATA SoA overview'!$C$4:$AQ$1000,14,FALSE)</f>
        <v>0</v>
      </c>
      <c r="F10" s="102">
        <f>VLOOKUP($B10,'DATA SoA overview'!$C$4:$AQ$1000,24,FALSE)</f>
        <v>0</v>
      </c>
      <c r="G10" s="103">
        <f t="shared" si="1"/>
        <v>19</v>
      </c>
      <c r="H10" s="98"/>
      <c r="O10" s="98">
        <f t="shared" si="2"/>
        <v>0</v>
      </c>
    </row>
    <row r="11" spans="2:16" ht="15.6" x14ac:dyDescent="0.3">
      <c r="B11" s="85" t="str">
        <f t="shared" si="0"/>
        <v>Dumfries &amp; Galloway2022-23</v>
      </c>
      <c r="C11" s="104" t="s">
        <v>6</v>
      </c>
      <c r="D11" s="100">
        <f>VLOOKUP($B11,'DATA SoA overview'!$C$4:$AQ$1000,2,FALSE)</f>
        <v>240</v>
      </c>
      <c r="E11" s="101">
        <f>VLOOKUP($B11,'DATA SoA overview'!$C$4:$AQ$1000,14,FALSE)</f>
        <v>0</v>
      </c>
      <c r="F11" s="102">
        <f>VLOOKUP($B11,'DATA SoA overview'!$C$4:$AQ$1000,24,FALSE)</f>
        <v>0</v>
      </c>
      <c r="G11" s="103">
        <f t="shared" si="1"/>
        <v>240</v>
      </c>
      <c r="H11" s="98"/>
      <c r="O11" s="98">
        <f t="shared" si="2"/>
        <v>0</v>
      </c>
    </row>
    <row r="12" spans="2:16" ht="15.6" x14ac:dyDescent="0.3">
      <c r="B12" s="85" t="str">
        <f t="shared" si="0"/>
        <v>Dundee City2022-23</v>
      </c>
      <c r="C12" s="104" t="s">
        <v>7</v>
      </c>
      <c r="D12" s="100">
        <f>VLOOKUP($B12,'DATA SoA overview'!$C$4:$AQ$1000,2,FALSE)</f>
        <v>78</v>
      </c>
      <c r="E12" s="101">
        <f>VLOOKUP($B12,'DATA SoA overview'!$C$4:$AQ$1000,14,FALSE)</f>
        <v>0</v>
      </c>
      <c r="F12" s="102">
        <f>VLOOKUP($B12,'DATA SoA overview'!$C$4:$AQ$1000,24,FALSE)</f>
        <v>165</v>
      </c>
      <c r="G12" s="103">
        <f t="shared" si="1"/>
        <v>243</v>
      </c>
      <c r="H12" s="98"/>
      <c r="O12" s="98">
        <f t="shared" si="2"/>
        <v>0</v>
      </c>
      <c r="P12" s="105"/>
    </row>
    <row r="13" spans="2:16" ht="15.6" x14ac:dyDescent="0.3">
      <c r="B13" s="85" t="str">
        <f t="shared" si="0"/>
        <v>East Ayrshire2022-23</v>
      </c>
      <c r="C13" s="104" t="s">
        <v>8</v>
      </c>
      <c r="D13" s="100">
        <f>VLOOKUP($B13,'DATA SoA overview'!$C$4:$AQ$1000,2,FALSE)</f>
        <v>169</v>
      </c>
      <c r="E13" s="101">
        <f>VLOOKUP($B13,'DATA SoA overview'!$C$4:$AQ$1000,14,FALSE)</f>
        <v>0</v>
      </c>
      <c r="F13" s="102">
        <f>VLOOKUP($B13,'DATA SoA overview'!$C$4:$AQ$1000,24,FALSE)</f>
        <v>0</v>
      </c>
      <c r="G13" s="103">
        <f t="shared" si="1"/>
        <v>169</v>
      </c>
      <c r="H13" s="98"/>
      <c r="O13" s="98">
        <f t="shared" si="2"/>
        <v>0</v>
      </c>
    </row>
    <row r="14" spans="2:16" ht="15.6" x14ac:dyDescent="0.3">
      <c r="B14" s="85" t="str">
        <f t="shared" si="0"/>
        <v>East Dunbartonshire2022-23</v>
      </c>
      <c r="C14" s="104" t="s">
        <v>9</v>
      </c>
      <c r="D14" s="100">
        <f>VLOOKUP($B14,'DATA SoA overview'!$C$4:$AQ$1000,2,FALSE)</f>
        <v>33</v>
      </c>
      <c r="E14" s="101">
        <f>VLOOKUP($B14,'DATA SoA overview'!$C$4:$AQ$1000,14,FALSE)</f>
        <v>0</v>
      </c>
      <c r="F14" s="102">
        <f>VLOOKUP($B14,'DATA SoA overview'!$C$4:$AQ$1000,24,FALSE)</f>
        <v>20</v>
      </c>
      <c r="G14" s="103">
        <f t="shared" si="1"/>
        <v>53</v>
      </c>
      <c r="H14" s="98"/>
      <c r="O14" s="98">
        <f t="shared" si="2"/>
        <v>0</v>
      </c>
    </row>
    <row r="15" spans="2:16" ht="15.6" x14ac:dyDescent="0.3">
      <c r="B15" s="85" t="str">
        <f t="shared" si="0"/>
        <v>East Lothian2022-23</v>
      </c>
      <c r="C15" s="104" t="s">
        <v>10</v>
      </c>
      <c r="D15" s="100">
        <f>VLOOKUP($B15,'DATA SoA overview'!$C$4:$AQ$1000,2,FALSE)</f>
        <v>69</v>
      </c>
      <c r="E15" s="101">
        <f>VLOOKUP($B15,'DATA SoA overview'!$C$4:$AQ$1000,14,FALSE)</f>
        <v>0</v>
      </c>
      <c r="F15" s="102">
        <f>VLOOKUP($B15,'DATA SoA overview'!$C$4:$AQ$1000,24,FALSE)</f>
        <v>0</v>
      </c>
      <c r="G15" s="103">
        <f t="shared" si="1"/>
        <v>69</v>
      </c>
      <c r="H15" s="98"/>
      <c r="O15" s="98">
        <f t="shared" si="2"/>
        <v>0</v>
      </c>
      <c r="P15" s="105"/>
    </row>
    <row r="16" spans="2:16" ht="15.6" x14ac:dyDescent="0.3">
      <c r="B16" s="85" t="str">
        <f t="shared" si="0"/>
        <v>East Renfrewshire2022-23</v>
      </c>
      <c r="C16" s="104" t="s">
        <v>11</v>
      </c>
      <c r="D16" s="100">
        <f>VLOOKUP($B16,'DATA SoA overview'!$C$4:$AQ$1000,2,FALSE)</f>
        <v>76</v>
      </c>
      <c r="E16" s="101">
        <f>VLOOKUP($B16,'DATA SoA overview'!$C$4:$AQ$1000,14,FALSE)</f>
        <v>0</v>
      </c>
      <c r="F16" s="102">
        <f>VLOOKUP($B16,'DATA SoA overview'!$C$4:$AQ$1000,24,FALSE)</f>
        <v>7</v>
      </c>
      <c r="G16" s="103">
        <f t="shared" si="1"/>
        <v>83</v>
      </c>
      <c r="H16" s="98"/>
      <c r="O16" s="98">
        <f t="shared" si="2"/>
        <v>0</v>
      </c>
    </row>
    <row r="17" spans="2:16" ht="15.6" x14ac:dyDescent="0.3">
      <c r="B17" s="85" t="str">
        <f t="shared" si="0"/>
        <v>Edinburgh, City of2022-23</v>
      </c>
      <c r="C17" s="104" t="s">
        <v>12</v>
      </c>
      <c r="D17" s="100">
        <f>VLOOKUP($B17,'DATA SoA overview'!$C$4:$AQ$1000,2,FALSE)</f>
        <v>185</v>
      </c>
      <c r="E17" s="101">
        <f>VLOOKUP($B17,'DATA SoA overview'!$C$4:$AQ$1000,14,FALSE)</f>
        <v>166</v>
      </c>
      <c r="F17" s="102">
        <f>VLOOKUP($B17,'DATA SoA overview'!$C$4:$AQ$1000,24,FALSE)</f>
        <v>5170</v>
      </c>
      <c r="G17" s="103">
        <f t="shared" si="1"/>
        <v>5521</v>
      </c>
      <c r="H17" s="98"/>
      <c r="O17" s="98">
        <f t="shared" si="2"/>
        <v>0</v>
      </c>
    </row>
    <row r="18" spans="2:16" ht="15.6" x14ac:dyDescent="0.3">
      <c r="B18" s="85" t="str">
        <f t="shared" si="0"/>
        <v>Falkirk2022-23</v>
      </c>
      <c r="C18" s="104" t="s">
        <v>14</v>
      </c>
      <c r="D18" s="100">
        <f>VLOOKUP($B18,'DATA SoA overview'!$C$4:$AQ$1000,2,FALSE)</f>
        <v>54</v>
      </c>
      <c r="E18" s="101">
        <f>VLOOKUP($B18,'DATA SoA overview'!$C$4:$AQ$1000,14,FALSE)</f>
        <v>0</v>
      </c>
      <c r="F18" s="102">
        <f>VLOOKUP($B18,'DATA SoA overview'!$C$4:$AQ$1000,24,FALSE)</f>
        <v>1</v>
      </c>
      <c r="G18" s="103">
        <f t="shared" si="1"/>
        <v>55</v>
      </c>
      <c r="H18" s="98"/>
      <c r="O18" s="98">
        <f t="shared" si="2"/>
        <v>0</v>
      </c>
    </row>
    <row r="19" spans="2:16" ht="15.6" x14ac:dyDescent="0.3">
      <c r="B19" s="85" t="str">
        <f t="shared" si="0"/>
        <v>Fife2022-23</v>
      </c>
      <c r="C19" s="104" t="s">
        <v>15</v>
      </c>
      <c r="D19" s="100">
        <f>VLOOKUP($B19,'DATA SoA overview'!$C$4:$AQ$1000,2,FALSE)</f>
        <v>186</v>
      </c>
      <c r="E19" s="101">
        <f>VLOOKUP($B19,'DATA SoA overview'!$C$4:$AQ$1000,14,FALSE)</f>
        <v>0</v>
      </c>
      <c r="F19" s="102">
        <f>VLOOKUP($B19,'DATA SoA overview'!$C$4:$AQ$1000,24,FALSE)</f>
        <v>0</v>
      </c>
      <c r="G19" s="103">
        <f t="shared" si="1"/>
        <v>186</v>
      </c>
      <c r="H19" s="98"/>
      <c r="O19" s="98">
        <f t="shared" si="2"/>
        <v>0</v>
      </c>
    </row>
    <row r="20" spans="2:16" ht="15.6" x14ac:dyDescent="0.3">
      <c r="B20" s="85" t="str">
        <f t="shared" si="0"/>
        <v>Glasgow City2022-23</v>
      </c>
      <c r="C20" s="104" t="s">
        <v>16</v>
      </c>
      <c r="D20" s="100">
        <f>VLOOKUP($B20,'DATA SoA overview'!$C$4:$AQ$1000,2,FALSE)</f>
        <v>584</v>
      </c>
      <c r="E20" s="101">
        <f>VLOOKUP($B20,'DATA SoA overview'!$C$4:$AQ$1000,14,FALSE)</f>
        <v>91</v>
      </c>
      <c r="F20" s="102">
        <f>VLOOKUP($B20,'DATA SoA overview'!$C$4:$AQ$1000,24,FALSE)</f>
        <v>422</v>
      </c>
      <c r="G20" s="103">
        <f t="shared" si="1"/>
        <v>1097</v>
      </c>
      <c r="H20" s="98"/>
      <c r="O20" s="98">
        <f t="shared" si="2"/>
        <v>0</v>
      </c>
    </row>
    <row r="21" spans="2:16" ht="15.6" x14ac:dyDescent="0.3">
      <c r="B21" s="85" t="str">
        <f t="shared" si="0"/>
        <v>Highland2022-23</v>
      </c>
      <c r="C21" s="104" t="s">
        <v>17</v>
      </c>
      <c r="D21" s="100">
        <f>VLOOKUP($B21,'DATA SoA overview'!$C$4:$AQ$1000,2,FALSE)</f>
        <v>337</v>
      </c>
      <c r="E21" s="101">
        <f>VLOOKUP($B21,'DATA SoA overview'!$C$4:$AQ$1000,14,FALSE)</f>
        <v>0</v>
      </c>
      <c r="F21" s="102">
        <f>VLOOKUP($B21,'DATA SoA overview'!$C$4:$AQ$1000,24,FALSE)</f>
        <v>28</v>
      </c>
      <c r="G21" s="103">
        <f t="shared" si="1"/>
        <v>365</v>
      </c>
      <c r="H21" s="98"/>
      <c r="O21" s="98">
        <f t="shared" si="2"/>
        <v>0</v>
      </c>
    </row>
    <row r="22" spans="2:16" ht="15.6" x14ac:dyDescent="0.3">
      <c r="B22" s="85" t="str">
        <f t="shared" si="0"/>
        <v>Inverclyde2022-23</v>
      </c>
      <c r="C22" s="104" t="s">
        <v>18</v>
      </c>
      <c r="D22" s="100">
        <f>VLOOKUP($B22,'DATA SoA overview'!$C$4:$AQ$1000,2,FALSE)</f>
        <v>128</v>
      </c>
      <c r="E22" s="101">
        <f>VLOOKUP($B22,'DATA SoA overview'!$C$4:$AQ$1000,14,FALSE)</f>
        <v>0</v>
      </c>
      <c r="F22" s="102">
        <f>VLOOKUP($B22,'DATA SoA overview'!$C$4:$AQ$1000,24,FALSE)</f>
        <v>0</v>
      </c>
      <c r="G22" s="103">
        <f t="shared" si="1"/>
        <v>128</v>
      </c>
      <c r="H22" s="98"/>
      <c r="O22" s="98">
        <f t="shared" si="2"/>
        <v>0</v>
      </c>
    </row>
    <row r="23" spans="2:16" ht="15.6" x14ac:dyDescent="0.3">
      <c r="B23" s="85" t="str">
        <f t="shared" si="0"/>
        <v>Midlothian2022-23</v>
      </c>
      <c r="C23" s="104" t="s">
        <v>19</v>
      </c>
      <c r="D23" s="100">
        <f>VLOOKUP($B23,'DATA SoA overview'!$C$4:$AQ$1000,2,FALSE)</f>
        <v>33</v>
      </c>
      <c r="E23" s="101">
        <f>VLOOKUP($B23,'DATA SoA overview'!$C$4:$AQ$1000,14,FALSE)</f>
        <v>0</v>
      </c>
      <c r="F23" s="102">
        <v>2</v>
      </c>
      <c r="G23" s="103">
        <f t="shared" si="1"/>
        <v>35</v>
      </c>
      <c r="H23" s="98"/>
      <c r="O23" s="98">
        <f t="shared" si="2"/>
        <v>0</v>
      </c>
    </row>
    <row r="24" spans="2:16" ht="15.6" x14ac:dyDescent="0.3">
      <c r="B24" s="85" t="str">
        <f t="shared" si="0"/>
        <v>Moray2022-23</v>
      </c>
      <c r="C24" s="104" t="s">
        <v>20</v>
      </c>
      <c r="D24" s="100">
        <f>VLOOKUP($B24,'DATA SoA overview'!$C$4:$AQ$1000,2,FALSE)</f>
        <v>50</v>
      </c>
      <c r="E24" s="101">
        <f>VLOOKUP($B24,'DATA SoA overview'!$C$4:$AQ$1000,14,FALSE)</f>
        <v>0</v>
      </c>
      <c r="F24" s="102">
        <f>VLOOKUP($B24,'DATA SoA overview'!$C$4:$AQ$1000,24,FALSE)</f>
        <v>16</v>
      </c>
      <c r="G24" s="103">
        <f t="shared" si="1"/>
        <v>66</v>
      </c>
      <c r="H24" s="98"/>
      <c r="O24" s="98">
        <f t="shared" si="2"/>
        <v>0</v>
      </c>
    </row>
    <row r="25" spans="2:16" ht="15.6" x14ac:dyDescent="0.3">
      <c r="B25" s="85" t="str">
        <f t="shared" si="0"/>
        <v>Na h-Eileanan Siar2022-23</v>
      </c>
      <c r="C25" s="104" t="s">
        <v>269</v>
      </c>
      <c r="D25" s="100">
        <f>VLOOKUP($B25,'DATA SoA overview'!$C$4:$AQ$1000,2,FALSE)</f>
        <v>27</v>
      </c>
      <c r="E25" s="101">
        <f>VLOOKUP($B25,'DATA SoA overview'!$C$4:$AQ$1000,14,FALSE)</f>
        <v>0</v>
      </c>
      <c r="F25" s="102">
        <f>VLOOKUP($B25,'DATA SoA overview'!$C$4:$AQ$1000,24,FALSE)</f>
        <v>0</v>
      </c>
      <c r="G25" s="103">
        <f>D25+E25+F25</f>
        <v>27</v>
      </c>
      <c r="H25" s="98"/>
      <c r="O25" s="98"/>
    </row>
    <row r="26" spans="2:16" ht="15.6" x14ac:dyDescent="0.3">
      <c r="B26" s="85" t="str">
        <f t="shared" si="0"/>
        <v>North Ayrshire2022-23</v>
      </c>
      <c r="C26" s="104" t="s">
        <v>21</v>
      </c>
      <c r="D26" s="100">
        <f>VLOOKUP($B26,'DATA SoA overview'!$C$4:$AQ$1000,2,FALSE)</f>
        <v>110</v>
      </c>
      <c r="E26" s="101">
        <f>VLOOKUP($B26,'DATA SoA overview'!$C$4:$AQ$1000,14,FALSE)</f>
        <v>0</v>
      </c>
      <c r="F26" s="102">
        <f>VLOOKUP($B26,'DATA SoA overview'!$C$4:$AQ$1000,24,FALSE)</f>
        <v>2</v>
      </c>
      <c r="G26" s="103">
        <f t="shared" si="1"/>
        <v>112</v>
      </c>
      <c r="H26" s="98"/>
      <c r="O26" s="98">
        <f t="shared" ref="O26:O37" si="3">H63-SUM(D63:G63)</f>
        <v>0</v>
      </c>
    </row>
    <row r="27" spans="2:16" ht="15.6" x14ac:dyDescent="0.3">
      <c r="B27" s="85" t="str">
        <f t="shared" si="0"/>
        <v>North Lanarkshire2022-23</v>
      </c>
      <c r="C27" s="104" t="s">
        <v>22</v>
      </c>
      <c r="D27" s="100">
        <f>VLOOKUP($B27,'DATA SoA overview'!$C$4:$AQ$1000,2,FALSE)</f>
        <v>270</v>
      </c>
      <c r="E27" s="101">
        <f>VLOOKUP($B27,'DATA SoA overview'!$C$4:$AQ$1000,14,FALSE)</f>
        <v>10</v>
      </c>
      <c r="F27" s="102">
        <f>VLOOKUP($B27,'DATA SoA overview'!$C$4:$AQ$1000,24,FALSE)</f>
        <v>84</v>
      </c>
      <c r="G27" s="103">
        <f t="shared" si="1"/>
        <v>364</v>
      </c>
      <c r="H27" s="98"/>
      <c r="O27" s="98">
        <f t="shared" si="3"/>
        <v>0</v>
      </c>
    </row>
    <row r="28" spans="2:16" ht="15.6" x14ac:dyDescent="0.3">
      <c r="B28" s="85" t="str">
        <f t="shared" si="0"/>
        <v>Orkney2022-23</v>
      </c>
      <c r="C28" s="104" t="s">
        <v>23</v>
      </c>
      <c r="D28" s="100">
        <f>VLOOKUP($B28,'DATA SoA overview'!$C$4:$AQ$1000,2,FALSE)</f>
        <v>79</v>
      </c>
      <c r="E28" s="101">
        <f>VLOOKUP($B28,'DATA SoA overview'!$C$4:$AQ$1000,14,FALSE)</f>
        <v>26</v>
      </c>
      <c r="F28" s="102">
        <f>VLOOKUP($B28,'DATA SoA overview'!$C$4:$AQ$1000,24,FALSE)</f>
        <v>0</v>
      </c>
      <c r="G28" s="103">
        <f t="shared" si="1"/>
        <v>105</v>
      </c>
      <c r="H28" s="98"/>
      <c r="O28" s="98">
        <f t="shared" si="3"/>
        <v>0</v>
      </c>
    </row>
    <row r="29" spans="2:16" ht="15.6" x14ac:dyDescent="0.3">
      <c r="B29" s="85" t="str">
        <f t="shared" si="0"/>
        <v>Perth &amp; Kinross2022-23</v>
      </c>
      <c r="C29" s="104" t="s">
        <v>24</v>
      </c>
      <c r="D29" s="100">
        <f>VLOOKUP($B29,'DATA SoA overview'!$C$4:$AQ$1000,2,FALSE)</f>
        <v>212</v>
      </c>
      <c r="E29" s="101">
        <f>VLOOKUP($B29,'DATA SoA overview'!$C$4:$AQ$1000,14,FALSE)</f>
        <v>5</v>
      </c>
      <c r="F29" s="102">
        <f>VLOOKUP($B29,'DATA SoA overview'!$C$4:$AQ$1000,24,FALSE)</f>
        <v>180</v>
      </c>
      <c r="G29" s="103">
        <f t="shared" si="1"/>
        <v>397</v>
      </c>
      <c r="H29" s="98"/>
      <c r="O29" s="98">
        <f t="shared" si="3"/>
        <v>0</v>
      </c>
    </row>
    <row r="30" spans="2:16" ht="15.6" x14ac:dyDescent="0.3">
      <c r="B30" s="85" t="str">
        <f t="shared" si="0"/>
        <v>Renfrewshire2022-23</v>
      </c>
      <c r="C30" s="104" t="s">
        <v>25</v>
      </c>
      <c r="D30" s="100">
        <f>VLOOKUP($B30,'DATA SoA overview'!$C$4:$AQ$1000,2,FALSE)</f>
        <v>157</v>
      </c>
      <c r="E30" s="101">
        <f>VLOOKUP($B30,'DATA SoA overview'!$C$4:$AQ$1000,14,FALSE)</f>
        <v>0</v>
      </c>
      <c r="F30" s="102">
        <f>VLOOKUP($B30,'DATA SoA overview'!$C$4:$AQ$1000,24,FALSE)</f>
        <v>16</v>
      </c>
      <c r="G30" s="103">
        <f t="shared" si="1"/>
        <v>173</v>
      </c>
      <c r="H30" s="98"/>
      <c r="O30" s="98">
        <f t="shared" si="3"/>
        <v>0</v>
      </c>
      <c r="P30" s="105"/>
    </row>
    <row r="31" spans="2:16" ht="15.6" x14ac:dyDescent="0.3">
      <c r="B31" s="85" t="str">
        <f t="shared" si="0"/>
        <v>Scottish Borders, The2022-23</v>
      </c>
      <c r="C31" s="104" t="s">
        <v>26</v>
      </c>
      <c r="D31" s="100">
        <f>VLOOKUP($B31,'DATA SoA overview'!$C$4:$AQ$1000,2,FALSE)</f>
        <v>63</v>
      </c>
      <c r="E31" s="101">
        <f>VLOOKUP($B31,'DATA SoA overview'!$C$4:$AQ$1000,14,FALSE)</f>
        <v>0</v>
      </c>
      <c r="F31" s="102">
        <f>VLOOKUP($B31,'DATA SoA overview'!$C$4:$AQ$1000,24,FALSE)</f>
        <v>0</v>
      </c>
      <c r="G31" s="103">
        <f t="shared" si="1"/>
        <v>63</v>
      </c>
      <c r="H31" s="98"/>
      <c r="O31" s="98">
        <f t="shared" si="3"/>
        <v>0</v>
      </c>
    </row>
    <row r="32" spans="2:16" ht="15.6" x14ac:dyDescent="0.3">
      <c r="B32" s="85" t="str">
        <f t="shared" si="0"/>
        <v>Shetland2022-23</v>
      </c>
      <c r="C32" s="104" t="s">
        <v>27</v>
      </c>
      <c r="D32" s="100">
        <f>VLOOKUP($B32,'DATA SoA overview'!$C$4:$AQ$1000,2,FALSE)</f>
        <v>33</v>
      </c>
      <c r="E32" s="101">
        <f>VLOOKUP($B32,'DATA SoA overview'!$C$4:$AQ$1000,14,FALSE)</f>
        <v>0</v>
      </c>
      <c r="F32" s="102">
        <f>VLOOKUP($B32,'DATA SoA overview'!$C$4:$AQ$1000,24,FALSE)</f>
        <v>0</v>
      </c>
      <c r="G32" s="103">
        <f t="shared" si="1"/>
        <v>33</v>
      </c>
      <c r="H32" s="98"/>
      <c r="O32" s="98">
        <f t="shared" si="3"/>
        <v>0</v>
      </c>
    </row>
    <row r="33" spans="2:15" ht="15.6" x14ac:dyDescent="0.3">
      <c r="B33" s="85" t="str">
        <f t="shared" si="0"/>
        <v>South Ayrshire2022-23</v>
      </c>
      <c r="C33" s="104" t="s">
        <v>28</v>
      </c>
      <c r="D33" s="100">
        <f>VLOOKUP($B33,'DATA SoA overview'!$C$4:$AQ$1000,2,FALSE)</f>
        <v>118</v>
      </c>
      <c r="E33" s="101">
        <f>VLOOKUP($B33,'DATA SoA overview'!$C$4:$AQ$1000,14,FALSE)</f>
        <v>0</v>
      </c>
      <c r="F33" s="102">
        <f>VLOOKUP($B33,'DATA SoA overview'!$C$4:$AQ$1000,24,FALSE)</f>
        <v>75</v>
      </c>
      <c r="G33" s="103">
        <f t="shared" si="1"/>
        <v>193</v>
      </c>
      <c r="H33" s="98"/>
      <c r="O33" s="98">
        <f t="shared" si="3"/>
        <v>0</v>
      </c>
    </row>
    <row r="34" spans="2:15" ht="15.6" x14ac:dyDescent="0.3">
      <c r="B34" s="85" t="str">
        <f t="shared" si="0"/>
        <v>South Lanarkshire2022-23</v>
      </c>
      <c r="C34" s="104" t="s">
        <v>29</v>
      </c>
      <c r="D34" s="100">
        <f>VLOOKUP($B34,'DATA SoA overview'!$C$4:$AQ$1000,2,FALSE)</f>
        <v>468</v>
      </c>
      <c r="E34" s="101">
        <f>VLOOKUP($B34,'DATA SoA overview'!$C$4:$AQ$1000,14,FALSE)</f>
        <v>0</v>
      </c>
      <c r="F34" s="102">
        <f>VLOOKUP($B34,'DATA SoA overview'!$C$4:$AQ$1000,24,FALSE)</f>
        <v>439</v>
      </c>
      <c r="G34" s="103">
        <f t="shared" si="1"/>
        <v>907</v>
      </c>
      <c r="H34" s="98"/>
      <c r="O34" s="98">
        <f t="shared" si="3"/>
        <v>0</v>
      </c>
    </row>
    <row r="35" spans="2:15" ht="15.6" x14ac:dyDescent="0.3">
      <c r="B35" s="85" t="str">
        <f t="shared" si="0"/>
        <v>Stirling2022-23</v>
      </c>
      <c r="C35" s="104" t="s">
        <v>30</v>
      </c>
      <c r="D35" s="100">
        <f>VLOOKUP($B35,'DATA SoA overview'!$C$4:$AQ$1000,2,FALSE)</f>
        <v>72</v>
      </c>
      <c r="E35" s="101">
        <f>VLOOKUP($B35,'DATA SoA overview'!$C$4:$AQ$1000,14,FALSE)</f>
        <v>0</v>
      </c>
      <c r="F35" s="102">
        <v>409</v>
      </c>
      <c r="G35" s="103">
        <f t="shared" si="1"/>
        <v>481</v>
      </c>
      <c r="H35" s="98"/>
      <c r="O35" s="98">
        <f t="shared" si="3"/>
        <v>0</v>
      </c>
    </row>
    <row r="36" spans="2:15" ht="15.6" x14ac:dyDescent="0.3">
      <c r="B36" s="85" t="str">
        <f t="shared" si="0"/>
        <v>West Dunbartonshire2022-23</v>
      </c>
      <c r="C36" s="104" t="s">
        <v>31</v>
      </c>
      <c r="D36" s="100">
        <f>VLOOKUP($B36,'DATA SoA overview'!$C$4:$AQ$1000,2,FALSE)</f>
        <v>56</v>
      </c>
      <c r="E36" s="101">
        <f>VLOOKUP($B36,'DATA SoA overview'!$C$4:$AQ$1000,14,FALSE)</f>
        <v>0</v>
      </c>
      <c r="F36" s="100">
        <f>VLOOKUP($B36,'DATA SoA overview'!$C$4:$AQ$1000,24,FALSE)</f>
        <v>4</v>
      </c>
      <c r="G36" s="103">
        <f t="shared" si="1"/>
        <v>60</v>
      </c>
      <c r="H36" s="98"/>
      <c r="O36" s="98">
        <f t="shared" si="3"/>
        <v>0</v>
      </c>
    </row>
    <row r="37" spans="2:15" ht="15.6" x14ac:dyDescent="0.3">
      <c r="B37" s="85" t="str">
        <f t="shared" si="0"/>
        <v>West Lothian2022-23</v>
      </c>
      <c r="C37" s="106" t="s">
        <v>32</v>
      </c>
      <c r="D37" s="107">
        <f>VLOOKUP($B37,'DATA SoA overview'!$C$4:$AQ$1000,2,FALSE)</f>
        <v>188</v>
      </c>
      <c r="E37" s="108">
        <f>VLOOKUP($B37,'DATA SoA overview'!$C$4:$AQ$1000,14,FALSE)</f>
        <v>0</v>
      </c>
      <c r="F37" s="109">
        <f>VLOOKUP($B37,'DATA SoA overview'!$C$4:$AQ$1000,24,FALSE)</f>
        <v>0</v>
      </c>
      <c r="G37" s="110">
        <f t="shared" si="1"/>
        <v>188</v>
      </c>
      <c r="H37" s="98"/>
      <c r="O37" s="98">
        <f t="shared" si="3"/>
        <v>0</v>
      </c>
    </row>
    <row r="38" spans="2:15" ht="15.6" x14ac:dyDescent="0.25">
      <c r="C38" s="111"/>
      <c r="D38" s="112"/>
      <c r="E38" s="112"/>
      <c r="F38" s="112"/>
      <c r="G38" s="112"/>
      <c r="J38" s="113">
        <f>D42-SUM(D43:D74)</f>
        <v>0</v>
      </c>
      <c r="K38" s="113">
        <f>E42-SUM(E43:E74)</f>
        <v>0</v>
      </c>
      <c r="L38" s="113">
        <f>F42-SUM(F43:F74)</f>
        <v>0</v>
      </c>
      <c r="M38" s="113">
        <f>G42-SUM(G43:G74)</f>
        <v>0</v>
      </c>
      <c r="N38" s="113">
        <f>H42-SUM(H43:H74)</f>
        <v>0</v>
      </c>
      <c r="O38" s="112">
        <f t="shared" ref="O38" si="4">N38-SUM(J38:M38)</f>
        <v>0</v>
      </c>
    </row>
    <row r="39" spans="2:15" ht="15.6" x14ac:dyDescent="0.3">
      <c r="C39" s="88" t="s">
        <v>40</v>
      </c>
    </row>
    <row r="40" spans="2:15" x14ac:dyDescent="0.25">
      <c r="C40" s="122" t="s">
        <v>365</v>
      </c>
      <c r="D40" s="123" t="s">
        <v>366</v>
      </c>
    </row>
    <row r="41" spans="2:15" ht="31.2" x14ac:dyDescent="0.25">
      <c r="C41" s="89" t="s">
        <v>0</v>
      </c>
      <c r="D41" s="91" t="s">
        <v>34</v>
      </c>
      <c r="E41" s="89" t="s">
        <v>36</v>
      </c>
      <c r="F41" s="91" t="s">
        <v>37</v>
      </c>
      <c r="G41" s="91" t="s">
        <v>42</v>
      </c>
      <c r="H41" s="91" t="s">
        <v>41</v>
      </c>
    </row>
    <row r="42" spans="2:15" ht="15.6" x14ac:dyDescent="0.25">
      <c r="C42" s="115" t="s">
        <v>33</v>
      </c>
      <c r="D42" s="116">
        <f>VLOOKUP($B5,'DATA SoA overview'!$C$4:$AQ$1000,3,FALSE)</f>
        <v>21683575.789999999</v>
      </c>
      <c r="E42" s="117">
        <f>VLOOKUP($B5,'DATA SoA overview'!$C$4:$AQ$1000,15,FALSE)</f>
        <v>2942079.3099999996</v>
      </c>
      <c r="F42" s="96">
        <f>SUM(F43:F74)</f>
        <v>5351613.78</v>
      </c>
      <c r="G42" s="96">
        <f>VLOOKUP($B5,'DATA SoA overview'!$C$4:$AQ$1000,34,FALSE)</f>
        <v>6702737.4783931924</v>
      </c>
      <c r="H42" s="96">
        <f>SUM(D42:G42)</f>
        <v>36680006.358393192</v>
      </c>
    </row>
    <row r="43" spans="2:15" ht="15.6" x14ac:dyDescent="0.3">
      <c r="C43" s="104" t="s">
        <v>1</v>
      </c>
      <c r="D43" s="100">
        <f>VLOOKUP($B6,'DATA SoA overview'!$C$4:$AQ$1000,3,FALSE)</f>
        <v>790318.59</v>
      </c>
      <c r="E43" s="101">
        <f>VLOOKUP($B6,'DATA SoA overview'!$C$4:$AQ$1000,15,FALSE)</f>
        <v>10044</v>
      </c>
      <c r="F43" s="102">
        <f>VLOOKUP($B6,'DATA SoA overview'!$C$4:$AQ$1000,25,FALSE)</f>
        <v>41167.24</v>
      </c>
      <c r="G43" s="118">
        <f>VLOOKUP($B6,'DATA SoA overview'!$C$4:$AQ$1000,34,FALSE)</f>
        <v>387520.33999999997</v>
      </c>
      <c r="H43" s="103">
        <f>SUM(D43:G43)</f>
        <v>1229050.17</v>
      </c>
    </row>
    <row r="44" spans="2:15" ht="15.6" x14ac:dyDescent="0.3">
      <c r="C44" s="104" t="s">
        <v>2</v>
      </c>
      <c r="D44" s="100">
        <f>VLOOKUP($B7,'DATA SoA overview'!$C$4:$AQ$1000,3,FALSE)</f>
        <v>1142947</v>
      </c>
      <c r="E44" s="101">
        <f>VLOOKUP($B7,'DATA SoA overview'!$C$4:$AQ$1000,15,FALSE)</f>
        <v>0</v>
      </c>
      <c r="F44" s="102">
        <f>VLOOKUP($B7,'DATA SoA overview'!$C$4:$AQ$1000,25,FALSE)</f>
        <v>12488</v>
      </c>
      <c r="G44" s="118">
        <f>VLOOKUP($B7,'DATA SoA overview'!$C$4:$AQ$1000,34,FALSE)</f>
        <v>0</v>
      </c>
      <c r="H44" s="103">
        <f t="shared" ref="H44:H74" si="5">SUM(D44:G44)</f>
        <v>1155435</v>
      </c>
    </row>
    <row r="45" spans="2:15" ht="15.6" x14ac:dyDescent="0.3">
      <c r="C45" s="104" t="s">
        <v>3</v>
      </c>
      <c r="D45" s="100">
        <f>VLOOKUP($B8,'DATA SoA overview'!$C$4:$AQ$1000,3,FALSE)</f>
        <v>254718</v>
      </c>
      <c r="E45" s="101">
        <f>VLOOKUP($B8,'DATA SoA overview'!$C$4:$AQ$1000,15,FALSE)</f>
        <v>0</v>
      </c>
      <c r="F45" s="102">
        <f>VLOOKUP($B8,'DATA SoA overview'!$C$4:$AQ$1000,25,FALSE)</f>
        <v>0</v>
      </c>
      <c r="G45" s="118">
        <f>VLOOKUP($B8,'DATA SoA overview'!$C$4:$AQ$1000,34,FALSE)</f>
        <v>67799</v>
      </c>
      <c r="H45" s="103">
        <f t="shared" si="5"/>
        <v>322517</v>
      </c>
    </row>
    <row r="46" spans="2:15" ht="15.6" x14ac:dyDescent="0.3">
      <c r="C46" s="104" t="s">
        <v>4</v>
      </c>
      <c r="D46" s="100">
        <f>VLOOKUP($B9,'DATA SoA overview'!$C$4:$AQ$1000,3,FALSE)</f>
        <v>379504</v>
      </c>
      <c r="E46" s="101">
        <f>VLOOKUP($B9,'DATA SoA overview'!$C$4:$AQ$1000,15,FALSE)</f>
        <v>0</v>
      </c>
      <c r="F46" s="102">
        <f>VLOOKUP($B9,'DATA SoA overview'!$C$4:$AQ$1000,25,FALSE)</f>
        <v>400670.65</v>
      </c>
      <c r="G46" s="118">
        <f>VLOOKUP($B9,'DATA SoA overview'!$C$4:$AQ$1000,34,FALSE)</f>
        <v>0</v>
      </c>
      <c r="H46" s="103">
        <f t="shared" si="5"/>
        <v>780174.65</v>
      </c>
    </row>
    <row r="47" spans="2:15" ht="15.6" x14ac:dyDescent="0.3">
      <c r="C47" s="104" t="s">
        <v>5</v>
      </c>
      <c r="D47" s="100">
        <f>VLOOKUP($B10,'DATA SoA overview'!$C$4:$AQ$1000,3,FALSE)</f>
        <v>122547</v>
      </c>
      <c r="E47" s="101">
        <f>VLOOKUP($B10,'DATA SoA overview'!$C$4:$AQ$1000,15,FALSE)</f>
        <v>0</v>
      </c>
      <c r="F47" s="102">
        <f>VLOOKUP($B10,'DATA SoA overview'!$C$4:$AQ$1000,25,FALSE)</f>
        <v>0</v>
      </c>
      <c r="G47" s="118">
        <f>VLOOKUP($B10,'DATA SoA overview'!$C$4:$AQ$1000,34,FALSE)</f>
        <v>19852</v>
      </c>
      <c r="H47" s="103">
        <f t="shared" si="5"/>
        <v>142399</v>
      </c>
    </row>
    <row r="48" spans="2:15" ht="15.6" x14ac:dyDescent="0.3">
      <c r="C48" s="104" t="s">
        <v>6</v>
      </c>
      <c r="D48" s="100">
        <f>VLOOKUP($B11,'DATA SoA overview'!$C$4:$AQ$1000,3,FALSE)</f>
        <v>1171823</v>
      </c>
      <c r="E48" s="101">
        <f>VLOOKUP($B11,'DATA SoA overview'!$C$4:$AQ$1000,15,FALSE)</f>
        <v>0</v>
      </c>
      <c r="F48" s="102">
        <f>VLOOKUP($B11,'DATA SoA overview'!$C$4:$AQ$1000,25,FALSE)</f>
        <v>0</v>
      </c>
      <c r="G48" s="118">
        <f>VLOOKUP($B11,'DATA SoA overview'!$C$4:$AQ$1000,34,FALSE)</f>
        <v>234039</v>
      </c>
      <c r="H48" s="103">
        <f t="shared" si="5"/>
        <v>1405862</v>
      </c>
    </row>
    <row r="49" spans="3:8" ht="15.6" x14ac:dyDescent="0.3">
      <c r="C49" s="104" t="s">
        <v>7</v>
      </c>
      <c r="D49" s="100">
        <f>VLOOKUP($B12,'DATA SoA overview'!$C$4:$AQ$1000,3,FALSE)</f>
        <v>337615</v>
      </c>
      <c r="E49" s="101">
        <f>VLOOKUP($B12,'DATA SoA overview'!$C$4:$AQ$1000,15,FALSE)</f>
        <v>0</v>
      </c>
      <c r="F49" s="102">
        <f>VLOOKUP($B12,'DATA SoA overview'!$C$4:$AQ$1000,25,FALSE)</f>
        <v>199038</v>
      </c>
      <c r="G49" s="118">
        <f>VLOOKUP($B12,'DATA SoA overview'!$C$4:$AQ$1000,34,FALSE)</f>
        <v>256895</v>
      </c>
      <c r="H49" s="103">
        <f t="shared" si="5"/>
        <v>793548</v>
      </c>
    </row>
    <row r="50" spans="3:8" ht="15.6" x14ac:dyDescent="0.3">
      <c r="C50" s="104" t="s">
        <v>8</v>
      </c>
      <c r="D50" s="100">
        <f>VLOOKUP($B13,'DATA SoA overview'!$C$4:$AQ$1000,3,FALSE)</f>
        <v>414675</v>
      </c>
      <c r="E50" s="101">
        <f>VLOOKUP($B13,'DATA SoA overview'!$C$4:$AQ$1000,15,FALSE)</f>
        <v>0</v>
      </c>
      <c r="F50" s="102">
        <f>VLOOKUP($B13,'DATA SoA overview'!$C$4:$AQ$1000,25,FALSE)</f>
        <v>0</v>
      </c>
      <c r="G50" s="118">
        <f>VLOOKUP($B13,'DATA SoA overview'!$C$4:$AQ$1000,34,FALSE)</f>
        <v>255263</v>
      </c>
      <c r="H50" s="103">
        <f t="shared" si="5"/>
        <v>669938</v>
      </c>
    </row>
    <row r="51" spans="3:8" ht="15.6" x14ac:dyDescent="0.3">
      <c r="C51" s="104" t="s">
        <v>9</v>
      </c>
      <c r="D51" s="100">
        <f>VLOOKUP($B14,'DATA SoA overview'!$C$4:$AQ$1000,3,FALSE)</f>
        <v>205064.18</v>
      </c>
      <c r="E51" s="101">
        <f>VLOOKUP($B14,'DATA SoA overview'!$C$4:$AQ$1000,15,FALSE)</f>
        <v>0</v>
      </c>
      <c r="F51" s="102">
        <f>VLOOKUP($B14,'DATA SoA overview'!$C$4:$AQ$1000,25,FALSE)</f>
        <v>56361.93</v>
      </c>
      <c r="G51" s="118">
        <f>VLOOKUP($B14,'DATA SoA overview'!$C$4:$AQ$1000,34,FALSE)</f>
        <v>0</v>
      </c>
      <c r="H51" s="103">
        <f t="shared" si="5"/>
        <v>261426.11</v>
      </c>
    </row>
    <row r="52" spans="3:8" ht="15.6" x14ac:dyDescent="0.3">
      <c r="C52" s="104" t="s">
        <v>10</v>
      </c>
      <c r="D52" s="100">
        <f>VLOOKUP($B15,'DATA SoA overview'!$C$4:$AQ$1000,3,FALSE)</f>
        <v>526603</v>
      </c>
      <c r="E52" s="101">
        <f>VLOOKUP($B15,'DATA SoA overview'!$C$4:$AQ$1000,15,FALSE)</f>
        <v>0</v>
      </c>
      <c r="F52" s="102">
        <f>VLOOKUP($B15,'DATA SoA overview'!$C$4:$AQ$1000,25,FALSE)</f>
        <v>0</v>
      </c>
      <c r="G52" s="118">
        <f>VLOOKUP($B15,'DATA SoA overview'!$C$4:$AQ$1000,34,FALSE)</f>
        <v>357833</v>
      </c>
      <c r="H52" s="103">
        <f t="shared" si="5"/>
        <v>884436</v>
      </c>
    </row>
    <row r="53" spans="3:8" ht="15.6" x14ac:dyDescent="0.3">
      <c r="C53" s="104" t="s">
        <v>11</v>
      </c>
      <c r="D53" s="100">
        <f>VLOOKUP($B16,'DATA SoA overview'!$C$4:$AQ$1000,3,FALSE)</f>
        <v>352972.23</v>
      </c>
      <c r="E53" s="101">
        <f>VLOOKUP($B16,'DATA SoA overview'!$C$4:$AQ$1000,15,FALSE)</f>
        <v>0</v>
      </c>
      <c r="F53" s="102">
        <f>VLOOKUP($B16,'DATA SoA overview'!$C$4:$AQ$1000,25,FALSE)</f>
        <v>21064.27</v>
      </c>
      <c r="G53" s="118">
        <f>VLOOKUP($B16,'DATA SoA overview'!$C$4:$AQ$1000,34,FALSE)</f>
        <v>199759.55</v>
      </c>
      <c r="H53" s="103">
        <f t="shared" si="5"/>
        <v>573796.05000000005</v>
      </c>
    </row>
    <row r="54" spans="3:8" ht="15.6" x14ac:dyDescent="0.3">
      <c r="C54" s="104" t="s">
        <v>12</v>
      </c>
      <c r="D54" s="100">
        <f>VLOOKUP($B17,'DATA SoA overview'!$C$4:$AQ$1000,3,FALSE)</f>
        <v>1230148</v>
      </c>
      <c r="E54" s="101">
        <f>VLOOKUP($B17,'DATA SoA overview'!$C$4:$AQ$1000,15,FALSE)</f>
        <v>1006119</v>
      </c>
      <c r="F54" s="102">
        <f>VLOOKUP($B17,'DATA SoA overview'!$C$4:$AQ$1000,25,FALSE)</f>
        <v>0</v>
      </c>
      <c r="G54" s="118">
        <f>VLOOKUP($B17,'DATA SoA overview'!$C$4:$AQ$1000,34,FALSE)</f>
        <v>0</v>
      </c>
      <c r="H54" s="103">
        <f t="shared" si="5"/>
        <v>2236267</v>
      </c>
    </row>
    <row r="55" spans="3:8" ht="15.6" x14ac:dyDescent="0.3">
      <c r="C55" s="104" t="s">
        <v>14</v>
      </c>
      <c r="D55" s="100">
        <f>VLOOKUP($B18,'DATA SoA overview'!$C$4:$AQ$1000,3,FALSE)</f>
        <v>204478</v>
      </c>
      <c r="E55" s="101">
        <f>VLOOKUP($B18,'DATA SoA overview'!$C$4:$AQ$1000,15,FALSE)</f>
        <v>0</v>
      </c>
      <c r="F55" s="102">
        <f>VLOOKUP($B18,'DATA SoA overview'!$C$4:$AQ$1000,25,FALSE)</f>
        <v>500</v>
      </c>
      <c r="G55" s="118">
        <f>VLOOKUP($B18,'DATA SoA overview'!$C$4:$AQ$1000,34,FALSE)</f>
        <v>246305</v>
      </c>
      <c r="H55" s="103">
        <f t="shared" si="5"/>
        <v>451283</v>
      </c>
    </row>
    <row r="56" spans="3:8" ht="15.6" x14ac:dyDescent="0.3">
      <c r="C56" s="104" t="s">
        <v>15</v>
      </c>
      <c r="D56" s="100">
        <f>VLOOKUP($B19,'DATA SoA overview'!$C$4:$AQ$1000,3,FALSE)</f>
        <v>849831.44</v>
      </c>
      <c r="E56" s="101">
        <f>VLOOKUP($B19,'DATA SoA overview'!$C$4:$AQ$1000,15,FALSE)</f>
        <v>0</v>
      </c>
      <c r="F56" s="102">
        <f>VLOOKUP($B19,'DATA SoA overview'!$C$4:$AQ$1000,25,FALSE)</f>
        <v>0</v>
      </c>
      <c r="G56" s="118">
        <f>VLOOKUP($B19,'DATA SoA overview'!$C$4:$AQ$1000,34,FALSE)</f>
        <v>0</v>
      </c>
      <c r="H56" s="103">
        <f t="shared" si="5"/>
        <v>849831.44</v>
      </c>
    </row>
    <row r="57" spans="3:8" ht="15.6" x14ac:dyDescent="0.3">
      <c r="C57" s="104" t="s">
        <v>16</v>
      </c>
      <c r="D57" s="100">
        <f>VLOOKUP($B20,'DATA SoA overview'!$C$4:$AQ$1000,3,FALSE)</f>
        <v>1990610.5799999998</v>
      </c>
      <c r="E57" s="101">
        <f>VLOOKUP($B20,'DATA SoA overview'!$C$4:$AQ$1000,15,FALSE)</f>
        <v>1877692.3099999998</v>
      </c>
      <c r="F57" s="102">
        <f>VLOOKUP($B20,'DATA SoA overview'!$C$4:$AQ$1000,25,FALSE)</f>
        <v>3440485.3</v>
      </c>
      <c r="G57" s="118">
        <f>VLOOKUP($B20,'DATA SoA overview'!$C$4:$AQ$1000,34,FALSE)</f>
        <v>1246824.8483931923</v>
      </c>
      <c r="H57" s="103">
        <f t="shared" si="5"/>
        <v>8555613.038393192</v>
      </c>
    </row>
    <row r="58" spans="3:8" ht="15.6" x14ac:dyDescent="0.3">
      <c r="C58" s="104" t="s">
        <v>17</v>
      </c>
      <c r="D58" s="100">
        <f>VLOOKUP($B21,'DATA SoA overview'!$C$4:$AQ$1000,3,FALSE)</f>
        <v>1830012.64</v>
      </c>
      <c r="E58" s="101">
        <f>VLOOKUP($B21,'DATA SoA overview'!$C$4:$AQ$1000,15,FALSE)</f>
        <v>0</v>
      </c>
      <c r="F58" s="102">
        <f>VLOOKUP($B21,'DATA SoA overview'!$C$4:$AQ$1000,25,FALSE)</f>
        <v>261862.61</v>
      </c>
      <c r="G58" s="118">
        <f>VLOOKUP($B21,'DATA SoA overview'!$C$4:$AQ$1000,34,FALSE)</f>
        <v>0</v>
      </c>
      <c r="H58" s="103">
        <f t="shared" si="5"/>
        <v>2091875.25</v>
      </c>
    </row>
    <row r="59" spans="3:8" ht="15.6" x14ac:dyDescent="0.3">
      <c r="C59" s="104" t="s">
        <v>18</v>
      </c>
      <c r="D59" s="100">
        <f>VLOOKUP($B22,'DATA SoA overview'!$C$4:$AQ$1000,3,FALSE)</f>
        <v>560437</v>
      </c>
      <c r="E59" s="101">
        <f>VLOOKUP($B22,'DATA SoA overview'!$C$4:$AQ$1000,15,FALSE)</f>
        <v>0</v>
      </c>
      <c r="F59" s="102">
        <f>VLOOKUP($B22,'DATA SoA overview'!$C$4:$AQ$1000,25,FALSE)</f>
        <v>0</v>
      </c>
      <c r="G59" s="118">
        <f>VLOOKUP($B22,'DATA SoA overview'!$C$4:$AQ$1000,34,FALSE)</f>
        <v>690937</v>
      </c>
      <c r="H59" s="103">
        <f t="shared" si="5"/>
        <v>1251374</v>
      </c>
    </row>
    <row r="60" spans="3:8" ht="15.6" x14ac:dyDescent="0.3">
      <c r="C60" s="104" t="s">
        <v>19</v>
      </c>
      <c r="D60" s="100">
        <f>VLOOKUP($B23,'DATA SoA overview'!$C$4:$AQ$1000,3,FALSE)</f>
        <v>286973</v>
      </c>
      <c r="E60" s="101">
        <f>VLOOKUP($B23,'DATA SoA overview'!$C$4:$AQ$1000,15,FALSE)</f>
        <v>0</v>
      </c>
      <c r="F60" s="102">
        <v>1600</v>
      </c>
      <c r="G60" s="118">
        <f>VLOOKUP($B23,'DATA SoA overview'!$C$4:$AQ$1000,34,FALSE)</f>
        <v>18936</v>
      </c>
      <c r="H60" s="103">
        <f t="shared" si="5"/>
        <v>307509</v>
      </c>
    </row>
    <row r="61" spans="3:8" ht="15.6" x14ac:dyDescent="0.3">
      <c r="C61" s="104" t="s">
        <v>20</v>
      </c>
      <c r="D61" s="100">
        <f>VLOOKUP($B24,'DATA SoA overview'!$C$4:$AQ$1000,3,FALSE)</f>
        <v>485000</v>
      </c>
      <c r="E61" s="101">
        <f>VLOOKUP($B24,'DATA SoA overview'!$C$4:$AQ$1000,15,FALSE)</f>
        <v>0</v>
      </c>
      <c r="F61" s="102">
        <f>VLOOKUP($B24,'DATA SoA overview'!$C$4:$AQ$1000,25,FALSE)</f>
        <v>101000</v>
      </c>
      <c r="G61" s="118">
        <f>VLOOKUP($B24,'DATA SoA overview'!$C$4:$AQ$1000,34,FALSE)</f>
        <v>101000</v>
      </c>
      <c r="H61" s="103">
        <f t="shared" si="5"/>
        <v>687000</v>
      </c>
    </row>
    <row r="62" spans="3:8" ht="15.6" x14ac:dyDescent="0.3">
      <c r="C62" s="104" t="s">
        <v>269</v>
      </c>
      <c r="D62" s="100">
        <f>VLOOKUP($B25,'DATA SoA overview'!$C$4:$AQ$1000,3,FALSE)</f>
        <v>248261</v>
      </c>
      <c r="E62" s="101">
        <f>VLOOKUP($B25,'DATA SoA overview'!$C$4:$AQ$1000,15,FALSE)</f>
        <v>0</v>
      </c>
      <c r="F62" s="102">
        <f>VLOOKUP($B25,'DATA SoA overview'!$C$4:$AQ$1000,25,FALSE)</f>
        <v>0</v>
      </c>
      <c r="G62" s="118">
        <f>VLOOKUP($B25,'DATA SoA overview'!$C$4:$AQ$1000,34,FALSE)</f>
        <v>308000</v>
      </c>
      <c r="H62" s="103">
        <f>SUM(D62:G62)</f>
        <v>556261</v>
      </c>
    </row>
    <row r="63" spans="3:8" ht="15.6" x14ac:dyDescent="0.3">
      <c r="C63" s="104" t="s">
        <v>21</v>
      </c>
      <c r="D63" s="100">
        <f>VLOOKUP($B26,'DATA SoA overview'!$C$4:$AQ$1000,3,FALSE)</f>
        <v>412183</v>
      </c>
      <c r="E63" s="101">
        <f>VLOOKUP($B26,'DATA SoA overview'!$C$4:$AQ$1000,15,FALSE)</f>
        <v>0</v>
      </c>
      <c r="F63" s="102">
        <f>VLOOKUP($B26,'DATA SoA overview'!$C$4:$AQ$1000,25,FALSE)</f>
        <v>15879.7</v>
      </c>
      <c r="G63" s="118">
        <f>VLOOKUP($B26,'DATA SoA overview'!$C$4:$AQ$1000,34,FALSE)</f>
        <v>0</v>
      </c>
      <c r="H63" s="103">
        <f t="shared" si="5"/>
        <v>428062.7</v>
      </c>
    </row>
    <row r="64" spans="3:8" ht="15.6" x14ac:dyDescent="0.3">
      <c r="C64" s="104" t="s">
        <v>22</v>
      </c>
      <c r="D64" s="100">
        <f>VLOOKUP($B27,'DATA SoA overview'!$C$4:$AQ$1000,3,FALSE)</f>
        <v>1302290</v>
      </c>
      <c r="E64" s="101">
        <f>VLOOKUP($B27,'DATA SoA overview'!$C$4:$AQ$1000,15,FALSE)</f>
        <v>27414</v>
      </c>
      <c r="F64" s="102">
        <f>VLOOKUP($B27,'DATA SoA overview'!$C$4:$AQ$1000,25,FALSE)</f>
        <v>35787</v>
      </c>
      <c r="G64" s="118">
        <f>VLOOKUP($B27,'DATA SoA overview'!$C$4:$AQ$1000,34,FALSE)</f>
        <v>227349.78</v>
      </c>
      <c r="H64" s="103">
        <f t="shared" si="5"/>
        <v>1592840.78</v>
      </c>
    </row>
    <row r="65" spans="3:8" ht="15.6" x14ac:dyDescent="0.3">
      <c r="C65" s="104" t="s">
        <v>23</v>
      </c>
      <c r="D65" s="100">
        <f>VLOOKUP($B28,'DATA SoA overview'!$C$4:$AQ$1000,3,FALSE)</f>
        <v>272584</v>
      </c>
      <c r="E65" s="101">
        <f>VLOOKUP($B28,'DATA SoA overview'!$C$4:$AQ$1000,15,FALSE)</f>
        <v>20810</v>
      </c>
      <c r="F65" s="102">
        <f>VLOOKUP($B28,'DATA SoA overview'!$C$4:$AQ$1000,25,FALSE)</f>
        <v>0</v>
      </c>
      <c r="G65" s="118">
        <f>VLOOKUP($B28,'DATA SoA overview'!$C$4:$AQ$1000,34,FALSE)</f>
        <v>294734</v>
      </c>
      <c r="H65" s="103">
        <f t="shared" si="5"/>
        <v>588128</v>
      </c>
    </row>
    <row r="66" spans="3:8" ht="15.6" x14ac:dyDescent="0.3">
      <c r="C66" s="104" t="s">
        <v>24</v>
      </c>
      <c r="D66" s="100">
        <f>VLOOKUP($B29,'DATA SoA overview'!$C$4:$AQ$1000,3,FALSE)</f>
        <v>937630</v>
      </c>
      <c r="E66" s="101">
        <f>VLOOKUP($B29,'DATA SoA overview'!$C$4:$AQ$1000,15,FALSE)</f>
        <v>0</v>
      </c>
      <c r="F66" s="102">
        <f>VLOOKUP($B29,'DATA SoA overview'!$C$4:$AQ$1000,25,FALSE)</f>
        <v>54084</v>
      </c>
      <c r="G66" s="118">
        <f>VLOOKUP($B29,'DATA SoA overview'!$C$4:$AQ$1000,34,FALSE)</f>
        <v>272759</v>
      </c>
      <c r="H66" s="103">
        <f t="shared" si="5"/>
        <v>1264473</v>
      </c>
    </row>
    <row r="67" spans="3:8" ht="15.6" x14ac:dyDescent="0.3">
      <c r="C67" s="104" t="s">
        <v>25</v>
      </c>
      <c r="D67" s="100">
        <f>VLOOKUP($B30,'DATA SoA overview'!$C$4:$AQ$1000,3,FALSE)</f>
        <v>789000</v>
      </c>
      <c r="E67" s="101">
        <f>VLOOKUP($B30,'DATA SoA overview'!$C$4:$AQ$1000,15,FALSE)</f>
        <v>0</v>
      </c>
      <c r="F67" s="102">
        <f>VLOOKUP($B30,'DATA SoA overview'!$C$4:$AQ$1000,25,FALSE)</f>
        <v>18000</v>
      </c>
      <c r="G67" s="118">
        <f>VLOOKUP($B30,'DATA SoA overview'!$C$4:$AQ$1000,34,FALSE)</f>
        <v>330000</v>
      </c>
      <c r="H67" s="103">
        <f t="shared" si="5"/>
        <v>1137000</v>
      </c>
    </row>
    <row r="68" spans="3:8" ht="15.6" x14ac:dyDescent="0.3">
      <c r="C68" s="104" t="s">
        <v>26</v>
      </c>
      <c r="D68" s="100">
        <f>VLOOKUP($B31,'DATA SoA overview'!$C$4:$AQ$1000,3,FALSE)</f>
        <v>390236.96</v>
      </c>
      <c r="E68" s="101">
        <f>VLOOKUP($B31,'DATA SoA overview'!$C$4:$AQ$1000,15,FALSE)</f>
        <v>0</v>
      </c>
      <c r="F68" s="102">
        <f>VLOOKUP($B31,'DATA SoA overview'!$C$4:$AQ$1000,25,FALSE)</f>
        <v>0</v>
      </c>
      <c r="G68" s="118">
        <f>VLOOKUP($B31,'DATA SoA overview'!$C$4:$AQ$1000,34,FALSE)</f>
        <v>358293</v>
      </c>
      <c r="H68" s="103">
        <f t="shared" si="5"/>
        <v>748529.96</v>
      </c>
    </row>
    <row r="69" spans="3:8" ht="15.6" x14ac:dyDescent="0.3">
      <c r="C69" s="104" t="s">
        <v>27</v>
      </c>
      <c r="D69" s="100">
        <f>VLOOKUP($B32,'DATA SoA overview'!$C$4:$AQ$1000,3,FALSE)</f>
        <v>277868</v>
      </c>
      <c r="E69" s="101">
        <f>VLOOKUP($B32,'DATA SoA overview'!$C$4:$AQ$1000,15,FALSE)</f>
        <v>0</v>
      </c>
      <c r="F69" s="102">
        <f>VLOOKUP($B32,'DATA SoA overview'!$C$4:$AQ$1000,25,FALSE)</f>
        <v>0</v>
      </c>
      <c r="G69" s="118">
        <f>VLOOKUP($B32,'DATA SoA overview'!$C$4:$AQ$1000,34,FALSE)</f>
        <v>0</v>
      </c>
      <c r="H69" s="103">
        <f t="shared" si="5"/>
        <v>277868</v>
      </c>
    </row>
    <row r="70" spans="3:8" ht="15.6" x14ac:dyDescent="0.3">
      <c r="C70" s="104" t="s">
        <v>28</v>
      </c>
      <c r="D70" s="100">
        <f>VLOOKUP($B33,'DATA SoA overview'!$C$4:$AQ$1000,3,FALSE)</f>
        <v>603441.24</v>
      </c>
      <c r="E70" s="101">
        <f>VLOOKUP($B33,'DATA SoA overview'!$C$4:$AQ$1000,15,FALSE)</f>
        <v>0</v>
      </c>
      <c r="F70" s="102">
        <f>VLOOKUP($B33,'DATA SoA overview'!$C$4:$AQ$1000,25,FALSE)</f>
        <v>184243.43</v>
      </c>
      <c r="G70" s="118">
        <f>VLOOKUP($B33,'DATA SoA overview'!$C$4:$AQ$1000,34,FALSE)</f>
        <v>149428.31</v>
      </c>
      <c r="H70" s="103">
        <f t="shared" si="5"/>
        <v>937112.98</v>
      </c>
    </row>
    <row r="71" spans="3:8" ht="15.6" x14ac:dyDescent="0.3">
      <c r="C71" s="104" t="s">
        <v>29</v>
      </c>
      <c r="D71" s="100">
        <f>VLOOKUP($B34,'DATA SoA overview'!$C$4:$AQ$1000,3,FALSE)</f>
        <v>2014354.44</v>
      </c>
      <c r="E71" s="101">
        <f>VLOOKUP($B34,'DATA SoA overview'!$C$4:$AQ$1000,15,FALSE)</f>
        <v>0</v>
      </c>
      <c r="F71" s="102">
        <f>VLOOKUP($B34,'DATA SoA overview'!$C$4:$AQ$1000,25,FALSE)</f>
        <v>377088.65</v>
      </c>
      <c r="G71" s="118">
        <f>VLOOKUP($B34,'DATA SoA overview'!$C$4:$AQ$1000,34,FALSE)</f>
        <v>233797.65</v>
      </c>
      <c r="H71" s="103">
        <f t="shared" si="5"/>
        <v>2625240.7399999998</v>
      </c>
    </row>
    <row r="72" spans="3:8" ht="15.6" x14ac:dyDescent="0.3">
      <c r="C72" s="104" t="s">
        <v>30</v>
      </c>
      <c r="D72" s="100">
        <f>VLOOKUP($B35,'DATA SoA overview'!$C$4:$AQ$1000,3,FALSE)</f>
        <v>409597</v>
      </c>
      <c r="E72" s="101">
        <f>VLOOKUP($B35,'DATA SoA overview'!$C$4:$AQ$1000,15,FALSE)</f>
        <v>0</v>
      </c>
      <c r="F72" s="102">
        <f>VLOOKUP($B35,'DATA SoA overview'!$C$4:$AQ$1000,25,FALSE)</f>
        <v>96511</v>
      </c>
      <c r="G72" s="118">
        <f>VLOOKUP($B35,'DATA SoA overview'!$C$4:$AQ$1000,34,FALSE)</f>
        <v>155889</v>
      </c>
      <c r="H72" s="103">
        <f t="shared" si="5"/>
        <v>661997</v>
      </c>
    </row>
    <row r="73" spans="3:8" ht="15.6" x14ac:dyDescent="0.3">
      <c r="C73" s="104" t="s">
        <v>31</v>
      </c>
      <c r="D73" s="100">
        <f>VLOOKUP($B36,'DATA SoA overview'!$C$4:$AQ$1000,3,FALSE)</f>
        <v>215767</v>
      </c>
      <c r="E73" s="101">
        <f>VLOOKUP($B36,'DATA SoA overview'!$C$4:$AQ$1000,15,FALSE)</f>
        <v>0</v>
      </c>
      <c r="F73" s="102">
        <f>VLOOKUP($B36,'DATA SoA overview'!$C$4:$AQ$1000,25,FALSE)</f>
        <v>33782</v>
      </c>
      <c r="G73" s="118">
        <f>VLOOKUP($B36,'DATA SoA overview'!$C$4:$AQ$1000,34,FALSE)</f>
        <v>277523</v>
      </c>
      <c r="H73" s="103">
        <f t="shared" si="5"/>
        <v>527072</v>
      </c>
    </row>
    <row r="74" spans="3:8" ht="15.6" x14ac:dyDescent="0.3">
      <c r="C74" s="119" t="s">
        <v>32</v>
      </c>
      <c r="D74" s="107">
        <f>VLOOKUP($B37,'DATA SoA overview'!$C$4:$AQ$1000,3,FALSE)</f>
        <v>674085.49</v>
      </c>
      <c r="E74" s="108">
        <f>VLOOKUP($B37,'DATA SoA overview'!$C$4:$AQ$1000,15,FALSE)</f>
        <v>0</v>
      </c>
      <c r="F74" s="109">
        <f>VLOOKUP($B37,'DATA SoA overview'!$C$4:$AQ$1000,25,FALSE)</f>
        <v>0</v>
      </c>
      <c r="G74" s="120">
        <f>VLOOKUP($B37,'DATA SoA overview'!$C$4:$AQ$1000,34,FALSE)</f>
        <v>12000</v>
      </c>
      <c r="H74" s="110">
        <f t="shared" si="5"/>
        <v>686085.49</v>
      </c>
    </row>
  </sheetData>
  <conditionalFormatting sqref="H5:H37 D38:G38">
    <cfRule type="cellIs" dxfId="0" priority="2" stopIfTrue="1" operator="notEqual">
      <formula>0</formula>
    </cfRule>
  </conditionalFormatting>
  <dataValidations count="2">
    <dataValidation type="custom" allowBlank="1" showInputMessage="1" showErrorMessage="1" sqref="G2" xr:uid="{00000000-0002-0000-0900-000000000000}">
      <formula1>"2014-15"</formula1>
    </dataValidation>
    <dataValidation type="list" allowBlank="1" showInputMessage="1" showErrorMessage="1" sqref="G1" xr:uid="{00000000-0002-0000-0900-000001000000}">
      <formula1>"2014-15,2015-16,2016-17,2017-18,2018-19,2019-20,2020-21,2021-22,2022-23"</formula1>
    </dataValidation>
  </dataValidations>
  <hyperlinks>
    <hyperlink ref="C3" location="CONTENTS!A1" display="back to contents" xr:uid="{00000000-0004-0000-0900-000000000000}"/>
    <hyperlink ref="D3" location="Notes!A1" display="Go to specific notes" xr:uid="{00000000-0004-0000-0900-000001000000}"/>
    <hyperlink ref="C40" location="CONTENTS!A1" display="back to contents" xr:uid="{00000000-0004-0000-0900-000002000000}"/>
    <hyperlink ref="D40" location="Notes!A1" display="Go to specific notes" xr:uid="{00000000-0004-0000-0900-000003000000}"/>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1:R75"/>
  <sheetViews>
    <sheetView showGridLines="0" topLeftCell="C1" workbookViewId="0">
      <selection activeCell="C1" sqref="C1"/>
    </sheetView>
  </sheetViews>
  <sheetFormatPr defaultColWidth="9.21875" defaultRowHeight="15" x14ac:dyDescent="0.25"/>
  <cols>
    <col min="1" max="1" width="9.21875" style="124" customWidth="1"/>
    <col min="2" max="2" width="31.77734375" style="124" bestFit="1" customWidth="1"/>
    <col min="3" max="3" width="78.77734375" style="124" customWidth="1"/>
    <col min="4" max="4" width="21.21875" style="124" bestFit="1" customWidth="1"/>
    <col min="5" max="5" width="13.77734375" style="124" customWidth="1"/>
    <col min="6" max="6" width="13" style="124" customWidth="1"/>
    <col min="7" max="7" width="14.21875" style="124" customWidth="1"/>
    <col min="8" max="9" width="6.44140625" style="124" customWidth="1"/>
    <col min="10" max="10" width="18.77734375" style="124" customWidth="1"/>
    <col min="11" max="11" width="9.5546875" style="124" bestFit="1" customWidth="1"/>
    <col min="12" max="12" width="10.77734375" style="124" customWidth="1"/>
    <col min="13" max="13" width="10" style="124" customWidth="1"/>
    <col min="14" max="14" width="9.5546875" style="124" bestFit="1" customWidth="1"/>
    <col min="15" max="15" width="9.21875" style="124"/>
    <col min="16" max="16" width="9.77734375" style="124" bestFit="1" customWidth="1"/>
    <col min="17" max="16384" width="9.21875" style="124"/>
  </cols>
  <sheetData>
    <row r="1" spans="2:18" ht="15.6" x14ac:dyDescent="0.3">
      <c r="C1" s="125" t="s">
        <v>268</v>
      </c>
      <c r="D1" s="126"/>
      <c r="G1" s="87" t="s">
        <v>296</v>
      </c>
    </row>
    <row r="2" spans="2:18" x14ac:dyDescent="0.25">
      <c r="C2" s="66" t="s">
        <v>367</v>
      </c>
      <c r="D2" s="121"/>
    </row>
    <row r="3" spans="2:18" x14ac:dyDescent="0.25">
      <c r="C3" s="122" t="s">
        <v>365</v>
      </c>
      <c r="D3" s="123" t="s">
        <v>366</v>
      </c>
    </row>
    <row r="4" spans="2:18" ht="60.75" customHeight="1" x14ac:dyDescent="0.25">
      <c r="D4" s="90" t="s">
        <v>267</v>
      </c>
      <c r="E4" s="90" t="s">
        <v>36</v>
      </c>
      <c r="F4" s="90" t="s">
        <v>37</v>
      </c>
      <c r="G4" s="90" t="s">
        <v>264</v>
      </c>
      <c r="P4" s="127"/>
    </row>
    <row r="5" spans="2:18" ht="15.6" x14ac:dyDescent="0.25">
      <c r="C5" s="92" t="s">
        <v>33</v>
      </c>
      <c r="D5" s="99">
        <f>SUM(D6:D37)</f>
        <v>4602</v>
      </c>
      <c r="E5" s="99">
        <f>SUM(E6:E37)</f>
        <v>38</v>
      </c>
      <c r="F5" s="99">
        <f>SUM(F6:F37)</f>
        <v>1713</v>
      </c>
      <c r="G5" s="99">
        <f t="shared" ref="G5:G25" si="0">SUM(D5:F5)</f>
        <v>6353</v>
      </c>
    </row>
    <row r="6" spans="2:18" x14ac:dyDescent="0.25">
      <c r="B6" s="124" t="str">
        <f t="shared" ref="B6:B37" si="1">C6&amp;$G$1</f>
        <v>Aberdeen City2022-23</v>
      </c>
      <c r="C6" s="128" t="s">
        <v>1</v>
      </c>
      <c r="D6" s="129">
        <f>VLOOKUP(B6,'DATA Disabled adaptions'!$A$4:$AG$1214,30,FALSE)</f>
        <v>163</v>
      </c>
      <c r="E6" s="129">
        <f>VLOOKUP(B6,'DATA SoA overview'!$C$4:$AQ$1174,16,FALSE)</f>
        <v>0</v>
      </c>
      <c r="F6" s="129">
        <f>VLOOKUP(B6,'DATA SoA overview'!$C$4:$AQ$1174,26,FALSE)</f>
        <v>0</v>
      </c>
      <c r="G6" s="129">
        <f t="shared" si="0"/>
        <v>163</v>
      </c>
      <c r="I6" s="130"/>
      <c r="P6" s="131"/>
      <c r="R6" s="127"/>
    </row>
    <row r="7" spans="2:18" x14ac:dyDescent="0.25">
      <c r="B7" s="124" t="str">
        <f t="shared" si="1"/>
        <v>Aberdeenshire2022-23</v>
      </c>
      <c r="C7" s="129" t="s">
        <v>2</v>
      </c>
      <c r="D7" s="129">
        <f>VLOOKUP(B7,'DATA Disabled adaptions'!$A$4:$AG$1214,30,FALSE)</f>
        <v>212</v>
      </c>
      <c r="E7" s="129">
        <f>VLOOKUP(B7,'DATA SoA overview'!$C$4:$AQ$1174,16,FALSE)</f>
        <v>0</v>
      </c>
      <c r="F7" s="129">
        <f>VLOOKUP(B7,'DATA SoA overview'!$C$4:$AQ$1174,26,FALSE)</f>
        <v>56</v>
      </c>
      <c r="G7" s="129">
        <f t="shared" si="0"/>
        <v>268</v>
      </c>
      <c r="I7" s="130"/>
      <c r="P7" s="132"/>
      <c r="R7" s="127"/>
    </row>
    <row r="8" spans="2:18" x14ac:dyDescent="0.25">
      <c r="B8" s="124" t="str">
        <f t="shared" si="1"/>
        <v>Angus2022-23</v>
      </c>
      <c r="C8" s="129" t="s">
        <v>3</v>
      </c>
      <c r="D8" s="129">
        <f>VLOOKUP(B8,'DATA Disabled adaptions'!$A$4:$AG$1214,30,FALSE)</f>
        <v>59</v>
      </c>
      <c r="E8" s="129">
        <f>VLOOKUP(B8,'DATA SoA overview'!$C$4:$AQ$1174,16,FALSE)</f>
        <v>0</v>
      </c>
      <c r="F8" s="129">
        <f>VLOOKUP(B8,'DATA SoA overview'!$C$4:$AQ$1174,26,FALSE)</f>
        <v>0</v>
      </c>
      <c r="G8" s="129">
        <f t="shared" si="0"/>
        <v>59</v>
      </c>
      <c r="I8" s="130"/>
      <c r="R8" s="127"/>
    </row>
    <row r="9" spans="2:18" x14ac:dyDescent="0.25">
      <c r="B9" s="124" t="str">
        <f t="shared" si="1"/>
        <v>Argyll &amp; Bute2022-23</v>
      </c>
      <c r="C9" s="129" t="s">
        <v>4</v>
      </c>
      <c r="D9" s="129">
        <f>VLOOKUP(B9,'DATA Disabled adaptions'!$A$4:$AG$1214,30,FALSE)</f>
        <v>74</v>
      </c>
      <c r="E9" s="129">
        <f>VLOOKUP(B9,'DATA SoA overview'!$C$4:$AQ$1174,16,FALSE)</f>
        <v>0</v>
      </c>
      <c r="F9" s="129">
        <f>VLOOKUP(B9,'DATA SoA overview'!$C$4:$AQ$1174,26,FALSE)</f>
        <v>28</v>
      </c>
      <c r="G9" s="129">
        <f t="shared" si="0"/>
        <v>102</v>
      </c>
      <c r="I9" s="130"/>
      <c r="R9" s="127"/>
    </row>
    <row r="10" spans="2:18" x14ac:dyDescent="0.25">
      <c r="B10" s="124" t="str">
        <f t="shared" si="1"/>
        <v>Clackmannanshire2022-23</v>
      </c>
      <c r="C10" s="129" t="s">
        <v>5</v>
      </c>
      <c r="D10" s="129">
        <f>VLOOKUP(B10,'DATA Disabled adaptions'!$A$4:$AG$1214,30,FALSE)</f>
        <v>19</v>
      </c>
      <c r="E10" s="129">
        <f>VLOOKUP(B10,'DATA SoA overview'!$C$4:$AQ$1174,16,FALSE)</f>
        <v>0</v>
      </c>
      <c r="F10" s="129">
        <f>VLOOKUP(B10,'DATA SoA overview'!$C$4:$AQ$1174,26,FALSE)</f>
        <v>0</v>
      </c>
      <c r="G10" s="129">
        <f t="shared" si="0"/>
        <v>19</v>
      </c>
      <c r="I10" s="130"/>
    </row>
    <row r="11" spans="2:18" x14ac:dyDescent="0.25">
      <c r="B11" s="124" t="str">
        <f t="shared" si="1"/>
        <v>Dumfries &amp; Galloway2022-23</v>
      </c>
      <c r="C11" s="129" t="s">
        <v>6</v>
      </c>
      <c r="D11" s="129">
        <f>VLOOKUP(B11,'DATA Disabled adaptions'!$A$4:$AG$1214,30,FALSE)</f>
        <v>240</v>
      </c>
      <c r="E11" s="129">
        <f>VLOOKUP(B11,'DATA SoA overview'!$C$4:$AQ$1174,16,FALSE)</f>
        <v>0</v>
      </c>
      <c r="F11" s="129">
        <f>VLOOKUP(B11,'DATA SoA overview'!$C$4:$AQ$1174,26,FALSE)</f>
        <v>0</v>
      </c>
      <c r="G11" s="129">
        <f t="shared" si="0"/>
        <v>240</v>
      </c>
      <c r="I11" s="130"/>
    </row>
    <row r="12" spans="2:18" x14ac:dyDescent="0.25">
      <c r="B12" s="124" t="str">
        <f t="shared" si="1"/>
        <v>Dundee City2022-23</v>
      </c>
      <c r="C12" s="129" t="s">
        <v>7</v>
      </c>
      <c r="D12" s="129">
        <f>VLOOKUP(B12,'DATA Disabled adaptions'!$A$4:$AG$1214,30,FALSE)</f>
        <v>78</v>
      </c>
      <c r="E12" s="129">
        <f>VLOOKUP(B12,'DATA SoA overview'!$C$4:$AQ$1174,16,FALSE)</f>
        <v>0</v>
      </c>
      <c r="F12" s="129">
        <f>VLOOKUP(B12,'DATA SoA overview'!$C$4:$AQ$1174,26,FALSE)</f>
        <v>56</v>
      </c>
      <c r="G12" s="129">
        <f t="shared" si="0"/>
        <v>134</v>
      </c>
      <c r="I12" s="130"/>
    </row>
    <row r="13" spans="2:18" x14ac:dyDescent="0.25">
      <c r="B13" s="124" t="str">
        <f t="shared" si="1"/>
        <v>East Ayrshire2022-23</v>
      </c>
      <c r="C13" s="129" t="s">
        <v>8</v>
      </c>
      <c r="D13" s="129">
        <f>VLOOKUP(B13,'DATA Disabled adaptions'!$A$4:$AG$1214,30,FALSE)</f>
        <v>169</v>
      </c>
      <c r="E13" s="129">
        <f>VLOOKUP(B13,'DATA SoA overview'!$C$4:$AQ$1174,16,FALSE)</f>
        <v>0</v>
      </c>
      <c r="F13" s="129">
        <f>VLOOKUP(B13,'DATA SoA overview'!$C$4:$AQ$1174,26,FALSE)</f>
        <v>0</v>
      </c>
      <c r="G13" s="129">
        <f t="shared" si="0"/>
        <v>169</v>
      </c>
      <c r="I13" s="130"/>
    </row>
    <row r="14" spans="2:18" x14ac:dyDescent="0.25">
      <c r="B14" s="124" t="str">
        <f t="shared" si="1"/>
        <v>East Dunbartonshire2022-23</v>
      </c>
      <c r="C14" s="129" t="s">
        <v>9</v>
      </c>
      <c r="D14" s="129">
        <f>VLOOKUP(B14,'DATA Disabled adaptions'!$A$4:$AG$1214,30,FALSE)</f>
        <v>33</v>
      </c>
      <c r="E14" s="129">
        <f>VLOOKUP(B14,'DATA SoA overview'!$C$4:$AQ$1174,16,FALSE)</f>
        <v>0</v>
      </c>
      <c r="F14" s="129">
        <f>VLOOKUP(B14,'DATA SoA overview'!$C$4:$AQ$1174,26,FALSE)</f>
        <v>19</v>
      </c>
      <c r="G14" s="129">
        <f t="shared" si="0"/>
        <v>52</v>
      </c>
      <c r="I14" s="130"/>
    </row>
    <row r="15" spans="2:18" x14ac:dyDescent="0.25">
      <c r="B15" s="124" t="str">
        <f t="shared" si="1"/>
        <v>East Lothian2022-23</v>
      </c>
      <c r="C15" s="129" t="s">
        <v>10</v>
      </c>
      <c r="D15" s="129">
        <f>VLOOKUP(B15,'DATA Disabled adaptions'!$A$4:$AG$1214,30,FALSE)</f>
        <v>69</v>
      </c>
      <c r="E15" s="129">
        <f>VLOOKUP(B15,'DATA SoA overview'!$C$4:$AQ$1174,16,FALSE)</f>
        <v>0</v>
      </c>
      <c r="F15" s="129">
        <f>VLOOKUP(B15,'DATA SoA overview'!$C$4:$AQ$1174,26,FALSE)</f>
        <v>0</v>
      </c>
      <c r="G15" s="129">
        <f t="shared" si="0"/>
        <v>69</v>
      </c>
      <c r="I15" s="130"/>
    </row>
    <row r="16" spans="2:18" x14ac:dyDescent="0.25">
      <c r="B16" s="124" t="str">
        <f t="shared" si="1"/>
        <v>East Renfrewshire2022-23</v>
      </c>
      <c r="C16" s="129" t="s">
        <v>11</v>
      </c>
      <c r="D16" s="129">
        <f>VLOOKUP(B16,'DATA Disabled adaptions'!$A$4:$AG$1214,30,FALSE)</f>
        <v>76</v>
      </c>
      <c r="E16" s="129">
        <f>VLOOKUP(B16,'DATA SoA overview'!$C$4:$AQ$1174,16,FALSE)</f>
        <v>0</v>
      </c>
      <c r="F16" s="129">
        <f>VLOOKUP(B16,'DATA SoA overview'!$C$4:$AQ$1174,26,FALSE)</f>
        <v>7</v>
      </c>
      <c r="G16" s="129">
        <f t="shared" si="0"/>
        <v>83</v>
      </c>
      <c r="I16" s="130"/>
    </row>
    <row r="17" spans="2:9" x14ac:dyDescent="0.25">
      <c r="B17" s="124" t="str">
        <f t="shared" si="1"/>
        <v>Edinburgh, City of2022-23</v>
      </c>
      <c r="C17" s="129" t="s">
        <v>12</v>
      </c>
      <c r="D17" s="129">
        <f>VLOOKUP(B17,'DATA Disabled adaptions'!$A$4:$AG$1214,30,FALSE)</f>
        <v>185</v>
      </c>
      <c r="E17" s="129">
        <f>VLOOKUP(B17,'DATA SoA overview'!$C$4:$AQ$1174,16,FALSE)</f>
        <v>0</v>
      </c>
      <c r="F17" s="129">
        <f>VLOOKUP(B17,'DATA SoA overview'!$C$4:$AQ$1174,26,FALSE)</f>
        <v>0</v>
      </c>
      <c r="G17" s="129">
        <f t="shared" si="0"/>
        <v>185</v>
      </c>
      <c r="I17" s="130"/>
    </row>
    <row r="18" spans="2:9" x14ac:dyDescent="0.25">
      <c r="B18" s="124" t="str">
        <f t="shared" si="1"/>
        <v>Falkirk2022-23</v>
      </c>
      <c r="C18" s="129" t="s">
        <v>14</v>
      </c>
      <c r="D18" s="129">
        <f>VLOOKUP(B18,'DATA Disabled adaptions'!$A$4:$AG$1214,30,FALSE)</f>
        <v>54</v>
      </c>
      <c r="E18" s="129">
        <f>VLOOKUP(B18,'DATA SoA overview'!$C$4:$AQ$1174,16,FALSE)</f>
        <v>0</v>
      </c>
      <c r="F18" s="129">
        <f>VLOOKUP(B18,'DATA SoA overview'!$C$4:$AQ$1174,26,FALSE)</f>
        <v>1</v>
      </c>
      <c r="G18" s="129">
        <f t="shared" si="0"/>
        <v>55</v>
      </c>
      <c r="I18" s="130"/>
    </row>
    <row r="19" spans="2:9" x14ac:dyDescent="0.25">
      <c r="B19" s="124" t="str">
        <f t="shared" si="1"/>
        <v>Fife2022-23</v>
      </c>
      <c r="C19" s="129" t="s">
        <v>15</v>
      </c>
      <c r="D19" s="129">
        <f>VLOOKUP(B19,'DATA Disabled adaptions'!$A$4:$AG$1214,30,FALSE)</f>
        <v>186</v>
      </c>
      <c r="E19" s="129">
        <f>VLOOKUP(B19,'DATA SoA overview'!$C$4:$AQ$1174,16,FALSE)</f>
        <v>0</v>
      </c>
      <c r="F19" s="129">
        <f>VLOOKUP(B19,'DATA SoA overview'!$C$4:$AQ$1174,26,FALSE)</f>
        <v>0</v>
      </c>
      <c r="G19" s="129">
        <f t="shared" si="0"/>
        <v>186</v>
      </c>
      <c r="I19" s="130"/>
    </row>
    <row r="20" spans="2:9" x14ac:dyDescent="0.25">
      <c r="B20" s="124" t="str">
        <f t="shared" si="1"/>
        <v>Glasgow City2022-23</v>
      </c>
      <c r="C20" s="129" t="s">
        <v>16</v>
      </c>
      <c r="D20" s="129">
        <f>VLOOKUP(B20,'DATA Disabled adaptions'!$A$4:$AG$1214,30,FALSE)</f>
        <v>584</v>
      </c>
      <c r="E20" s="129">
        <f>VLOOKUP(B20,'DATA SoA overview'!$C$4:$AQ$1174,16,FALSE)</f>
        <v>2</v>
      </c>
      <c r="F20" s="129">
        <f>VLOOKUP(B20,'DATA SoA overview'!$C$4:$AQ$1174,26,FALSE)</f>
        <v>422</v>
      </c>
      <c r="G20" s="129">
        <f t="shared" si="0"/>
        <v>1008</v>
      </c>
      <c r="I20" s="130"/>
    </row>
    <row r="21" spans="2:9" x14ac:dyDescent="0.25">
      <c r="B21" s="124" t="str">
        <f t="shared" si="1"/>
        <v>Highland2022-23</v>
      </c>
      <c r="C21" s="129" t="s">
        <v>17</v>
      </c>
      <c r="D21" s="129">
        <f>VLOOKUP(B21,'DATA Disabled adaptions'!$A$4:$AG$1214,30,FALSE)</f>
        <v>337</v>
      </c>
      <c r="E21" s="129">
        <f>VLOOKUP(B21,'DATA SoA overview'!$C$4:$AQ$1174,16,FALSE)</f>
        <v>0</v>
      </c>
      <c r="F21" s="129">
        <f>VLOOKUP(B21,'DATA SoA overview'!$C$4:$AQ$1174,26,FALSE)</f>
        <v>28</v>
      </c>
      <c r="G21" s="129">
        <f t="shared" si="0"/>
        <v>365</v>
      </c>
      <c r="I21" s="130"/>
    </row>
    <row r="22" spans="2:9" x14ac:dyDescent="0.25">
      <c r="B22" s="124" t="str">
        <f t="shared" si="1"/>
        <v>Inverclyde2022-23</v>
      </c>
      <c r="C22" s="129" t="s">
        <v>18</v>
      </c>
      <c r="D22" s="129">
        <f>VLOOKUP(B22,'DATA Disabled adaptions'!$A$4:$AG$1214,30,FALSE)</f>
        <v>128</v>
      </c>
      <c r="E22" s="129">
        <f>VLOOKUP(B22,'DATA SoA overview'!$C$4:$AQ$1174,16,FALSE)</f>
        <v>0</v>
      </c>
      <c r="F22" s="129">
        <f>VLOOKUP(B22,'DATA SoA overview'!$C$4:$AQ$1174,26,FALSE)</f>
        <v>0</v>
      </c>
      <c r="G22" s="129">
        <f t="shared" si="0"/>
        <v>128</v>
      </c>
      <c r="I22" s="130"/>
    </row>
    <row r="23" spans="2:9" x14ac:dyDescent="0.25">
      <c r="B23" s="124" t="str">
        <f t="shared" si="1"/>
        <v>Midlothian2022-23</v>
      </c>
      <c r="C23" s="129" t="s">
        <v>19</v>
      </c>
      <c r="D23" s="129">
        <f>VLOOKUP(B23,'DATA Disabled adaptions'!$A$4:$AG$1214,30,FALSE)</f>
        <v>33</v>
      </c>
      <c r="E23" s="129">
        <f>VLOOKUP(B23,'DATA SoA overview'!$C$4:$AQ$1174,16,FALSE)</f>
        <v>0</v>
      </c>
      <c r="F23" s="129">
        <f>VLOOKUP(B23,'DATA SoA overview'!$C$4:$AQ$1174,26,FALSE)</f>
        <v>0</v>
      </c>
      <c r="G23" s="129">
        <f t="shared" si="0"/>
        <v>33</v>
      </c>
      <c r="I23" s="130"/>
    </row>
    <row r="24" spans="2:9" x14ac:dyDescent="0.25">
      <c r="B24" s="124" t="str">
        <f t="shared" si="1"/>
        <v>Moray2022-23</v>
      </c>
      <c r="C24" s="129" t="s">
        <v>20</v>
      </c>
      <c r="D24" s="129">
        <f>VLOOKUP(B24,'DATA Disabled adaptions'!$A$4:$AG$1214,30,FALSE)</f>
        <v>50</v>
      </c>
      <c r="E24" s="129">
        <f>VLOOKUP(B24,'DATA SoA overview'!$C$4:$AQ$1174,16,FALSE)</f>
        <v>0</v>
      </c>
      <c r="F24" s="129">
        <f>VLOOKUP(B24,'DATA SoA overview'!$C$4:$AQ$1174,26,FALSE)</f>
        <v>16</v>
      </c>
      <c r="G24" s="129">
        <f t="shared" si="0"/>
        <v>66</v>
      </c>
      <c r="I24" s="130"/>
    </row>
    <row r="25" spans="2:9" x14ac:dyDescent="0.25">
      <c r="B25" s="124" t="str">
        <f t="shared" si="1"/>
        <v>Na h-Eileanan Siar2022-23</v>
      </c>
      <c r="C25" s="129" t="s">
        <v>269</v>
      </c>
      <c r="D25" s="129">
        <f>VLOOKUP(B25,'DATA Disabled adaptions'!$A$4:$AG$1214,30,FALSE)</f>
        <v>27</v>
      </c>
      <c r="E25" s="129">
        <f>VLOOKUP(B25,'DATA SoA overview'!$C$4:$AQ$1174,16,FALSE)</f>
        <v>0</v>
      </c>
      <c r="F25" s="129">
        <f>VLOOKUP(B25,'DATA SoA overview'!$C$4:$AQ$1174,26,FALSE)</f>
        <v>0</v>
      </c>
      <c r="G25" s="129">
        <f t="shared" si="0"/>
        <v>27</v>
      </c>
      <c r="I25" s="130"/>
    </row>
    <row r="26" spans="2:9" x14ac:dyDescent="0.25">
      <c r="B26" s="124" t="str">
        <f t="shared" si="1"/>
        <v>North Ayrshire2022-23</v>
      </c>
      <c r="C26" s="129" t="s">
        <v>21</v>
      </c>
      <c r="D26" s="129">
        <f>VLOOKUP(B26,'DATA Disabled adaptions'!$A$4:$AG$1214,30,FALSE)</f>
        <v>110</v>
      </c>
      <c r="E26" s="129">
        <f>VLOOKUP(B26,'DATA SoA overview'!$C$4:$AQ$1174,16,FALSE)</f>
        <v>0</v>
      </c>
      <c r="F26" s="129">
        <f>VLOOKUP(B26,'DATA SoA overview'!$C$4:$AQ$1174,26,FALSE)</f>
        <v>0</v>
      </c>
      <c r="G26" s="129">
        <f t="shared" ref="G26:G37" si="2">SUM(D26:F26)</f>
        <v>110</v>
      </c>
      <c r="I26" s="130"/>
    </row>
    <row r="27" spans="2:9" x14ac:dyDescent="0.25">
      <c r="B27" s="124" t="str">
        <f t="shared" si="1"/>
        <v>North Lanarkshire2022-23</v>
      </c>
      <c r="C27" s="129" t="s">
        <v>22</v>
      </c>
      <c r="D27" s="129">
        <f>VLOOKUP(B27,'DATA Disabled adaptions'!$A$4:$AG$1214,30,FALSE)</f>
        <v>270</v>
      </c>
      <c r="E27" s="129">
        <f>VLOOKUP(B27,'DATA SoA overview'!$C$4:$AQ$1174,16,FALSE)</f>
        <v>10</v>
      </c>
      <c r="F27" s="129">
        <f>VLOOKUP(B27,'DATA SoA overview'!$C$4:$AQ$1174,26,FALSE)</f>
        <v>29</v>
      </c>
      <c r="G27" s="129">
        <f t="shared" si="2"/>
        <v>309</v>
      </c>
      <c r="I27" s="130"/>
    </row>
    <row r="28" spans="2:9" x14ac:dyDescent="0.25">
      <c r="B28" s="124" t="str">
        <f t="shared" si="1"/>
        <v>Orkney2022-23</v>
      </c>
      <c r="C28" s="129" t="s">
        <v>23</v>
      </c>
      <c r="D28" s="129">
        <f>VLOOKUP(B28,'DATA Disabled adaptions'!$A$4:$AG$1214,30,FALSE)</f>
        <v>79</v>
      </c>
      <c r="E28" s="129">
        <f>VLOOKUP(B28,'DATA SoA overview'!$C$4:$AQ$1174,16,FALSE)</f>
        <v>26</v>
      </c>
      <c r="F28" s="129">
        <f>VLOOKUP(B28,'DATA SoA overview'!$C$4:$AQ$1174,26,FALSE)</f>
        <v>0</v>
      </c>
      <c r="G28" s="129">
        <f t="shared" si="2"/>
        <v>105</v>
      </c>
      <c r="I28" s="130"/>
    </row>
    <row r="29" spans="2:9" x14ac:dyDescent="0.25">
      <c r="B29" s="124" t="str">
        <f t="shared" si="1"/>
        <v>Perth &amp; Kinross2022-23</v>
      </c>
      <c r="C29" s="129" t="s">
        <v>24</v>
      </c>
      <c r="D29" s="129">
        <f>VLOOKUP(B29,'DATA Disabled adaptions'!$A$4:$AG$1214,30,FALSE)</f>
        <v>212</v>
      </c>
      <c r="E29" s="129">
        <f>VLOOKUP(B29,'DATA SoA overview'!$C$4:$AQ$1174,16,FALSE)</f>
        <v>0</v>
      </c>
      <c r="F29" s="129">
        <f>VLOOKUP(B29,'DATA SoA overview'!$C$4:$AQ$1174,26,FALSE)</f>
        <v>0</v>
      </c>
      <c r="G29" s="129">
        <f t="shared" si="2"/>
        <v>212</v>
      </c>
      <c r="I29" s="130"/>
    </row>
    <row r="30" spans="2:9" x14ac:dyDescent="0.25">
      <c r="B30" s="124" t="str">
        <f t="shared" si="1"/>
        <v>Renfrewshire2022-23</v>
      </c>
      <c r="C30" s="129" t="s">
        <v>25</v>
      </c>
      <c r="D30" s="129">
        <f>VLOOKUP(B30,'DATA Disabled adaptions'!$A$4:$AG$1214,30,FALSE)</f>
        <v>157</v>
      </c>
      <c r="E30" s="129">
        <f>VLOOKUP(B30,'DATA SoA overview'!$C$4:$AQ$1174,16,FALSE)</f>
        <v>0</v>
      </c>
      <c r="F30" s="129">
        <f>VLOOKUP(B30,'DATA SoA overview'!$C$4:$AQ$1174,26,FALSE)</f>
        <v>16</v>
      </c>
      <c r="G30" s="129">
        <f t="shared" si="2"/>
        <v>173</v>
      </c>
      <c r="I30" s="130"/>
    </row>
    <row r="31" spans="2:9" x14ac:dyDescent="0.25">
      <c r="B31" s="124" t="str">
        <f t="shared" si="1"/>
        <v>Scottish Borders, The2022-23</v>
      </c>
      <c r="C31" s="129" t="s">
        <v>26</v>
      </c>
      <c r="D31" s="129">
        <f>VLOOKUP(B31,'DATA Disabled adaptions'!$A$4:$AG$1214,30,FALSE)</f>
        <v>63</v>
      </c>
      <c r="E31" s="129">
        <f>VLOOKUP(B31,'DATA SoA overview'!$C$4:$AQ$1174,16,FALSE)</f>
        <v>0</v>
      </c>
      <c r="F31" s="129">
        <f>VLOOKUP(B31,'DATA SoA overview'!$C$4:$AQ$1174,26,FALSE)</f>
        <v>0</v>
      </c>
      <c r="G31" s="129">
        <f t="shared" si="2"/>
        <v>63</v>
      </c>
      <c r="I31" s="130"/>
    </row>
    <row r="32" spans="2:9" x14ac:dyDescent="0.25">
      <c r="B32" s="124" t="str">
        <f t="shared" si="1"/>
        <v>Shetland2022-23</v>
      </c>
      <c r="C32" s="129" t="s">
        <v>27</v>
      </c>
      <c r="D32" s="129">
        <f>VLOOKUP(B32,'DATA Disabled adaptions'!$A$4:$AG$1214,30,FALSE)</f>
        <v>33</v>
      </c>
      <c r="E32" s="129">
        <f>VLOOKUP(B32,'DATA SoA overview'!$C$4:$AQ$1174,16,FALSE)</f>
        <v>0</v>
      </c>
      <c r="F32" s="129">
        <f>VLOOKUP(B32,'DATA SoA overview'!$C$4:$AQ$1174,26,FALSE)</f>
        <v>0</v>
      </c>
      <c r="G32" s="129">
        <f t="shared" si="2"/>
        <v>33</v>
      </c>
      <c r="I32" s="130"/>
    </row>
    <row r="33" spans="2:9" x14ac:dyDescent="0.25">
      <c r="B33" s="124" t="str">
        <f t="shared" si="1"/>
        <v>South Ayrshire2022-23</v>
      </c>
      <c r="C33" s="129" t="s">
        <v>28</v>
      </c>
      <c r="D33" s="129">
        <f>VLOOKUP(B33,'DATA Disabled adaptions'!$A$4:$AG$1214,30,FALSE)</f>
        <v>118</v>
      </c>
      <c r="E33" s="129">
        <f>VLOOKUP(B33,'DATA SoA overview'!$C$4:$AQ$1174,16,FALSE)</f>
        <v>0</v>
      </c>
      <c r="F33" s="129">
        <f>VLOOKUP(B33,'DATA SoA overview'!$C$4:$AQ$1174,26,FALSE)</f>
        <v>74</v>
      </c>
      <c r="G33" s="129">
        <f t="shared" si="2"/>
        <v>192</v>
      </c>
      <c r="I33" s="130"/>
    </row>
    <row r="34" spans="2:9" x14ac:dyDescent="0.25">
      <c r="B34" s="124" t="str">
        <f t="shared" si="1"/>
        <v>South Lanarkshire2022-23</v>
      </c>
      <c r="C34" s="129" t="s">
        <v>29</v>
      </c>
      <c r="D34" s="129">
        <f>VLOOKUP(B34,'DATA Disabled adaptions'!$A$4:$AG$1214,30,FALSE)</f>
        <v>468</v>
      </c>
      <c r="E34" s="129">
        <f>VLOOKUP(B34,'DATA SoA overview'!$C$4:$AQ$1174,16,FALSE)</f>
        <v>0</v>
      </c>
      <c r="F34" s="129">
        <f>VLOOKUP(B34,'DATA SoA overview'!$C$4:$AQ$1174,26,FALSE)</f>
        <v>439</v>
      </c>
      <c r="G34" s="129">
        <f t="shared" si="2"/>
        <v>907</v>
      </c>
      <c r="I34" s="130"/>
    </row>
    <row r="35" spans="2:9" x14ac:dyDescent="0.25">
      <c r="B35" s="124" t="str">
        <f t="shared" si="1"/>
        <v>Stirling2022-23</v>
      </c>
      <c r="C35" s="129" t="s">
        <v>30</v>
      </c>
      <c r="D35" s="129">
        <f>VLOOKUP(B35,'DATA Disabled adaptions'!$A$4:$AG$1214,30,FALSE)</f>
        <v>72</v>
      </c>
      <c r="E35" s="129">
        <f>VLOOKUP(B35,'DATA SoA overview'!$C$4:$AQ$1174,16,FALSE)</f>
        <v>0</v>
      </c>
      <c r="F35" s="129">
        <f>VLOOKUP(B35,'DATA SoA overview'!$C$4:$AQ$1174,26,FALSE)</f>
        <v>518</v>
      </c>
      <c r="G35" s="129">
        <f t="shared" si="2"/>
        <v>590</v>
      </c>
      <c r="I35" s="130"/>
    </row>
    <row r="36" spans="2:9" x14ac:dyDescent="0.25">
      <c r="B36" s="124" t="str">
        <f t="shared" si="1"/>
        <v>West Dunbartonshire2022-23</v>
      </c>
      <c r="C36" s="129" t="s">
        <v>31</v>
      </c>
      <c r="D36" s="129">
        <f>VLOOKUP(B36,'DATA Disabled adaptions'!$A$4:$AG$1214,30,FALSE)</f>
        <v>56</v>
      </c>
      <c r="E36" s="129">
        <f>VLOOKUP(B36,'DATA SoA overview'!$C$4:$AQ$1174,16,FALSE)</f>
        <v>0</v>
      </c>
      <c r="F36" s="129">
        <f>VLOOKUP(B36,'DATA SoA overview'!$C$4:$AQ$1174,26,FALSE)</f>
        <v>4</v>
      </c>
      <c r="G36" s="129">
        <f t="shared" si="2"/>
        <v>60</v>
      </c>
      <c r="I36" s="130"/>
    </row>
    <row r="37" spans="2:9" x14ac:dyDescent="0.25">
      <c r="B37" s="124" t="str">
        <f t="shared" si="1"/>
        <v>West Lothian2022-23</v>
      </c>
      <c r="C37" s="133" t="s">
        <v>32</v>
      </c>
      <c r="D37" s="133">
        <f>VLOOKUP(B37,'DATA Disabled adaptions'!$A$4:$AG$1214,30,FALSE)</f>
        <v>188</v>
      </c>
      <c r="E37" s="133">
        <f>VLOOKUP(B37,'DATA SoA overview'!$C$4:$AQ$1174,16,FALSE)</f>
        <v>0</v>
      </c>
      <c r="F37" s="133">
        <f>VLOOKUP(B37,'DATA SoA overview'!$C$4:$AQ$1174,26,FALSE)</f>
        <v>0</v>
      </c>
      <c r="G37" s="133">
        <f t="shared" si="2"/>
        <v>188</v>
      </c>
      <c r="I37" s="130"/>
    </row>
    <row r="39" spans="2:9" x14ac:dyDescent="0.25">
      <c r="C39" s="134"/>
    </row>
    <row r="40" spans="2:9" ht="15.6" x14ac:dyDescent="0.25">
      <c r="C40" s="125" t="s">
        <v>265</v>
      </c>
      <c r="D40" s="126"/>
    </row>
    <row r="41" spans="2:9" x14ac:dyDescent="0.25">
      <c r="C41" s="122" t="s">
        <v>365</v>
      </c>
      <c r="D41" s="123" t="s">
        <v>366</v>
      </c>
    </row>
    <row r="42" spans="2:9" ht="62.4" x14ac:dyDescent="0.25">
      <c r="D42" s="90" t="s">
        <v>266</v>
      </c>
      <c r="E42" s="90" t="s">
        <v>36</v>
      </c>
      <c r="F42" s="90" t="s">
        <v>37</v>
      </c>
      <c r="G42" s="90" t="s">
        <v>264</v>
      </c>
    </row>
    <row r="43" spans="2:9" ht="15.6" x14ac:dyDescent="0.25">
      <c r="C43" s="92" t="s">
        <v>33</v>
      </c>
      <c r="D43" s="99">
        <f>SUM(D44:D75)</f>
        <v>21683575.349999998</v>
      </c>
      <c r="E43" s="99">
        <f>SUM(E44:E75)</f>
        <v>89458.03</v>
      </c>
      <c r="F43" s="99">
        <f>SUM(F44:F75)</f>
        <v>5137574.84</v>
      </c>
      <c r="G43" s="99">
        <f>SUM(D43:F43)</f>
        <v>26910608.219999999</v>
      </c>
    </row>
    <row r="44" spans="2:9" x14ac:dyDescent="0.25">
      <c r="C44" s="128" t="s">
        <v>1</v>
      </c>
      <c r="D44" s="129">
        <f>VLOOKUP(B6,'DATA Disabled adaptions'!$A$4:$AG$1214,31,FALSE)</f>
        <v>790318.59</v>
      </c>
      <c r="E44" s="129">
        <f>VLOOKUP(B6,'DATA SoA overview'!$C$4:$AQ$1174,17,FALSE)</f>
        <v>0</v>
      </c>
      <c r="F44" s="129">
        <f>VLOOKUP(B6,'DATA SoA overview'!$C$4:$AQ$1174,27,FALSE)</f>
        <v>0</v>
      </c>
      <c r="G44" s="128">
        <f t="shared" ref="G44:G75" si="3">SUM(D44:F44)</f>
        <v>790318.59</v>
      </c>
    </row>
    <row r="45" spans="2:9" x14ac:dyDescent="0.25">
      <c r="C45" s="129" t="s">
        <v>2</v>
      </c>
      <c r="D45" s="129">
        <f>VLOOKUP(B7,'DATA Disabled adaptions'!$A$4:$AG$1214,31,FALSE)</f>
        <v>1142947</v>
      </c>
      <c r="E45" s="129">
        <f>VLOOKUP(B7,'DATA SoA overview'!$C$4:$AQ$1174,17,FALSE)</f>
        <v>0</v>
      </c>
      <c r="F45" s="129">
        <f>VLOOKUP(B7,'DATA SoA overview'!$C$4:$AQ$1174,27,FALSE)</f>
        <v>10898</v>
      </c>
      <c r="G45" s="128">
        <f t="shared" si="3"/>
        <v>1153845</v>
      </c>
    </row>
    <row r="46" spans="2:9" x14ac:dyDescent="0.25">
      <c r="C46" s="129" t="s">
        <v>3</v>
      </c>
      <c r="D46" s="129">
        <f>VLOOKUP(B8,'DATA Disabled adaptions'!$A$4:$AG$1214,31,FALSE)</f>
        <v>254718</v>
      </c>
      <c r="E46" s="129">
        <f>VLOOKUP(B8,'DATA SoA overview'!$C$4:$AQ$1174,17,FALSE)</f>
        <v>0</v>
      </c>
      <c r="F46" s="129">
        <f>VLOOKUP(B8,'DATA SoA overview'!$C$4:$AQ$1174,27,FALSE)</f>
        <v>0</v>
      </c>
      <c r="G46" s="128">
        <f t="shared" si="3"/>
        <v>254718</v>
      </c>
    </row>
    <row r="47" spans="2:9" x14ac:dyDescent="0.25">
      <c r="C47" s="129" t="s">
        <v>4</v>
      </c>
      <c r="D47" s="129">
        <f>VLOOKUP(B9,'DATA Disabled adaptions'!$A$4:$AG$1214,31,FALSE)</f>
        <v>379504</v>
      </c>
      <c r="E47" s="129">
        <f>VLOOKUP(B9,'DATA SoA overview'!$C$4:$AQ$1174,17,FALSE)</f>
        <v>0</v>
      </c>
      <c r="F47" s="129">
        <f>VLOOKUP(B9,'DATA SoA overview'!$C$4:$AQ$1174,27,FALSE)</f>
        <v>400670.65</v>
      </c>
      <c r="G47" s="128">
        <f t="shared" si="3"/>
        <v>780174.65</v>
      </c>
    </row>
    <row r="48" spans="2:9" x14ac:dyDescent="0.25">
      <c r="C48" s="129" t="s">
        <v>5</v>
      </c>
      <c r="D48" s="129">
        <f>VLOOKUP(B10,'DATA Disabled adaptions'!$A$4:$AG$1214,31,FALSE)</f>
        <v>122547</v>
      </c>
      <c r="E48" s="129">
        <f>VLOOKUP(B10,'DATA SoA overview'!$C$4:$AQ$1174,17,FALSE)</f>
        <v>0</v>
      </c>
      <c r="F48" s="129">
        <f>VLOOKUP(B10,'DATA SoA overview'!$C$4:$AQ$1174,27,FALSE)</f>
        <v>0</v>
      </c>
      <c r="G48" s="128">
        <f t="shared" si="3"/>
        <v>122547</v>
      </c>
    </row>
    <row r="49" spans="3:7" x14ac:dyDescent="0.25">
      <c r="C49" s="129" t="s">
        <v>6</v>
      </c>
      <c r="D49" s="129">
        <f>VLOOKUP(B11,'DATA Disabled adaptions'!$A$4:$AG$1214,31,FALSE)</f>
        <v>1171823</v>
      </c>
      <c r="E49" s="129">
        <f>VLOOKUP(B11,'DATA SoA overview'!$C$4:$AQ$1174,17,FALSE)</f>
        <v>0</v>
      </c>
      <c r="F49" s="129">
        <f>VLOOKUP(B11,'DATA SoA overview'!$C$4:$AQ$1174,27,FALSE)</f>
        <v>0</v>
      </c>
      <c r="G49" s="128">
        <f t="shared" si="3"/>
        <v>1171823</v>
      </c>
    </row>
    <row r="50" spans="3:7" x14ac:dyDescent="0.25">
      <c r="C50" s="129" t="s">
        <v>7</v>
      </c>
      <c r="D50" s="129">
        <f>VLOOKUP(B12,'DATA Disabled adaptions'!$A$4:$AG$1214,31,FALSE)</f>
        <v>337615</v>
      </c>
      <c r="E50" s="129">
        <f>VLOOKUP(B12,'DATA SoA overview'!$C$4:$AQ$1174,17,FALSE)</f>
        <v>0</v>
      </c>
      <c r="F50" s="129">
        <f>VLOOKUP(B12,'DATA SoA overview'!$C$4:$AQ$1174,27,FALSE)</f>
        <v>110885</v>
      </c>
      <c r="G50" s="128">
        <f t="shared" si="3"/>
        <v>448500</v>
      </c>
    </row>
    <row r="51" spans="3:7" x14ac:dyDescent="0.25">
      <c r="C51" s="129" t="s">
        <v>8</v>
      </c>
      <c r="D51" s="129">
        <f>VLOOKUP(B13,'DATA Disabled adaptions'!$A$4:$AG$1214,31,FALSE)</f>
        <v>414675</v>
      </c>
      <c r="E51" s="129">
        <f>VLOOKUP(B13,'DATA SoA overview'!$C$4:$AQ$1174,17,FALSE)</f>
        <v>0</v>
      </c>
      <c r="F51" s="129">
        <f>VLOOKUP(B13,'DATA SoA overview'!$C$4:$AQ$1174,27,FALSE)</f>
        <v>0</v>
      </c>
      <c r="G51" s="128">
        <f t="shared" si="3"/>
        <v>414675</v>
      </c>
    </row>
    <row r="52" spans="3:7" x14ac:dyDescent="0.25">
      <c r="C52" s="129" t="s">
        <v>9</v>
      </c>
      <c r="D52" s="129">
        <f>VLOOKUP(B14,'DATA Disabled adaptions'!$A$4:$AG$1214,31,FALSE)</f>
        <v>205064.18</v>
      </c>
      <c r="E52" s="129">
        <f>VLOOKUP(B14,'DATA SoA overview'!$C$4:$AQ$1174,17,FALSE)</f>
        <v>0</v>
      </c>
      <c r="F52" s="129">
        <f>VLOOKUP(B14,'DATA SoA overview'!$C$4:$AQ$1174,27,FALSE)</f>
        <v>55821.93</v>
      </c>
      <c r="G52" s="128">
        <f t="shared" si="3"/>
        <v>260886.11</v>
      </c>
    </row>
    <row r="53" spans="3:7" x14ac:dyDescent="0.25">
      <c r="C53" s="129" t="s">
        <v>10</v>
      </c>
      <c r="D53" s="129">
        <f>VLOOKUP(B15,'DATA Disabled adaptions'!$A$4:$AG$1214,31,FALSE)</f>
        <v>526603</v>
      </c>
      <c r="E53" s="129">
        <f>VLOOKUP(B15,'DATA SoA overview'!$C$4:$AQ$1174,17,FALSE)</f>
        <v>0</v>
      </c>
      <c r="F53" s="129">
        <f>VLOOKUP(B15,'DATA SoA overview'!$C$4:$AQ$1174,27,FALSE)</f>
        <v>0</v>
      </c>
      <c r="G53" s="128">
        <f t="shared" si="3"/>
        <v>526603</v>
      </c>
    </row>
    <row r="54" spans="3:7" x14ac:dyDescent="0.25">
      <c r="C54" s="129" t="s">
        <v>11</v>
      </c>
      <c r="D54" s="129">
        <f>VLOOKUP(B16,'DATA Disabled adaptions'!$A$4:$AG$1214,31,FALSE)</f>
        <v>352972.23</v>
      </c>
      <c r="E54" s="129">
        <f>VLOOKUP(B16,'DATA SoA overview'!$C$4:$AQ$1174,17,FALSE)</f>
        <v>0</v>
      </c>
      <c r="F54" s="129">
        <f>VLOOKUP(B16,'DATA SoA overview'!$C$4:$AQ$1174,27,FALSE)</f>
        <v>21064.27</v>
      </c>
      <c r="G54" s="128">
        <f t="shared" si="3"/>
        <v>374036.5</v>
      </c>
    </row>
    <row r="55" spans="3:7" x14ac:dyDescent="0.25">
      <c r="C55" s="129" t="s">
        <v>12</v>
      </c>
      <c r="D55" s="129">
        <f>VLOOKUP(B17,'DATA Disabled adaptions'!$A$4:$AG$1214,31,FALSE)</f>
        <v>1230148</v>
      </c>
      <c r="E55" s="129">
        <f>VLOOKUP(B17,'DATA SoA overview'!$C$4:$AQ$1174,17,FALSE)</f>
        <v>0</v>
      </c>
      <c r="F55" s="129">
        <f>VLOOKUP(B17,'DATA SoA overview'!$C$4:$AQ$1174,27,FALSE)</f>
        <v>0</v>
      </c>
      <c r="G55" s="128">
        <f t="shared" si="3"/>
        <v>1230148</v>
      </c>
    </row>
    <row r="56" spans="3:7" x14ac:dyDescent="0.25">
      <c r="C56" s="129" t="s">
        <v>14</v>
      </c>
      <c r="D56" s="129">
        <f>VLOOKUP(B18,'DATA Disabled adaptions'!$A$4:$AG$1214,31,FALSE)</f>
        <v>204478</v>
      </c>
      <c r="E56" s="129">
        <f>VLOOKUP(B18,'DATA SoA overview'!$C$4:$AQ$1174,17,FALSE)</f>
        <v>0</v>
      </c>
      <c r="F56" s="129">
        <f>VLOOKUP(B18,'DATA SoA overview'!$C$4:$AQ$1174,27,FALSE)</f>
        <v>500</v>
      </c>
      <c r="G56" s="128">
        <f t="shared" si="3"/>
        <v>204978</v>
      </c>
    </row>
    <row r="57" spans="3:7" x14ac:dyDescent="0.25">
      <c r="C57" s="129" t="s">
        <v>15</v>
      </c>
      <c r="D57" s="129">
        <f>VLOOKUP(B19,'DATA Disabled adaptions'!$A$4:$AG$1214,31,FALSE)</f>
        <v>849831</v>
      </c>
      <c r="E57" s="129">
        <f>VLOOKUP(B19,'DATA SoA overview'!$C$4:$AQ$1174,17,FALSE)</f>
        <v>0</v>
      </c>
      <c r="F57" s="129">
        <f>VLOOKUP(B19,'DATA SoA overview'!$C$4:$AQ$1174,27,FALSE)</f>
        <v>0</v>
      </c>
      <c r="G57" s="128">
        <f t="shared" si="3"/>
        <v>849831</v>
      </c>
    </row>
    <row r="58" spans="3:7" x14ac:dyDescent="0.25">
      <c r="C58" s="129" t="s">
        <v>16</v>
      </c>
      <c r="D58" s="129">
        <f>VLOOKUP(B20,'DATA Disabled adaptions'!$A$4:$AG$1214,31,FALSE)</f>
        <v>1990610.5799999998</v>
      </c>
      <c r="E58" s="129">
        <f>VLOOKUP(B20,'DATA SoA overview'!$C$4:$AQ$1174,17,FALSE)</f>
        <v>41234.03</v>
      </c>
      <c r="F58" s="129">
        <f>VLOOKUP(B20,'DATA SoA overview'!$C$4:$AQ$1174,27,FALSE)</f>
        <v>3440485.3</v>
      </c>
      <c r="G58" s="128">
        <f t="shared" si="3"/>
        <v>5472329.9100000001</v>
      </c>
    </row>
    <row r="59" spans="3:7" x14ac:dyDescent="0.25">
      <c r="C59" s="129" t="s">
        <v>17</v>
      </c>
      <c r="D59" s="129">
        <f>VLOOKUP(B21,'DATA Disabled adaptions'!$A$4:$AG$1214,31,FALSE)</f>
        <v>1830012.64</v>
      </c>
      <c r="E59" s="129">
        <f>VLOOKUP(B21,'DATA SoA overview'!$C$4:$AQ$1174,17,FALSE)</f>
        <v>0</v>
      </c>
      <c r="F59" s="129">
        <f>VLOOKUP(B21,'DATA SoA overview'!$C$4:$AQ$1174,27,FALSE)</f>
        <v>261862.61</v>
      </c>
      <c r="G59" s="128">
        <f t="shared" si="3"/>
        <v>2091875.25</v>
      </c>
    </row>
    <row r="60" spans="3:7" x14ac:dyDescent="0.25">
      <c r="C60" s="129" t="s">
        <v>18</v>
      </c>
      <c r="D60" s="129">
        <f>VLOOKUP(B22,'DATA Disabled adaptions'!$A$4:$AG$1214,31,FALSE)</f>
        <v>560437</v>
      </c>
      <c r="E60" s="129">
        <f>VLOOKUP(B22,'DATA SoA overview'!$C$4:$AQ$1174,17,FALSE)</f>
        <v>0</v>
      </c>
      <c r="F60" s="129">
        <f>VLOOKUP(B22,'DATA SoA overview'!$C$4:$AQ$1174,27,FALSE)</f>
        <v>0</v>
      </c>
      <c r="G60" s="128">
        <f t="shared" si="3"/>
        <v>560437</v>
      </c>
    </row>
    <row r="61" spans="3:7" x14ac:dyDescent="0.25">
      <c r="C61" s="129" t="s">
        <v>19</v>
      </c>
      <c r="D61" s="129">
        <f>VLOOKUP(B23,'DATA Disabled adaptions'!$A$4:$AG$1214,31,FALSE)</f>
        <v>286973</v>
      </c>
      <c r="E61" s="129">
        <f>VLOOKUP(B23,'DATA SoA overview'!$C$4:$AQ$1174,17,FALSE)</f>
        <v>0</v>
      </c>
      <c r="F61" s="129">
        <f>VLOOKUP(B23,'DATA SoA overview'!$C$4:$AQ$1174,27,FALSE)</f>
        <v>0</v>
      </c>
      <c r="G61" s="128">
        <f t="shared" si="3"/>
        <v>286973</v>
      </c>
    </row>
    <row r="62" spans="3:7" x14ac:dyDescent="0.25">
      <c r="C62" s="129" t="s">
        <v>20</v>
      </c>
      <c r="D62" s="129">
        <f>VLOOKUP(B24,'DATA Disabled adaptions'!$A$4:$AG$1214,31,FALSE)</f>
        <v>485000</v>
      </c>
      <c r="E62" s="129">
        <f>VLOOKUP(B24,'DATA SoA overview'!$C$4:$AQ$1174,17,FALSE)</f>
        <v>0</v>
      </c>
      <c r="F62" s="129">
        <f>VLOOKUP(B24,'DATA SoA overview'!$C$4:$AQ$1174,27,FALSE)</f>
        <v>101000</v>
      </c>
      <c r="G62" s="128">
        <f t="shared" si="3"/>
        <v>586000</v>
      </c>
    </row>
    <row r="63" spans="3:7" x14ac:dyDescent="0.25">
      <c r="C63" s="129" t="s">
        <v>269</v>
      </c>
      <c r="D63" s="129">
        <f>VLOOKUP(B25,'DATA Disabled adaptions'!$A$4:$AG$1214,31,FALSE)</f>
        <v>248261</v>
      </c>
      <c r="E63" s="129">
        <f>VLOOKUP(B25,'DATA SoA overview'!$C$4:$AQ$1174,17,FALSE)</f>
        <v>0</v>
      </c>
      <c r="F63" s="129">
        <f>VLOOKUP(B25,'DATA SoA overview'!$C$4:$AQ$1174,27,FALSE)</f>
        <v>0</v>
      </c>
      <c r="G63" s="128">
        <f t="shared" si="3"/>
        <v>248261</v>
      </c>
    </row>
    <row r="64" spans="3:7" x14ac:dyDescent="0.25">
      <c r="C64" s="129" t="s">
        <v>21</v>
      </c>
      <c r="D64" s="129">
        <f>VLOOKUP(B26,'DATA Disabled adaptions'!$A$4:$AG$1214,31,FALSE)</f>
        <v>412183</v>
      </c>
      <c r="E64" s="129">
        <f>VLOOKUP(B26,'DATA SoA overview'!$C$4:$AQ$1174,17,FALSE)</f>
        <v>0</v>
      </c>
      <c r="F64" s="129">
        <f>VLOOKUP(B26,'DATA SoA overview'!$C$4:$AQ$1174,27,FALSE)</f>
        <v>0</v>
      </c>
      <c r="G64" s="128">
        <f t="shared" si="3"/>
        <v>412183</v>
      </c>
    </row>
    <row r="65" spans="3:7" x14ac:dyDescent="0.25">
      <c r="C65" s="129" t="s">
        <v>22</v>
      </c>
      <c r="D65" s="129">
        <f>VLOOKUP(B27,'DATA Disabled adaptions'!$A$4:$AG$1214,31,FALSE)</f>
        <v>1302290</v>
      </c>
      <c r="E65" s="129">
        <f>VLOOKUP(B27,'DATA SoA overview'!$C$4:$AQ$1174,17,FALSE)</f>
        <v>27414</v>
      </c>
      <c r="F65" s="129">
        <f>VLOOKUP(B27,'DATA SoA overview'!$C$4:$AQ$1174,27,FALSE)</f>
        <v>35787</v>
      </c>
      <c r="G65" s="128">
        <f t="shared" si="3"/>
        <v>1365491</v>
      </c>
    </row>
    <row r="66" spans="3:7" x14ac:dyDescent="0.25">
      <c r="C66" s="129" t="s">
        <v>23</v>
      </c>
      <c r="D66" s="129">
        <f>VLOOKUP(B28,'DATA Disabled adaptions'!$A$4:$AG$1214,31,FALSE)</f>
        <v>272584</v>
      </c>
      <c r="E66" s="129">
        <f>VLOOKUP(B28,'DATA SoA overview'!$C$4:$AQ$1174,17,FALSE)</f>
        <v>20810</v>
      </c>
      <c r="F66" s="129">
        <f>VLOOKUP(B28,'DATA SoA overview'!$C$4:$AQ$1174,27,FALSE)</f>
        <v>0</v>
      </c>
      <c r="G66" s="128">
        <f t="shared" si="3"/>
        <v>293394</v>
      </c>
    </row>
    <row r="67" spans="3:7" x14ac:dyDescent="0.25">
      <c r="C67" s="129" t="s">
        <v>24</v>
      </c>
      <c r="D67" s="129">
        <f>VLOOKUP(B29,'DATA Disabled adaptions'!$A$4:$AG$1214,31,FALSE)</f>
        <v>937630</v>
      </c>
      <c r="E67" s="129">
        <f>VLOOKUP(B29,'DATA SoA overview'!$C$4:$AQ$1174,17,FALSE)</f>
        <v>0</v>
      </c>
      <c r="F67" s="129">
        <f>VLOOKUP(B29,'DATA SoA overview'!$C$4:$AQ$1174,27,FALSE)</f>
        <v>0</v>
      </c>
      <c r="G67" s="128">
        <f t="shared" si="3"/>
        <v>937630</v>
      </c>
    </row>
    <row r="68" spans="3:7" x14ac:dyDescent="0.25">
      <c r="C68" s="129" t="s">
        <v>25</v>
      </c>
      <c r="D68" s="129">
        <f>VLOOKUP(B30,'DATA Disabled adaptions'!$A$4:$AG$1214,31,FALSE)</f>
        <v>789000</v>
      </c>
      <c r="E68" s="129">
        <f>VLOOKUP(B30,'DATA SoA overview'!$C$4:$AQ$1174,17,FALSE)</f>
        <v>0</v>
      </c>
      <c r="F68" s="129">
        <f>VLOOKUP(B30,'DATA SoA overview'!$C$4:$AQ$1174,27,FALSE)</f>
        <v>18000</v>
      </c>
      <c r="G68" s="128">
        <f t="shared" si="3"/>
        <v>807000</v>
      </c>
    </row>
    <row r="69" spans="3:7" x14ac:dyDescent="0.25">
      <c r="C69" s="129" t="s">
        <v>26</v>
      </c>
      <c r="D69" s="129">
        <f>VLOOKUP(B31,'DATA Disabled adaptions'!$A$4:$AG$1214,31,FALSE)</f>
        <v>390236.96</v>
      </c>
      <c r="E69" s="129">
        <f>VLOOKUP(B31,'DATA SoA overview'!$C$4:$AQ$1174,17,FALSE)</f>
        <v>0</v>
      </c>
      <c r="F69" s="129">
        <f>VLOOKUP(B31,'DATA SoA overview'!$C$4:$AQ$1174,27,FALSE)</f>
        <v>0</v>
      </c>
      <c r="G69" s="128">
        <f t="shared" si="3"/>
        <v>390236.96</v>
      </c>
    </row>
    <row r="70" spans="3:7" x14ac:dyDescent="0.25">
      <c r="C70" s="129" t="s">
        <v>27</v>
      </c>
      <c r="D70" s="129">
        <f>VLOOKUP(B32,'DATA Disabled adaptions'!$A$4:$AG$1214,31,FALSE)</f>
        <v>277868</v>
      </c>
      <c r="E70" s="129">
        <f>VLOOKUP(B32,'DATA SoA overview'!$C$4:$AQ$1174,17,FALSE)</f>
        <v>0</v>
      </c>
      <c r="F70" s="129">
        <f>VLOOKUP(B32,'DATA SoA overview'!$C$4:$AQ$1174,27,FALSE)</f>
        <v>0</v>
      </c>
      <c r="G70" s="128">
        <f t="shared" si="3"/>
        <v>277868</v>
      </c>
    </row>
    <row r="71" spans="3:7" x14ac:dyDescent="0.25">
      <c r="C71" s="129" t="s">
        <v>28</v>
      </c>
      <c r="D71" s="129">
        <f>VLOOKUP(B33,'DATA Disabled adaptions'!$A$4:$AG$1214,31,FALSE)</f>
        <v>603441.24</v>
      </c>
      <c r="E71" s="129">
        <f>VLOOKUP(B33,'DATA SoA overview'!$C$4:$AQ$1174,17,FALSE)</f>
        <v>0</v>
      </c>
      <c r="F71" s="129">
        <f>VLOOKUP(B33,'DATA SoA overview'!$C$4:$AQ$1174,27,FALSE)</f>
        <v>173218.43</v>
      </c>
      <c r="G71" s="128">
        <f t="shared" si="3"/>
        <v>776659.66999999993</v>
      </c>
    </row>
    <row r="72" spans="3:7" x14ac:dyDescent="0.25">
      <c r="C72" s="129" t="s">
        <v>29</v>
      </c>
      <c r="D72" s="129">
        <f>VLOOKUP(B34,'DATA Disabled adaptions'!$A$4:$AG$1214,31,FALSE)</f>
        <v>2014354.44</v>
      </c>
      <c r="E72" s="129">
        <f>VLOOKUP(B34,'DATA SoA overview'!$C$4:$AQ$1174,17,FALSE)</f>
        <v>0</v>
      </c>
      <c r="F72" s="129">
        <f>VLOOKUP(B34,'DATA SoA overview'!$C$4:$AQ$1174,27,FALSE)</f>
        <v>377088.65</v>
      </c>
      <c r="G72" s="128">
        <f t="shared" si="3"/>
        <v>2391443.09</v>
      </c>
    </row>
    <row r="73" spans="3:7" x14ac:dyDescent="0.25">
      <c r="C73" s="129" t="s">
        <v>30</v>
      </c>
      <c r="D73" s="129">
        <f>VLOOKUP(B35,'DATA Disabled adaptions'!$A$4:$AG$1214,31,FALSE)</f>
        <v>409597</v>
      </c>
      <c r="E73" s="129">
        <f>VLOOKUP(B35,'DATA SoA overview'!$C$4:$AQ$1174,17,FALSE)</f>
        <v>0</v>
      </c>
      <c r="F73" s="129">
        <f>VLOOKUP(B35,'DATA SoA overview'!$C$4:$AQ$1174,27,FALSE)</f>
        <v>96511</v>
      </c>
      <c r="G73" s="128">
        <f t="shared" si="3"/>
        <v>506108</v>
      </c>
    </row>
    <row r="74" spans="3:7" x14ac:dyDescent="0.25">
      <c r="C74" s="129" t="s">
        <v>31</v>
      </c>
      <c r="D74" s="129">
        <f>VLOOKUP(B36,'DATA Disabled adaptions'!$A$4:$AG$1214,31,FALSE)</f>
        <v>215767</v>
      </c>
      <c r="E74" s="129">
        <f>VLOOKUP(B36,'DATA SoA overview'!$C$4:$AQ$1174,17,FALSE)</f>
        <v>0</v>
      </c>
      <c r="F74" s="129">
        <f>VLOOKUP(B36,'DATA SoA overview'!$C$4:$AQ$1174,27,FALSE)</f>
        <v>33782</v>
      </c>
      <c r="G74" s="128">
        <f t="shared" si="3"/>
        <v>249549</v>
      </c>
    </row>
    <row r="75" spans="3:7" x14ac:dyDescent="0.25">
      <c r="C75" s="133" t="s">
        <v>32</v>
      </c>
      <c r="D75" s="133">
        <f>VLOOKUP(B37,'DATA Disabled adaptions'!$A$4:$AG$1214,31,FALSE)</f>
        <v>674085.49</v>
      </c>
      <c r="E75" s="133">
        <f>VLOOKUP(B37,'DATA SoA overview'!$C$4:$AQ$1174,17,FALSE)</f>
        <v>0</v>
      </c>
      <c r="F75" s="133">
        <f>VLOOKUP(B37,'DATA SoA overview'!$C$4:$AQ$1174,27,FALSE)</f>
        <v>0</v>
      </c>
      <c r="G75" s="133">
        <f t="shared" si="3"/>
        <v>674085.49</v>
      </c>
    </row>
  </sheetData>
  <dataValidations count="1">
    <dataValidation type="list" allowBlank="1" showInputMessage="1" showErrorMessage="1" sqref="G1" xr:uid="{00000000-0002-0000-0A00-000000000000}">
      <formula1>"2014-15,2015-16,2016-17,2017-18, 2018-19,2019-20,2020-21,2021-22,2022-23"</formula1>
    </dataValidation>
  </dataValidations>
  <hyperlinks>
    <hyperlink ref="C3" location="CONTENTS!A1" display="back to contents" xr:uid="{00000000-0004-0000-0A00-000000000000}"/>
    <hyperlink ref="D3" location="Notes!A1" display="Go to specific notes" xr:uid="{00000000-0004-0000-0A00-000001000000}"/>
    <hyperlink ref="C41" location="CONTENTS!A1" display="back to contents" xr:uid="{00000000-0004-0000-0A00-000002000000}"/>
    <hyperlink ref="D41" location="Notes!A1" display="Go to specific notes" xr:uid="{00000000-0004-0000-0A00-000003000000}"/>
  </hyperlink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5"/>
  <dimension ref="A1:I22"/>
  <sheetViews>
    <sheetView workbookViewId="0"/>
  </sheetViews>
  <sheetFormatPr defaultColWidth="9.21875" defaultRowHeight="15" x14ac:dyDescent="0.25"/>
  <cols>
    <col min="1" max="1" width="78.77734375" style="85" customWidth="1"/>
    <col min="2" max="2" width="21.21875" style="85" bestFit="1" customWidth="1"/>
    <col min="3" max="3" width="11.77734375" style="85" customWidth="1"/>
    <col min="4" max="4" width="13.21875" style="85" customWidth="1"/>
    <col min="5" max="5" width="9.21875" style="85"/>
    <col min="6" max="6" width="20.21875" style="85" customWidth="1"/>
    <col min="7" max="7" width="10" style="85" hidden="1" customWidth="1"/>
    <col min="8" max="8" width="18.77734375" style="85" hidden="1" customWidth="1"/>
    <col min="9" max="9" width="10.21875" style="85" hidden="1" customWidth="1"/>
    <col min="10" max="16384" width="9.21875" style="85"/>
  </cols>
  <sheetData>
    <row r="1" spans="1:9" ht="15.6" x14ac:dyDescent="0.3">
      <c r="A1" s="135" t="s">
        <v>56</v>
      </c>
      <c r="C1" s="86"/>
      <c r="D1" s="87" t="s">
        <v>296</v>
      </c>
    </row>
    <row r="2" spans="1:9" x14ac:dyDescent="0.25">
      <c r="A2" s="66" t="s">
        <v>367</v>
      </c>
      <c r="B2" s="121"/>
      <c r="C2" s="136"/>
      <c r="D2" s="136"/>
    </row>
    <row r="3" spans="1:9" ht="15.6" x14ac:dyDescent="0.3">
      <c r="A3" s="122" t="s">
        <v>365</v>
      </c>
      <c r="B3" s="123" t="s">
        <v>366</v>
      </c>
      <c r="C3" s="137"/>
      <c r="D3" s="138"/>
    </row>
    <row r="4" spans="1:9" ht="46.8" x14ac:dyDescent="0.25">
      <c r="A4" s="139" t="s">
        <v>46</v>
      </c>
      <c r="B4" s="91" t="s">
        <v>53</v>
      </c>
      <c r="C4" s="91" t="s">
        <v>54</v>
      </c>
      <c r="D4" s="140" t="s">
        <v>55</v>
      </c>
      <c r="G4" s="85" t="s">
        <v>33</v>
      </c>
      <c r="H4" s="85" t="str">
        <f>G4&amp;D1</f>
        <v>Scotland2022-23</v>
      </c>
    </row>
    <row r="5" spans="1:9" ht="15.6" x14ac:dyDescent="0.3">
      <c r="A5" s="141" t="s">
        <v>52</v>
      </c>
      <c r="B5" s="142">
        <f>VLOOKUP($H$4,'DATA Disabled adaptions'!$A$3:$AG$999,30,FALSE)</f>
        <v>4602</v>
      </c>
      <c r="C5" s="143">
        <f>VLOOKUP($H$4,'DATA Disabled adaptions'!$A$3:$AG$999,32,FALSE)</f>
        <v>0</v>
      </c>
      <c r="D5" s="144">
        <f>VLOOKUP($H$4,'DATA Disabled adaptions'!$A$3:$AG$999,28,FALSE)</f>
        <v>4602</v>
      </c>
    </row>
    <row r="6" spans="1:9" x14ac:dyDescent="0.25">
      <c r="A6" s="145" t="s">
        <v>175</v>
      </c>
      <c r="B6" s="146">
        <f>VLOOKUP($H$4,'DATA Disabled adaptions'!$A$3:$AG$999,6,FALSE)</f>
        <v>4469</v>
      </c>
      <c r="C6" s="143">
        <f>VLOOKUP($H$4,'DATA Disabled adaptions'!$A$3:$AG$999,8,FALSE)</f>
        <v>0</v>
      </c>
      <c r="D6" s="147">
        <f>VLOOKUP($H$4,'DATA Disabled adaptions'!$A$3:$AG$999,4,FALSE)</f>
        <v>4469</v>
      </c>
      <c r="E6" s="105"/>
    </row>
    <row r="7" spans="1:9" x14ac:dyDescent="0.25">
      <c r="A7" s="148" t="s">
        <v>49</v>
      </c>
      <c r="B7" s="146">
        <f>VLOOKUP($H$4,'DATA Disabled adaptions'!$A$3:$AG$999,12,FALSE)</f>
        <v>21</v>
      </c>
      <c r="C7" s="143">
        <f>VLOOKUP($H$4,'DATA Disabled adaptions'!$A$3:$AG$999,14,FALSE)</f>
        <v>0</v>
      </c>
      <c r="D7" s="147">
        <f>VLOOKUP($H$4,'DATA Disabled adaptions'!$A$3:$AG$999,10,FALSE)</f>
        <v>21</v>
      </c>
    </row>
    <row r="8" spans="1:9" x14ac:dyDescent="0.25">
      <c r="A8" s="148" t="s">
        <v>50</v>
      </c>
      <c r="B8" s="146">
        <f>VLOOKUP($H$4,'DATA Disabled adaptions'!$A$3:$AG$999,18,FALSE)</f>
        <v>32</v>
      </c>
      <c r="C8" s="147">
        <f>VLOOKUP($H$4,'DATA Disabled adaptions'!$A$3:$AG$999,20,FALSE)</f>
        <v>0</v>
      </c>
      <c r="D8" s="147">
        <f>VLOOKUP($H$4,'DATA Disabled adaptions'!$A$3:$AG$999,16,FALSE)</f>
        <v>32</v>
      </c>
    </row>
    <row r="9" spans="1:9" x14ac:dyDescent="0.25">
      <c r="A9" s="149" t="s">
        <v>51</v>
      </c>
      <c r="B9" s="150">
        <f>VLOOKUP($H$4,'DATA Disabled adaptions'!$A$3:$AG$999,24,FALSE)</f>
        <v>80</v>
      </c>
      <c r="C9" s="151">
        <f>VLOOKUP($H$4,'DATA Disabled adaptions'!$A$3:$AG$999,26,FALSE)</f>
        <v>0</v>
      </c>
      <c r="D9" s="152">
        <f>VLOOKUP($H$4,'DATA Disabled adaptions'!$A$3:$AG$999,22,FALSE)</f>
        <v>80</v>
      </c>
    </row>
    <row r="10" spans="1:9" x14ac:dyDescent="0.25">
      <c r="B10" s="113"/>
      <c r="C10" s="113"/>
      <c r="D10" s="113"/>
      <c r="E10" s="105"/>
    </row>
    <row r="11" spans="1:9" ht="15.6" x14ac:dyDescent="0.3">
      <c r="A11" s="135" t="s">
        <v>57</v>
      </c>
      <c r="B11" s="136"/>
      <c r="C11" s="136"/>
      <c r="D11" s="136"/>
    </row>
    <row r="12" spans="1:9" ht="15.6" x14ac:dyDescent="0.3">
      <c r="A12" s="122" t="s">
        <v>365</v>
      </c>
      <c r="B12" s="123" t="s">
        <v>366</v>
      </c>
      <c r="C12" s="137"/>
      <c r="D12" s="138"/>
    </row>
    <row r="13" spans="1:9" ht="46.8" x14ac:dyDescent="0.25">
      <c r="A13" s="139" t="s">
        <v>46</v>
      </c>
      <c r="B13" s="91" t="s">
        <v>43</v>
      </c>
      <c r="C13" s="91" t="s">
        <v>44</v>
      </c>
      <c r="D13" s="140" t="s">
        <v>41</v>
      </c>
    </row>
    <row r="14" spans="1:9" ht="15.6" x14ac:dyDescent="0.3">
      <c r="A14" s="141" t="s">
        <v>52</v>
      </c>
      <c r="B14" s="142">
        <f>VLOOKUP($H$4,'DATA Disabled adaptions'!$A$3:$AG$999,31,FALSE)</f>
        <v>21683575.349999998</v>
      </c>
      <c r="C14" s="143">
        <f>VLOOKUP($H$4,'DATA Disabled adaptions'!$A$3:$AG$999,33,FALSE)</f>
        <v>0</v>
      </c>
      <c r="D14" s="144">
        <f>VLOOKUP($H$4,'DATA Disabled adaptions'!$A$3:$AG$999,29,FALSE)</f>
        <v>21683575.349999998</v>
      </c>
      <c r="I14" s="153"/>
    </row>
    <row r="15" spans="1:9" x14ac:dyDescent="0.25">
      <c r="A15" s="145" t="s">
        <v>175</v>
      </c>
      <c r="B15" s="146">
        <f>VLOOKUP($H$4,'DATA Disabled adaptions'!$A$3:$AG$999,7,FALSE)</f>
        <v>20676017.789999999</v>
      </c>
      <c r="C15" s="143">
        <f>VLOOKUP($H$4,'DATA Disabled adaptions'!$A$3:$AG$999,9,FALSE)</f>
        <v>0</v>
      </c>
      <c r="D15" s="147">
        <f>VLOOKUP($H$4,'DATA Disabled adaptions'!$A$3:$AG$999,5,FALSE)</f>
        <v>20676017.789999999</v>
      </c>
      <c r="E15" s="105"/>
      <c r="I15" s="153"/>
    </row>
    <row r="16" spans="1:9" x14ac:dyDescent="0.25">
      <c r="A16" s="148" t="s">
        <v>49</v>
      </c>
      <c r="B16" s="146">
        <f>VLOOKUP($H$4,'DATA Disabled adaptions'!$A$3:$AG$999,13,FALSE)</f>
        <v>267723.13</v>
      </c>
      <c r="C16" s="143">
        <f>VLOOKUP($H$4,'DATA Disabled adaptions'!$A$3:$AG$999,15,FALSE)</f>
        <v>0</v>
      </c>
      <c r="D16" s="147">
        <f>VLOOKUP($H$4,'DATA Disabled adaptions'!$A$3:$AG$999,11,FALSE)</f>
        <v>267723.13</v>
      </c>
    </row>
    <row r="17" spans="1:5" x14ac:dyDescent="0.25">
      <c r="A17" s="148" t="s">
        <v>50</v>
      </c>
      <c r="B17" s="146">
        <f>VLOOKUP($H$4,'DATA Disabled adaptions'!$A$3:$AG$999,19,FALSE)</f>
        <v>139405.91999999998</v>
      </c>
      <c r="C17" s="147">
        <f>VLOOKUP($H$4,'DATA Disabled adaptions'!$A$3:$AG$999,21,FALSE)</f>
        <v>0</v>
      </c>
      <c r="D17" s="147">
        <f>VLOOKUP($H$4,'DATA Disabled adaptions'!$A$3:$AG$999,17,FALSE)</f>
        <v>139405.91999999998</v>
      </c>
    </row>
    <row r="18" spans="1:5" x14ac:dyDescent="0.25">
      <c r="A18" s="149" t="s">
        <v>51</v>
      </c>
      <c r="B18" s="150">
        <f>VLOOKUP($H$4,'DATA Disabled adaptions'!$A$3:$AG$999,25,FALSE)</f>
        <v>600428.51</v>
      </c>
      <c r="C18" s="151">
        <f>VLOOKUP($H$4,'DATA Disabled adaptions'!$A$3:$AG$999,27,FALSE)</f>
        <v>0</v>
      </c>
      <c r="D18" s="152">
        <f>VLOOKUP($H$4,'DATA Disabled adaptions'!$A$3:$AG$999,23,FALSE)</f>
        <v>600428.51</v>
      </c>
    </row>
    <row r="19" spans="1:5" x14ac:dyDescent="0.25">
      <c r="B19" s="113"/>
      <c r="C19" s="113"/>
      <c r="D19" s="113"/>
      <c r="E19" s="105"/>
    </row>
    <row r="20" spans="1:5" x14ac:dyDescent="0.25">
      <c r="A20" s="114"/>
    </row>
    <row r="21" spans="1:5" x14ac:dyDescent="0.25">
      <c r="A21" s="114"/>
    </row>
    <row r="22" spans="1:5" x14ac:dyDescent="0.25">
      <c r="A22" s="114"/>
    </row>
  </sheetData>
  <dataValidations count="1">
    <dataValidation type="list" allowBlank="1" showInputMessage="1" showErrorMessage="1" sqref="D1" xr:uid="{00000000-0002-0000-0B00-000000000000}">
      <formula1>"2014-15,2015-16,2016-17,2017-18, 2018-19,2019-20,2020-21,2021-22,2022-23"</formula1>
    </dataValidation>
  </dataValidations>
  <hyperlinks>
    <hyperlink ref="A3" location="CONTENTS!A1" display="back to contents" xr:uid="{00000000-0004-0000-0B00-000000000000}"/>
    <hyperlink ref="B3" location="Notes!A1" display="Go to specific notes" xr:uid="{00000000-0004-0000-0B00-000001000000}"/>
    <hyperlink ref="A12" location="CONTENTS!A1" display="back to contents" xr:uid="{00000000-0004-0000-0B00-000002000000}"/>
    <hyperlink ref="B12" location="Notes!A1" display="Go to specific notes" xr:uid="{00000000-0004-0000-0B00-000003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7"/>
  <dimension ref="A1:R94"/>
  <sheetViews>
    <sheetView topLeftCell="B1" zoomScaleNormal="100" workbookViewId="0">
      <selection activeCell="B1" sqref="B1"/>
    </sheetView>
  </sheetViews>
  <sheetFormatPr defaultColWidth="9.21875" defaultRowHeight="15" x14ac:dyDescent="0.25"/>
  <cols>
    <col min="1" max="1" width="31.77734375" style="85" hidden="1" customWidth="1"/>
    <col min="2" max="2" width="56.77734375" style="85" customWidth="1"/>
    <col min="3" max="3" width="21.21875" style="85" bestFit="1" customWidth="1"/>
    <col min="4" max="4" width="11.44140625" style="85" customWidth="1"/>
    <col min="5" max="5" width="11.5546875" style="85" customWidth="1"/>
    <col min="6" max="7" width="11.77734375" style="85" customWidth="1"/>
    <col min="8" max="9" width="9.21875" style="85"/>
    <col min="10" max="10" width="119.44140625" style="85" bestFit="1" customWidth="1"/>
    <col min="11" max="11" width="10.21875" style="85" bestFit="1" customWidth="1"/>
    <col min="12" max="12" width="9" style="85" bestFit="1" customWidth="1"/>
    <col min="13" max="13" width="10.21875" style="85" bestFit="1" customWidth="1"/>
    <col min="14" max="15" width="11.77734375" style="85" bestFit="1" customWidth="1"/>
    <col min="16" max="17" width="9.21875" style="85"/>
    <col min="18" max="18" width="10" style="85" hidden="1" customWidth="1"/>
    <col min="19" max="16384" width="9.21875" style="85"/>
  </cols>
  <sheetData>
    <row r="1" spans="1:18" ht="15.6" x14ac:dyDescent="0.3">
      <c r="B1" s="135" t="s">
        <v>67</v>
      </c>
      <c r="G1" s="87" t="s">
        <v>296</v>
      </c>
    </row>
    <row r="2" spans="1:18" x14ac:dyDescent="0.25">
      <c r="B2" s="66" t="s">
        <v>368</v>
      </c>
      <c r="C2" s="136"/>
      <c r="D2" s="136"/>
      <c r="E2" s="136"/>
    </row>
    <row r="3" spans="1:18" ht="15.6" x14ac:dyDescent="0.3">
      <c r="B3" s="122" t="s">
        <v>365</v>
      </c>
      <c r="C3" s="123" t="s">
        <v>366</v>
      </c>
      <c r="D3" s="137"/>
      <c r="E3" s="138"/>
    </row>
    <row r="4" spans="1:18" ht="46.8" x14ac:dyDescent="0.25">
      <c r="B4" s="154" t="s">
        <v>46</v>
      </c>
      <c r="C4" s="91" t="s">
        <v>53</v>
      </c>
      <c r="D4" s="91" t="s">
        <v>54</v>
      </c>
      <c r="E4" s="140" t="s">
        <v>59</v>
      </c>
      <c r="F4" s="140" t="s">
        <v>60</v>
      </c>
      <c r="G4" s="140" t="s">
        <v>55</v>
      </c>
    </row>
    <row r="5" spans="1:18" ht="15.6" x14ac:dyDescent="0.3">
      <c r="A5" s="85" t="str">
        <f t="shared" ref="A5:A10" si="0">$R$5&amp;$G$1</f>
        <v>Scotland2022-23</v>
      </c>
      <c r="B5" s="155" t="s">
        <v>61</v>
      </c>
      <c r="C5" s="142">
        <f>VLOOKUP($A$5,'DATA Work and statutory notices'!$B$4:$BB$1000,4,FALSE)</f>
        <v>38</v>
      </c>
      <c r="D5" s="156">
        <f>VLOOKUP($A$5,'DATA Work and statutory notices'!$B$4:$BB$1000,14,FALSE)</f>
        <v>0</v>
      </c>
      <c r="E5" s="156">
        <f>VLOOKUP($A$5,'DATA Work and statutory notices'!$B$4:$BB$1000,24,FALSE)</f>
        <v>59</v>
      </c>
      <c r="F5" s="157">
        <f>VLOOKUP($A$5,'DATA Work and statutory notices'!$B$4:$BB$1000,34,FALSE)</f>
        <v>193</v>
      </c>
      <c r="G5" s="158">
        <f>VLOOKUP($A$5,'DATA Work and statutory notices'!$B$4:$BB$1000,44,FALSE)</f>
        <v>290</v>
      </c>
      <c r="H5" s="113"/>
      <c r="P5" s="113"/>
      <c r="R5" s="85" t="s">
        <v>33</v>
      </c>
    </row>
    <row r="6" spans="1:18" ht="15.6" x14ac:dyDescent="0.3">
      <c r="A6" s="85" t="str">
        <f t="shared" si="0"/>
        <v>Scotland2022-23</v>
      </c>
      <c r="B6" s="148" t="s">
        <v>62</v>
      </c>
      <c r="C6" s="162"/>
      <c r="D6" s="163"/>
      <c r="E6" s="163"/>
      <c r="F6" s="164"/>
      <c r="G6" s="165"/>
      <c r="H6" s="113"/>
      <c r="P6" s="113"/>
    </row>
    <row r="7" spans="1:18" ht="15.6" x14ac:dyDescent="0.3">
      <c r="A7" s="85" t="str">
        <f t="shared" si="0"/>
        <v>Scotland2022-23</v>
      </c>
      <c r="B7" s="148" t="s">
        <v>63</v>
      </c>
      <c r="C7" s="166">
        <f>VLOOKUP($A$5,'DATA Work and statutory notices'!$B$4:$BB$1000,6,FALSE)</f>
        <v>0</v>
      </c>
      <c r="D7" s="167">
        <f>VLOOKUP($A$5,'DATA Work and statutory notices'!$B$4:$BB$1000,16,FALSE)</f>
        <v>0</v>
      </c>
      <c r="E7" s="167">
        <f>VLOOKUP($A$5,'DATA Work and statutory notices'!$B$4:$BB$1000,26,FALSE)</f>
        <v>0</v>
      </c>
      <c r="F7" s="168">
        <f>VLOOKUP($A$5,'DATA Work and statutory notices'!$B$4:$BB$1000,36,FALSE)</f>
        <v>0</v>
      </c>
      <c r="G7" s="169">
        <f>VLOOKUP($A$5,'DATA Work and statutory notices'!$B$4:$BB$1000,46,FALSE)</f>
        <v>0</v>
      </c>
      <c r="H7" s="113"/>
      <c r="P7" s="113"/>
    </row>
    <row r="8" spans="1:18" ht="15.6" x14ac:dyDescent="0.3">
      <c r="A8" s="85" t="str">
        <f t="shared" si="0"/>
        <v>Scotland2022-23</v>
      </c>
      <c r="B8" s="148" t="s">
        <v>65</v>
      </c>
      <c r="C8" s="166">
        <f>VLOOKUP($A$5,'DATA Work and statutory notices'!$B$4:$BB$1000,8,FALSE)</f>
        <v>0</v>
      </c>
      <c r="D8" s="167">
        <f>VLOOKUP($A$5,'DATA Work and statutory notices'!$B$4:$BB$1000,18,FALSE)</f>
        <v>0</v>
      </c>
      <c r="E8" s="167">
        <f>VLOOKUP($A$5,'DATA Work and statutory notices'!$B$4:$BB$1000,28,FALSE)</f>
        <v>0</v>
      </c>
      <c r="F8" s="168">
        <f>VLOOKUP($A$5,'DATA Work and statutory notices'!$B$4:$BB$1000,38,FALSE)</f>
        <v>0</v>
      </c>
      <c r="G8" s="169">
        <f>VLOOKUP($A$5,'DATA Work and statutory notices'!$B$4:$BB$1000,48,FALSE)</f>
        <v>0</v>
      </c>
      <c r="H8" s="113"/>
      <c r="P8" s="113"/>
    </row>
    <row r="9" spans="1:18" ht="15.6" x14ac:dyDescent="0.3">
      <c r="A9" s="85" t="str">
        <f t="shared" si="0"/>
        <v>Scotland2022-23</v>
      </c>
      <c r="B9" s="148" t="s">
        <v>237</v>
      </c>
      <c r="C9" s="166">
        <f>VLOOKUP($A$5,'DATA Work and statutory notices'!$B$4:$BB$1000,10,FALSE)</f>
        <v>0</v>
      </c>
      <c r="D9" s="167">
        <f>VLOOKUP($A$5,'DATA Work and statutory notices'!$B$4:$BB$1000,20,FALSE)</f>
        <v>0</v>
      </c>
      <c r="E9" s="167">
        <f>VLOOKUP($A$5,'DATA Work and statutory notices'!$B$4:$BB$1000,30,FALSE)</f>
        <v>5</v>
      </c>
      <c r="F9" s="168">
        <f>VLOOKUP($A$5,'DATA Work and statutory notices'!$B$4:$BB$1000,40,FALSE)</f>
        <v>0</v>
      </c>
      <c r="G9" s="169">
        <f>VLOOKUP($A$5,'DATA Work and statutory notices'!$B$4:$BB$1000,50,FALSE)</f>
        <v>5</v>
      </c>
      <c r="H9" s="113"/>
      <c r="P9" s="113"/>
    </row>
    <row r="10" spans="1:18" ht="15.6" x14ac:dyDescent="0.3">
      <c r="A10" s="85" t="str">
        <f t="shared" si="0"/>
        <v>Scotland2022-23</v>
      </c>
      <c r="B10" s="149" t="s">
        <v>64</v>
      </c>
      <c r="C10" s="170">
        <f>VLOOKUP($A$5,'DATA Work and statutory notices'!$B$4:$BB$1000,12,FALSE)</f>
        <v>0</v>
      </c>
      <c r="D10" s="171">
        <f>VLOOKUP($A$5,'DATA Work and statutory notices'!$B$4:$BB$1000,22,FALSE)</f>
        <v>0</v>
      </c>
      <c r="E10" s="171">
        <f>VLOOKUP($A$5,'DATA Work and statutory notices'!$B$4:$BB$1000,32,FALSE)</f>
        <v>0</v>
      </c>
      <c r="F10" s="172">
        <f>VLOOKUP($A$5,'DATA Work and statutory notices'!$B$4:$BB$1000,42,FALSE)</f>
        <v>4</v>
      </c>
      <c r="G10" s="173">
        <f>VLOOKUP($A$5,'DATA Work and statutory notices'!$B$4:$BB$1000,52,FALSE)</f>
        <v>4</v>
      </c>
      <c r="H10" s="113"/>
      <c r="P10" s="113"/>
    </row>
    <row r="11" spans="1:18" x14ac:dyDescent="0.25">
      <c r="C11" s="113"/>
      <c r="D11" s="113"/>
      <c r="E11" s="113"/>
      <c r="F11" s="113"/>
      <c r="G11" s="113"/>
    </row>
    <row r="12" spans="1:18" ht="15.6" x14ac:dyDescent="0.3">
      <c r="B12" s="135" t="s">
        <v>66</v>
      </c>
    </row>
    <row r="13" spans="1:18" x14ac:dyDescent="0.25">
      <c r="B13" s="122" t="s">
        <v>365</v>
      </c>
      <c r="C13" s="123" t="s">
        <v>366</v>
      </c>
    </row>
    <row r="14" spans="1:18" ht="46.8" x14ac:dyDescent="0.25">
      <c r="B14" s="115"/>
      <c r="C14" s="91" t="s">
        <v>53</v>
      </c>
      <c r="D14" s="91" t="s">
        <v>54</v>
      </c>
      <c r="E14" s="140" t="s">
        <v>59</v>
      </c>
      <c r="F14" s="140" t="s">
        <v>60</v>
      </c>
      <c r="G14" s="140" t="s">
        <v>55</v>
      </c>
    </row>
    <row r="15" spans="1:18" ht="15.6" x14ac:dyDescent="0.25">
      <c r="A15" s="85" t="str">
        <f t="shared" ref="A15:A47" si="1">B15&amp;$G$1</f>
        <v>Scotland2022-23</v>
      </c>
      <c r="B15" s="115" t="s">
        <v>33</v>
      </c>
      <c r="C15" s="174">
        <f>VLOOKUP($A15,'DATA Work and statutory notices'!$B$4:$BB$1000,4,FALSE)</f>
        <v>38</v>
      </c>
      <c r="D15" s="175">
        <f>VLOOKUP($A15,'DATA Work and statutory notices'!$B$4:$BB$1000,14,FALSE)</f>
        <v>0</v>
      </c>
      <c r="E15" s="175">
        <f>VLOOKUP($A15,'DATA Work and statutory notices'!$B$4:$BB$1000,24,FALSE)</f>
        <v>59</v>
      </c>
      <c r="F15" s="176">
        <f>VLOOKUP($A15,'DATA Work and statutory notices'!$B$4:$BB$1000,34,FALSE)</f>
        <v>193</v>
      </c>
      <c r="G15" s="177">
        <f>VLOOKUP($A15,'DATA Work and statutory notices'!$B$4:$BB$1000,44,FALSE)</f>
        <v>290</v>
      </c>
      <c r="H15" s="112"/>
      <c r="P15" s="112"/>
    </row>
    <row r="16" spans="1:18" ht="15.6" x14ac:dyDescent="0.3">
      <c r="A16" s="85" t="str">
        <f t="shared" si="1"/>
        <v>Aberdeen City2022-23</v>
      </c>
      <c r="B16" s="129" t="s">
        <v>1</v>
      </c>
      <c r="C16" s="182">
        <f>VLOOKUP($A16,'DATA Work and statutory notices'!$B$4:$BB$1000,4,FALSE)</f>
        <v>0</v>
      </c>
      <c r="D16" s="183">
        <f>VLOOKUP($A16,'DATA Work and statutory notices'!$B$4:$BB$1000,14,FALSE)</f>
        <v>0</v>
      </c>
      <c r="E16" s="183">
        <f>VLOOKUP($A16,'DATA Work and statutory notices'!$B$4:$BB$1000,24,FALSE)</f>
        <v>1</v>
      </c>
      <c r="F16" s="184">
        <f>VLOOKUP($A16,'DATA Work and statutory notices'!$B$4:$BB$1000,34,FALSE)</f>
        <v>0</v>
      </c>
      <c r="G16" s="185">
        <f>VLOOKUP($A16,'DATA Work and statutory notices'!$B$4:$BB$1000,44,FALSE)</f>
        <v>1</v>
      </c>
      <c r="H16" s="112"/>
      <c r="P16" s="112"/>
    </row>
    <row r="17" spans="1:17" ht="15.6" x14ac:dyDescent="0.3">
      <c r="A17" s="85" t="str">
        <f t="shared" si="1"/>
        <v>Aberdeenshire2022-23</v>
      </c>
      <c r="B17" s="129" t="s">
        <v>2</v>
      </c>
      <c r="C17" s="182">
        <f>VLOOKUP($A17,'DATA Work and statutory notices'!$B$4:$BB$1000,4,FALSE)</f>
        <v>0</v>
      </c>
      <c r="D17" s="190">
        <f>VLOOKUP($A17,'DATA Work and statutory notices'!$B$4:$BB$1000,14,FALSE)</f>
        <v>0</v>
      </c>
      <c r="E17" s="190">
        <f>VLOOKUP($A17,'DATA Work and statutory notices'!$B$4:$BB$1000,24,FALSE)</f>
        <v>0</v>
      </c>
      <c r="F17" s="191">
        <f>VLOOKUP($A17,'DATA Work and statutory notices'!$B$4:$BB$1000,34,FALSE)</f>
        <v>0</v>
      </c>
      <c r="G17" s="192">
        <f>VLOOKUP($A17,'DATA Work and statutory notices'!$B$4:$BB$1000,44,FALSE)</f>
        <v>0</v>
      </c>
      <c r="H17" s="112"/>
      <c r="P17" s="112"/>
    </row>
    <row r="18" spans="1:17" ht="15.6" x14ac:dyDescent="0.3">
      <c r="A18" s="85" t="str">
        <f t="shared" si="1"/>
        <v>Angus2022-23</v>
      </c>
      <c r="B18" s="129" t="s">
        <v>3</v>
      </c>
      <c r="C18" s="182">
        <f>VLOOKUP($A18,'DATA Work and statutory notices'!$B$4:$BB$1000,4,FALSE)</f>
        <v>0</v>
      </c>
      <c r="D18" s="190">
        <f>VLOOKUP($A18,'DATA Work and statutory notices'!$B$4:$BB$1000,14,FALSE)</f>
        <v>0</v>
      </c>
      <c r="E18" s="190">
        <f>VLOOKUP($A18,'DATA Work and statutory notices'!$B$4:$BB$1000,24,FALSE)</f>
        <v>0</v>
      </c>
      <c r="F18" s="191">
        <f>VLOOKUP($A18,'DATA Work and statutory notices'!$B$4:$BB$1000,34,FALSE)</f>
        <v>0</v>
      </c>
      <c r="G18" s="192">
        <f>VLOOKUP($A18,'DATA Work and statutory notices'!$B$4:$BB$1000,44,FALSE)</f>
        <v>0</v>
      </c>
      <c r="H18" s="112"/>
      <c r="P18" s="112"/>
    </row>
    <row r="19" spans="1:17" ht="15.6" x14ac:dyDescent="0.3">
      <c r="A19" s="85" t="str">
        <f t="shared" si="1"/>
        <v>Argyll &amp; Bute2022-23</v>
      </c>
      <c r="B19" s="129" t="s">
        <v>4</v>
      </c>
      <c r="C19" s="190">
        <f>VLOOKUP($A19,'DATA Work and statutory notices'!$B$4:$BB$1000,4,FALSE)</f>
        <v>0</v>
      </c>
      <c r="D19" s="190">
        <f>VLOOKUP($A19,'DATA Work and statutory notices'!$B$4:$BB$1000,14,FALSE)</f>
        <v>0</v>
      </c>
      <c r="E19" s="190">
        <f>VLOOKUP($A19,'DATA Work and statutory notices'!$B$4:$BB$1000,24,FALSE)</f>
        <v>0</v>
      </c>
      <c r="F19" s="191">
        <f>VLOOKUP($A19,'DATA Work and statutory notices'!$B$4:$BB$1000,34,FALSE)</f>
        <v>0</v>
      </c>
      <c r="G19" s="192">
        <f>VLOOKUP($A19,'DATA Work and statutory notices'!$B$4:$BB$1000,44,FALSE)</f>
        <v>0</v>
      </c>
      <c r="H19" s="112"/>
      <c r="P19" s="112"/>
    </row>
    <row r="20" spans="1:17" ht="15.6" x14ac:dyDescent="0.3">
      <c r="A20" s="85" t="str">
        <f t="shared" si="1"/>
        <v>Clackmannanshire2022-23</v>
      </c>
      <c r="B20" s="129" t="s">
        <v>5</v>
      </c>
      <c r="C20" s="190">
        <f>VLOOKUP($A20,'DATA Work and statutory notices'!$B$4:$BB$1000,4,FALSE)</f>
        <v>0</v>
      </c>
      <c r="D20" s="190">
        <f>VLOOKUP($A20,'DATA Work and statutory notices'!$B$4:$BB$1000,14,FALSE)</f>
        <v>0</v>
      </c>
      <c r="E20" s="190">
        <f>VLOOKUP($A20,'DATA Work and statutory notices'!$B$4:$BB$1000,24,FALSE)</f>
        <v>0</v>
      </c>
      <c r="F20" s="191">
        <f>VLOOKUP($A20,'DATA Work and statutory notices'!$B$4:$BB$1000,34,FALSE)</f>
        <v>0</v>
      </c>
      <c r="G20" s="192">
        <f>VLOOKUP($A20,'DATA Work and statutory notices'!$B$4:$BB$1000,44,FALSE)</f>
        <v>0</v>
      </c>
      <c r="H20" s="112"/>
      <c r="P20" s="112"/>
    </row>
    <row r="21" spans="1:17" ht="15.6" x14ac:dyDescent="0.3">
      <c r="A21" s="85" t="str">
        <f t="shared" si="1"/>
        <v>Dumfries &amp; Galloway2022-23</v>
      </c>
      <c r="B21" s="129" t="s">
        <v>6</v>
      </c>
      <c r="C21" s="190">
        <f>VLOOKUP($A21,'DATA Work and statutory notices'!$B$4:$BB$1000,4,FALSE)</f>
        <v>0</v>
      </c>
      <c r="D21" s="190">
        <f>VLOOKUP($A21,'DATA Work and statutory notices'!$B$4:$BB$1000,14,FALSE)</f>
        <v>0</v>
      </c>
      <c r="E21" s="190">
        <f>VLOOKUP($A21,'DATA Work and statutory notices'!$B$4:$BB$1000,24,FALSE)</f>
        <v>0</v>
      </c>
      <c r="F21" s="191">
        <f>VLOOKUP($A21,'DATA Work and statutory notices'!$B$4:$BB$1000,34,FALSE)</f>
        <v>0</v>
      </c>
      <c r="G21" s="192">
        <f>VLOOKUP($A21,'DATA Work and statutory notices'!$B$4:$BB$1000,44,FALSE)</f>
        <v>0</v>
      </c>
      <c r="H21" s="112"/>
      <c r="P21" s="112"/>
    </row>
    <row r="22" spans="1:17" ht="15.6" x14ac:dyDescent="0.3">
      <c r="A22" s="85" t="str">
        <f t="shared" si="1"/>
        <v>Dundee City2022-23</v>
      </c>
      <c r="B22" s="129" t="s">
        <v>7</v>
      </c>
      <c r="C22" s="190">
        <f>VLOOKUP($A22,'DATA Work and statutory notices'!$B$4:$BB$1000,4,FALSE)</f>
        <v>0</v>
      </c>
      <c r="D22" s="190">
        <f>VLOOKUP($A22,'DATA Work and statutory notices'!$B$4:$BB$1000,14,FALSE)</f>
        <v>0</v>
      </c>
      <c r="E22" s="190">
        <f>VLOOKUP($A22,'DATA Work and statutory notices'!$B$4:$BB$1000,24,FALSE)</f>
        <v>0</v>
      </c>
      <c r="F22" s="191">
        <f>VLOOKUP($A22,'DATA Work and statutory notices'!$B$4:$BB$1000,34,FALSE)</f>
        <v>0</v>
      </c>
      <c r="G22" s="192">
        <f>VLOOKUP($A22,'DATA Work and statutory notices'!$B$4:$BB$1000,44,FALSE)</f>
        <v>0</v>
      </c>
      <c r="H22" s="112"/>
      <c r="P22" s="112"/>
    </row>
    <row r="23" spans="1:17" ht="15.6" x14ac:dyDescent="0.3">
      <c r="A23" s="85" t="str">
        <f t="shared" si="1"/>
        <v>East Ayrshire2022-23</v>
      </c>
      <c r="B23" s="129" t="s">
        <v>8</v>
      </c>
      <c r="C23" s="190">
        <f>VLOOKUP($A23,'DATA Work and statutory notices'!$B$4:$BB$1000,4,FALSE)</f>
        <v>0</v>
      </c>
      <c r="D23" s="190">
        <f>VLOOKUP($A23,'DATA Work and statutory notices'!$B$4:$BB$1000,14,FALSE)</f>
        <v>0</v>
      </c>
      <c r="E23" s="190">
        <f>VLOOKUP($A23,'DATA Work and statutory notices'!$B$4:$BB$1000,24,FALSE)</f>
        <v>0</v>
      </c>
      <c r="F23" s="191">
        <f>VLOOKUP($A23,'DATA Work and statutory notices'!$B$4:$BB$1000,34,FALSE)</f>
        <v>0</v>
      </c>
      <c r="G23" s="192">
        <f>VLOOKUP($A23,'DATA Work and statutory notices'!$B$4:$BB$1000,44,FALSE)</f>
        <v>0</v>
      </c>
      <c r="H23" s="112"/>
      <c r="P23" s="112"/>
    </row>
    <row r="24" spans="1:17" ht="15.6" x14ac:dyDescent="0.3">
      <c r="A24" s="85" t="str">
        <f t="shared" si="1"/>
        <v>East Dunbartonshire2022-23</v>
      </c>
      <c r="B24" s="129" t="s">
        <v>9</v>
      </c>
      <c r="C24" s="190">
        <f>VLOOKUP($A24,'DATA Work and statutory notices'!$B$4:$BB$1000,4,FALSE)</f>
        <v>0</v>
      </c>
      <c r="D24" s="190">
        <f>VLOOKUP($A24,'DATA Work and statutory notices'!$B$4:$BB$1000,14,FALSE)</f>
        <v>0</v>
      </c>
      <c r="E24" s="190">
        <f>VLOOKUP($A24,'DATA Work and statutory notices'!$B$4:$BB$1000,24,FALSE)</f>
        <v>0</v>
      </c>
      <c r="F24" s="191">
        <f>VLOOKUP($A24,'DATA Work and statutory notices'!$B$4:$BB$1000,34,FALSE)</f>
        <v>0</v>
      </c>
      <c r="G24" s="192">
        <f>VLOOKUP($A24,'DATA Work and statutory notices'!$B$4:$BB$1000,44,FALSE)</f>
        <v>0</v>
      </c>
      <c r="H24" s="112"/>
      <c r="P24" s="112"/>
    </row>
    <row r="25" spans="1:17" ht="15.6" x14ac:dyDescent="0.3">
      <c r="A25" s="85" t="str">
        <f t="shared" si="1"/>
        <v>East Lothian2022-23</v>
      </c>
      <c r="B25" s="129" t="s">
        <v>10</v>
      </c>
      <c r="C25" s="190">
        <f>VLOOKUP($A25,'DATA Work and statutory notices'!$B$4:$BB$1000,4,FALSE)</f>
        <v>0</v>
      </c>
      <c r="D25" s="190">
        <f>VLOOKUP($A25,'DATA Work and statutory notices'!$B$4:$BB$1000,14,FALSE)</f>
        <v>0</v>
      </c>
      <c r="E25" s="190">
        <f>VLOOKUP($A25,'DATA Work and statutory notices'!$B$4:$BB$1000,24,FALSE)</f>
        <v>0</v>
      </c>
      <c r="F25" s="191">
        <f>VLOOKUP($A25,'DATA Work and statutory notices'!$B$4:$BB$1000,34,FALSE)</f>
        <v>0</v>
      </c>
      <c r="G25" s="192">
        <f>VLOOKUP($A25,'DATA Work and statutory notices'!$B$4:$BB$1000,44,FALSE)</f>
        <v>0</v>
      </c>
      <c r="H25" s="112"/>
      <c r="P25" s="112"/>
    </row>
    <row r="26" spans="1:17" ht="15.6" x14ac:dyDescent="0.3">
      <c r="A26" s="85" t="str">
        <f t="shared" si="1"/>
        <v>East Renfrewshire2022-23</v>
      </c>
      <c r="B26" s="129" t="s">
        <v>11</v>
      </c>
      <c r="C26" s="190">
        <f>VLOOKUP($A26,'DATA Work and statutory notices'!$B$4:$BB$1000,4,FALSE)</f>
        <v>0</v>
      </c>
      <c r="D26" s="190">
        <f>VLOOKUP($A26,'DATA Work and statutory notices'!$B$4:$BB$1000,14,FALSE)</f>
        <v>0</v>
      </c>
      <c r="E26" s="190">
        <f>VLOOKUP($A26,'DATA Work and statutory notices'!$B$4:$BB$1000,24,FALSE)</f>
        <v>0</v>
      </c>
      <c r="F26" s="191">
        <f>VLOOKUP($A26,'DATA Work and statutory notices'!$B$4:$BB$1000,34,FALSE)</f>
        <v>0</v>
      </c>
      <c r="G26" s="192">
        <f>VLOOKUP($A26,'DATA Work and statutory notices'!$B$4:$BB$1000,44,FALSE)</f>
        <v>0</v>
      </c>
      <c r="H26" s="112"/>
      <c r="P26" s="112"/>
    </row>
    <row r="27" spans="1:17" ht="15.6" x14ac:dyDescent="0.3">
      <c r="A27" s="85" t="str">
        <f t="shared" si="1"/>
        <v>Edinburgh, City of2022-23</v>
      </c>
      <c r="B27" s="129" t="s">
        <v>12</v>
      </c>
      <c r="C27" s="190">
        <f>VLOOKUP($A27,'DATA Work and statutory notices'!$B$4:$BB$1000,4,FALSE)</f>
        <v>0</v>
      </c>
      <c r="D27" s="190">
        <f>VLOOKUP($A27,'DATA Work and statutory notices'!$B$4:$BB$1000,14,FALSE)</f>
        <v>0</v>
      </c>
      <c r="E27" s="190">
        <f>VLOOKUP($A27,'DATA Work and statutory notices'!$B$4:$BB$1000,24,FALSE)</f>
        <v>17</v>
      </c>
      <c r="F27" s="191">
        <f>VLOOKUP($A27,'DATA Work and statutory notices'!$B$4:$BB$1000,34,FALSE)</f>
        <v>149</v>
      </c>
      <c r="G27" s="192">
        <f>VLOOKUP($A27,'DATA Work and statutory notices'!$B$4:$BB$1000,44,FALSE)</f>
        <v>166</v>
      </c>
      <c r="H27" s="112"/>
      <c r="P27" s="112"/>
    </row>
    <row r="28" spans="1:17" ht="15.6" x14ac:dyDescent="0.3">
      <c r="A28" s="85" t="str">
        <f t="shared" si="1"/>
        <v>Falkirk2022-23</v>
      </c>
      <c r="B28" s="129" t="s">
        <v>14</v>
      </c>
      <c r="C28" s="190">
        <f>VLOOKUP($A28,'DATA Work and statutory notices'!$B$4:$BB$1000,4,FALSE)</f>
        <v>0</v>
      </c>
      <c r="D28" s="190">
        <f>VLOOKUP($A28,'DATA Work and statutory notices'!$B$4:$BB$1000,14,FALSE)</f>
        <v>0</v>
      </c>
      <c r="E28" s="190">
        <f>VLOOKUP($A28,'DATA Work and statutory notices'!$B$4:$BB$1000,24,FALSE)</f>
        <v>0</v>
      </c>
      <c r="F28" s="191">
        <f>VLOOKUP($A28,'DATA Work and statutory notices'!$B$4:$BB$1000,34,FALSE)</f>
        <v>0</v>
      </c>
      <c r="G28" s="192">
        <f>VLOOKUP($A28,'DATA Work and statutory notices'!$B$4:$BB$1000,44,FALSE)</f>
        <v>0</v>
      </c>
      <c r="H28" s="112"/>
      <c r="P28" s="112"/>
    </row>
    <row r="29" spans="1:17" ht="15.6" x14ac:dyDescent="0.3">
      <c r="A29" s="85" t="str">
        <f t="shared" si="1"/>
        <v>Fife2022-23</v>
      </c>
      <c r="B29" s="129" t="s">
        <v>15</v>
      </c>
      <c r="C29" s="190">
        <f>VLOOKUP($A29,'DATA Work and statutory notices'!$B$4:$BB$1000,4,FALSE)</f>
        <v>0</v>
      </c>
      <c r="D29" s="190">
        <f>VLOOKUP($A29,'DATA Work and statutory notices'!$B$4:$BB$1000,14,FALSE)</f>
        <v>0</v>
      </c>
      <c r="E29" s="190">
        <f>VLOOKUP($A29,'DATA Work and statutory notices'!$B$4:$BB$1000,24,FALSE)</f>
        <v>0</v>
      </c>
      <c r="F29" s="191">
        <f>VLOOKUP($A29,'DATA Work and statutory notices'!$B$4:$BB$1000,34,FALSE)</f>
        <v>0</v>
      </c>
      <c r="G29" s="192">
        <f>VLOOKUP($A29,'DATA Work and statutory notices'!$B$4:$BB$1000,44,FALSE)</f>
        <v>0</v>
      </c>
      <c r="H29" s="112"/>
      <c r="P29" s="112"/>
    </row>
    <row r="30" spans="1:17" ht="15.6" x14ac:dyDescent="0.3">
      <c r="A30" s="85" t="str">
        <f t="shared" si="1"/>
        <v>Glasgow City2022-23</v>
      </c>
      <c r="B30" s="129" t="s">
        <v>16</v>
      </c>
      <c r="C30" s="190">
        <f>VLOOKUP($A30,'DATA Work and statutory notices'!$B$4:$BB$1000,4,FALSE)</f>
        <v>2</v>
      </c>
      <c r="D30" s="190">
        <f>VLOOKUP($A30,'DATA Work and statutory notices'!$B$4:$BB$1000,14,FALSE)</f>
        <v>0</v>
      </c>
      <c r="E30" s="190">
        <f>VLOOKUP($A30,'DATA Work and statutory notices'!$B$4:$BB$1000,24,FALSE)</f>
        <v>41</v>
      </c>
      <c r="F30" s="191">
        <f>VLOOKUP($A30,'DATA Work and statutory notices'!$B$4:$BB$1000,34,FALSE)</f>
        <v>44</v>
      </c>
      <c r="G30" s="192">
        <f>VLOOKUP($A30,'DATA Work and statutory notices'!$B$4:$BB$1000,44,FALSE)</f>
        <v>87</v>
      </c>
      <c r="H30" s="112"/>
      <c r="P30" s="112"/>
      <c r="Q30" s="105"/>
    </row>
    <row r="31" spans="1:17" ht="15.6" x14ac:dyDescent="0.3">
      <c r="A31" s="85" t="str">
        <f t="shared" si="1"/>
        <v>Highland2022-23</v>
      </c>
      <c r="B31" s="129" t="s">
        <v>17</v>
      </c>
      <c r="C31" s="190">
        <f>VLOOKUP($A31,'DATA Work and statutory notices'!$B$4:$BB$1000,4,FALSE)</f>
        <v>0</v>
      </c>
      <c r="D31" s="190">
        <f>VLOOKUP($A31,'DATA Work and statutory notices'!$B$4:$BB$1000,14,FALSE)</f>
        <v>0</v>
      </c>
      <c r="E31" s="190">
        <f>VLOOKUP($A31,'DATA Work and statutory notices'!$B$4:$BB$1000,24,FALSE)</f>
        <v>0</v>
      </c>
      <c r="F31" s="191">
        <f>VLOOKUP($A31,'DATA Work and statutory notices'!$B$4:$BB$1000,34,FALSE)</f>
        <v>0</v>
      </c>
      <c r="G31" s="192">
        <f>VLOOKUP($A31,'DATA Work and statutory notices'!$B$4:$BB$1000,44,FALSE)</f>
        <v>0</v>
      </c>
      <c r="H31" s="112"/>
      <c r="P31" s="112"/>
    </row>
    <row r="32" spans="1:17" ht="15.6" x14ac:dyDescent="0.3">
      <c r="A32" s="85" t="str">
        <f t="shared" si="1"/>
        <v>Inverclyde2022-23</v>
      </c>
      <c r="B32" s="129" t="s">
        <v>18</v>
      </c>
      <c r="C32" s="190">
        <f>VLOOKUP($A32,'DATA Work and statutory notices'!$B$4:$BB$1000,4,FALSE)</f>
        <v>0</v>
      </c>
      <c r="D32" s="190">
        <f>VLOOKUP($A32,'DATA Work and statutory notices'!$B$4:$BB$1000,14,FALSE)</f>
        <v>0</v>
      </c>
      <c r="E32" s="190">
        <f>VLOOKUP($A32,'DATA Work and statutory notices'!$B$4:$BB$1000,24,FALSE)</f>
        <v>0</v>
      </c>
      <c r="F32" s="191">
        <f>VLOOKUP($A32,'DATA Work and statutory notices'!$B$4:$BB$1000,34,FALSE)</f>
        <v>0</v>
      </c>
      <c r="G32" s="192">
        <f>VLOOKUP($A32,'DATA Work and statutory notices'!$B$4:$BB$1000,44,FALSE)</f>
        <v>0</v>
      </c>
      <c r="H32" s="112"/>
      <c r="P32" s="112"/>
    </row>
    <row r="33" spans="1:16" ht="15.6" x14ac:dyDescent="0.3">
      <c r="A33" s="85" t="str">
        <f t="shared" si="1"/>
        <v>Midlothian2022-23</v>
      </c>
      <c r="B33" s="129" t="s">
        <v>19</v>
      </c>
      <c r="C33" s="190">
        <f>VLOOKUP($A33,'DATA Work and statutory notices'!$B$4:$BB$1000,4,FALSE)</f>
        <v>0</v>
      </c>
      <c r="D33" s="190">
        <f>VLOOKUP($A33,'DATA Work and statutory notices'!$B$4:$BB$1000,14,FALSE)</f>
        <v>0</v>
      </c>
      <c r="E33" s="190">
        <f>VLOOKUP($A33,'DATA Work and statutory notices'!$B$4:$BB$1000,24,FALSE)</f>
        <v>0</v>
      </c>
      <c r="F33" s="191">
        <f>VLOOKUP($A33,'DATA Work and statutory notices'!$B$4:$BB$1000,34,FALSE)</f>
        <v>0</v>
      </c>
      <c r="G33" s="192">
        <f>VLOOKUP($A33,'DATA Work and statutory notices'!$B$4:$BB$1000,44,FALSE)</f>
        <v>0</v>
      </c>
      <c r="H33" s="112"/>
      <c r="P33" s="112"/>
    </row>
    <row r="34" spans="1:16" ht="15.6" x14ac:dyDescent="0.3">
      <c r="A34" s="85" t="str">
        <f t="shared" si="1"/>
        <v>Moray2022-23</v>
      </c>
      <c r="B34" s="129" t="s">
        <v>20</v>
      </c>
      <c r="C34" s="190">
        <f>VLOOKUP($A34,'DATA Work and statutory notices'!$B$4:$BB$1000,4,FALSE)</f>
        <v>0</v>
      </c>
      <c r="D34" s="190">
        <f>VLOOKUP($A34,'DATA Work and statutory notices'!$B$4:$BB$1000,14,FALSE)</f>
        <v>0</v>
      </c>
      <c r="E34" s="190">
        <f>VLOOKUP($A34,'DATA Work and statutory notices'!$B$4:$BB$1000,24,FALSE)</f>
        <v>0</v>
      </c>
      <c r="F34" s="191">
        <f>VLOOKUP($A34,'DATA Work and statutory notices'!$B$4:$BB$1000,34,FALSE)</f>
        <v>0</v>
      </c>
      <c r="G34" s="192">
        <f>VLOOKUP($A34,'DATA Work and statutory notices'!$B$4:$BB$1000,44,FALSE)</f>
        <v>0</v>
      </c>
      <c r="H34" s="112"/>
      <c r="P34" s="112"/>
    </row>
    <row r="35" spans="1:16" ht="15.6" x14ac:dyDescent="0.3">
      <c r="A35" s="85" t="str">
        <f t="shared" si="1"/>
        <v>Na h-Eileanan Siar2022-23</v>
      </c>
      <c r="B35" s="129" t="s">
        <v>269</v>
      </c>
      <c r="C35" s="190">
        <f>VLOOKUP($A35,'DATA Work and statutory notices'!$B$4:$BB$1000,4,FALSE)</f>
        <v>0</v>
      </c>
      <c r="D35" s="190">
        <f>VLOOKUP($A35,'DATA Work and statutory notices'!$B$4:$BB$1000,14,FALSE)</f>
        <v>0</v>
      </c>
      <c r="E35" s="190">
        <f>VLOOKUP($A35,'DATA Work and statutory notices'!$B$4:$BB$1000,24,FALSE)</f>
        <v>0</v>
      </c>
      <c r="F35" s="191">
        <f>VLOOKUP($A35,'DATA Work and statutory notices'!$B$4:$BB$1000,34,FALSE)</f>
        <v>0</v>
      </c>
      <c r="G35" s="192">
        <f>VLOOKUP($A35,'DATA Work and statutory notices'!$B$4:$BB$1000,44,FALSE)</f>
        <v>0</v>
      </c>
      <c r="H35" s="112"/>
      <c r="P35" s="112"/>
    </row>
    <row r="36" spans="1:16" ht="15.6" x14ac:dyDescent="0.3">
      <c r="A36" s="85" t="str">
        <f t="shared" si="1"/>
        <v>North Ayrshire2022-23</v>
      </c>
      <c r="B36" s="129" t="s">
        <v>21</v>
      </c>
      <c r="C36" s="190">
        <f>VLOOKUP($A36,'DATA Work and statutory notices'!$B$4:$BB$1000,4,FALSE)</f>
        <v>0</v>
      </c>
      <c r="D36" s="190">
        <f>VLOOKUP($A36,'DATA Work and statutory notices'!$B$4:$BB$1000,14,FALSE)</f>
        <v>0</v>
      </c>
      <c r="E36" s="190">
        <f>VLOOKUP($A36,'DATA Work and statutory notices'!$B$4:$BB$1000,24,FALSE)</f>
        <v>0</v>
      </c>
      <c r="F36" s="191">
        <f>VLOOKUP($A36,'DATA Work and statutory notices'!$B$4:$BB$1000,34,FALSE)</f>
        <v>0</v>
      </c>
      <c r="G36" s="192">
        <f>VLOOKUP($A36,'DATA Work and statutory notices'!$B$4:$BB$1000,44,FALSE)</f>
        <v>0</v>
      </c>
      <c r="H36" s="112"/>
      <c r="P36" s="112"/>
    </row>
    <row r="37" spans="1:16" ht="15.6" x14ac:dyDescent="0.3">
      <c r="A37" s="85" t="str">
        <f t="shared" si="1"/>
        <v>North Lanarkshire2022-23</v>
      </c>
      <c r="B37" s="129" t="s">
        <v>22</v>
      </c>
      <c r="C37" s="190">
        <f>VLOOKUP($A37,'DATA Work and statutory notices'!$B$4:$BB$1000,4,FALSE)</f>
        <v>10</v>
      </c>
      <c r="D37" s="190">
        <f>VLOOKUP($A37,'DATA Work and statutory notices'!$B$4:$BB$1000,14,FALSE)</f>
        <v>0</v>
      </c>
      <c r="E37" s="190">
        <f>VLOOKUP($A37,'DATA Work and statutory notices'!$B$4:$BB$1000,24,FALSE)</f>
        <v>0</v>
      </c>
      <c r="F37" s="191">
        <f>VLOOKUP($A37,'DATA Work and statutory notices'!$B$4:$BB$1000,34,FALSE)</f>
        <v>0</v>
      </c>
      <c r="G37" s="192">
        <f>VLOOKUP($A37,'DATA Work and statutory notices'!$B$4:$BB$1000,44,FALSE)</f>
        <v>10</v>
      </c>
      <c r="H37" s="112"/>
      <c r="P37" s="112"/>
    </row>
    <row r="38" spans="1:16" ht="15.6" x14ac:dyDescent="0.3">
      <c r="A38" s="85" t="str">
        <f t="shared" si="1"/>
        <v>Orkney2022-23</v>
      </c>
      <c r="B38" s="129" t="s">
        <v>23</v>
      </c>
      <c r="C38" s="190">
        <f>VLOOKUP($A38,'DATA Work and statutory notices'!$B$4:$BB$1000,4,FALSE)</f>
        <v>26</v>
      </c>
      <c r="D38" s="190">
        <f>VLOOKUP($A38,'DATA Work and statutory notices'!$B$4:$BB$1000,14,FALSE)</f>
        <v>0</v>
      </c>
      <c r="E38" s="190">
        <f>VLOOKUP($A38,'DATA Work and statutory notices'!$B$4:$BB$1000,24,FALSE)</f>
        <v>0</v>
      </c>
      <c r="F38" s="191">
        <f>VLOOKUP($A38,'DATA Work and statutory notices'!$B$4:$BB$1000,34,FALSE)</f>
        <v>0</v>
      </c>
      <c r="G38" s="192">
        <f>VLOOKUP($A38,'DATA Work and statutory notices'!$B$4:$BB$1000,44,FALSE)</f>
        <v>26</v>
      </c>
      <c r="H38" s="112"/>
      <c r="P38" s="112"/>
    </row>
    <row r="39" spans="1:16" ht="15.6" x14ac:dyDescent="0.3">
      <c r="A39" s="85" t="str">
        <f t="shared" si="1"/>
        <v>Perth &amp; Kinross2022-23</v>
      </c>
      <c r="B39" s="129" t="s">
        <v>24</v>
      </c>
      <c r="C39" s="190">
        <f>VLOOKUP($A39,'DATA Work and statutory notices'!$B$4:$BB$1000,4,FALSE)</f>
        <v>0</v>
      </c>
      <c r="D39" s="190">
        <f>VLOOKUP($A39,'DATA Work and statutory notices'!$B$4:$BB$1000,14,FALSE)</f>
        <v>0</v>
      </c>
      <c r="E39" s="190">
        <f>VLOOKUP($A39,'DATA Work and statutory notices'!$B$4:$BB$1000,24,FALSE)</f>
        <v>0</v>
      </c>
      <c r="F39" s="191">
        <f>VLOOKUP($A39,'DATA Work and statutory notices'!$B$4:$BB$1000,34,FALSE)</f>
        <v>0</v>
      </c>
      <c r="G39" s="192">
        <f>VLOOKUP($A39,'DATA Work and statutory notices'!$B$4:$BB$1000,44,FALSE)</f>
        <v>0</v>
      </c>
      <c r="H39" s="112"/>
      <c r="P39" s="112"/>
    </row>
    <row r="40" spans="1:16" ht="15.6" x14ac:dyDescent="0.3">
      <c r="A40" s="85" t="str">
        <f t="shared" si="1"/>
        <v>Renfrewshire2022-23</v>
      </c>
      <c r="B40" s="129" t="s">
        <v>25</v>
      </c>
      <c r="C40" s="190">
        <f>VLOOKUP($A40,'DATA Work and statutory notices'!$B$4:$BB$1000,4,FALSE)</f>
        <v>0</v>
      </c>
      <c r="D40" s="190">
        <f>VLOOKUP($A40,'DATA Work and statutory notices'!$B$4:$BB$1000,14,FALSE)</f>
        <v>0</v>
      </c>
      <c r="E40" s="190">
        <f>VLOOKUP($A40,'DATA Work and statutory notices'!$B$4:$BB$1000,24,FALSE)</f>
        <v>0</v>
      </c>
      <c r="F40" s="191">
        <f>VLOOKUP($A40,'DATA Work and statutory notices'!$B$4:$BB$1000,34,FALSE)</f>
        <v>0</v>
      </c>
      <c r="G40" s="192">
        <f>VLOOKUP($A40,'DATA Work and statutory notices'!$B$4:$BB$1000,44,FALSE)</f>
        <v>0</v>
      </c>
      <c r="H40" s="112"/>
      <c r="P40" s="112"/>
    </row>
    <row r="41" spans="1:16" ht="15.6" x14ac:dyDescent="0.3">
      <c r="A41" s="85" t="str">
        <f t="shared" si="1"/>
        <v>Scottish Borders, The2022-23</v>
      </c>
      <c r="B41" s="129" t="s">
        <v>26</v>
      </c>
      <c r="C41" s="190">
        <f>VLOOKUP($A41,'DATA Work and statutory notices'!$B$4:$BB$1000,4,FALSE)</f>
        <v>0</v>
      </c>
      <c r="D41" s="190">
        <f>VLOOKUP($A41,'DATA Work and statutory notices'!$B$4:$BB$1000,14,FALSE)</f>
        <v>0</v>
      </c>
      <c r="E41" s="190">
        <f>VLOOKUP($A41,'DATA Work and statutory notices'!$B$4:$BB$1000,24,FALSE)</f>
        <v>0</v>
      </c>
      <c r="F41" s="191">
        <f>VLOOKUP($A41,'DATA Work and statutory notices'!$B$4:$BB$1000,34,FALSE)</f>
        <v>0</v>
      </c>
      <c r="G41" s="192">
        <f>VLOOKUP($A41,'DATA Work and statutory notices'!$B$4:$BB$1000,44,FALSE)</f>
        <v>0</v>
      </c>
      <c r="H41" s="112"/>
      <c r="P41" s="112"/>
    </row>
    <row r="42" spans="1:16" ht="15.6" x14ac:dyDescent="0.3">
      <c r="A42" s="85" t="str">
        <f t="shared" si="1"/>
        <v>Shetland2022-23</v>
      </c>
      <c r="B42" s="129" t="s">
        <v>27</v>
      </c>
      <c r="C42" s="190">
        <f>VLOOKUP($A42,'DATA Work and statutory notices'!$B$4:$BB$1000,4,FALSE)</f>
        <v>0</v>
      </c>
      <c r="D42" s="190">
        <f>VLOOKUP($A42,'DATA Work and statutory notices'!$B$4:$BB$1000,14,FALSE)</f>
        <v>0</v>
      </c>
      <c r="E42" s="190">
        <f>VLOOKUP($A42,'DATA Work and statutory notices'!$B$4:$BB$1000,24,FALSE)</f>
        <v>0</v>
      </c>
      <c r="F42" s="191">
        <f>VLOOKUP($A42,'DATA Work and statutory notices'!$B$4:$BB$1000,34,FALSE)</f>
        <v>0</v>
      </c>
      <c r="G42" s="192">
        <f>VLOOKUP($A42,'DATA Work and statutory notices'!$B$4:$BB$1000,44,FALSE)</f>
        <v>0</v>
      </c>
      <c r="H42" s="112"/>
      <c r="P42" s="112"/>
    </row>
    <row r="43" spans="1:16" ht="15.6" x14ac:dyDescent="0.3">
      <c r="A43" s="85" t="str">
        <f t="shared" si="1"/>
        <v>South Ayrshire2022-23</v>
      </c>
      <c r="B43" s="129" t="s">
        <v>28</v>
      </c>
      <c r="C43" s="190">
        <f>VLOOKUP($A43,'DATA Work and statutory notices'!$B$4:$BB$1000,4,FALSE)</f>
        <v>0</v>
      </c>
      <c r="D43" s="190">
        <f>VLOOKUP($A43,'DATA Work and statutory notices'!$B$4:$BB$1000,14,FALSE)</f>
        <v>0</v>
      </c>
      <c r="E43" s="190">
        <f>VLOOKUP($A43,'DATA Work and statutory notices'!$B$4:$BB$1000,24,FALSE)</f>
        <v>0</v>
      </c>
      <c r="F43" s="191">
        <f>VLOOKUP($A43,'DATA Work and statutory notices'!$B$4:$BB$1000,34,FALSE)</f>
        <v>0</v>
      </c>
      <c r="G43" s="192">
        <f>VLOOKUP($A43,'DATA Work and statutory notices'!$B$4:$BB$1000,44,FALSE)</f>
        <v>0</v>
      </c>
      <c r="H43" s="112"/>
      <c r="P43" s="112"/>
    </row>
    <row r="44" spans="1:16" ht="15.6" x14ac:dyDescent="0.3">
      <c r="A44" s="85" t="str">
        <f t="shared" si="1"/>
        <v>South Lanarkshire2022-23</v>
      </c>
      <c r="B44" s="129" t="s">
        <v>29</v>
      </c>
      <c r="C44" s="190">
        <f>VLOOKUP($A44,'DATA Work and statutory notices'!$B$4:$BB$1000,4,FALSE)</f>
        <v>0</v>
      </c>
      <c r="D44" s="190">
        <f>VLOOKUP($A44,'DATA Work and statutory notices'!$B$4:$BB$1000,14,FALSE)</f>
        <v>0</v>
      </c>
      <c r="E44" s="190">
        <f>VLOOKUP($A44,'DATA Work and statutory notices'!$B$4:$BB$1000,24,FALSE)</f>
        <v>0</v>
      </c>
      <c r="F44" s="191">
        <f>VLOOKUP($A44,'DATA Work and statutory notices'!$B$4:$BB$1000,34,FALSE)</f>
        <v>0</v>
      </c>
      <c r="G44" s="192">
        <f>VLOOKUP($A44,'DATA Work and statutory notices'!$B$4:$BB$1000,44,FALSE)</f>
        <v>0</v>
      </c>
      <c r="H44" s="112"/>
      <c r="P44" s="112"/>
    </row>
    <row r="45" spans="1:16" ht="15.6" x14ac:dyDescent="0.3">
      <c r="A45" s="85" t="str">
        <f t="shared" si="1"/>
        <v>Stirling2022-23</v>
      </c>
      <c r="B45" s="129" t="s">
        <v>30</v>
      </c>
      <c r="C45" s="190">
        <f>VLOOKUP($A45,'DATA Work and statutory notices'!$B$4:$BB$1000,4,FALSE)</f>
        <v>0</v>
      </c>
      <c r="D45" s="190">
        <f>VLOOKUP($A45,'DATA Work and statutory notices'!$B$4:$BB$1000,14,FALSE)</f>
        <v>0</v>
      </c>
      <c r="E45" s="190">
        <f>VLOOKUP($A45,'DATA Work and statutory notices'!$B$4:$BB$1000,24,FALSE)</f>
        <v>0</v>
      </c>
      <c r="F45" s="191">
        <f>VLOOKUP($A45,'DATA Work and statutory notices'!$B$4:$BB$1000,34,FALSE)</f>
        <v>0</v>
      </c>
      <c r="G45" s="192">
        <f>VLOOKUP($A45,'DATA Work and statutory notices'!$B$4:$BB$1000,44,FALSE)</f>
        <v>0</v>
      </c>
      <c r="H45" s="112"/>
      <c r="P45" s="112"/>
    </row>
    <row r="46" spans="1:16" ht="15.6" x14ac:dyDescent="0.3">
      <c r="A46" s="85" t="str">
        <f t="shared" si="1"/>
        <v>West Dunbartonshire2022-23</v>
      </c>
      <c r="B46" s="129" t="s">
        <v>31</v>
      </c>
      <c r="C46" s="190">
        <f>VLOOKUP($A46,'DATA Work and statutory notices'!$B$4:$BB$1000,4,FALSE)</f>
        <v>0</v>
      </c>
      <c r="D46" s="190">
        <f>VLOOKUP($A46,'DATA Work and statutory notices'!$B$4:$BB$1000,14,FALSE)</f>
        <v>0</v>
      </c>
      <c r="E46" s="190">
        <f>VLOOKUP($A46,'DATA Work and statutory notices'!$B$4:$BB$1000,24,FALSE)</f>
        <v>0</v>
      </c>
      <c r="F46" s="191">
        <f>VLOOKUP($A46,'DATA Work and statutory notices'!$B$4:$BB$1000,34,FALSE)</f>
        <v>0</v>
      </c>
      <c r="G46" s="192">
        <f>VLOOKUP($A46,'DATA Work and statutory notices'!$B$4:$BB$1000,44,FALSE)</f>
        <v>0</v>
      </c>
      <c r="H46" s="112"/>
      <c r="P46" s="112"/>
    </row>
    <row r="47" spans="1:16" ht="15.6" x14ac:dyDescent="0.3">
      <c r="A47" s="85" t="str">
        <f t="shared" si="1"/>
        <v>West Lothian2022-23</v>
      </c>
      <c r="B47" s="196" t="s">
        <v>32</v>
      </c>
      <c r="C47" s="197">
        <f>VLOOKUP($A47,'DATA Work and statutory notices'!$B$4:$BB$1000,4,FALSE)</f>
        <v>0</v>
      </c>
      <c r="D47" s="198">
        <f>VLOOKUP($A47,'DATA Work and statutory notices'!$B$4:$BB$1000,14,FALSE)</f>
        <v>0</v>
      </c>
      <c r="E47" s="198">
        <f>VLOOKUP($A47,'DATA Work and statutory notices'!$B$4:$BB$1000,24,FALSE)</f>
        <v>0</v>
      </c>
      <c r="F47" s="199">
        <f>VLOOKUP($A47,'DATA Work and statutory notices'!$B$4:$BB$1000,34,FALSE)</f>
        <v>0</v>
      </c>
      <c r="G47" s="200">
        <f>VLOOKUP($A47,'DATA Work and statutory notices'!$B$4:$BB$1000,44,FALSE)</f>
        <v>0</v>
      </c>
      <c r="H47" s="112"/>
      <c r="P47" s="112"/>
    </row>
    <row r="48" spans="1:16" x14ac:dyDescent="0.25">
      <c r="C48" s="112"/>
      <c r="D48" s="112"/>
      <c r="E48" s="112"/>
      <c r="F48" s="112"/>
      <c r="G48" s="112"/>
      <c r="K48" s="112"/>
      <c r="L48" s="112"/>
      <c r="M48" s="112"/>
      <c r="N48" s="112"/>
      <c r="O48" s="112"/>
    </row>
    <row r="49" spans="2:7" ht="15.6" x14ac:dyDescent="0.3">
      <c r="B49" s="135" t="s">
        <v>68</v>
      </c>
      <c r="C49" s="136"/>
      <c r="D49" s="136"/>
      <c r="E49" s="136"/>
    </row>
    <row r="50" spans="2:7" ht="15.6" x14ac:dyDescent="0.3">
      <c r="B50" s="122" t="s">
        <v>365</v>
      </c>
      <c r="C50" s="123" t="s">
        <v>366</v>
      </c>
      <c r="D50" s="137"/>
      <c r="E50" s="138"/>
    </row>
    <row r="51" spans="2:7" ht="31.2" x14ac:dyDescent="0.25">
      <c r="B51" s="154" t="s">
        <v>46</v>
      </c>
      <c r="C51" s="91" t="s">
        <v>43</v>
      </c>
      <c r="D51" s="91" t="s">
        <v>44</v>
      </c>
      <c r="E51" s="140" t="s">
        <v>58</v>
      </c>
      <c r="F51" s="140" t="s">
        <v>70</v>
      </c>
      <c r="G51" s="140" t="s">
        <v>48</v>
      </c>
    </row>
    <row r="52" spans="2:7" ht="15.6" x14ac:dyDescent="0.3">
      <c r="B52" s="155" t="s">
        <v>61</v>
      </c>
      <c r="C52" s="159">
        <f>VLOOKUP($A$5,'DATA Work and statutory notices'!$B$4:$BB$1000,5,FALSE)</f>
        <v>89458.03</v>
      </c>
      <c r="D52" s="160">
        <f>VLOOKUP($A$5,'DATA Work and statutory notices'!$B$4:$BB$1000,15,FALSE)</f>
        <v>0</v>
      </c>
      <c r="E52" s="160">
        <f>VLOOKUP($A$5,'DATA Work and statutory notices'!$B$4:$BB$1000,25,FALSE)</f>
        <v>126693.98</v>
      </c>
      <c r="F52" s="161">
        <f>VLOOKUP($A$5,'DATA Work and statutory notices'!$B$4:$BB$1000,35,FALSE)</f>
        <v>2725927.3</v>
      </c>
      <c r="G52" s="158">
        <f>VLOOKUP($A$5,'DATA Work and statutory notices'!$B$4:$BB$1000,45,FALSE)</f>
        <v>2942079.3099999996</v>
      </c>
    </row>
    <row r="53" spans="2:7" x14ac:dyDescent="0.25">
      <c r="B53" s="148" t="s">
        <v>62</v>
      </c>
      <c r="C53" s="166"/>
      <c r="D53" s="167"/>
      <c r="E53" s="167"/>
      <c r="F53" s="168"/>
      <c r="G53" s="164"/>
    </row>
    <row r="54" spans="2:7" ht="15.6" x14ac:dyDescent="0.3">
      <c r="B54" s="148" t="s">
        <v>63</v>
      </c>
      <c r="C54" s="166">
        <f>VLOOKUP($A$5,'DATA Work and statutory notices'!$B$4:$BB$1000,7,FALSE)</f>
        <v>0</v>
      </c>
      <c r="D54" s="167">
        <f>VLOOKUP($A$5,'DATA Work and statutory notices'!$B$4:$BB$1000,17,FALSE)</f>
        <v>0</v>
      </c>
      <c r="E54" s="167">
        <f>VLOOKUP($A$5,'DATA Work and statutory notices'!$B$4:$BB$1000,27,FALSE)</f>
        <v>0</v>
      </c>
      <c r="F54" s="168">
        <f>VLOOKUP($A$5,'DATA Work and statutory notices'!$B$4:$BB$1000,37,FALSE)</f>
        <v>0</v>
      </c>
      <c r="G54" s="169">
        <f>VLOOKUP($A$5,'DATA Work and statutory notices'!$B$4:$BB$1000,47,FALSE)</f>
        <v>0</v>
      </c>
    </row>
    <row r="55" spans="2:7" ht="15.6" x14ac:dyDescent="0.3">
      <c r="B55" s="148" t="s">
        <v>65</v>
      </c>
      <c r="C55" s="166">
        <f>VLOOKUP($A$5,'DATA Work and statutory notices'!$B$4:$BB$1000,9,FALSE)</f>
        <v>0</v>
      </c>
      <c r="D55" s="167">
        <f>VLOOKUP($A$5,'DATA Work and statutory notices'!$B$4:$BB$1000,19,FALSE)</f>
        <v>0</v>
      </c>
      <c r="E55" s="167">
        <f>VLOOKUP($A$5,'DATA Work and statutory notices'!$B$4:$BB$1000,29,FALSE)</f>
        <v>0</v>
      </c>
      <c r="F55" s="168">
        <f>VLOOKUP($A$5,'DATA Work and statutory notices'!$B$4:$BB$1000,39,FALSE)</f>
        <v>0</v>
      </c>
      <c r="G55" s="169">
        <f>VLOOKUP($A$5,'DATA Work and statutory notices'!$B$4:$BB$1000,49,FALSE)</f>
        <v>0</v>
      </c>
    </row>
    <row r="56" spans="2:7" ht="15.6" x14ac:dyDescent="0.3">
      <c r="B56" s="148" t="s">
        <v>237</v>
      </c>
      <c r="C56" s="166">
        <f>VLOOKUP($A$5,'DATA Work and statutory notices'!$B$4:$BB$1000,11,FALSE)</f>
        <v>0</v>
      </c>
      <c r="D56" s="167">
        <f>VLOOKUP($A$5,'DATA Work and statutory notices'!$B$4:$BB$1000,21,FALSE)</f>
        <v>0</v>
      </c>
      <c r="E56" s="167">
        <f>VLOOKUP($A$5,'DATA Work and statutory notices'!$B$4:$BB$1000,31,FALSE)</f>
        <v>0</v>
      </c>
      <c r="F56" s="168">
        <f>VLOOKUP($A$5,'DATA Work and statutory notices'!$B$4:$BB$1000,40,FALSE)</f>
        <v>0</v>
      </c>
      <c r="G56" s="169">
        <f>VLOOKUP($A$5,'DATA Work and statutory notices'!$B$4:$BB$1000,51,FALSE)</f>
        <v>0</v>
      </c>
    </row>
    <row r="57" spans="2:7" ht="15.6" x14ac:dyDescent="0.3">
      <c r="B57" s="149" t="s">
        <v>64</v>
      </c>
      <c r="C57" s="170">
        <f>VLOOKUP($A$5,'DATA Work and statutory notices'!$B$4:$BB$1000,13,FALSE)</f>
        <v>0</v>
      </c>
      <c r="D57" s="171">
        <f>VLOOKUP($A$5,'DATA Work and statutory notices'!$B$4:$BB$1000,23,FALSE)</f>
        <v>0</v>
      </c>
      <c r="E57" s="171">
        <f>VLOOKUP($A$5,'DATA Work and statutory notices'!$B$4:$BB$1000,33,FALSE)</f>
        <v>0</v>
      </c>
      <c r="F57" s="172">
        <f>VLOOKUP($A$5,'DATA Work and statutory notices'!$B$4:$BB$1000,43,FALSE)</f>
        <v>0</v>
      </c>
      <c r="G57" s="173">
        <f>VLOOKUP($A$5,'DATA Work and statutory notices'!$B$4:$BB$1000,53,FALSE)</f>
        <v>0</v>
      </c>
    </row>
    <row r="59" spans="2:7" ht="15.6" x14ac:dyDescent="0.3">
      <c r="B59" s="135" t="s">
        <v>69</v>
      </c>
    </row>
    <row r="60" spans="2:7" x14ac:dyDescent="0.25">
      <c r="B60" s="122" t="s">
        <v>365</v>
      </c>
      <c r="C60" s="123" t="s">
        <v>366</v>
      </c>
    </row>
    <row r="61" spans="2:7" ht="46.8" x14ac:dyDescent="0.25">
      <c r="B61" s="115"/>
      <c r="C61" s="91" t="s">
        <v>53</v>
      </c>
      <c r="D61" s="91" t="s">
        <v>54</v>
      </c>
      <c r="E61" s="140" t="s">
        <v>59</v>
      </c>
      <c r="F61" s="140" t="s">
        <v>60</v>
      </c>
      <c r="G61" s="140" t="s">
        <v>55</v>
      </c>
    </row>
    <row r="62" spans="2:7" ht="15.6" x14ac:dyDescent="0.25">
      <c r="B62" s="115" t="s">
        <v>33</v>
      </c>
      <c r="C62" s="178">
        <f>VLOOKUP($A15,'DATA Work and statutory notices'!$B$4:$BB$1000,5,FALSE)</f>
        <v>89458.03</v>
      </c>
      <c r="D62" s="179">
        <f>VLOOKUP($A15,'DATA Work and statutory notices'!$B$4:$BB$1000,15,FALSE)</f>
        <v>0</v>
      </c>
      <c r="E62" s="179">
        <f>VLOOKUP($A15,'DATA Work and statutory notices'!$B$4:$BB$1000,25,FALSE)</f>
        <v>126693.98</v>
      </c>
      <c r="F62" s="180">
        <f>VLOOKUP($A15,'DATA Work and statutory notices'!$B$4:$BB$1000,35,FALSE)</f>
        <v>2725927.3</v>
      </c>
      <c r="G62" s="181">
        <f>VLOOKUP($A15,'DATA Work and statutory notices'!$B$4:$BB$1000,45,FALSE)</f>
        <v>2942079.3099999996</v>
      </c>
    </row>
    <row r="63" spans="2:7" ht="15.6" x14ac:dyDescent="0.3">
      <c r="B63" s="129" t="s">
        <v>1</v>
      </c>
      <c r="C63" s="186">
        <f>VLOOKUP($A16,'DATA Work and statutory notices'!$B$4:$BB$1000,5,FALSE)</f>
        <v>0</v>
      </c>
      <c r="D63" s="187">
        <f>VLOOKUP($A16,'DATA Work and statutory notices'!$B$4:$BB$1000,15,FALSE)</f>
        <v>0</v>
      </c>
      <c r="E63" s="187">
        <f>VLOOKUP($A16,'DATA Work and statutory notices'!$B$4:$BB$1000,25,FALSE)</f>
        <v>10044</v>
      </c>
      <c r="F63" s="188">
        <f>VLOOKUP($A16,'DATA Work and statutory notices'!$B$4:$BB$1000,35,FALSE)</f>
        <v>0</v>
      </c>
      <c r="G63" s="189">
        <f>VLOOKUP($A16,'DATA Work and statutory notices'!$B$4:$BB$1000,45,FALSE)</f>
        <v>10044</v>
      </c>
    </row>
    <row r="64" spans="2:7" ht="15.6" x14ac:dyDescent="0.3">
      <c r="B64" s="129" t="s">
        <v>2</v>
      </c>
      <c r="C64" s="186">
        <f>VLOOKUP($A17,'DATA Work and statutory notices'!$B$4:$BB$1000,5,FALSE)</f>
        <v>0</v>
      </c>
      <c r="D64" s="193">
        <f>VLOOKUP($A17,'DATA Work and statutory notices'!$B$4:$BB$1000,15,FALSE)</f>
        <v>0</v>
      </c>
      <c r="E64" s="193">
        <f>VLOOKUP($A17,'DATA Work and statutory notices'!$B$4:$BB$1000,25,FALSE)</f>
        <v>0</v>
      </c>
      <c r="F64" s="194">
        <f>VLOOKUP($A17,'DATA Work and statutory notices'!$B$4:$BB$1000,35,FALSE)</f>
        <v>0</v>
      </c>
      <c r="G64" s="195">
        <f>VLOOKUP($A17,'DATA Work and statutory notices'!$B$4:$BB$1000,45,FALSE)</f>
        <v>0</v>
      </c>
    </row>
    <row r="65" spans="2:7" ht="15.6" x14ac:dyDescent="0.3">
      <c r="B65" s="129" t="s">
        <v>3</v>
      </c>
      <c r="C65" s="186">
        <f>VLOOKUP($A18,'DATA Work and statutory notices'!$B$4:$BB$1000,5,FALSE)</f>
        <v>0</v>
      </c>
      <c r="D65" s="193">
        <f>VLOOKUP($A18,'DATA Work and statutory notices'!$B$4:$BB$1000,15,FALSE)</f>
        <v>0</v>
      </c>
      <c r="E65" s="193">
        <f>VLOOKUP($A18,'DATA Work and statutory notices'!$B$4:$BB$1000,25,FALSE)</f>
        <v>0</v>
      </c>
      <c r="F65" s="194">
        <f>VLOOKUP($A18,'DATA Work and statutory notices'!$B$4:$BB$1000,35,FALSE)</f>
        <v>0</v>
      </c>
      <c r="G65" s="195">
        <f>VLOOKUP($A18,'DATA Work and statutory notices'!$B$4:$BB$1000,45,FALSE)</f>
        <v>0</v>
      </c>
    </row>
    <row r="66" spans="2:7" ht="15.6" x14ac:dyDescent="0.3">
      <c r="B66" s="129" t="s">
        <v>4</v>
      </c>
      <c r="C66" s="193">
        <f>VLOOKUP($A19,'DATA Work and statutory notices'!$B$4:$BB$1000,5,FALSE)</f>
        <v>0</v>
      </c>
      <c r="D66" s="193">
        <f>VLOOKUP($A19,'DATA Work and statutory notices'!$B$4:$BB$1000,15,FALSE)</f>
        <v>0</v>
      </c>
      <c r="E66" s="193">
        <f>VLOOKUP($A19,'DATA Work and statutory notices'!$B$4:$BB$1000,25,FALSE)</f>
        <v>0</v>
      </c>
      <c r="F66" s="194">
        <f>VLOOKUP($A19,'DATA Work and statutory notices'!$B$4:$BB$1000,35,FALSE)</f>
        <v>0</v>
      </c>
      <c r="G66" s="195">
        <f>VLOOKUP($A19,'DATA Work and statutory notices'!$B$4:$BB$1000,45,FALSE)</f>
        <v>0</v>
      </c>
    </row>
    <row r="67" spans="2:7" ht="15.6" x14ac:dyDescent="0.3">
      <c r="B67" s="129" t="s">
        <v>5</v>
      </c>
      <c r="C67" s="193">
        <f>VLOOKUP($A20,'DATA Work and statutory notices'!$B$4:$BB$1000,5,FALSE)</f>
        <v>0</v>
      </c>
      <c r="D67" s="193">
        <f>VLOOKUP($A20,'DATA Work and statutory notices'!$B$4:$BB$1000,15,FALSE)</f>
        <v>0</v>
      </c>
      <c r="E67" s="193">
        <f>VLOOKUP($A20,'DATA Work and statutory notices'!$B$4:$BB$1000,25,FALSE)</f>
        <v>0</v>
      </c>
      <c r="F67" s="194">
        <f>VLOOKUP($A20,'DATA Work and statutory notices'!$B$4:$BB$1000,35,FALSE)</f>
        <v>0</v>
      </c>
      <c r="G67" s="195">
        <f>VLOOKUP($A20,'DATA Work and statutory notices'!$B$4:$BB$1000,45,FALSE)</f>
        <v>0</v>
      </c>
    </row>
    <row r="68" spans="2:7" ht="15.6" x14ac:dyDescent="0.3">
      <c r="B68" s="129" t="s">
        <v>6</v>
      </c>
      <c r="C68" s="193">
        <f>VLOOKUP($A21,'DATA Work and statutory notices'!$B$4:$BB$1000,5,FALSE)</f>
        <v>0</v>
      </c>
      <c r="D68" s="193">
        <f>VLOOKUP($A21,'DATA Work and statutory notices'!$B$4:$BB$1000,15,FALSE)</f>
        <v>0</v>
      </c>
      <c r="E68" s="193">
        <f>VLOOKUP($A21,'DATA Work and statutory notices'!$B$4:$BB$1000,25,FALSE)</f>
        <v>0</v>
      </c>
      <c r="F68" s="194">
        <f>VLOOKUP($A21,'DATA Work and statutory notices'!$B$4:$BB$1000,35,FALSE)</f>
        <v>0</v>
      </c>
      <c r="G68" s="195">
        <f>VLOOKUP($A21,'DATA Work and statutory notices'!$B$4:$BB$1000,45,FALSE)</f>
        <v>0</v>
      </c>
    </row>
    <row r="69" spans="2:7" ht="15.6" x14ac:dyDescent="0.3">
      <c r="B69" s="129" t="s">
        <v>7</v>
      </c>
      <c r="C69" s="193">
        <f>VLOOKUP($A22,'DATA Work and statutory notices'!$B$4:$BB$1000,5,FALSE)</f>
        <v>0</v>
      </c>
      <c r="D69" s="193">
        <f>VLOOKUP($A22,'DATA Work and statutory notices'!$B$4:$BB$1000,15,FALSE)</f>
        <v>0</v>
      </c>
      <c r="E69" s="193">
        <f>VLOOKUP($A22,'DATA Work and statutory notices'!$B$4:$BB$1000,25,FALSE)</f>
        <v>0</v>
      </c>
      <c r="F69" s="194">
        <f>VLOOKUP($A22,'DATA Work and statutory notices'!$B$4:$BB$1000,35,FALSE)</f>
        <v>0</v>
      </c>
      <c r="G69" s="195">
        <f>VLOOKUP($A22,'DATA Work and statutory notices'!$B$4:$BB$1000,45,FALSE)</f>
        <v>0</v>
      </c>
    </row>
    <row r="70" spans="2:7" ht="15.6" x14ac:dyDescent="0.3">
      <c r="B70" s="129" t="s">
        <v>8</v>
      </c>
      <c r="C70" s="193">
        <f>VLOOKUP($A23,'DATA Work and statutory notices'!$B$4:$BB$1000,5,FALSE)</f>
        <v>0</v>
      </c>
      <c r="D70" s="193">
        <f>VLOOKUP($A23,'DATA Work and statutory notices'!$B$4:$BB$1000,15,FALSE)</f>
        <v>0</v>
      </c>
      <c r="E70" s="193">
        <f>VLOOKUP($A23,'DATA Work and statutory notices'!$B$4:$BB$1000,25,FALSE)</f>
        <v>0</v>
      </c>
      <c r="F70" s="194">
        <f>VLOOKUP($A23,'DATA Work and statutory notices'!$B$4:$BB$1000,35,FALSE)</f>
        <v>0</v>
      </c>
      <c r="G70" s="195">
        <f>VLOOKUP($A23,'DATA Work and statutory notices'!$B$4:$BB$1000,45,FALSE)</f>
        <v>0</v>
      </c>
    </row>
    <row r="71" spans="2:7" ht="15.6" x14ac:dyDescent="0.3">
      <c r="B71" s="129" t="s">
        <v>9</v>
      </c>
      <c r="C71" s="193">
        <f>VLOOKUP($A24,'DATA Work and statutory notices'!$B$4:$BB$1000,5,FALSE)</f>
        <v>0</v>
      </c>
      <c r="D71" s="193">
        <f>VLOOKUP($A24,'DATA Work and statutory notices'!$B$4:$BB$1000,15,FALSE)</f>
        <v>0</v>
      </c>
      <c r="E71" s="193">
        <f>VLOOKUP($A24,'DATA Work and statutory notices'!$B$4:$BB$1000,25,FALSE)</f>
        <v>0</v>
      </c>
      <c r="F71" s="194">
        <f>VLOOKUP($A24,'DATA Work and statutory notices'!$B$4:$BB$1000,35,FALSE)</f>
        <v>0</v>
      </c>
      <c r="G71" s="195">
        <f>VLOOKUP($A24,'DATA Work and statutory notices'!$B$4:$BB$1000,45,FALSE)</f>
        <v>0</v>
      </c>
    </row>
    <row r="72" spans="2:7" ht="15.6" x14ac:dyDescent="0.3">
      <c r="B72" s="129" t="s">
        <v>10</v>
      </c>
      <c r="C72" s="193">
        <f>VLOOKUP($A25,'DATA Work and statutory notices'!$B$4:$BB$1000,5,FALSE)</f>
        <v>0</v>
      </c>
      <c r="D72" s="193">
        <f>VLOOKUP($A25,'DATA Work and statutory notices'!$B$4:$BB$1000,15,FALSE)</f>
        <v>0</v>
      </c>
      <c r="E72" s="193">
        <f>VLOOKUP($A25,'DATA Work and statutory notices'!$B$4:$BB$1000,25,FALSE)</f>
        <v>0</v>
      </c>
      <c r="F72" s="194">
        <f>VLOOKUP($A25,'DATA Work and statutory notices'!$B$4:$BB$1000,35,FALSE)</f>
        <v>0</v>
      </c>
      <c r="G72" s="195">
        <f>VLOOKUP($A25,'DATA Work and statutory notices'!$B$4:$BB$1000,45,FALSE)</f>
        <v>0</v>
      </c>
    </row>
    <row r="73" spans="2:7" ht="15.6" x14ac:dyDescent="0.3">
      <c r="B73" s="129" t="s">
        <v>11</v>
      </c>
      <c r="C73" s="193">
        <f>VLOOKUP($A26,'DATA Work and statutory notices'!$B$4:$BB$1000,5,FALSE)</f>
        <v>0</v>
      </c>
      <c r="D73" s="193">
        <f>VLOOKUP($A26,'DATA Work and statutory notices'!$B$4:$BB$1000,15,FALSE)</f>
        <v>0</v>
      </c>
      <c r="E73" s="193">
        <f>VLOOKUP($A26,'DATA Work and statutory notices'!$B$4:$BB$1000,25,FALSE)</f>
        <v>0</v>
      </c>
      <c r="F73" s="194">
        <f>VLOOKUP($A26,'DATA Work and statutory notices'!$B$4:$BB$1000,35,FALSE)</f>
        <v>0</v>
      </c>
      <c r="G73" s="195">
        <f>VLOOKUP($A26,'DATA Work and statutory notices'!$B$4:$BB$1000,45,FALSE)</f>
        <v>0</v>
      </c>
    </row>
    <row r="74" spans="2:7" ht="15.6" x14ac:dyDescent="0.3">
      <c r="B74" s="129" t="s">
        <v>12</v>
      </c>
      <c r="C74" s="193">
        <f>VLOOKUP($A27,'DATA Work and statutory notices'!$B$4:$BB$1000,5,FALSE)</f>
        <v>0</v>
      </c>
      <c r="D74" s="193">
        <f>VLOOKUP($A27,'DATA Work and statutory notices'!$B$4:$BB$1000,15,FALSE)</f>
        <v>0</v>
      </c>
      <c r="E74" s="193">
        <f>VLOOKUP($A27,'DATA Work and statutory notices'!$B$4:$BB$1000,25,FALSE)</f>
        <v>15425</v>
      </c>
      <c r="F74" s="194">
        <f>VLOOKUP($A27,'DATA Work and statutory notices'!$B$4:$BB$1000,35,FALSE)</f>
        <v>990694</v>
      </c>
      <c r="G74" s="195">
        <f>VLOOKUP($A27,'DATA Work and statutory notices'!$B$4:$BB$1000,45,FALSE)</f>
        <v>1006119</v>
      </c>
    </row>
    <row r="75" spans="2:7" ht="15.6" x14ac:dyDescent="0.3">
      <c r="B75" s="129" t="s">
        <v>14</v>
      </c>
      <c r="C75" s="193">
        <f>VLOOKUP($A28,'DATA Work and statutory notices'!$B$4:$BB$1000,5,FALSE)</f>
        <v>0</v>
      </c>
      <c r="D75" s="193">
        <f>VLOOKUP($A28,'DATA Work and statutory notices'!$B$4:$BB$1000,15,FALSE)</f>
        <v>0</v>
      </c>
      <c r="E75" s="193">
        <f>VLOOKUP($A28,'DATA Work and statutory notices'!$B$4:$BB$1000,25,FALSE)</f>
        <v>0</v>
      </c>
      <c r="F75" s="194">
        <f>VLOOKUP($A28,'DATA Work and statutory notices'!$B$4:$BB$1000,35,FALSE)</f>
        <v>0</v>
      </c>
      <c r="G75" s="195">
        <f>VLOOKUP($A28,'DATA Work and statutory notices'!$B$4:$BB$1000,45,FALSE)</f>
        <v>0</v>
      </c>
    </row>
    <row r="76" spans="2:7" ht="15.6" x14ac:dyDescent="0.3">
      <c r="B76" s="129" t="s">
        <v>15</v>
      </c>
      <c r="C76" s="193">
        <f>VLOOKUP($A29,'DATA Work and statutory notices'!$B$4:$BB$1000,5,FALSE)</f>
        <v>0</v>
      </c>
      <c r="D76" s="193">
        <f>VLOOKUP($A29,'DATA Work and statutory notices'!$B$4:$BB$1000,15,FALSE)</f>
        <v>0</v>
      </c>
      <c r="E76" s="193">
        <f>VLOOKUP($A29,'DATA Work and statutory notices'!$B$4:$BB$1000,25,FALSE)</f>
        <v>0</v>
      </c>
      <c r="F76" s="194">
        <f>VLOOKUP($A29,'DATA Work and statutory notices'!$B$4:$BB$1000,35,FALSE)</f>
        <v>0</v>
      </c>
      <c r="G76" s="195">
        <f>VLOOKUP($A29,'DATA Work and statutory notices'!$B$4:$BB$1000,45,FALSE)</f>
        <v>0</v>
      </c>
    </row>
    <row r="77" spans="2:7" ht="15.6" x14ac:dyDescent="0.3">
      <c r="B77" s="129" t="s">
        <v>16</v>
      </c>
      <c r="C77" s="193">
        <f>VLOOKUP($A30,'DATA Work and statutory notices'!$B$4:$BB$1000,5,FALSE)</f>
        <v>41234.03</v>
      </c>
      <c r="D77" s="193">
        <f>VLOOKUP($A30,'DATA Work and statutory notices'!$B$4:$BB$1000,15,FALSE)</f>
        <v>0</v>
      </c>
      <c r="E77" s="193">
        <f>VLOOKUP($A30,'DATA Work and statutory notices'!$B$4:$BB$1000,25,FALSE)</f>
        <v>101224.98</v>
      </c>
      <c r="F77" s="194">
        <f>VLOOKUP($A30,'DATA Work and statutory notices'!$B$4:$BB$1000,35,FALSE)</f>
        <v>1735233.2999999998</v>
      </c>
      <c r="G77" s="195">
        <f>VLOOKUP($A30,'DATA Work and statutory notices'!$B$4:$BB$1000,45,FALSE)</f>
        <v>1877692.3099999998</v>
      </c>
    </row>
    <row r="78" spans="2:7" ht="15.6" x14ac:dyDescent="0.3">
      <c r="B78" s="129" t="s">
        <v>17</v>
      </c>
      <c r="C78" s="193">
        <f>VLOOKUP($A31,'DATA Work and statutory notices'!$B$4:$BB$1000,5,FALSE)</f>
        <v>0</v>
      </c>
      <c r="D78" s="193">
        <f>VLOOKUP($A31,'DATA Work and statutory notices'!$B$4:$BB$1000,15,FALSE)</f>
        <v>0</v>
      </c>
      <c r="E78" s="193">
        <f>VLOOKUP($A31,'DATA Work and statutory notices'!$B$4:$BB$1000,25,FALSE)</f>
        <v>0</v>
      </c>
      <c r="F78" s="194">
        <f>VLOOKUP($A31,'DATA Work and statutory notices'!$B$4:$BB$1000,35,FALSE)</f>
        <v>0</v>
      </c>
      <c r="G78" s="195">
        <f>VLOOKUP($A31,'DATA Work and statutory notices'!$B$4:$BB$1000,45,FALSE)</f>
        <v>0</v>
      </c>
    </row>
    <row r="79" spans="2:7" ht="15.6" x14ac:dyDescent="0.3">
      <c r="B79" s="129" t="s">
        <v>18</v>
      </c>
      <c r="C79" s="193">
        <f>VLOOKUP($A32,'DATA Work and statutory notices'!$B$4:$BB$1000,5,FALSE)</f>
        <v>0</v>
      </c>
      <c r="D79" s="193">
        <f>VLOOKUP($A32,'DATA Work and statutory notices'!$B$4:$BB$1000,15,FALSE)</f>
        <v>0</v>
      </c>
      <c r="E79" s="193">
        <f>VLOOKUP($A32,'DATA Work and statutory notices'!$B$4:$BB$1000,25,FALSE)</f>
        <v>0</v>
      </c>
      <c r="F79" s="194">
        <f>VLOOKUP($A32,'DATA Work and statutory notices'!$B$4:$BB$1000,35,FALSE)</f>
        <v>0</v>
      </c>
      <c r="G79" s="195">
        <f>VLOOKUP($A32,'DATA Work and statutory notices'!$B$4:$BB$1000,45,FALSE)</f>
        <v>0</v>
      </c>
    </row>
    <row r="80" spans="2:7" ht="15.6" x14ac:dyDescent="0.3">
      <c r="B80" s="129" t="s">
        <v>19</v>
      </c>
      <c r="C80" s="193">
        <f>VLOOKUP($A33,'DATA Work and statutory notices'!$B$4:$BB$1000,5,FALSE)</f>
        <v>0</v>
      </c>
      <c r="D80" s="193">
        <f>VLOOKUP($A33,'DATA Work and statutory notices'!$B$4:$BB$1000,15,FALSE)</f>
        <v>0</v>
      </c>
      <c r="E80" s="193">
        <f>VLOOKUP($A33,'DATA Work and statutory notices'!$B$4:$BB$1000,25,FALSE)</f>
        <v>0</v>
      </c>
      <c r="F80" s="194">
        <f>VLOOKUP($A33,'DATA Work and statutory notices'!$B$4:$BB$1000,35,FALSE)</f>
        <v>0</v>
      </c>
      <c r="G80" s="195">
        <f>VLOOKUP($A33,'DATA Work and statutory notices'!$B$4:$BB$1000,45,FALSE)</f>
        <v>0</v>
      </c>
    </row>
    <row r="81" spans="2:7" ht="15.6" x14ac:dyDescent="0.3">
      <c r="B81" s="129" t="s">
        <v>20</v>
      </c>
      <c r="C81" s="193">
        <f>VLOOKUP($A34,'DATA Work and statutory notices'!$B$4:$BB$1000,5,FALSE)</f>
        <v>0</v>
      </c>
      <c r="D81" s="193">
        <f>VLOOKUP($A34,'DATA Work and statutory notices'!$B$4:$BB$1000,15,FALSE)</f>
        <v>0</v>
      </c>
      <c r="E81" s="193">
        <f>VLOOKUP($A34,'DATA Work and statutory notices'!$B$4:$BB$1000,25,FALSE)</f>
        <v>0</v>
      </c>
      <c r="F81" s="194">
        <f>VLOOKUP($A34,'DATA Work and statutory notices'!$B$4:$BB$1000,35,FALSE)</f>
        <v>0</v>
      </c>
      <c r="G81" s="195">
        <f>VLOOKUP($A34,'DATA Work and statutory notices'!$B$4:$BB$1000,45,FALSE)</f>
        <v>0</v>
      </c>
    </row>
    <row r="82" spans="2:7" ht="15.6" x14ac:dyDescent="0.3">
      <c r="B82" s="129" t="s">
        <v>269</v>
      </c>
      <c r="C82" s="193">
        <f>VLOOKUP($A35,'DATA Work and statutory notices'!$B$4:$BB$1000,5,FALSE)</f>
        <v>0</v>
      </c>
      <c r="D82" s="193">
        <f>VLOOKUP($A35,'DATA Work and statutory notices'!$B$4:$BB$1000,15,FALSE)</f>
        <v>0</v>
      </c>
      <c r="E82" s="193">
        <f>VLOOKUP($A35,'DATA Work and statutory notices'!$B$4:$BB$1000,25,FALSE)</f>
        <v>0</v>
      </c>
      <c r="F82" s="194">
        <f>VLOOKUP($A35,'DATA Work and statutory notices'!$B$4:$BB$1000,35,FALSE)</f>
        <v>0</v>
      </c>
      <c r="G82" s="195">
        <f>VLOOKUP($A35,'DATA Work and statutory notices'!$B$4:$BB$1000,45,FALSE)</f>
        <v>0</v>
      </c>
    </row>
    <row r="83" spans="2:7" ht="15.6" x14ac:dyDescent="0.3">
      <c r="B83" s="129" t="s">
        <v>21</v>
      </c>
      <c r="C83" s="193">
        <f>VLOOKUP($A36,'DATA Work and statutory notices'!$B$4:$BB$1000,5,FALSE)</f>
        <v>0</v>
      </c>
      <c r="D83" s="193">
        <f>VLOOKUP($A36,'DATA Work and statutory notices'!$B$4:$BB$1000,15,FALSE)</f>
        <v>0</v>
      </c>
      <c r="E83" s="193">
        <f>VLOOKUP($A36,'DATA Work and statutory notices'!$B$4:$BB$1000,25,FALSE)</f>
        <v>0</v>
      </c>
      <c r="F83" s="194">
        <f>VLOOKUP($A36,'DATA Work and statutory notices'!$B$4:$BB$1000,35,FALSE)</f>
        <v>0</v>
      </c>
      <c r="G83" s="195">
        <f>VLOOKUP($A36,'DATA Work and statutory notices'!$B$4:$BB$1000,45,FALSE)</f>
        <v>0</v>
      </c>
    </row>
    <row r="84" spans="2:7" ht="15.6" x14ac:dyDescent="0.3">
      <c r="B84" s="129" t="s">
        <v>22</v>
      </c>
      <c r="C84" s="193">
        <f>VLOOKUP($A37,'DATA Work and statutory notices'!$B$4:$BB$1000,5,FALSE)</f>
        <v>27414</v>
      </c>
      <c r="D84" s="193">
        <f>VLOOKUP($A37,'DATA Work and statutory notices'!$B$4:$BB$1000,15,FALSE)</f>
        <v>0</v>
      </c>
      <c r="E84" s="193">
        <f>VLOOKUP($A37,'DATA Work and statutory notices'!$B$4:$BB$1000,25,FALSE)</f>
        <v>0</v>
      </c>
      <c r="F84" s="194">
        <f>VLOOKUP($A37,'DATA Work and statutory notices'!$B$4:$BB$1000,35,FALSE)</f>
        <v>0</v>
      </c>
      <c r="G84" s="195">
        <f>VLOOKUP($A37,'DATA Work and statutory notices'!$B$4:$BB$1000,45,FALSE)</f>
        <v>27414</v>
      </c>
    </row>
    <row r="85" spans="2:7" ht="15.6" x14ac:dyDescent="0.3">
      <c r="B85" s="129" t="s">
        <v>23</v>
      </c>
      <c r="C85" s="193">
        <f>VLOOKUP($A38,'DATA Work and statutory notices'!$B$4:$BB$1000,5,FALSE)</f>
        <v>20810</v>
      </c>
      <c r="D85" s="193">
        <f>VLOOKUP($A38,'DATA Work and statutory notices'!$B$4:$BB$1000,15,FALSE)</f>
        <v>0</v>
      </c>
      <c r="E85" s="193">
        <f>VLOOKUP($A38,'DATA Work and statutory notices'!$B$4:$BB$1000,25,FALSE)</f>
        <v>0</v>
      </c>
      <c r="F85" s="194">
        <f>VLOOKUP($A38,'DATA Work and statutory notices'!$B$4:$BB$1000,35,FALSE)</f>
        <v>0</v>
      </c>
      <c r="G85" s="195">
        <f>VLOOKUP($A38,'DATA Work and statutory notices'!$B$4:$BB$1000,45,FALSE)</f>
        <v>20810</v>
      </c>
    </row>
    <row r="86" spans="2:7" ht="15.6" x14ac:dyDescent="0.3">
      <c r="B86" s="129" t="s">
        <v>24</v>
      </c>
      <c r="C86" s="193">
        <f>VLOOKUP($A39,'DATA Work and statutory notices'!$B$4:$BB$1000,5,FALSE)</f>
        <v>0</v>
      </c>
      <c r="D86" s="193">
        <f>VLOOKUP($A39,'DATA Work and statutory notices'!$B$4:$BB$1000,15,FALSE)</f>
        <v>0</v>
      </c>
      <c r="E86" s="193">
        <f>VLOOKUP($A39,'DATA Work and statutory notices'!$B$4:$BB$1000,25,FALSE)</f>
        <v>0</v>
      </c>
      <c r="F86" s="194">
        <f>VLOOKUP($A39,'DATA Work and statutory notices'!$B$4:$BB$1000,35,FALSE)</f>
        <v>0</v>
      </c>
      <c r="G86" s="195">
        <f>VLOOKUP($A39,'DATA Work and statutory notices'!$B$4:$BB$1000,45,FALSE)</f>
        <v>0</v>
      </c>
    </row>
    <row r="87" spans="2:7" ht="15.6" x14ac:dyDescent="0.3">
      <c r="B87" s="129" t="s">
        <v>25</v>
      </c>
      <c r="C87" s="193">
        <f>VLOOKUP($A40,'DATA Work and statutory notices'!$B$4:$BB$1000,5,FALSE)</f>
        <v>0</v>
      </c>
      <c r="D87" s="193">
        <f>VLOOKUP($A40,'DATA Work and statutory notices'!$B$4:$BB$1000,15,FALSE)</f>
        <v>0</v>
      </c>
      <c r="E87" s="193">
        <f>VLOOKUP($A40,'DATA Work and statutory notices'!$B$4:$BB$1000,25,FALSE)</f>
        <v>0</v>
      </c>
      <c r="F87" s="194">
        <f>VLOOKUP($A40,'DATA Work and statutory notices'!$B$4:$BB$1000,35,FALSE)</f>
        <v>0</v>
      </c>
      <c r="G87" s="195">
        <f>VLOOKUP($A40,'DATA Work and statutory notices'!$B$4:$BB$1000,45,FALSE)</f>
        <v>0</v>
      </c>
    </row>
    <row r="88" spans="2:7" ht="15.6" x14ac:dyDescent="0.3">
      <c r="B88" s="129" t="s">
        <v>26</v>
      </c>
      <c r="C88" s="193">
        <f>VLOOKUP($A41,'DATA Work and statutory notices'!$B$4:$BB$1000,5,FALSE)</f>
        <v>0</v>
      </c>
      <c r="D88" s="193">
        <f>VLOOKUP($A41,'DATA Work and statutory notices'!$B$4:$BB$1000,15,FALSE)</f>
        <v>0</v>
      </c>
      <c r="E88" s="193">
        <f>VLOOKUP($A41,'DATA Work and statutory notices'!$B$4:$BB$1000,25,FALSE)</f>
        <v>0</v>
      </c>
      <c r="F88" s="194">
        <f>VLOOKUP($A41,'DATA Work and statutory notices'!$B$4:$BB$1000,35,FALSE)</f>
        <v>0</v>
      </c>
      <c r="G88" s="195">
        <f>VLOOKUP($A41,'DATA Work and statutory notices'!$B$4:$BB$1000,45,FALSE)</f>
        <v>0</v>
      </c>
    </row>
    <row r="89" spans="2:7" ht="15.6" x14ac:dyDescent="0.3">
      <c r="B89" s="129" t="s">
        <v>27</v>
      </c>
      <c r="C89" s="193">
        <f>VLOOKUP($A42,'DATA Work and statutory notices'!$B$4:$BB$1000,5,FALSE)</f>
        <v>0</v>
      </c>
      <c r="D89" s="193">
        <f>VLOOKUP($A42,'DATA Work and statutory notices'!$B$4:$BB$1000,15,FALSE)</f>
        <v>0</v>
      </c>
      <c r="E89" s="193">
        <f>VLOOKUP($A42,'DATA Work and statutory notices'!$B$4:$BB$1000,25,FALSE)</f>
        <v>0</v>
      </c>
      <c r="F89" s="194">
        <f>VLOOKUP($A42,'DATA Work and statutory notices'!$B$4:$BB$1000,35,FALSE)</f>
        <v>0</v>
      </c>
      <c r="G89" s="195">
        <f>VLOOKUP($A42,'DATA Work and statutory notices'!$B$4:$BB$1000,45,FALSE)</f>
        <v>0</v>
      </c>
    </row>
    <row r="90" spans="2:7" ht="15.6" x14ac:dyDescent="0.3">
      <c r="B90" s="129" t="s">
        <v>28</v>
      </c>
      <c r="C90" s="193">
        <f>VLOOKUP($A43,'DATA Work and statutory notices'!$B$4:$BB$1000,5,FALSE)</f>
        <v>0</v>
      </c>
      <c r="D90" s="193">
        <f>VLOOKUP($A43,'DATA Work and statutory notices'!$B$4:$BB$1000,15,FALSE)</f>
        <v>0</v>
      </c>
      <c r="E90" s="193">
        <f>VLOOKUP($A43,'DATA Work and statutory notices'!$B$4:$BB$1000,25,FALSE)</f>
        <v>0</v>
      </c>
      <c r="F90" s="194">
        <f>VLOOKUP($A43,'DATA Work and statutory notices'!$B$4:$BB$1000,35,FALSE)</f>
        <v>0</v>
      </c>
      <c r="G90" s="195">
        <f>VLOOKUP($A43,'DATA Work and statutory notices'!$B$4:$BB$1000,45,FALSE)</f>
        <v>0</v>
      </c>
    </row>
    <row r="91" spans="2:7" ht="15.6" x14ac:dyDescent="0.3">
      <c r="B91" s="129" t="s">
        <v>29</v>
      </c>
      <c r="C91" s="193">
        <f>VLOOKUP($A44,'DATA Work and statutory notices'!$B$4:$BB$1000,5,FALSE)</f>
        <v>0</v>
      </c>
      <c r="D91" s="193">
        <f>VLOOKUP($A44,'DATA Work and statutory notices'!$B$4:$BB$1000,15,FALSE)</f>
        <v>0</v>
      </c>
      <c r="E91" s="193">
        <f>VLOOKUP($A44,'DATA Work and statutory notices'!$B$4:$BB$1000,25,FALSE)</f>
        <v>0</v>
      </c>
      <c r="F91" s="194">
        <f>VLOOKUP($A44,'DATA Work and statutory notices'!$B$4:$BB$1000,35,FALSE)</f>
        <v>0</v>
      </c>
      <c r="G91" s="195">
        <f>VLOOKUP($A44,'DATA Work and statutory notices'!$B$4:$BB$1000,45,FALSE)</f>
        <v>0</v>
      </c>
    </row>
    <row r="92" spans="2:7" ht="15.6" x14ac:dyDescent="0.3">
      <c r="B92" s="129" t="s">
        <v>30</v>
      </c>
      <c r="C92" s="193">
        <f>VLOOKUP($A45,'DATA Work and statutory notices'!$B$4:$BB$1000,5,FALSE)</f>
        <v>0</v>
      </c>
      <c r="D92" s="193">
        <f>VLOOKUP($A45,'DATA Work and statutory notices'!$B$4:$BB$1000,15,FALSE)</f>
        <v>0</v>
      </c>
      <c r="E92" s="193">
        <f>VLOOKUP($A45,'DATA Work and statutory notices'!$B$4:$BB$1000,25,FALSE)</f>
        <v>0</v>
      </c>
      <c r="F92" s="194">
        <f>VLOOKUP($A45,'DATA Work and statutory notices'!$B$4:$BB$1000,35,FALSE)</f>
        <v>0</v>
      </c>
      <c r="G92" s="195">
        <f>VLOOKUP($A45,'DATA Work and statutory notices'!$B$4:$BB$1000,45,FALSE)</f>
        <v>0</v>
      </c>
    </row>
    <row r="93" spans="2:7" ht="15.6" x14ac:dyDescent="0.3">
      <c r="B93" s="129" t="s">
        <v>31</v>
      </c>
      <c r="C93" s="193">
        <f>VLOOKUP($A46,'DATA Work and statutory notices'!$B$4:$BB$1000,5,FALSE)</f>
        <v>0</v>
      </c>
      <c r="D93" s="193">
        <f>VLOOKUP($A46,'DATA Work and statutory notices'!$B$4:$BB$1000,15,FALSE)</f>
        <v>0</v>
      </c>
      <c r="E93" s="193">
        <f>VLOOKUP($A46,'DATA Work and statutory notices'!$B$4:$BB$1000,25,FALSE)</f>
        <v>0</v>
      </c>
      <c r="F93" s="194">
        <f>VLOOKUP($A46,'DATA Work and statutory notices'!$B$4:$BB$1000,35,FALSE)</f>
        <v>0</v>
      </c>
      <c r="G93" s="195">
        <f>VLOOKUP($A46,'DATA Work and statutory notices'!$B$4:$BB$1000,45,FALSE)</f>
        <v>0</v>
      </c>
    </row>
    <row r="94" spans="2:7" ht="15.6" x14ac:dyDescent="0.3">
      <c r="B94" s="196" t="s">
        <v>32</v>
      </c>
      <c r="C94" s="201">
        <f>VLOOKUP($A47,'DATA Work and statutory notices'!$B$4:$BB$1000,5,FALSE)</f>
        <v>0</v>
      </c>
      <c r="D94" s="202">
        <f>VLOOKUP($A47,'DATA Work and statutory notices'!$B$4:$BB$1000,15,FALSE)</f>
        <v>0</v>
      </c>
      <c r="E94" s="202">
        <f>VLOOKUP($A47,'DATA Work and statutory notices'!$B$4:$BB$1000,25,FALSE)</f>
        <v>0</v>
      </c>
      <c r="F94" s="203">
        <f>VLOOKUP($A47,'DATA Work and statutory notices'!$B$4:$BB$1000,35,FALSE)</f>
        <v>0</v>
      </c>
      <c r="G94" s="204">
        <f>VLOOKUP($A47,'DATA Work and statutory notices'!$B$4:$BB$1000,45,FALSE)</f>
        <v>0</v>
      </c>
    </row>
  </sheetData>
  <dataValidations count="1">
    <dataValidation type="list" allowBlank="1" showInputMessage="1" showErrorMessage="1" sqref="G1" xr:uid="{00000000-0002-0000-0C00-000000000000}">
      <formula1>"2014-15,2015-16,2016-17,2017-18, 2018-19,2019-20,2020-21,2021-22,2022-23"</formula1>
    </dataValidation>
  </dataValidations>
  <hyperlinks>
    <hyperlink ref="B3" location="CONTENTS!A1" display="back to contents" xr:uid="{00000000-0004-0000-0C00-000000000000}"/>
    <hyperlink ref="C3" location="Notes!A1" display="Go to specific notes" xr:uid="{00000000-0004-0000-0C00-000001000000}"/>
    <hyperlink ref="B13" location="CONTENTS!A1" display="back to contents" xr:uid="{00000000-0004-0000-0C00-000002000000}"/>
    <hyperlink ref="C13" location="Notes!A1" display="Go to specific notes" xr:uid="{00000000-0004-0000-0C00-000003000000}"/>
    <hyperlink ref="B50" location="CONTENTS!A1" display="back to contents" xr:uid="{00000000-0004-0000-0C00-000004000000}"/>
    <hyperlink ref="C50" location="Notes!A1" display="Go to specific notes" xr:uid="{00000000-0004-0000-0C00-000005000000}"/>
    <hyperlink ref="B60" location="CONTENTS!A1" display="back to contents" xr:uid="{00000000-0004-0000-0C00-000006000000}"/>
    <hyperlink ref="C60" location="Notes!A1" display="Go to specific notes" xr:uid="{00000000-0004-0000-0C00-000007000000}"/>
  </hyperlink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9"/>
  <dimension ref="A1:U74"/>
  <sheetViews>
    <sheetView zoomScaleNormal="100" workbookViewId="0">
      <selection activeCell="B1" sqref="B1"/>
    </sheetView>
  </sheetViews>
  <sheetFormatPr defaultColWidth="9.21875" defaultRowHeight="15" x14ac:dyDescent="0.25"/>
  <cols>
    <col min="1" max="1" width="0.21875" style="85" customWidth="1"/>
    <col min="2" max="2" width="29.44140625" style="85" customWidth="1"/>
    <col min="3" max="3" width="12" style="85" customWidth="1"/>
    <col min="4" max="4" width="12.21875" style="85" customWidth="1"/>
    <col min="5" max="5" width="12.77734375" style="85" customWidth="1"/>
    <col min="6" max="6" width="12.5546875" style="85" customWidth="1"/>
    <col min="7" max="7" width="9.21875" style="85" customWidth="1"/>
    <col min="8" max="8" width="19.77734375" style="85" customWidth="1"/>
    <col min="9" max="10" width="9.21875" style="85"/>
    <col min="11" max="11" width="10" style="85" bestFit="1" customWidth="1"/>
    <col min="12" max="13" width="9.21875" style="85"/>
    <col min="14" max="14" width="9.21875" style="112"/>
    <col min="15" max="16384" width="9.21875" style="85"/>
  </cols>
  <sheetData>
    <row r="1" spans="1:21" ht="15.6" x14ac:dyDescent="0.3">
      <c r="B1" s="135" t="s">
        <v>71</v>
      </c>
      <c r="F1" s="87" t="s">
        <v>296</v>
      </c>
    </row>
    <row r="2" spans="1:21" x14ac:dyDescent="0.25">
      <c r="B2" s="66" t="s">
        <v>367</v>
      </c>
      <c r="C2" s="121"/>
    </row>
    <row r="3" spans="1:21" x14ac:dyDescent="0.25">
      <c r="B3" s="122" t="s">
        <v>365</v>
      </c>
      <c r="C3" s="123" t="s">
        <v>366</v>
      </c>
    </row>
    <row r="4" spans="1:21" ht="46.8" x14ac:dyDescent="0.25">
      <c r="B4" s="115"/>
      <c r="C4" s="91" t="s">
        <v>53</v>
      </c>
      <c r="D4" s="91" t="s">
        <v>54</v>
      </c>
      <c r="E4" s="140" t="s">
        <v>59</v>
      </c>
      <c r="F4" s="140" t="s">
        <v>60</v>
      </c>
      <c r="G4" s="205"/>
    </row>
    <row r="5" spans="1:21" ht="15.6" x14ac:dyDescent="0.3">
      <c r="A5" s="85" t="str">
        <f t="shared" ref="A5:A37" si="0">B5&amp;$F$1</f>
        <v>Scotland2022-23</v>
      </c>
      <c r="B5" s="206" t="s">
        <v>33</v>
      </c>
      <c r="C5" s="207">
        <f>VLOOKUP($A5,'DATA Other assistance'!$B$4:$N$1000,4,FALSE)</f>
        <v>1713</v>
      </c>
      <c r="D5" s="208">
        <f>VLOOKUP($A5,'DATA Other assistance'!$B$4:$N$1000,6,FALSE)</f>
        <v>0</v>
      </c>
      <c r="E5" s="208">
        <f>VLOOKUP($A5,'DATA Other assistance'!$B$4:$N$1000,8,FALSE)</f>
        <v>93</v>
      </c>
      <c r="F5" s="209">
        <f>VLOOKUP($A5,'DATA Other assistance'!$B$4:$N$1000,10,FALSE)</f>
        <v>5441</v>
      </c>
      <c r="G5" s="210"/>
      <c r="R5" s="112"/>
      <c r="S5" s="112"/>
      <c r="T5" s="112"/>
      <c r="U5" s="112"/>
    </row>
    <row r="6" spans="1:21" ht="15.6" x14ac:dyDescent="0.25">
      <c r="A6" s="85" t="str">
        <f t="shared" si="0"/>
        <v>Aberdeen City2022-23</v>
      </c>
      <c r="B6" s="211" t="s">
        <v>1</v>
      </c>
      <c r="C6" s="182">
        <f>VLOOKUP($A6,'DATA Other assistance'!$B$4:$N$1000,4,FALSE)</f>
        <v>0</v>
      </c>
      <c r="D6" s="183">
        <f>VLOOKUP($A6,'DATA Other assistance'!$B$4:$N$1000,6,FALSE)</f>
        <v>0</v>
      </c>
      <c r="E6" s="183">
        <f>VLOOKUP($A6,'DATA Other assistance'!$B$4:$N$1000,8,FALSE)</f>
        <v>15</v>
      </c>
      <c r="F6" s="184">
        <f>VLOOKUP($A6,'DATA Other assistance'!$B$4:$N$1000,10,FALSE)</f>
        <v>0</v>
      </c>
      <c r="G6" s="183"/>
      <c r="R6" s="112"/>
      <c r="S6" s="112"/>
      <c r="T6" s="112"/>
      <c r="U6" s="112"/>
    </row>
    <row r="7" spans="1:21" ht="15.6" x14ac:dyDescent="0.25">
      <c r="A7" s="85" t="str">
        <f t="shared" si="0"/>
        <v>Aberdeenshire2022-23</v>
      </c>
      <c r="B7" s="211" t="s">
        <v>2</v>
      </c>
      <c r="C7" s="190">
        <f>VLOOKUP($A7,'DATA Other assistance'!$B$4:$N$1000,4,FALSE)</f>
        <v>56</v>
      </c>
      <c r="D7" s="190">
        <f>VLOOKUP($A7,'DATA Other assistance'!$B$4:$N$1000,6,FALSE)</f>
        <v>0</v>
      </c>
      <c r="E7" s="190">
        <f>VLOOKUP($A7,'DATA Other assistance'!$B$4:$N$1000,8,FALSE)</f>
        <v>0</v>
      </c>
      <c r="F7" s="191">
        <f>VLOOKUP($A7,'DATA Other assistance'!$B$4:$N$1000,10,FALSE)</f>
        <v>1</v>
      </c>
      <c r="G7" s="190"/>
      <c r="R7" s="112"/>
      <c r="S7" s="112"/>
      <c r="T7" s="112"/>
      <c r="U7" s="112"/>
    </row>
    <row r="8" spans="1:21" ht="15.6" x14ac:dyDescent="0.25">
      <c r="A8" s="85" t="str">
        <f t="shared" si="0"/>
        <v>Angus2022-23</v>
      </c>
      <c r="B8" s="211" t="s">
        <v>3</v>
      </c>
      <c r="C8" s="190">
        <f>VLOOKUP($A8,'DATA Other assistance'!$B$4:$N$1000,4,FALSE)</f>
        <v>0</v>
      </c>
      <c r="D8" s="190">
        <f>VLOOKUP($A8,'DATA Other assistance'!$B$4:$N$1000,6,FALSE)</f>
        <v>0</v>
      </c>
      <c r="E8" s="190">
        <f>VLOOKUP($A8,'DATA Other assistance'!$B$4:$N$1000,8,FALSE)</f>
        <v>0</v>
      </c>
      <c r="F8" s="191">
        <f>VLOOKUP($A8,'DATA Other assistance'!$B$4:$N$1000,10,FALSE)</f>
        <v>0</v>
      </c>
      <c r="G8" s="190"/>
      <c r="R8" s="112"/>
      <c r="S8" s="112"/>
      <c r="T8" s="112"/>
      <c r="U8" s="112"/>
    </row>
    <row r="9" spans="1:21" ht="15.6" x14ac:dyDescent="0.25">
      <c r="A9" s="85" t="str">
        <f t="shared" si="0"/>
        <v>Argyll &amp; Bute2022-23</v>
      </c>
      <c r="B9" s="211" t="s">
        <v>4</v>
      </c>
      <c r="C9" s="190">
        <f>VLOOKUP($A9,'DATA Other assistance'!$B$4:$N$1000,4,FALSE)</f>
        <v>28</v>
      </c>
      <c r="D9" s="190">
        <f>VLOOKUP($A9,'DATA Other assistance'!$B$4:$N$1000,6,FALSE)</f>
        <v>0</v>
      </c>
      <c r="E9" s="190">
        <f>VLOOKUP($A9,'DATA Other assistance'!$B$4:$N$1000,8,FALSE)</f>
        <v>0</v>
      </c>
      <c r="F9" s="191">
        <f>VLOOKUP($A9,'DATA Other assistance'!$B$4:$N$1000,10,FALSE)</f>
        <v>0</v>
      </c>
      <c r="G9" s="190"/>
      <c r="R9" s="112"/>
      <c r="S9" s="112"/>
      <c r="T9" s="112"/>
      <c r="U9" s="112"/>
    </row>
    <row r="10" spans="1:21" ht="15.6" x14ac:dyDescent="0.25">
      <c r="A10" s="85" t="str">
        <f t="shared" si="0"/>
        <v>Clackmannanshire2022-23</v>
      </c>
      <c r="B10" s="211" t="s">
        <v>5</v>
      </c>
      <c r="C10" s="190">
        <f>VLOOKUP($A10,'DATA Other assistance'!$B$4:$N$1000,4,FALSE)</f>
        <v>0</v>
      </c>
      <c r="D10" s="190">
        <f>VLOOKUP($A10,'DATA Other assistance'!$B$4:$N$1000,6,FALSE)</f>
        <v>0</v>
      </c>
      <c r="E10" s="190">
        <f>VLOOKUP($A10,'DATA Other assistance'!$B$4:$N$1000,8,FALSE)</f>
        <v>0</v>
      </c>
      <c r="F10" s="191">
        <f>VLOOKUP($A10,'DATA Other assistance'!$B$4:$N$1000,10,FALSE)</f>
        <v>0</v>
      </c>
      <c r="G10" s="190"/>
      <c r="R10" s="112"/>
      <c r="S10" s="112"/>
      <c r="T10" s="112"/>
      <c r="U10" s="112"/>
    </row>
    <row r="11" spans="1:21" ht="15.6" x14ac:dyDescent="0.25">
      <c r="A11" s="85" t="str">
        <f t="shared" si="0"/>
        <v>Dumfries &amp; Galloway2022-23</v>
      </c>
      <c r="B11" s="211" t="s">
        <v>6</v>
      </c>
      <c r="C11" s="190">
        <f>VLOOKUP($A11,'DATA Other assistance'!$B$4:$N$1000,4,FALSE)</f>
        <v>0</v>
      </c>
      <c r="D11" s="190">
        <f>VLOOKUP($A11,'DATA Other assistance'!$B$4:$N$1000,6,FALSE)</f>
        <v>0</v>
      </c>
      <c r="E11" s="190">
        <f>VLOOKUP($A11,'DATA Other assistance'!$B$4:$N$1000,8,FALSE)</f>
        <v>0</v>
      </c>
      <c r="F11" s="191">
        <f>VLOOKUP($A11,'DATA Other assistance'!$B$4:$N$1000,10,FALSE)</f>
        <v>0</v>
      </c>
      <c r="G11" s="190"/>
      <c r="O11" s="105"/>
      <c r="R11" s="112"/>
      <c r="S11" s="112"/>
      <c r="T11" s="112"/>
      <c r="U11" s="112"/>
    </row>
    <row r="12" spans="1:21" ht="15.6" x14ac:dyDescent="0.25">
      <c r="A12" s="85" t="str">
        <f t="shared" si="0"/>
        <v>Dundee City2022-23</v>
      </c>
      <c r="B12" s="211" t="s">
        <v>7</v>
      </c>
      <c r="C12" s="190">
        <f>VLOOKUP($A12,'DATA Other assistance'!$B$4:$N$1000,4,FALSE)</f>
        <v>56</v>
      </c>
      <c r="D12" s="190">
        <f>VLOOKUP($A12,'DATA Other assistance'!$B$4:$N$1000,6,FALSE)</f>
        <v>0</v>
      </c>
      <c r="E12" s="190">
        <f>VLOOKUP($A12,'DATA Other assistance'!$B$4:$N$1000,8,FALSE)</f>
        <v>0</v>
      </c>
      <c r="F12" s="191">
        <f>VLOOKUP($A12,'DATA Other assistance'!$B$4:$N$1000,10,FALSE)</f>
        <v>109</v>
      </c>
      <c r="G12" s="190"/>
      <c r="R12" s="112"/>
      <c r="S12" s="112"/>
      <c r="T12" s="112"/>
      <c r="U12" s="112"/>
    </row>
    <row r="13" spans="1:21" ht="15.6" x14ac:dyDescent="0.25">
      <c r="A13" s="85" t="str">
        <f t="shared" si="0"/>
        <v>East Ayrshire2022-23</v>
      </c>
      <c r="B13" s="211" t="s">
        <v>8</v>
      </c>
      <c r="C13" s="190">
        <f>VLOOKUP($A13,'DATA Other assistance'!$B$4:$N$1000,4,FALSE)</f>
        <v>0</v>
      </c>
      <c r="D13" s="190">
        <f>VLOOKUP($A13,'DATA Other assistance'!$B$4:$N$1000,6,FALSE)</f>
        <v>0</v>
      </c>
      <c r="E13" s="190">
        <f>VLOOKUP($A13,'DATA Other assistance'!$B$4:$N$1000,8,FALSE)</f>
        <v>0</v>
      </c>
      <c r="F13" s="191">
        <f>VLOOKUP($A13,'DATA Other assistance'!$B$4:$N$1000,10,FALSE)</f>
        <v>0</v>
      </c>
      <c r="G13" s="190"/>
      <c r="R13" s="112"/>
      <c r="S13" s="112"/>
      <c r="T13" s="112"/>
      <c r="U13" s="112"/>
    </row>
    <row r="14" spans="1:21" ht="15.6" x14ac:dyDescent="0.25">
      <c r="A14" s="85" t="str">
        <f t="shared" si="0"/>
        <v>East Dunbartonshire2022-23</v>
      </c>
      <c r="B14" s="211" t="s">
        <v>9</v>
      </c>
      <c r="C14" s="190">
        <f>VLOOKUP($A14,'DATA Other assistance'!$B$4:$N$1000,4,FALSE)</f>
        <v>19</v>
      </c>
      <c r="D14" s="190">
        <f>VLOOKUP($A14,'DATA Other assistance'!$B$4:$N$1000,6,FALSE)</f>
        <v>0</v>
      </c>
      <c r="E14" s="190">
        <f>VLOOKUP($A14,'DATA Other assistance'!$B$4:$N$1000,8,FALSE)</f>
        <v>0</v>
      </c>
      <c r="F14" s="191">
        <f>VLOOKUP($A14,'DATA Other assistance'!$B$4:$N$1000,10,FALSE)</f>
        <v>1</v>
      </c>
      <c r="G14" s="190"/>
      <c r="R14" s="112"/>
      <c r="S14" s="112"/>
      <c r="T14" s="112"/>
      <c r="U14" s="112"/>
    </row>
    <row r="15" spans="1:21" ht="15.6" x14ac:dyDescent="0.25">
      <c r="A15" s="85" t="str">
        <f t="shared" si="0"/>
        <v>East Lothian2022-23</v>
      </c>
      <c r="B15" s="211" t="s">
        <v>10</v>
      </c>
      <c r="C15" s="190">
        <f>VLOOKUP($A15,'DATA Other assistance'!$B$4:$N$1000,4,FALSE)</f>
        <v>0</v>
      </c>
      <c r="D15" s="190">
        <f>VLOOKUP($A15,'DATA Other assistance'!$B$4:$N$1000,6,FALSE)</f>
        <v>0</v>
      </c>
      <c r="E15" s="190">
        <f>VLOOKUP($A15,'DATA Other assistance'!$B$4:$N$1000,8,FALSE)</f>
        <v>0</v>
      </c>
      <c r="F15" s="191">
        <f>VLOOKUP($A15,'DATA Other assistance'!$B$4:$N$1000,10,FALSE)</f>
        <v>0</v>
      </c>
      <c r="G15" s="190"/>
      <c r="R15" s="112"/>
      <c r="S15" s="112"/>
      <c r="T15" s="112"/>
      <c r="U15" s="112"/>
    </row>
    <row r="16" spans="1:21" ht="15.6" x14ac:dyDescent="0.25">
      <c r="A16" s="85" t="str">
        <f t="shared" si="0"/>
        <v>East Renfrewshire2022-23</v>
      </c>
      <c r="B16" s="211" t="s">
        <v>11</v>
      </c>
      <c r="C16" s="190">
        <f>VLOOKUP($A16,'DATA Other assistance'!$B$4:$N$1000,4,FALSE)</f>
        <v>7</v>
      </c>
      <c r="D16" s="190">
        <f>VLOOKUP($A16,'DATA Other assistance'!$B$4:$N$1000,6,FALSE)</f>
        <v>0</v>
      </c>
      <c r="E16" s="190">
        <f>VLOOKUP($A16,'DATA Other assistance'!$B$4:$N$1000,8,FALSE)</f>
        <v>0</v>
      </c>
      <c r="F16" s="191">
        <f>VLOOKUP($A16,'DATA Other assistance'!$B$4:$N$1000,10,FALSE)</f>
        <v>0</v>
      </c>
      <c r="G16" s="190"/>
      <c r="R16" s="112"/>
      <c r="S16" s="112"/>
      <c r="T16" s="112"/>
      <c r="U16" s="112"/>
    </row>
    <row r="17" spans="1:21" ht="15.6" x14ac:dyDescent="0.25">
      <c r="A17" s="85" t="str">
        <f t="shared" si="0"/>
        <v>Edinburgh, City of2022-23</v>
      </c>
      <c r="B17" s="211" t="s">
        <v>12</v>
      </c>
      <c r="C17" s="190">
        <f>VLOOKUP($A17,'DATA Other assistance'!$B$4:$N$1000,4,FALSE)</f>
        <v>0</v>
      </c>
      <c r="D17" s="190">
        <f>VLOOKUP($A17,'DATA Other assistance'!$B$4:$N$1000,6,FALSE)</f>
        <v>0</v>
      </c>
      <c r="E17" s="190">
        <f>VLOOKUP($A17,'DATA Other assistance'!$B$4:$N$1000,8,FALSE)</f>
        <v>0</v>
      </c>
      <c r="F17" s="191">
        <f>VLOOKUP($A17,'DATA Other assistance'!$B$4:$N$1000,10,FALSE)</f>
        <v>5170</v>
      </c>
      <c r="G17" s="190"/>
      <c r="R17" s="112"/>
      <c r="S17" s="112"/>
      <c r="T17" s="112"/>
      <c r="U17" s="112"/>
    </row>
    <row r="18" spans="1:21" ht="15.6" x14ac:dyDescent="0.25">
      <c r="A18" s="85" t="str">
        <f t="shared" si="0"/>
        <v>Falkirk2022-23</v>
      </c>
      <c r="B18" s="211" t="s">
        <v>14</v>
      </c>
      <c r="C18" s="190">
        <f>VLOOKUP($A18,'DATA Other assistance'!$B$4:$N$1000,4,FALSE)</f>
        <v>1</v>
      </c>
      <c r="D18" s="190">
        <f>VLOOKUP($A18,'DATA Other assistance'!$B$4:$N$1000,6,FALSE)</f>
        <v>0</v>
      </c>
      <c r="E18" s="190">
        <f>VLOOKUP($A18,'DATA Other assistance'!$B$4:$N$1000,8,FALSE)</f>
        <v>0</v>
      </c>
      <c r="F18" s="191">
        <f>VLOOKUP($A18,'DATA Other assistance'!$B$4:$N$1000,10,FALSE)</f>
        <v>0</v>
      </c>
      <c r="G18" s="190"/>
      <c r="R18" s="112"/>
      <c r="S18" s="112"/>
      <c r="T18" s="112"/>
      <c r="U18" s="112"/>
    </row>
    <row r="19" spans="1:21" ht="15.6" x14ac:dyDescent="0.25">
      <c r="A19" s="85" t="str">
        <f t="shared" si="0"/>
        <v>Fife2022-23</v>
      </c>
      <c r="B19" s="211" t="s">
        <v>15</v>
      </c>
      <c r="C19" s="190">
        <f>VLOOKUP($A19,'DATA Other assistance'!$B$4:$N$1000,4,FALSE)</f>
        <v>0</v>
      </c>
      <c r="D19" s="190">
        <f>VLOOKUP($A19,'DATA Other assistance'!$B$4:$N$1000,6,FALSE)</f>
        <v>0</v>
      </c>
      <c r="E19" s="190">
        <f>VLOOKUP($A19,'DATA Other assistance'!$B$4:$N$1000,8,FALSE)</f>
        <v>0</v>
      </c>
      <c r="F19" s="191">
        <f>VLOOKUP($A19,'DATA Other assistance'!$B$4:$N$1000,10,FALSE)</f>
        <v>0</v>
      </c>
      <c r="G19" s="190"/>
      <c r="R19" s="112"/>
      <c r="S19" s="112"/>
      <c r="T19" s="112"/>
      <c r="U19" s="112"/>
    </row>
    <row r="20" spans="1:21" ht="15.6" x14ac:dyDescent="0.25">
      <c r="A20" s="85" t="str">
        <f t="shared" si="0"/>
        <v>Glasgow City2022-23</v>
      </c>
      <c r="B20" s="211" t="s">
        <v>16</v>
      </c>
      <c r="C20" s="190">
        <f>VLOOKUP($A20,'DATA Other assistance'!$B$4:$N$1000,4,FALSE)</f>
        <v>422</v>
      </c>
      <c r="D20" s="190">
        <f>VLOOKUP($A20,'DATA Other assistance'!$B$4:$N$1000,6,FALSE)</f>
        <v>0</v>
      </c>
      <c r="E20" s="190">
        <f>VLOOKUP($A20,'DATA Other assistance'!$B$4:$N$1000,8,FALSE)</f>
        <v>0</v>
      </c>
      <c r="F20" s="191">
        <f>VLOOKUP($A20,'DATA Other assistance'!$B$4:$N$1000,10,FALSE)</f>
        <v>0</v>
      </c>
      <c r="G20" s="190"/>
      <c r="O20" s="105"/>
      <c r="R20" s="112"/>
      <c r="S20" s="112"/>
      <c r="T20" s="112"/>
      <c r="U20" s="112"/>
    </row>
    <row r="21" spans="1:21" ht="15.6" x14ac:dyDescent="0.25">
      <c r="A21" s="85" t="str">
        <f t="shared" si="0"/>
        <v>Highland2022-23</v>
      </c>
      <c r="B21" s="211" t="s">
        <v>17</v>
      </c>
      <c r="C21" s="190">
        <f>VLOOKUP($A21,'DATA Other assistance'!$B$4:$N$1000,4,FALSE)</f>
        <v>28</v>
      </c>
      <c r="D21" s="190">
        <f>VLOOKUP($A21,'DATA Other assistance'!$B$4:$N$1000,6,FALSE)</f>
        <v>0</v>
      </c>
      <c r="E21" s="190">
        <f>VLOOKUP($A21,'DATA Other assistance'!$B$4:$N$1000,8,FALSE)</f>
        <v>0</v>
      </c>
      <c r="F21" s="191">
        <f>VLOOKUP($A21,'DATA Other assistance'!$B$4:$N$1000,10,FALSE)</f>
        <v>0</v>
      </c>
      <c r="G21" s="190"/>
      <c r="R21" s="112"/>
      <c r="S21" s="112"/>
      <c r="T21" s="112"/>
      <c r="U21" s="112"/>
    </row>
    <row r="22" spans="1:21" ht="15.6" x14ac:dyDescent="0.25">
      <c r="A22" s="85" t="str">
        <f t="shared" si="0"/>
        <v>Inverclyde2022-23</v>
      </c>
      <c r="B22" s="211" t="s">
        <v>18</v>
      </c>
      <c r="C22" s="190">
        <f>VLOOKUP($A22,'DATA Other assistance'!$B$4:$N$1000,4,FALSE)</f>
        <v>0</v>
      </c>
      <c r="D22" s="190">
        <f>VLOOKUP($A22,'DATA Other assistance'!$B$4:$N$1000,6,FALSE)</f>
        <v>0</v>
      </c>
      <c r="E22" s="190">
        <f>VLOOKUP($A22,'DATA Other assistance'!$B$4:$N$1000,8,FALSE)</f>
        <v>0</v>
      </c>
      <c r="F22" s="191">
        <f>VLOOKUP($A22,'DATA Other assistance'!$B$4:$N$1000,10,FALSE)</f>
        <v>0</v>
      </c>
      <c r="G22" s="190"/>
      <c r="R22" s="112"/>
      <c r="S22" s="112"/>
      <c r="T22" s="112"/>
      <c r="U22" s="112"/>
    </row>
    <row r="23" spans="1:21" ht="15.6" x14ac:dyDescent="0.25">
      <c r="A23" s="85" t="str">
        <f t="shared" si="0"/>
        <v>Midlothian2022-23</v>
      </c>
      <c r="B23" s="211" t="s">
        <v>19</v>
      </c>
      <c r="C23" s="190">
        <f>VLOOKUP($A23,'DATA Other assistance'!$B$4:$N$1000,4,FALSE)</f>
        <v>0</v>
      </c>
      <c r="D23" s="190">
        <f>VLOOKUP($A23,'DATA Other assistance'!$B$4:$N$1000,6,FALSE)</f>
        <v>0</v>
      </c>
      <c r="E23" s="190">
        <f>VLOOKUP($A23,'DATA Other assistance'!$B$4:$N$1000,8,FALSE)</f>
        <v>0</v>
      </c>
      <c r="F23" s="191">
        <f>VLOOKUP($A23,'DATA Other assistance'!$B$4:$N$1000,10,FALSE)</f>
        <v>0</v>
      </c>
      <c r="G23" s="190"/>
      <c r="R23" s="112"/>
      <c r="S23" s="112"/>
      <c r="T23" s="112"/>
      <c r="U23" s="112"/>
    </row>
    <row r="24" spans="1:21" ht="15.6" x14ac:dyDescent="0.25">
      <c r="A24" s="85" t="str">
        <f t="shared" si="0"/>
        <v>Moray2022-23</v>
      </c>
      <c r="B24" s="211" t="s">
        <v>20</v>
      </c>
      <c r="C24" s="190">
        <f>VLOOKUP($A24,'DATA Other assistance'!$B$4:$N$1000,4,FALSE)</f>
        <v>16</v>
      </c>
      <c r="D24" s="190">
        <f>VLOOKUP($A24,'DATA Other assistance'!$B$4:$N$1000,6,FALSE)</f>
        <v>0</v>
      </c>
      <c r="E24" s="190">
        <f>VLOOKUP($A24,'DATA Other assistance'!$B$4:$N$1000,8,FALSE)</f>
        <v>0</v>
      </c>
      <c r="F24" s="191">
        <f>VLOOKUP($A24,'DATA Other assistance'!$B$4:$N$1000,10,FALSE)</f>
        <v>0</v>
      </c>
      <c r="G24" s="190"/>
      <c r="R24" s="112"/>
      <c r="S24" s="112"/>
      <c r="T24" s="112"/>
      <c r="U24" s="112"/>
    </row>
    <row r="25" spans="1:21" ht="15.6" x14ac:dyDescent="0.25">
      <c r="A25" s="85" t="str">
        <f t="shared" si="0"/>
        <v>Na h-Eileanan Siar2022-23</v>
      </c>
      <c r="B25" s="211" t="s">
        <v>269</v>
      </c>
      <c r="C25" s="190">
        <f>VLOOKUP($A25,'DATA Other assistance'!$B$4:$N$1000,4,FALSE)</f>
        <v>0</v>
      </c>
      <c r="D25" s="190">
        <f>VLOOKUP($A25,'DATA Other assistance'!$B$4:$N$1000,6,FALSE)</f>
        <v>0</v>
      </c>
      <c r="E25" s="190">
        <f>VLOOKUP($A25,'DATA Other assistance'!$B$4:$N$1000,8,FALSE)</f>
        <v>0</v>
      </c>
      <c r="F25" s="191">
        <f>VLOOKUP($A25,'DATA Other assistance'!$B$4:$N$1000,10,FALSE)</f>
        <v>0</v>
      </c>
      <c r="G25" s="190"/>
      <c r="R25" s="112"/>
      <c r="S25" s="112"/>
      <c r="T25" s="112"/>
      <c r="U25" s="112"/>
    </row>
    <row r="26" spans="1:21" ht="15.6" x14ac:dyDescent="0.25">
      <c r="A26" s="85" t="str">
        <f t="shared" si="0"/>
        <v>North Ayrshire2022-23</v>
      </c>
      <c r="B26" s="211" t="s">
        <v>21</v>
      </c>
      <c r="C26" s="190">
        <f>VLOOKUP($A26,'DATA Other assistance'!$B$4:$N$1000,4,FALSE)</f>
        <v>0</v>
      </c>
      <c r="D26" s="190">
        <f>VLOOKUP($A26,'DATA Other assistance'!$B$4:$N$1000,6,FALSE)</f>
        <v>0</v>
      </c>
      <c r="E26" s="190">
        <f>VLOOKUP($A26,'DATA Other assistance'!$B$4:$N$1000,8,FALSE)</f>
        <v>2</v>
      </c>
      <c r="F26" s="191">
        <f>VLOOKUP($A26,'DATA Other assistance'!$B$4:$N$1000,10,FALSE)</f>
        <v>0</v>
      </c>
      <c r="G26" s="190"/>
      <c r="O26" s="105"/>
      <c r="R26" s="112"/>
      <c r="S26" s="112"/>
      <c r="T26" s="112"/>
      <c r="U26" s="112"/>
    </row>
    <row r="27" spans="1:21" ht="15.6" x14ac:dyDescent="0.25">
      <c r="A27" s="85" t="str">
        <f t="shared" si="0"/>
        <v>North Lanarkshire2022-23</v>
      </c>
      <c r="B27" s="211" t="s">
        <v>22</v>
      </c>
      <c r="C27" s="190">
        <f>VLOOKUP($A27,'DATA Other assistance'!$B$4:$N$1000,4,FALSE)</f>
        <v>29</v>
      </c>
      <c r="D27" s="190">
        <f>VLOOKUP($A27,'DATA Other assistance'!$B$4:$N$1000,6,FALSE)</f>
        <v>0</v>
      </c>
      <c r="E27" s="190">
        <f>VLOOKUP($A27,'DATA Other assistance'!$B$4:$N$1000,8,FALSE)</f>
        <v>0</v>
      </c>
      <c r="F27" s="191">
        <f>VLOOKUP($A27,'DATA Other assistance'!$B$4:$N$1000,10,FALSE)</f>
        <v>55</v>
      </c>
      <c r="G27" s="190"/>
      <c r="O27" s="105"/>
      <c r="R27" s="112"/>
      <c r="S27" s="112"/>
      <c r="T27" s="112"/>
      <c r="U27" s="112"/>
    </row>
    <row r="28" spans="1:21" ht="15.6" x14ac:dyDescent="0.25">
      <c r="A28" s="85" t="str">
        <f t="shared" si="0"/>
        <v>Orkney2022-23</v>
      </c>
      <c r="B28" s="211" t="s">
        <v>23</v>
      </c>
      <c r="C28" s="190">
        <f>VLOOKUP($A28,'DATA Other assistance'!$B$4:$N$1000,4,FALSE)</f>
        <v>0</v>
      </c>
      <c r="D28" s="190">
        <f>VLOOKUP($A28,'DATA Other assistance'!$B$4:$N$1000,6,FALSE)</f>
        <v>0</v>
      </c>
      <c r="E28" s="190">
        <f>VLOOKUP($A28,'DATA Other assistance'!$B$4:$N$1000,8,FALSE)</f>
        <v>0</v>
      </c>
      <c r="F28" s="191">
        <f>VLOOKUP($A28,'DATA Other assistance'!$B$4:$N$1000,10,FALSE)</f>
        <v>0</v>
      </c>
      <c r="G28" s="190"/>
      <c r="R28" s="112"/>
      <c r="S28" s="112"/>
      <c r="T28" s="112"/>
      <c r="U28" s="112"/>
    </row>
    <row r="29" spans="1:21" ht="15.6" x14ac:dyDescent="0.25">
      <c r="A29" s="85" t="str">
        <f t="shared" si="0"/>
        <v>Perth &amp; Kinross2022-23</v>
      </c>
      <c r="B29" s="211" t="s">
        <v>24</v>
      </c>
      <c r="C29" s="190">
        <f>VLOOKUP($A29,'DATA Other assistance'!$B$4:$N$1000,4,FALSE)</f>
        <v>0</v>
      </c>
      <c r="D29" s="190">
        <f>VLOOKUP($A29,'DATA Other assistance'!$B$4:$N$1000,6,FALSE)</f>
        <v>0</v>
      </c>
      <c r="E29" s="190">
        <f>VLOOKUP($A29,'DATA Other assistance'!$B$4:$N$1000,8,FALSE)</f>
        <v>75</v>
      </c>
      <c r="F29" s="191">
        <f>VLOOKUP($A29,'DATA Other assistance'!$B$4:$N$1000,10,FALSE)</f>
        <v>105</v>
      </c>
      <c r="G29" s="190"/>
      <c r="R29" s="112"/>
      <c r="S29" s="112"/>
      <c r="T29" s="112"/>
      <c r="U29" s="112"/>
    </row>
    <row r="30" spans="1:21" ht="15.6" x14ac:dyDescent="0.25">
      <c r="A30" s="85" t="str">
        <f t="shared" si="0"/>
        <v>Renfrewshire2022-23</v>
      </c>
      <c r="B30" s="211" t="s">
        <v>25</v>
      </c>
      <c r="C30" s="190">
        <f>VLOOKUP($A30,'DATA Other assistance'!$B$4:$N$1000,4,FALSE)</f>
        <v>16</v>
      </c>
      <c r="D30" s="190">
        <f>VLOOKUP($A30,'DATA Other assistance'!$B$4:$N$1000,6,FALSE)</f>
        <v>0</v>
      </c>
      <c r="E30" s="190">
        <f>VLOOKUP($A30,'DATA Other assistance'!$B$4:$N$1000,8,FALSE)</f>
        <v>0</v>
      </c>
      <c r="F30" s="191">
        <f>VLOOKUP($A30,'DATA Other assistance'!$B$4:$N$1000,10,FALSE)</f>
        <v>0</v>
      </c>
      <c r="G30" s="190"/>
      <c r="R30" s="112"/>
      <c r="S30" s="112"/>
      <c r="T30" s="112"/>
      <c r="U30" s="112"/>
    </row>
    <row r="31" spans="1:21" ht="15.6" x14ac:dyDescent="0.25">
      <c r="A31" s="85" t="str">
        <f t="shared" si="0"/>
        <v>Scottish Borders, The2022-23</v>
      </c>
      <c r="B31" s="211" t="s">
        <v>26</v>
      </c>
      <c r="C31" s="190">
        <f>VLOOKUP($A31,'DATA Other assistance'!$B$4:$N$1000,4,FALSE)</f>
        <v>0</v>
      </c>
      <c r="D31" s="190">
        <f>VLOOKUP($A31,'DATA Other assistance'!$B$4:$N$1000,6,FALSE)</f>
        <v>0</v>
      </c>
      <c r="E31" s="190">
        <f>VLOOKUP($A31,'DATA Other assistance'!$B$4:$N$1000,8,FALSE)</f>
        <v>0</v>
      </c>
      <c r="F31" s="191">
        <f>VLOOKUP($A31,'DATA Other assistance'!$B$4:$N$1000,10,FALSE)</f>
        <v>0</v>
      </c>
      <c r="G31" s="190"/>
      <c r="R31" s="112"/>
      <c r="S31" s="112"/>
      <c r="T31" s="112"/>
      <c r="U31" s="112"/>
    </row>
    <row r="32" spans="1:21" ht="15.6" x14ac:dyDescent="0.25">
      <c r="A32" s="85" t="str">
        <f t="shared" si="0"/>
        <v>Shetland2022-23</v>
      </c>
      <c r="B32" s="211" t="s">
        <v>27</v>
      </c>
      <c r="C32" s="190">
        <f>VLOOKUP($A32,'DATA Other assistance'!$B$4:$N$1000,4,FALSE)</f>
        <v>0</v>
      </c>
      <c r="D32" s="190">
        <f>VLOOKUP($A32,'DATA Other assistance'!$B$4:$N$1000,6,FALSE)</f>
        <v>0</v>
      </c>
      <c r="E32" s="190">
        <f>VLOOKUP($A32,'DATA Other assistance'!$B$4:$N$1000,8,FALSE)</f>
        <v>0</v>
      </c>
      <c r="F32" s="191">
        <f>VLOOKUP($A32,'DATA Other assistance'!$B$4:$N$1000,10,FALSE)</f>
        <v>0</v>
      </c>
      <c r="G32" s="190"/>
      <c r="R32" s="112"/>
      <c r="S32" s="112"/>
      <c r="T32" s="112"/>
      <c r="U32" s="112"/>
    </row>
    <row r="33" spans="1:21" ht="15.6" x14ac:dyDescent="0.25">
      <c r="A33" s="85" t="str">
        <f t="shared" si="0"/>
        <v>South Ayrshire2022-23</v>
      </c>
      <c r="B33" s="211" t="s">
        <v>28</v>
      </c>
      <c r="C33" s="190">
        <f>VLOOKUP($A33,'DATA Other assistance'!$B$4:$N$1000,4,FALSE)</f>
        <v>74</v>
      </c>
      <c r="D33" s="190">
        <f>VLOOKUP($A33,'DATA Other assistance'!$B$4:$N$1000,6,FALSE)</f>
        <v>0</v>
      </c>
      <c r="E33" s="190">
        <f>VLOOKUP($A33,'DATA Other assistance'!$B$4:$N$1000,8,FALSE)</f>
        <v>1</v>
      </c>
      <c r="F33" s="191">
        <f>VLOOKUP($A33,'DATA Other assistance'!$B$4:$N$1000,10,FALSE)</f>
        <v>0</v>
      </c>
      <c r="G33" s="190"/>
      <c r="R33" s="112"/>
      <c r="S33" s="112"/>
      <c r="T33" s="112"/>
      <c r="U33" s="112"/>
    </row>
    <row r="34" spans="1:21" ht="15.6" x14ac:dyDescent="0.25">
      <c r="A34" s="85" t="str">
        <f t="shared" si="0"/>
        <v>South Lanarkshire2022-23</v>
      </c>
      <c r="B34" s="211" t="s">
        <v>29</v>
      </c>
      <c r="C34" s="190">
        <f>VLOOKUP($A34,'DATA Other assistance'!$B$4:$N$1000,4,FALSE)</f>
        <v>439</v>
      </c>
      <c r="D34" s="190">
        <f>VLOOKUP($A34,'DATA Other assistance'!$B$4:$N$1000,6,FALSE)</f>
        <v>0</v>
      </c>
      <c r="E34" s="190">
        <f>VLOOKUP($A34,'DATA Other assistance'!$B$4:$N$1000,8,FALSE)</f>
        <v>0</v>
      </c>
      <c r="F34" s="191">
        <f>VLOOKUP($A34,'DATA Other assistance'!$B$4:$N$1000,10,FALSE)</f>
        <v>0</v>
      </c>
      <c r="G34" s="190"/>
      <c r="R34" s="112"/>
      <c r="S34" s="112"/>
      <c r="T34" s="112"/>
      <c r="U34" s="112"/>
    </row>
    <row r="35" spans="1:21" ht="15.6" x14ac:dyDescent="0.25">
      <c r="A35" s="85" t="str">
        <f t="shared" si="0"/>
        <v>Stirling2022-23</v>
      </c>
      <c r="B35" s="211" t="s">
        <v>30</v>
      </c>
      <c r="C35" s="190">
        <f>VLOOKUP($A35,'DATA Other assistance'!$B$4:$N$1000,4,FALSE)</f>
        <v>518</v>
      </c>
      <c r="D35" s="190">
        <f>VLOOKUP($A35,'DATA Other assistance'!$B$4:$N$1000,6,FALSE)</f>
        <v>0</v>
      </c>
      <c r="E35" s="190">
        <f>VLOOKUP($A35,'DATA Other assistance'!$B$4:$N$1000,8,FALSE)</f>
        <v>0</v>
      </c>
      <c r="F35" s="191">
        <f>VLOOKUP($A35,'DATA Other assistance'!$B$4:$N$1000,10,FALSE)</f>
        <v>0</v>
      </c>
      <c r="G35" s="190"/>
      <c r="R35" s="112"/>
      <c r="S35" s="112"/>
      <c r="T35" s="112"/>
      <c r="U35" s="112"/>
    </row>
    <row r="36" spans="1:21" ht="15.6" x14ac:dyDescent="0.25">
      <c r="A36" s="85" t="str">
        <f t="shared" si="0"/>
        <v>West Dunbartonshire2022-23</v>
      </c>
      <c r="B36" s="211" t="s">
        <v>31</v>
      </c>
      <c r="C36" s="190">
        <f>VLOOKUP($A36,'DATA Other assistance'!$B$4:$N$1000,4,FALSE)</f>
        <v>4</v>
      </c>
      <c r="D36" s="190">
        <f>VLOOKUP($A36,'DATA Other assistance'!$B$4:$N$1000,6,FALSE)</f>
        <v>0</v>
      </c>
      <c r="E36" s="190">
        <f>VLOOKUP($A36,'DATA Other assistance'!$B$4:$N$1000,8,FALSE)</f>
        <v>0</v>
      </c>
      <c r="F36" s="191">
        <f>VLOOKUP($A36,'DATA Other assistance'!$B$4:$N$1000,10,FALSE)</f>
        <v>0</v>
      </c>
      <c r="G36" s="190"/>
      <c r="R36" s="112"/>
      <c r="S36" s="112"/>
      <c r="T36" s="112"/>
      <c r="U36" s="112"/>
    </row>
    <row r="37" spans="1:21" ht="15.6" x14ac:dyDescent="0.25">
      <c r="A37" s="85" t="str">
        <f t="shared" si="0"/>
        <v>West Lothian2022-23</v>
      </c>
      <c r="B37" s="212" t="s">
        <v>32</v>
      </c>
      <c r="C37" s="213">
        <f>VLOOKUP($A37,'DATA Other assistance'!$B$4:$N$1000,4,FALSE)</f>
        <v>0</v>
      </c>
      <c r="D37" s="214">
        <f>VLOOKUP($A37,'DATA Other assistance'!$B$4:$N$1000,6,FALSE)</f>
        <v>0</v>
      </c>
      <c r="E37" s="214">
        <f>VLOOKUP($A37,'DATA Other assistance'!$B$4:$N$1000,8,FALSE)</f>
        <v>0</v>
      </c>
      <c r="F37" s="215">
        <f>VLOOKUP($A37,'DATA Other assistance'!$B$4:$N$1000,10,FALSE)</f>
        <v>0</v>
      </c>
      <c r="G37" s="216"/>
      <c r="R37" s="112"/>
      <c r="S37" s="112"/>
      <c r="T37" s="112"/>
      <c r="U37" s="112"/>
    </row>
    <row r="38" spans="1:21" x14ac:dyDescent="0.25">
      <c r="C38" s="113"/>
      <c r="D38" s="113"/>
      <c r="E38" s="113"/>
      <c r="F38" s="113"/>
      <c r="G38" s="113"/>
      <c r="H38" s="113"/>
      <c r="I38" s="113"/>
      <c r="J38" s="113"/>
      <c r="K38" s="113"/>
      <c r="L38" s="113"/>
    </row>
    <row r="39" spans="1:21" ht="15.6" x14ac:dyDescent="0.3">
      <c r="B39" s="135" t="s">
        <v>72</v>
      </c>
    </row>
    <row r="40" spans="1:21" x14ac:dyDescent="0.25">
      <c r="B40" s="122" t="s">
        <v>365</v>
      </c>
      <c r="C40" s="123" t="s">
        <v>366</v>
      </c>
    </row>
    <row r="41" spans="1:21" ht="31.2" x14ac:dyDescent="0.25">
      <c r="B41" s="115"/>
      <c r="C41" s="91" t="s">
        <v>43</v>
      </c>
      <c r="D41" s="91" t="s">
        <v>44</v>
      </c>
      <c r="E41" s="140" t="s">
        <v>58</v>
      </c>
      <c r="F41" s="140" t="s">
        <v>70</v>
      </c>
    </row>
    <row r="42" spans="1:21" ht="15.6" x14ac:dyDescent="0.3">
      <c r="B42" s="206" t="s">
        <v>33</v>
      </c>
      <c r="C42" s="207">
        <f>VLOOKUP($A5,'DATA Other assistance'!$B$4:$N$1000,5,FALSE)</f>
        <v>5137574.84</v>
      </c>
      <c r="D42" s="208">
        <f>VLOOKUP($A5,'DATA Other assistance'!$B$4:$N$1000,7,FALSE)</f>
        <v>0</v>
      </c>
      <c r="E42" s="208">
        <f>VLOOKUP($A5,'DATA Other assistance'!$B$4:$N$1000,9,FALSE)</f>
        <v>68071.94</v>
      </c>
      <c r="F42" s="209">
        <f>VLOOKUP($A5,'DATA Other assistance'!$B$4:$N$1000,11,FALSE)</f>
        <v>144367</v>
      </c>
    </row>
    <row r="43" spans="1:21" ht="15.6" x14ac:dyDescent="0.25">
      <c r="B43" s="211" t="s">
        <v>1</v>
      </c>
      <c r="C43" s="182">
        <f>VLOOKUP($A6,'DATA Other assistance'!$B$4:$N$1000,5,FALSE)</f>
        <v>0</v>
      </c>
      <c r="D43" s="183">
        <f>VLOOKUP($A6,'DATA Other assistance'!$B$4:$N$1000,7,FALSE)</f>
        <v>0</v>
      </c>
      <c r="E43" s="190">
        <f>VLOOKUP($A6,'DATA Other assistance'!$B$4:$N$1000,9,FALSE)</f>
        <v>41167.24</v>
      </c>
      <c r="F43" s="184">
        <f>VLOOKUP($A6,'DATA Other assistance'!$B$4:$N$1000,11,FALSE)</f>
        <v>0</v>
      </c>
    </row>
    <row r="44" spans="1:21" ht="15.6" x14ac:dyDescent="0.25">
      <c r="B44" s="211" t="s">
        <v>2</v>
      </c>
      <c r="C44" s="190">
        <f>VLOOKUP($A7,'DATA Other assistance'!$B$4:$N$1000,5,FALSE)</f>
        <v>10898</v>
      </c>
      <c r="D44" s="190">
        <f>VLOOKUP($A7,'DATA Other assistance'!$B$4:$N$1000,7,FALSE)</f>
        <v>0</v>
      </c>
      <c r="E44" s="190">
        <f>VLOOKUP($A7,'DATA Other assistance'!$B$4:$N$1000,9,FALSE)</f>
        <v>0</v>
      </c>
      <c r="F44" s="191">
        <f>VLOOKUP($A7,'DATA Other assistance'!$B$4:$N$1000,11,FALSE)</f>
        <v>1590</v>
      </c>
    </row>
    <row r="45" spans="1:21" ht="15.6" x14ac:dyDescent="0.25">
      <c r="B45" s="211" t="s">
        <v>3</v>
      </c>
      <c r="C45" s="190">
        <f>VLOOKUP($A8,'DATA Other assistance'!$B$4:$N$1000,5,FALSE)</f>
        <v>0</v>
      </c>
      <c r="D45" s="190">
        <f>VLOOKUP($A8,'DATA Other assistance'!$B$4:$N$1000,7,FALSE)</f>
        <v>0</v>
      </c>
      <c r="E45" s="190">
        <f>VLOOKUP($A8,'DATA Other assistance'!$B$4:$N$1000,9,FALSE)</f>
        <v>0</v>
      </c>
      <c r="F45" s="191">
        <f>VLOOKUP($A8,'DATA Other assistance'!$B$4:$N$1000,11,FALSE)</f>
        <v>0</v>
      </c>
    </row>
    <row r="46" spans="1:21" ht="15.6" x14ac:dyDescent="0.25">
      <c r="B46" s="211" t="s">
        <v>4</v>
      </c>
      <c r="C46" s="190">
        <f>VLOOKUP($A9,'DATA Other assistance'!$B$4:$N$1000,5,FALSE)</f>
        <v>400670.65</v>
      </c>
      <c r="D46" s="190">
        <f>VLOOKUP($A9,'DATA Other assistance'!$B$4:$N$1000,7,FALSE)</f>
        <v>0</v>
      </c>
      <c r="E46" s="190">
        <f>VLOOKUP($A9,'DATA Other assistance'!$B$4:$N$1000,9,FALSE)</f>
        <v>0</v>
      </c>
      <c r="F46" s="191">
        <f>VLOOKUP($A9,'DATA Other assistance'!$B$4:$N$1000,11,FALSE)</f>
        <v>0</v>
      </c>
    </row>
    <row r="47" spans="1:21" ht="15.6" x14ac:dyDescent="0.25">
      <c r="B47" s="211" t="s">
        <v>5</v>
      </c>
      <c r="C47" s="190">
        <f>VLOOKUP($A10,'DATA Other assistance'!$B$4:$N$1000,5,FALSE)</f>
        <v>0</v>
      </c>
      <c r="D47" s="190">
        <f>VLOOKUP($A10,'DATA Other assistance'!$B$4:$N$1000,7,FALSE)</f>
        <v>0</v>
      </c>
      <c r="E47" s="190">
        <f>VLOOKUP($A10,'DATA Other assistance'!$B$4:$N$1000,9,FALSE)</f>
        <v>0</v>
      </c>
      <c r="F47" s="191">
        <f>VLOOKUP($A10,'DATA Other assistance'!$B$4:$N$1000,11,FALSE)</f>
        <v>0</v>
      </c>
    </row>
    <row r="48" spans="1:21" ht="15.6" x14ac:dyDescent="0.25">
      <c r="B48" s="211" t="s">
        <v>6</v>
      </c>
      <c r="C48" s="190">
        <f>VLOOKUP($A11,'DATA Other assistance'!$B$4:$N$1000,5,FALSE)</f>
        <v>0</v>
      </c>
      <c r="D48" s="190">
        <f>VLOOKUP($A11,'DATA Other assistance'!$B$4:$N$1000,7,FALSE)</f>
        <v>0</v>
      </c>
      <c r="E48" s="190">
        <f>VLOOKUP($A11,'DATA Other assistance'!$B$4:$N$1000,9,FALSE)</f>
        <v>0</v>
      </c>
      <c r="F48" s="191">
        <f>VLOOKUP($A11,'DATA Other assistance'!$B$4:$N$1000,11,FALSE)</f>
        <v>0</v>
      </c>
    </row>
    <row r="49" spans="2:6" ht="15.6" x14ac:dyDescent="0.25">
      <c r="B49" s="211" t="s">
        <v>7</v>
      </c>
      <c r="C49" s="190">
        <f>VLOOKUP($A12,'DATA Other assistance'!$B$4:$N$1000,5,FALSE)</f>
        <v>110885</v>
      </c>
      <c r="D49" s="190">
        <f>VLOOKUP($A12,'DATA Other assistance'!$B$4:$N$1000,7,FALSE)</f>
        <v>0</v>
      </c>
      <c r="E49" s="190">
        <f>VLOOKUP($A12,'DATA Other assistance'!$B$4:$N$1000,9,FALSE)</f>
        <v>0</v>
      </c>
      <c r="F49" s="191">
        <f>VLOOKUP($A12,'DATA Other assistance'!$B$4:$N$1000,11,FALSE)</f>
        <v>88153</v>
      </c>
    </row>
    <row r="50" spans="2:6" ht="15.6" x14ac:dyDescent="0.25">
      <c r="B50" s="211" t="s">
        <v>8</v>
      </c>
      <c r="C50" s="190">
        <f>VLOOKUP($A13,'DATA Other assistance'!$B$4:$N$1000,5,FALSE)</f>
        <v>0</v>
      </c>
      <c r="D50" s="190">
        <f>VLOOKUP($A13,'DATA Other assistance'!$B$4:$N$1000,7,FALSE)</f>
        <v>0</v>
      </c>
      <c r="E50" s="190">
        <f>VLOOKUP($A13,'DATA Other assistance'!$B$4:$N$1000,9,FALSE)</f>
        <v>0</v>
      </c>
      <c r="F50" s="191">
        <f>VLOOKUP($A13,'DATA Other assistance'!$B$4:$N$1000,11,FALSE)</f>
        <v>0</v>
      </c>
    </row>
    <row r="51" spans="2:6" ht="15.6" x14ac:dyDescent="0.25">
      <c r="B51" s="211" t="s">
        <v>9</v>
      </c>
      <c r="C51" s="190">
        <f>VLOOKUP($A14,'DATA Other assistance'!$B$4:$N$1000,5,FALSE)</f>
        <v>55821.93</v>
      </c>
      <c r="D51" s="190">
        <f>VLOOKUP($A14,'DATA Other assistance'!$B$4:$N$1000,7,FALSE)</f>
        <v>0</v>
      </c>
      <c r="E51" s="190">
        <f>VLOOKUP($A14,'DATA Other assistance'!$B$4:$N$1000,9,FALSE)</f>
        <v>0</v>
      </c>
      <c r="F51" s="191">
        <f>VLOOKUP($A14,'DATA Other assistance'!$B$4:$N$1000,11,FALSE)</f>
        <v>540</v>
      </c>
    </row>
    <row r="52" spans="2:6" ht="15.6" x14ac:dyDescent="0.25">
      <c r="B52" s="211" t="s">
        <v>10</v>
      </c>
      <c r="C52" s="190">
        <f>VLOOKUP($A15,'DATA Other assistance'!$B$4:$N$1000,5,FALSE)</f>
        <v>0</v>
      </c>
      <c r="D52" s="190">
        <f>VLOOKUP($A15,'DATA Other assistance'!$B$4:$N$1000,7,FALSE)</f>
        <v>0</v>
      </c>
      <c r="E52" s="190">
        <f>VLOOKUP($A15,'DATA Other assistance'!$B$4:$N$1000,9,FALSE)</f>
        <v>0</v>
      </c>
      <c r="F52" s="191">
        <f>VLOOKUP($A15,'DATA Other assistance'!$B$4:$N$1000,11,FALSE)</f>
        <v>0</v>
      </c>
    </row>
    <row r="53" spans="2:6" ht="15.6" x14ac:dyDescent="0.25">
      <c r="B53" s="211" t="s">
        <v>11</v>
      </c>
      <c r="C53" s="190">
        <f>VLOOKUP($A16,'DATA Other assistance'!$B$4:$N$1000,5,FALSE)</f>
        <v>21064.27</v>
      </c>
      <c r="D53" s="190">
        <f>VLOOKUP($A16,'DATA Other assistance'!$B$4:$N$1000,7,FALSE)</f>
        <v>0</v>
      </c>
      <c r="E53" s="190">
        <f>VLOOKUP($A16,'DATA Other assistance'!$B$4:$N$1000,9,FALSE)</f>
        <v>0</v>
      </c>
      <c r="F53" s="191">
        <f>VLOOKUP($A16,'DATA Other assistance'!$B$4:$N$1000,11,FALSE)</f>
        <v>0</v>
      </c>
    </row>
    <row r="54" spans="2:6" ht="15.6" x14ac:dyDescent="0.25">
      <c r="B54" s="211" t="s">
        <v>12</v>
      </c>
      <c r="C54" s="190">
        <f>VLOOKUP($A17,'DATA Other assistance'!$B$4:$N$1000,5,FALSE)</f>
        <v>0</v>
      </c>
      <c r="D54" s="190">
        <f>VLOOKUP($A17,'DATA Other assistance'!$B$4:$N$1000,7,FALSE)</f>
        <v>0</v>
      </c>
      <c r="E54" s="190">
        <f>VLOOKUP($A17,'DATA Other assistance'!$B$4:$N$1000,9,FALSE)</f>
        <v>0</v>
      </c>
      <c r="F54" s="191">
        <f>VLOOKUP($A17,'DATA Other assistance'!$B$4:$N$1000,11,FALSE)</f>
        <v>0</v>
      </c>
    </row>
    <row r="55" spans="2:6" ht="15.6" x14ac:dyDescent="0.25">
      <c r="B55" s="211" t="s">
        <v>14</v>
      </c>
      <c r="C55" s="190">
        <f>VLOOKUP($A18,'DATA Other assistance'!$B$4:$N$1000,5,FALSE)</f>
        <v>500</v>
      </c>
      <c r="D55" s="190">
        <f>VLOOKUP($A18,'DATA Other assistance'!$B$4:$N$1000,7,FALSE)</f>
        <v>0</v>
      </c>
      <c r="E55" s="190">
        <f>VLOOKUP($A18,'DATA Other assistance'!$B$4:$N$1000,9,FALSE)</f>
        <v>0</v>
      </c>
      <c r="F55" s="191">
        <f>VLOOKUP($A18,'DATA Other assistance'!$B$4:$N$1000,11,FALSE)</f>
        <v>0</v>
      </c>
    </row>
    <row r="56" spans="2:6" ht="15.6" x14ac:dyDescent="0.25">
      <c r="B56" s="211" t="s">
        <v>15</v>
      </c>
      <c r="C56" s="190">
        <f>VLOOKUP($A19,'DATA Other assistance'!$B$4:$N$1000,5,FALSE)</f>
        <v>0</v>
      </c>
      <c r="D56" s="190">
        <f>VLOOKUP($A19,'DATA Other assistance'!$B$4:$N$1000,7,FALSE)</f>
        <v>0</v>
      </c>
      <c r="E56" s="190">
        <f>VLOOKUP($A19,'DATA Other assistance'!$B$4:$N$1000,9,FALSE)</f>
        <v>0</v>
      </c>
      <c r="F56" s="191">
        <f>VLOOKUP($A19,'DATA Other assistance'!$B$4:$N$1000,11,FALSE)</f>
        <v>0</v>
      </c>
    </row>
    <row r="57" spans="2:6" ht="15.6" x14ac:dyDescent="0.25">
      <c r="B57" s="211" t="s">
        <v>16</v>
      </c>
      <c r="C57" s="190">
        <f>VLOOKUP($A20,'DATA Other assistance'!$B$4:$N$1000,5,FALSE)</f>
        <v>3440485.3</v>
      </c>
      <c r="D57" s="190">
        <f>VLOOKUP($A20,'DATA Other assistance'!$B$4:$N$1000,7,FALSE)</f>
        <v>0</v>
      </c>
      <c r="E57" s="190">
        <f>VLOOKUP($A20,'DATA Other assistance'!$B$4:$N$1000,9,FALSE)</f>
        <v>0</v>
      </c>
      <c r="F57" s="191">
        <f>VLOOKUP($A20,'DATA Other assistance'!$B$4:$N$1000,11,FALSE)</f>
        <v>0</v>
      </c>
    </row>
    <row r="58" spans="2:6" ht="15.6" x14ac:dyDescent="0.25">
      <c r="B58" s="211" t="s">
        <v>17</v>
      </c>
      <c r="C58" s="190">
        <f>VLOOKUP($A21,'DATA Other assistance'!$B$4:$N$1000,5,FALSE)</f>
        <v>261862.61</v>
      </c>
      <c r="D58" s="190">
        <f>VLOOKUP($A21,'DATA Other assistance'!$B$4:$N$1000,7,FALSE)</f>
        <v>0</v>
      </c>
      <c r="E58" s="190">
        <f>VLOOKUP($A21,'DATA Other assistance'!$B$4:$N$1000,9,FALSE)</f>
        <v>0</v>
      </c>
      <c r="F58" s="191">
        <f>VLOOKUP($A21,'DATA Other assistance'!$B$4:$N$1000,11,FALSE)</f>
        <v>0</v>
      </c>
    </row>
    <row r="59" spans="2:6" ht="15.6" x14ac:dyDescent="0.25">
      <c r="B59" s="211" t="s">
        <v>18</v>
      </c>
      <c r="C59" s="190">
        <f>VLOOKUP($A22,'DATA Other assistance'!$B$4:$N$1000,5,FALSE)</f>
        <v>0</v>
      </c>
      <c r="D59" s="190">
        <f>VLOOKUP($A22,'DATA Other assistance'!$B$4:$N$1000,7,FALSE)</f>
        <v>0</v>
      </c>
      <c r="E59" s="190">
        <f>VLOOKUP($A22,'DATA Other assistance'!$B$4:$N$1000,9,FALSE)</f>
        <v>0</v>
      </c>
      <c r="F59" s="191">
        <f>VLOOKUP($A22,'DATA Other assistance'!$B$4:$N$1000,11,FALSE)</f>
        <v>0</v>
      </c>
    </row>
    <row r="60" spans="2:6" ht="15.6" x14ac:dyDescent="0.25">
      <c r="B60" s="211" t="s">
        <v>19</v>
      </c>
      <c r="C60" s="190">
        <f>VLOOKUP($A23,'DATA Other assistance'!$B$4:$N$1000,5,FALSE)</f>
        <v>0</v>
      </c>
      <c r="D60" s="190">
        <f>VLOOKUP($A23,'DATA Other assistance'!$B$4:$N$1000,7,FALSE)</f>
        <v>0</v>
      </c>
      <c r="E60" s="190">
        <f>VLOOKUP($A23,'DATA Other assistance'!$B$4:$N$1000,9,FALSE)</f>
        <v>0</v>
      </c>
      <c r="F60" s="191">
        <f>VLOOKUP($A23,'DATA Other assistance'!$B$4:$N$1000,11,FALSE)</f>
        <v>0</v>
      </c>
    </row>
    <row r="61" spans="2:6" ht="15.6" x14ac:dyDescent="0.25">
      <c r="B61" s="211" t="s">
        <v>20</v>
      </c>
      <c r="C61" s="190">
        <f>VLOOKUP($A24,'DATA Other assistance'!$B$4:$N$1000,5,FALSE)</f>
        <v>101000</v>
      </c>
      <c r="D61" s="190">
        <f>VLOOKUP($A24,'DATA Other assistance'!$B$4:$N$1000,7,FALSE)</f>
        <v>0</v>
      </c>
      <c r="E61" s="190">
        <f>VLOOKUP($A24,'DATA Other assistance'!$B$4:$N$1000,9,FALSE)</f>
        <v>0</v>
      </c>
      <c r="F61" s="191">
        <f>VLOOKUP($A24,'DATA Other assistance'!$B$4:$N$1000,11,FALSE)</f>
        <v>0</v>
      </c>
    </row>
    <row r="62" spans="2:6" ht="15.6" x14ac:dyDescent="0.25">
      <c r="B62" s="211" t="s">
        <v>269</v>
      </c>
      <c r="C62" s="190">
        <f>VLOOKUP($A25,'DATA Other assistance'!$B$4:$N$1000,5,FALSE)</f>
        <v>0</v>
      </c>
      <c r="D62" s="190">
        <f>VLOOKUP($A25,'DATA Other assistance'!$B$4:$N$1000,7,FALSE)</f>
        <v>0</v>
      </c>
      <c r="E62" s="190">
        <f>VLOOKUP($A25,'DATA Other assistance'!$B$4:$N$1000,9,FALSE)</f>
        <v>0</v>
      </c>
      <c r="F62" s="191">
        <f>VLOOKUP($A25,'DATA Other assistance'!$B$4:$N$1000,11,FALSE)</f>
        <v>0</v>
      </c>
    </row>
    <row r="63" spans="2:6" ht="15.6" x14ac:dyDescent="0.25">
      <c r="B63" s="211" t="s">
        <v>21</v>
      </c>
      <c r="C63" s="190">
        <f>VLOOKUP($A26,'DATA Other assistance'!$B$4:$N$1000,5,FALSE)</f>
        <v>0</v>
      </c>
      <c r="D63" s="190">
        <f>VLOOKUP($A26,'DATA Other assistance'!$B$4:$N$1000,7,FALSE)</f>
        <v>0</v>
      </c>
      <c r="E63" s="190">
        <f>VLOOKUP($A26,'DATA Other assistance'!$B$4:$N$1000,9,FALSE)</f>
        <v>15879.7</v>
      </c>
      <c r="F63" s="191">
        <f>VLOOKUP($A26,'DATA Other assistance'!$B$4:$N$1000,11,FALSE)</f>
        <v>0</v>
      </c>
    </row>
    <row r="64" spans="2:6" ht="15.6" x14ac:dyDescent="0.25">
      <c r="B64" s="211" t="s">
        <v>22</v>
      </c>
      <c r="C64" s="190">
        <f>VLOOKUP($A27,'DATA Other assistance'!$B$4:$N$1000,5,FALSE)</f>
        <v>35787</v>
      </c>
      <c r="D64" s="190">
        <f>VLOOKUP($A27,'DATA Other assistance'!$B$4:$N$1000,7,FALSE)</f>
        <v>0</v>
      </c>
      <c r="E64" s="190">
        <f>VLOOKUP($A27,'DATA Other assistance'!$B$4:$N$1000,9,FALSE)</f>
        <v>0</v>
      </c>
      <c r="F64" s="191">
        <f>VLOOKUP($A27,'DATA Other assistance'!$B$4:$N$1000,11,FALSE)</f>
        <v>0</v>
      </c>
    </row>
    <row r="65" spans="2:6" ht="15.6" x14ac:dyDescent="0.25">
      <c r="B65" s="211" t="s">
        <v>23</v>
      </c>
      <c r="C65" s="190">
        <f>VLOOKUP($A28,'DATA Other assistance'!$B$4:$N$1000,5,FALSE)</f>
        <v>0</v>
      </c>
      <c r="D65" s="190">
        <f>VLOOKUP($A28,'DATA Other assistance'!$B$4:$N$1000,7,FALSE)</f>
        <v>0</v>
      </c>
      <c r="E65" s="190">
        <f>VLOOKUP($A28,'DATA Other assistance'!$B$4:$N$1000,9,FALSE)</f>
        <v>0</v>
      </c>
      <c r="F65" s="191">
        <f>VLOOKUP($A28,'DATA Other assistance'!$B$4:$N$1000,11,FALSE)</f>
        <v>0</v>
      </c>
    </row>
    <row r="66" spans="2:6" ht="15.6" x14ac:dyDescent="0.25">
      <c r="B66" s="211" t="s">
        <v>24</v>
      </c>
      <c r="C66" s="190">
        <f>VLOOKUP($A29,'DATA Other assistance'!$B$4:$N$1000,5,FALSE)</f>
        <v>0</v>
      </c>
      <c r="D66" s="190">
        <f>VLOOKUP($A29,'DATA Other assistance'!$B$4:$N$1000,7,FALSE)</f>
        <v>0</v>
      </c>
      <c r="E66" s="190">
        <f>VLOOKUP($A29,'DATA Other assistance'!$B$4:$N$1000,9,FALSE)</f>
        <v>0</v>
      </c>
      <c r="F66" s="191">
        <f>VLOOKUP($A29,'DATA Other assistance'!$B$4:$N$1000,11,FALSE)</f>
        <v>54084</v>
      </c>
    </row>
    <row r="67" spans="2:6" ht="15.6" x14ac:dyDescent="0.25">
      <c r="B67" s="211" t="s">
        <v>25</v>
      </c>
      <c r="C67" s="190">
        <f>VLOOKUP($A30,'DATA Other assistance'!$B$4:$N$1000,5,FALSE)</f>
        <v>18000</v>
      </c>
      <c r="D67" s="190">
        <f>VLOOKUP($A30,'DATA Other assistance'!$B$4:$N$1000,7,FALSE)</f>
        <v>0</v>
      </c>
      <c r="E67" s="190">
        <f>VLOOKUP($A30,'DATA Other assistance'!$B$4:$N$1000,9,FALSE)</f>
        <v>0</v>
      </c>
      <c r="F67" s="191">
        <f>VLOOKUP($A30,'DATA Other assistance'!$B$4:$N$1000,11,FALSE)</f>
        <v>0</v>
      </c>
    </row>
    <row r="68" spans="2:6" ht="15.6" x14ac:dyDescent="0.25">
      <c r="B68" s="211" t="s">
        <v>26</v>
      </c>
      <c r="C68" s="190">
        <f>VLOOKUP($A31,'DATA Other assistance'!$B$4:$N$1000,5,FALSE)</f>
        <v>0</v>
      </c>
      <c r="D68" s="190">
        <f>VLOOKUP($A31,'DATA Other assistance'!$B$4:$N$1000,7,FALSE)</f>
        <v>0</v>
      </c>
      <c r="E68" s="190">
        <f>VLOOKUP($A31,'DATA Other assistance'!$B$4:$N$1000,9,FALSE)</f>
        <v>0</v>
      </c>
      <c r="F68" s="191">
        <f>VLOOKUP($A31,'DATA Other assistance'!$B$4:$N$1000,11,FALSE)</f>
        <v>0</v>
      </c>
    </row>
    <row r="69" spans="2:6" ht="15.6" x14ac:dyDescent="0.25">
      <c r="B69" s="211" t="s">
        <v>27</v>
      </c>
      <c r="C69" s="190">
        <f>VLOOKUP($A32,'DATA Other assistance'!$B$4:$N$1000,5,FALSE)</f>
        <v>0</v>
      </c>
      <c r="D69" s="190">
        <f>VLOOKUP($A32,'DATA Other assistance'!$B$4:$N$1000,7,FALSE)</f>
        <v>0</v>
      </c>
      <c r="E69" s="190">
        <f>VLOOKUP($A32,'DATA Other assistance'!$B$4:$N$1000,9,FALSE)</f>
        <v>0</v>
      </c>
      <c r="F69" s="191">
        <f>VLOOKUP($A32,'DATA Other assistance'!$B$4:$N$1000,11,FALSE)</f>
        <v>0</v>
      </c>
    </row>
    <row r="70" spans="2:6" ht="15.6" x14ac:dyDescent="0.25">
      <c r="B70" s="211" t="s">
        <v>28</v>
      </c>
      <c r="C70" s="190">
        <f>VLOOKUP($A33,'DATA Other assistance'!$B$4:$N$1000,5,FALSE)</f>
        <v>173218.43</v>
      </c>
      <c r="D70" s="190">
        <f>VLOOKUP($A33,'DATA Other assistance'!$B$4:$N$1000,7,FALSE)</f>
        <v>0</v>
      </c>
      <c r="E70" s="190">
        <f>VLOOKUP($A33,'DATA Other assistance'!$B$4:$N$1000,9,FALSE)</f>
        <v>11025</v>
      </c>
      <c r="F70" s="191">
        <f>VLOOKUP($A33,'DATA Other assistance'!$B$4:$N$1000,11,FALSE)</f>
        <v>0</v>
      </c>
    </row>
    <row r="71" spans="2:6" ht="15.6" x14ac:dyDescent="0.25">
      <c r="B71" s="211" t="s">
        <v>29</v>
      </c>
      <c r="C71" s="190">
        <f>VLOOKUP($A34,'DATA Other assistance'!$B$4:$N$1000,5,FALSE)</f>
        <v>377088.65</v>
      </c>
      <c r="D71" s="190">
        <f>VLOOKUP($A34,'DATA Other assistance'!$B$4:$N$1000,7,FALSE)</f>
        <v>0</v>
      </c>
      <c r="E71" s="190">
        <f>VLOOKUP($A34,'DATA Other assistance'!$B$4:$N$1000,9,FALSE)</f>
        <v>0</v>
      </c>
      <c r="F71" s="191">
        <f>VLOOKUP($A34,'DATA Other assistance'!$B$4:$N$1000,11,FALSE)</f>
        <v>0</v>
      </c>
    </row>
    <row r="72" spans="2:6" ht="15.6" x14ac:dyDescent="0.25">
      <c r="B72" s="211" t="s">
        <v>30</v>
      </c>
      <c r="C72" s="190">
        <f>VLOOKUP($A35,'DATA Other assistance'!$B$4:$N$1000,5,FALSE)</f>
        <v>96511</v>
      </c>
      <c r="D72" s="190">
        <f>VLOOKUP($A35,'DATA Other assistance'!$B$4:$N$1000,7,FALSE)</f>
        <v>0</v>
      </c>
      <c r="E72" s="190">
        <f>VLOOKUP($A35,'DATA Other assistance'!$B$4:$N$1000,9,FALSE)</f>
        <v>0</v>
      </c>
      <c r="F72" s="191">
        <f>VLOOKUP($A35,'DATA Other assistance'!$B$4:$N$1000,11,FALSE)</f>
        <v>0</v>
      </c>
    </row>
    <row r="73" spans="2:6" ht="15.6" x14ac:dyDescent="0.25">
      <c r="B73" s="211" t="s">
        <v>31</v>
      </c>
      <c r="C73" s="190">
        <f>VLOOKUP($A36,'DATA Other assistance'!$B$4:$N$1000,5,FALSE)</f>
        <v>33782</v>
      </c>
      <c r="D73" s="190">
        <f>VLOOKUP($A36,'DATA Other assistance'!$B$4:$N$1000,7,FALSE)</f>
        <v>0</v>
      </c>
      <c r="E73" s="190">
        <f>VLOOKUP($A36,'DATA Other assistance'!$B$4:$N$1000,9,FALSE)</f>
        <v>0</v>
      </c>
      <c r="F73" s="191">
        <f>VLOOKUP($A36,'DATA Other assistance'!$B$4:$N$1000,11,FALSE)</f>
        <v>0</v>
      </c>
    </row>
    <row r="74" spans="2:6" ht="15.6" x14ac:dyDescent="0.25">
      <c r="B74" s="212" t="s">
        <v>32</v>
      </c>
      <c r="C74" s="213">
        <f>VLOOKUP($A37,'DATA Other assistance'!$B$4:$N$1000,5,FALSE)</f>
        <v>0</v>
      </c>
      <c r="D74" s="214">
        <f>VLOOKUP($A37,'DATA Other assistance'!$B$4:$N$1000,7,FALSE)</f>
        <v>0</v>
      </c>
      <c r="E74" s="214">
        <f>VLOOKUP($A37,'DATA Other assistance'!$B$4:$N$1000,9,FALSE)</f>
        <v>0</v>
      </c>
      <c r="F74" s="215">
        <f>VLOOKUP($A37,'DATA Other assistance'!$B$4:$N$1000,11,FALSE)</f>
        <v>0</v>
      </c>
    </row>
  </sheetData>
  <dataValidations count="1">
    <dataValidation type="list" allowBlank="1" showInputMessage="1" showErrorMessage="1" sqref="F1" xr:uid="{00000000-0002-0000-0D00-000000000000}">
      <formula1>"2014-15,2015-16,2016-17,2017-18, 2018-19,2019-20,2020-21,2021-22,2022-23"</formula1>
    </dataValidation>
  </dataValidations>
  <hyperlinks>
    <hyperlink ref="B3" location="CONTENTS!A1" display="back to contents" xr:uid="{00000000-0004-0000-0D00-000000000000}"/>
    <hyperlink ref="C3" location="Notes!A1" display="Go to specific notes" xr:uid="{00000000-0004-0000-0D00-000001000000}"/>
    <hyperlink ref="B40" location="CONTENTS!A1" display="back to contents" xr:uid="{00000000-0004-0000-0D00-000002000000}"/>
    <hyperlink ref="C40" location="Notes!A1" display="Go to specific notes" xr:uid="{00000000-0004-0000-0D00-000003000000}"/>
  </hyperlink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1"/>
  <dimension ref="A1:J42"/>
  <sheetViews>
    <sheetView topLeftCell="B1" workbookViewId="0">
      <selection activeCell="B1" sqref="B1"/>
    </sheetView>
  </sheetViews>
  <sheetFormatPr defaultColWidth="9.21875" defaultRowHeight="15" x14ac:dyDescent="0.25"/>
  <cols>
    <col min="1" max="1" width="7.77734375" style="85" hidden="1" customWidth="1"/>
    <col min="2" max="2" width="19.5546875" style="85" bestFit="1" customWidth="1"/>
    <col min="3" max="3" width="15.21875" style="85" customWidth="1"/>
    <col min="4" max="4" width="10.44140625" style="85" customWidth="1"/>
    <col min="5" max="5" width="12.77734375" style="85" bestFit="1" customWidth="1"/>
    <col min="6" max="6" width="8" style="85" bestFit="1" customWidth="1"/>
    <col min="7" max="8" width="11.77734375" style="85" bestFit="1" customWidth="1"/>
    <col min="9" max="9" width="9.5546875" style="85" bestFit="1" customWidth="1"/>
    <col min="10" max="16384" width="9.21875" style="85"/>
  </cols>
  <sheetData>
    <row r="1" spans="1:10" ht="15.6" x14ac:dyDescent="0.3">
      <c r="B1" s="135" t="s">
        <v>81</v>
      </c>
      <c r="I1" s="87" t="s">
        <v>296</v>
      </c>
    </row>
    <row r="2" spans="1:10" x14ac:dyDescent="0.25">
      <c r="B2" s="66" t="s">
        <v>367</v>
      </c>
      <c r="C2" s="121"/>
    </row>
    <row r="3" spans="1:10" ht="15.6" x14ac:dyDescent="0.25">
      <c r="B3" s="122" t="s">
        <v>365</v>
      </c>
      <c r="C3" s="123" t="s">
        <v>366</v>
      </c>
      <c r="D3" s="217"/>
      <c r="E3" s="217"/>
      <c r="F3" s="217"/>
    </row>
    <row r="4" spans="1:10" ht="15.6" x14ac:dyDescent="0.25">
      <c r="C4" s="253" t="s">
        <v>79</v>
      </c>
      <c r="D4" s="254"/>
      <c r="E4" s="254"/>
      <c r="F4" s="255"/>
      <c r="G4" s="256" t="s">
        <v>80</v>
      </c>
      <c r="H4" s="257"/>
      <c r="I4" s="126"/>
    </row>
    <row r="5" spans="1:10" ht="62.4" x14ac:dyDescent="0.25">
      <c r="B5" s="115"/>
      <c r="C5" s="91" t="s">
        <v>73</v>
      </c>
      <c r="D5" s="91" t="s">
        <v>74</v>
      </c>
      <c r="E5" s="91" t="s">
        <v>75</v>
      </c>
      <c r="F5" s="140" t="s">
        <v>76</v>
      </c>
      <c r="G5" s="140" t="s">
        <v>77</v>
      </c>
      <c r="H5" s="140" t="s">
        <v>78</v>
      </c>
      <c r="I5" s="140" t="s">
        <v>52</v>
      </c>
    </row>
    <row r="6" spans="1:10" ht="15.6" x14ac:dyDescent="0.3">
      <c r="A6" s="85" t="str">
        <f t="shared" ref="A6:A38" si="0">B6&amp;$I$1</f>
        <v>Scotland2022-23</v>
      </c>
      <c r="B6" s="206" t="s">
        <v>33</v>
      </c>
      <c r="C6" s="207">
        <f>VLOOKUP($A6,'DATA Non-financial assistance'!$A$2:$I$1000,4,FALSE)</f>
        <v>151302</v>
      </c>
      <c r="D6" s="208">
        <f>VLOOKUP($A6,'DATA Non-financial assistance'!$A$2:$I$1000,5,FALSE)</f>
        <v>40939</v>
      </c>
      <c r="E6" s="208">
        <f>VLOOKUP($A6,'DATA Non-financial assistance'!$A$2:$I$1000,6,FALSE)</f>
        <v>14881</v>
      </c>
      <c r="F6" s="218">
        <f>VLOOKUP($A6,'DATA Non-financial assistance'!$A$2:$I$1000,7,FALSE)</f>
        <v>3440</v>
      </c>
      <c r="G6" s="208">
        <f>VLOOKUP($A6,'DATA Non-financial assistance'!$A$2:$I$1000,8,FALSE)</f>
        <v>2390</v>
      </c>
      <c r="H6" s="218">
        <f>VLOOKUP($A6,'DATA Non-financial assistance'!$A$2:$I$1000,9,FALSE)</f>
        <v>777</v>
      </c>
      <c r="I6" s="218">
        <f>SUM(C6:H6)</f>
        <v>213729</v>
      </c>
      <c r="J6" s="219"/>
    </row>
    <row r="7" spans="1:10" ht="15.6" x14ac:dyDescent="0.25">
      <c r="A7" s="85" t="str">
        <f t="shared" si="0"/>
        <v>Aberdeen City2022-23</v>
      </c>
      <c r="B7" s="211" t="s">
        <v>1</v>
      </c>
      <c r="C7" s="220">
        <f>VLOOKUP($A7,'DATA Non-financial assistance'!$A$2:$I$1000,4,FALSE)</f>
        <v>2133</v>
      </c>
      <c r="D7" s="100">
        <f>VLOOKUP($A7,'DATA Non-financial assistance'!$A$2:$I$1000,5,FALSE)</f>
        <v>0</v>
      </c>
      <c r="E7" s="100">
        <f>VLOOKUP($A7,'DATA Non-financial assistance'!$A$2:$I$1000,6,FALSE)</f>
        <v>0</v>
      </c>
      <c r="F7" s="221">
        <f>VLOOKUP($A7,'DATA Non-financial assistance'!$A$2:$I$1000,7,FALSE)</f>
        <v>230</v>
      </c>
      <c r="G7" s="100">
        <f>VLOOKUP($A7,'DATA Non-financial assistance'!$A$2:$I$1000,8,FALSE)</f>
        <v>0</v>
      </c>
      <c r="H7" s="221">
        <f>VLOOKUP($A7,'DATA Non-financial assistance'!$A$2:$I$1000,9,FALSE)</f>
        <v>0</v>
      </c>
      <c r="I7" s="222">
        <f t="shared" ref="I7:I38" si="1">SUM(C7:H7)</f>
        <v>2363</v>
      </c>
    </row>
    <row r="8" spans="1:10" ht="15.6" x14ac:dyDescent="0.25">
      <c r="A8" s="85" t="str">
        <f t="shared" si="0"/>
        <v>Aberdeenshire2022-23</v>
      </c>
      <c r="B8" s="211" t="s">
        <v>2</v>
      </c>
      <c r="C8" s="190">
        <f>VLOOKUP($A8,'DATA Non-financial assistance'!$A$2:$I$1000,4,FALSE)</f>
        <v>958</v>
      </c>
      <c r="D8" s="190">
        <f>VLOOKUP($A8,'DATA Non-financial assistance'!$A$2:$I$1000,5,FALSE)</f>
        <v>296</v>
      </c>
      <c r="E8" s="190">
        <f>VLOOKUP($A8,'DATA Non-financial assistance'!$A$2:$I$1000,6,FALSE)</f>
        <v>448</v>
      </c>
      <c r="F8" s="221">
        <f>VLOOKUP($A8,'DATA Non-financial assistance'!$A$2:$I$1000,7,FALSE)</f>
        <v>13</v>
      </c>
      <c r="G8" s="190">
        <f>VLOOKUP($A8,'DATA Non-financial assistance'!$A$2:$I$1000,8,FALSE)</f>
        <v>83</v>
      </c>
      <c r="H8" s="221">
        <f>VLOOKUP($A8,'DATA Non-financial assistance'!$A$2:$I$1000,9,FALSE)</f>
        <v>160</v>
      </c>
      <c r="I8" s="222">
        <f t="shared" si="1"/>
        <v>1958</v>
      </c>
    </row>
    <row r="9" spans="1:10" ht="15.6" x14ac:dyDescent="0.25">
      <c r="A9" s="85" t="str">
        <f t="shared" si="0"/>
        <v>Angus2022-23</v>
      </c>
      <c r="B9" s="211" t="s">
        <v>3</v>
      </c>
      <c r="C9" s="190" t="str">
        <f>VLOOKUP($A9,'DATA Non-financial assistance'!$A$2:$I$1000,4,FALSE)</f>
        <v>.</v>
      </c>
      <c r="D9" s="190" t="str">
        <f>VLOOKUP($A9,'DATA Non-financial assistance'!$A$2:$I$1000,5,FALSE)</f>
        <v>.</v>
      </c>
      <c r="E9" s="190" t="str">
        <f>VLOOKUP($A9,'DATA Non-financial assistance'!$A$2:$I$1000,6,FALSE)</f>
        <v>.</v>
      </c>
      <c r="F9" s="221" t="str">
        <f>VLOOKUP($A9,'DATA Non-financial assistance'!$A$2:$I$1000,7,FALSE)</f>
        <v>.</v>
      </c>
      <c r="G9" s="190" t="str">
        <f>VLOOKUP($A9,'DATA Non-financial assistance'!$A$2:$I$1000,8,FALSE)</f>
        <v>.</v>
      </c>
      <c r="H9" s="221">
        <f>VLOOKUP($A9,'DATA Non-financial assistance'!$A$2:$I$1000,9,FALSE)</f>
        <v>0</v>
      </c>
      <c r="I9" s="222">
        <f t="shared" si="1"/>
        <v>0</v>
      </c>
    </row>
    <row r="10" spans="1:10" ht="15.6" x14ac:dyDescent="0.25">
      <c r="A10" s="85" t="str">
        <f t="shared" si="0"/>
        <v>Argyll &amp; Bute2022-23</v>
      </c>
      <c r="B10" s="211" t="s">
        <v>4</v>
      </c>
      <c r="C10" s="190">
        <f>VLOOKUP($A10,'DATA Non-financial assistance'!$A$2:$I$1000,4,FALSE)</f>
        <v>3436</v>
      </c>
      <c r="D10" s="190">
        <f>VLOOKUP($A10,'DATA Non-financial assistance'!$A$2:$I$1000,5,FALSE)</f>
        <v>245</v>
      </c>
      <c r="E10" s="190">
        <f>VLOOKUP($A10,'DATA Non-financial assistance'!$A$2:$I$1000,6,FALSE)</f>
        <v>129</v>
      </c>
      <c r="F10" s="221">
        <f>VLOOKUP($A10,'DATA Non-financial assistance'!$A$2:$I$1000,7,FALSE)</f>
        <v>41</v>
      </c>
      <c r="G10" s="190">
        <f>VLOOKUP($A10,'DATA Non-financial assistance'!$A$2:$I$1000,8,FALSE)</f>
        <v>129</v>
      </c>
      <c r="H10" s="221">
        <f>VLOOKUP($A10,'DATA Non-financial assistance'!$A$2:$I$1000,9,FALSE)</f>
        <v>91</v>
      </c>
      <c r="I10" s="222">
        <f t="shared" si="1"/>
        <v>4071</v>
      </c>
    </row>
    <row r="11" spans="1:10" ht="15.6" x14ac:dyDescent="0.25">
      <c r="A11" s="85" t="str">
        <f t="shared" si="0"/>
        <v>Clackmannanshire2022-23</v>
      </c>
      <c r="B11" s="211" t="s">
        <v>5</v>
      </c>
      <c r="C11" s="190">
        <f>VLOOKUP($A11,'DATA Non-financial assistance'!$A$2:$I$1000,4,FALSE)</f>
        <v>80</v>
      </c>
      <c r="D11" s="190">
        <f>VLOOKUP($A11,'DATA Non-financial assistance'!$A$2:$I$1000,5,FALSE)</f>
        <v>0</v>
      </c>
      <c r="E11" s="190">
        <f>VLOOKUP($A11,'DATA Non-financial assistance'!$A$2:$I$1000,6,FALSE)</f>
        <v>100</v>
      </c>
      <c r="F11" s="221">
        <f>VLOOKUP($A11,'DATA Non-financial assistance'!$A$2:$I$1000,7,FALSE)</f>
        <v>0</v>
      </c>
      <c r="G11" s="190">
        <f>VLOOKUP($A11,'DATA Non-financial assistance'!$A$2:$I$1000,8,FALSE)</f>
        <v>0</v>
      </c>
      <c r="H11" s="221">
        <f>VLOOKUP($A11,'DATA Non-financial assistance'!$A$2:$I$1000,9,FALSE)</f>
        <v>0</v>
      </c>
      <c r="I11" s="222">
        <f t="shared" si="1"/>
        <v>180</v>
      </c>
    </row>
    <row r="12" spans="1:10" ht="15.6" x14ac:dyDescent="0.25">
      <c r="A12" s="85" t="str">
        <f t="shared" si="0"/>
        <v>Dumfries &amp; Galloway2022-23</v>
      </c>
      <c r="B12" s="211" t="s">
        <v>6</v>
      </c>
      <c r="C12" s="190">
        <f>VLOOKUP($A12,'DATA Non-financial assistance'!$A$2:$I$1000,4,FALSE)</f>
        <v>0</v>
      </c>
      <c r="D12" s="190">
        <f>VLOOKUP($A12,'DATA Non-financial assistance'!$A$2:$I$1000,5,FALSE)</f>
        <v>0</v>
      </c>
      <c r="E12" s="190">
        <f>VLOOKUP($A12,'DATA Non-financial assistance'!$A$2:$I$1000,6,FALSE)</f>
        <v>74</v>
      </c>
      <c r="F12" s="221">
        <f>VLOOKUP($A12,'DATA Non-financial assistance'!$A$2:$I$1000,7,FALSE)</f>
        <v>0</v>
      </c>
      <c r="G12" s="190">
        <f>VLOOKUP($A12,'DATA Non-financial assistance'!$A$2:$I$1000,8,FALSE)</f>
        <v>0</v>
      </c>
      <c r="H12" s="221">
        <f>VLOOKUP($A12,'DATA Non-financial assistance'!$A$2:$I$1000,9,FALSE)</f>
        <v>0</v>
      </c>
      <c r="I12" s="222">
        <f t="shared" si="1"/>
        <v>74</v>
      </c>
    </row>
    <row r="13" spans="1:10" ht="15.6" x14ac:dyDescent="0.25">
      <c r="A13" s="85" t="str">
        <f t="shared" si="0"/>
        <v>Dundee City2022-23</v>
      </c>
      <c r="B13" s="211" t="s">
        <v>7</v>
      </c>
      <c r="C13" s="190">
        <f>VLOOKUP($A13,'DATA Non-financial assistance'!$A$2:$I$1000,4,FALSE)</f>
        <v>934</v>
      </c>
      <c r="D13" s="190">
        <f>VLOOKUP($A13,'DATA Non-financial assistance'!$A$2:$I$1000,5,FALSE)</f>
        <v>825</v>
      </c>
      <c r="E13" s="190">
        <f>VLOOKUP($A13,'DATA Non-financial assistance'!$A$2:$I$1000,6,FALSE)</f>
        <v>132</v>
      </c>
      <c r="F13" s="221">
        <f>VLOOKUP($A13,'DATA Non-financial assistance'!$A$2:$I$1000,7,FALSE)</f>
        <v>0</v>
      </c>
      <c r="G13" s="190">
        <f>VLOOKUP($A13,'DATA Non-financial assistance'!$A$2:$I$1000,8,FALSE)</f>
        <v>265</v>
      </c>
      <c r="H13" s="221" t="str">
        <f>VLOOKUP($A13,'DATA Non-financial assistance'!$A$2:$I$1000,9,FALSE)</f>
        <v>-</v>
      </c>
      <c r="I13" s="222">
        <f t="shared" si="1"/>
        <v>2156</v>
      </c>
    </row>
    <row r="14" spans="1:10" ht="15.6" x14ac:dyDescent="0.25">
      <c r="A14" s="85" t="str">
        <f t="shared" si="0"/>
        <v>East Ayrshire2022-23</v>
      </c>
      <c r="B14" s="211" t="s">
        <v>8</v>
      </c>
      <c r="C14" s="190">
        <f>VLOOKUP($A14,'DATA Non-financial assistance'!$A$2:$I$1000,4,FALSE)</f>
        <v>0</v>
      </c>
      <c r="D14" s="190">
        <f>VLOOKUP($A14,'DATA Non-financial assistance'!$A$2:$I$1000,5,FALSE)</f>
        <v>0</v>
      </c>
      <c r="E14" s="190">
        <f>VLOOKUP($A14,'DATA Non-financial assistance'!$A$2:$I$1000,6,FALSE)</f>
        <v>0</v>
      </c>
      <c r="F14" s="221">
        <f>VLOOKUP($A14,'DATA Non-financial assistance'!$A$2:$I$1000,7,FALSE)</f>
        <v>0</v>
      </c>
      <c r="G14" s="190">
        <f>VLOOKUP($A14,'DATA Non-financial assistance'!$A$2:$I$1000,8,FALSE)</f>
        <v>0</v>
      </c>
      <c r="H14" s="221">
        <f>VLOOKUP($A14,'DATA Non-financial assistance'!$A$2:$I$1000,9,FALSE)</f>
        <v>0</v>
      </c>
      <c r="I14" s="222">
        <f t="shared" si="1"/>
        <v>0</v>
      </c>
    </row>
    <row r="15" spans="1:10" ht="15.6" x14ac:dyDescent="0.25">
      <c r="A15" s="85" t="str">
        <f t="shared" si="0"/>
        <v>East Dunbartonshire2022-23</v>
      </c>
      <c r="B15" s="211" t="s">
        <v>9</v>
      </c>
      <c r="C15" s="190">
        <f>VLOOKUP($A15,'DATA Non-financial assistance'!$A$2:$I$1000,4,FALSE)</f>
        <v>0</v>
      </c>
      <c r="D15" s="190">
        <f>VLOOKUP($A15,'DATA Non-financial assistance'!$A$2:$I$1000,5,FALSE)</f>
        <v>0</v>
      </c>
      <c r="E15" s="190">
        <f>VLOOKUP($A15,'DATA Non-financial assistance'!$A$2:$I$1000,6,FALSE)</f>
        <v>0</v>
      </c>
      <c r="F15" s="221">
        <f>VLOOKUP($A15,'DATA Non-financial assistance'!$A$2:$I$1000,7,FALSE)</f>
        <v>0</v>
      </c>
      <c r="G15" s="190">
        <f>VLOOKUP($A15,'DATA Non-financial assistance'!$A$2:$I$1000,8,FALSE)</f>
        <v>0</v>
      </c>
      <c r="H15" s="221">
        <f>VLOOKUP($A15,'DATA Non-financial assistance'!$A$2:$I$1000,9,FALSE)</f>
        <v>0</v>
      </c>
      <c r="I15" s="222">
        <f t="shared" si="1"/>
        <v>0</v>
      </c>
    </row>
    <row r="16" spans="1:10" ht="15.6" x14ac:dyDescent="0.25">
      <c r="A16" s="85" t="str">
        <f t="shared" si="0"/>
        <v>East Lothian2022-23</v>
      </c>
      <c r="B16" s="211" t="s">
        <v>10</v>
      </c>
      <c r="C16" s="190">
        <f>VLOOKUP($A16,'DATA Non-financial assistance'!$A$2:$I$1000,4,FALSE)</f>
        <v>0</v>
      </c>
      <c r="D16" s="190">
        <f>VLOOKUP($A16,'DATA Non-financial assistance'!$A$2:$I$1000,5,FALSE)</f>
        <v>0</v>
      </c>
      <c r="E16" s="190">
        <f>VLOOKUP($A16,'DATA Non-financial assistance'!$A$2:$I$1000,6,FALSE)</f>
        <v>0</v>
      </c>
      <c r="F16" s="221">
        <f>VLOOKUP($A16,'DATA Non-financial assistance'!$A$2:$I$1000,7,FALSE)</f>
        <v>0</v>
      </c>
      <c r="G16" s="190">
        <f>VLOOKUP($A16,'DATA Non-financial assistance'!$A$2:$I$1000,8,FALSE)</f>
        <v>0</v>
      </c>
      <c r="H16" s="221">
        <f>VLOOKUP($A16,'DATA Non-financial assistance'!$A$2:$I$1000,9,FALSE)</f>
        <v>0</v>
      </c>
      <c r="I16" s="222">
        <f t="shared" si="1"/>
        <v>0</v>
      </c>
    </row>
    <row r="17" spans="1:9" ht="15.6" x14ac:dyDescent="0.25">
      <c r="A17" s="85" t="str">
        <f t="shared" si="0"/>
        <v>East Renfrewshire2022-23</v>
      </c>
      <c r="B17" s="211" t="s">
        <v>11</v>
      </c>
      <c r="C17" s="190">
        <f>VLOOKUP($A17,'DATA Non-financial assistance'!$A$2:$I$1000,4,FALSE)</f>
        <v>696</v>
      </c>
      <c r="D17" s="190">
        <f>VLOOKUP($A17,'DATA Non-financial assistance'!$A$2:$I$1000,5,FALSE)</f>
        <v>0</v>
      </c>
      <c r="E17" s="190">
        <f>VLOOKUP($A17,'DATA Non-financial assistance'!$A$2:$I$1000,6,FALSE)</f>
        <v>0</v>
      </c>
      <c r="F17" s="221">
        <f>VLOOKUP($A17,'DATA Non-financial assistance'!$A$2:$I$1000,7,FALSE)</f>
        <v>0</v>
      </c>
      <c r="G17" s="190">
        <f>VLOOKUP($A17,'DATA Non-financial assistance'!$A$2:$I$1000,8,FALSE)</f>
        <v>0</v>
      </c>
      <c r="H17" s="221">
        <f>VLOOKUP($A17,'DATA Non-financial assistance'!$A$2:$I$1000,9,FALSE)</f>
        <v>0</v>
      </c>
      <c r="I17" s="222">
        <f t="shared" si="1"/>
        <v>696</v>
      </c>
    </row>
    <row r="18" spans="1:9" ht="15.6" x14ac:dyDescent="0.25">
      <c r="A18" s="85" t="str">
        <f t="shared" si="0"/>
        <v>Edinburgh, City of2022-23</v>
      </c>
      <c r="B18" s="211" t="s">
        <v>12</v>
      </c>
      <c r="C18" s="190">
        <f>VLOOKUP($A18,'DATA Non-financial assistance'!$A$2:$I$1000,4,FALSE)</f>
        <v>44955</v>
      </c>
      <c r="D18" s="190">
        <f>VLOOKUP($A18,'DATA Non-financial assistance'!$A$2:$I$1000,5,FALSE)</f>
        <v>20000</v>
      </c>
      <c r="E18" s="190">
        <f>VLOOKUP($A18,'DATA Non-financial assistance'!$A$2:$I$1000,6,FALSE)</f>
        <v>5250</v>
      </c>
      <c r="F18" s="221">
        <f>VLOOKUP($A18,'DATA Non-financial assistance'!$A$2:$I$1000,7,FALSE)</f>
        <v>201</v>
      </c>
      <c r="G18" s="190">
        <f>VLOOKUP($A18,'DATA Non-financial assistance'!$A$2:$I$1000,8,FALSE)</f>
        <v>0</v>
      </c>
      <c r="H18" s="221">
        <f>VLOOKUP($A18,'DATA Non-financial assistance'!$A$2:$I$1000,9,FALSE)</f>
        <v>0</v>
      </c>
      <c r="I18" s="222">
        <f t="shared" si="1"/>
        <v>70406</v>
      </c>
    </row>
    <row r="19" spans="1:9" ht="15.6" x14ac:dyDescent="0.25">
      <c r="A19" s="85" t="str">
        <f t="shared" si="0"/>
        <v>Falkirk2022-23</v>
      </c>
      <c r="B19" s="211" t="s">
        <v>14</v>
      </c>
      <c r="C19" s="190">
        <f>VLOOKUP($A19,'DATA Non-financial assistance'!$A$2:$I$1000,4,FALSE)</f>
        <v>5421</v>
      </c>
      <c r="D19" s="190">
        <f>VLOOKUP($A19,'DATA Non-financial assistance'!$A$2:$I$1000,5,FALSE)</f>
        <v>709</v>
      </c>
      <c r="E19" s="190">
        <f>VLOOKUP($A19,'DATA Non-financial assistance'!$A$2:$I$1000,6,FALSE)</f>
        <v>4916</v>
      </c>
      <c r="F19" s="221">
        <f>VLOOKUP($A19,'DATA Non-financial assistance'!$A$2:$I$1000,7,FALSE)</f>
        <v>583</v>
      </c>
      <c r="G19" s="190">
        <f>VLOOKUP($A19,'DATA Non-financial assistance'!$A$2:$I$1000,8,FALSE)</f>
        <v>536</v>
      </c>
      <c r="H19" s="221">
        <f>VLOOKUP($A19,'DATA Non-financial assistance'!$A$2:$I$1000,9,FALSE)</f>
        <v>333</v>
      </c>
      <c r="I19" s="222">
        <f t="shared" si="1"/>
        <v>12498</v>
      </c>
    </row>
    <row r="20" spans="1:9" ht="15.6" x14ac:dyDescent="0.25">
      <c r="A20" s="85" t="str">
        <f t="shared" si="0"/>
        <v>Fife2022-23</v>
      </c>
      <c r="B20" s="211" t="s">
        <v>15</v>
      </c>
      <c r="C20" s="190">
        <f>VLOOKUP($A20,'DATA Non-financial assistance'!$A$2:$I$1000,4,FALSE)</f>
        <v>0</v>
      </c>
      <c r="D20" s="190">
        <f>VLOOKUP($A20,'DATA Non-financial assistance'!$A$2:$I$1000,5,FALSE)</f>
        <v>0</v>
      </c>
      <c r="E20" s="190">
        <f>VLOOKUP($A20,'DATA Non-financial assistance'!$A$2:$I$1000,6,FALSE)</f>
        <v>0</v>
      </c>
      <c r="F20" s="221">
        <f>VLOOKUP($A20,'DATA Non-financial assistance'!$A$2:$I$1000,7,FALSE)</f>
        <v>0</v>
      </c>
      <c r="G20" s="190">
        <f>VLOOKUP($A20,'DATA Non-financial assistance'!$A$2:$I$1000,8,FALSE)</f>
        <v>0</v>
      </c>
      <c r="H20" s="221">
        <f>VLOOKUP($A20,'DATA Non-financial assistance'!$A$2:$I$1000,9,FALSE)</f>
        <v>0</v>
      </c>
      <c r="I20" s="222">
        <f t="shared" si="1"/>
        <v>0</v>
      </c>
    </row>
    <row r="21" spans="1:9" ht="15.6" x14ac:dyDescent="0.25">
      <c r="A21" s="85" t="str">
        <f t="shared" si="0"/>
        <v>Glasgow City2022-23</v>
      </c>
      <c r="B21" s="211" t="s">
        <v>16</v>
      </c>
      <c r="C21" s="190">
        <f>VLOOKUP($A21,'DATA Non-financial assistance'!$A$2:$I$1000,4,FALSE)</f>
        <v>31835</v>
      </c>
      <c r="D21" s="190" t="str">
        <f>VLOOKUP($A21,'DATA Non-financial assistance'!$A$2:$I$1000,5,FALSE)</f>
        <v>.</v>
      </c>
      <c r="E21" s="190" t="str">
        <f>VLOOKUP($A21,'DATA Non-financial assistance'!$A$2:$I$1000,6,FALSE)</f>
        <v>.</v>
      </c>
      <c r="F21" s="221" t="str">
        <f>VLOOKUP($A21,'DATA Non-financial assistance'!$A$2:$I$1000,7,FALSE)</f>
        <v>.</v>
      </c>
      <c r="G21" s="190" t="str">
        <f>VLOOKUP($A21,'DATA Non-financial assistance'!$A$2:$I$1000,8,FALSE)</f>
        <v>.</v>
      </c>
      <c r="H21" s="221" t="str">
        <f>VLOOKUP($A21,'DATA Non-financial assistance'!$A$2:$I$1000,9,FALSE)</f>
        <v>.</v>
      </c>
      <c r="I21" s="222">
        <f t="shared" si="1"/>
        <v>31835</v>
      </c>
    </row>
    <row r="22" spans="1:9" ht="15.6" x14ac:dyDescent="0.25">
      <c r="A22" s="85" t="str">
        <f t="shared" si="0"/>
        <v>Highland2022-23</v>
      </c>
      <c r="B22" s="211" t="s">
        <v>17</v>
      </c>
      <c r="C22" s="190">
        <f>VLOOKUP($A22,'DATA Non-financial assistance'!$A$2:$I$1000,4,FALSE)</f>
        <v>0</v>
      </c>
      <c r="D22" s="190">
        <f>VLOOKUP($A22,'DATA Non-financial assistance'!$A$2:$I$1000,5,FALSE)</f>
        <v>12</v>
      </c>
      <c r="E22" s="190">
        <f>VLOOKUP($A22,'DATA Non-financial assistance'!$A$2:$I$1000,6,FALSE)</f>
        <v>1655</v>
      </c>
      <c r="F22" s="221">
        <f>VLOOKUP($A22,'DATA Non-financial assistance'!$A$2:$I$1000,7,FALSE)</f>
        <v>444</v>
      </c>
      <c r="G22" s="190">
        <f>VLOOKUP($A22,'DATA Non-financial assistance'!$A$2:$I$1000,8,FALSE)</f>
        <v>6</v>
      </c>
      <c r="H22" s="221">
        <f>VLOOKUP($A22,'DATA Non-financial assistance'!$A$2:$I$1000,9,FALSE)</f>
        <v>27</v>
      </c>
      <c r="I22" s="222">
        <f t="shared" si="1"/>
        <v>2144</v>
      </c>
    </row>
    <row r="23" spans="1:9" ht="15.6" x14ac:dyDescent="0.25">
      <c r="A23" s="85" t="str">
        <f t="shared" si="0"/>
        <v>Inverclyde2022-23</v>
      </c>
      <c r="B23" s="211" t="s">
        <v>18</v>
      </c>
      <c r="C23" s="190">
        <f>VLOOKUP($A23,'DATA Non-financial assistance'!$A$2:$I$1000,4,FALSE)</f>
        <v>31092</v>
      </c>
      <c r="D23" s="190">
        <f>VLOOKUP($A23,'DATA Non-financial assistance'!$A$2:$I$1000,5,FALSE)</f>
        <v>384</v>
      </c>
      <c r="E23" s="190">
        <f>VLOOKUP($A23,'DATA Non-financial assistance'!$A$2:$I$1000,6,FALSE)</f>
        <v>168</v>
      </c>
      <c r="F23" s="221">
        <f>VLOOKUP($A23,'DATA Non-financial assistance'!$A$2:$I$1000,7,FALSE)</f>
        <v>1399</v>
      </c>
      <c r="G23" s="190">
        <f>VLOOKUP($A23,'DATA Non-financial assistance'!$A$2:$I$1000,8,FALSE)</f>
        <v>0</v>
      </c>
      <c r="H23" s="221">
        <f>VLOOKUP($A23,'DATA Non-financial assistance'!$A$2:$I$1000,9,FALSE)</f>
        <v>0</v>
      </c>
      <c r="I23" s="222">
        <f t="shared" si="1"/>
        <v>33043</v>
      </c>
    </row>
    <row r="24" spans="1:9" ht="15.6" x14ac:dyDescent="0.25">
      <c r="A24" s="85" t="str">
        <f t="shared" si="0"/>
        <v>Midlothian2022-23</v>
      </c>
      <c r="B24" s="211" t="s">
        <v>19</v>
      </c>
      <c r="C24" s="190">
        <f>VLOOKUP($A24,'DATA Non-financial assistance'!$A$2:$I$1000,4,FALSE)</f>
        <v>0</v>
      </c>
      <c r="D24" s="190">
        <f>VLOOKUP($A24,'DATA Non-financial assistance'!$A$2:$I$1000,5,FALSE)</f>
        <v>0</v>
      </c>
      <c r="E24" s="190">
        <f>VLOOKUP($A24,'DATA Non-financial assistance'!$A$2:$I$1000,6,FALSE)</f>
        <v>0</v>
      </c>
      <c r="F24" s="221">
        <f>VLOOKUP($A24,'DATA Non-financial assistance'!$A$2:$I$1000,7,FALSE)</f>
        <v>0</v>
      </c>
      <c r="G24" s="190">
        <f>VLOOKUP($A24,'DATA Non-financial assistance'!$A$2:$I$1000,8,FALSE)</f>
        <v>0</v>
      </c>
      <c r="H24" s="221">
        <f>VLOOKUP($A24,'DATA Non-financial assistance'!$A$2:$I$1000,9,FALSE)</f>
        <v>0</v>
      </c>
      <c r="I24" s="222">
        <f t="shared" si="1"/>
        <v>0</v>
      </c>
    </row>
    <row r="25" spans="1:9" ht="15.6" x14ac:dyDescent="0.25">
      <c r="A25" s="85" t="str">
        <f t="shared" si="0"/>
        <v>Moray2022-23</v>
      </c>
      <c r="B25" s="211" t="s">
        <v>20</v>
      </c>
      <c r="C25" s="190">
        <f>VLOOKUP($A25,'DATA Non-financial assistance'!$A$2:$I$1000,4,FALSE)</f>
        <v>532</v>
      </c>
      <c r="D25" s="190">
        <f>VLOOKUP($A25,'DATA Non-financial assistance'!$A$2:$I$1000,5,FALSE)</f>
        <v>0</v>
      </c>
      <c r="E25" s="190">
        <f>VLOOKUP($A25,'DATA Non-financial assistance'!$A$2:$I$1000,6,FALSE)</f>
        <v>604</v>
      </c>
      <c r="F25" s="221">
        <f>VLOOKUP($A25,'DATA Non-financial assistance'!$A$2:$I$1000,7,FALSE)</f>
        <v>1</v>
      </c>
      <c r="G25" s="190">
        <f>VLOOKUP($A25,'DATA Non-financial assistance'!$A$2:$I$1000,8,FALSE)</f>
        <v>3</v>
      </c>
      <c r="H25" s="221">
        <f>VLOOKUP($A25,'DATA Non-financial assistance'!$A$2:$I$1000,9,FALSE)</f>
        <v>0</v>
      </c>
      <c r="I25" s="222">
        <f t="shared" si="1"/>
        <v>1140</v>
      </c>
    </row>
    <row r="26" spans="1:9" ht="15.6" x14ac:dyDescent="0.25">
      <c r="A26" s="85" t="s">
        <v>274</v>
      </c>
      <c r="B26" s="211" t="s">
        <v>269</v>
      </c>
      <c r="C26" s="190">
        <f>VLOOKUP($A26,'DATA Non-financial assistance'!$A$2:$I$1000,4,FALSE)</f>
        <v>0</v>
      </c>
      <c r="D26" s="190">
        <f>VLOOKUP($A26,'DATA Non-financial assistance'!$A$2:$I$1000,5,FALSE)</f>
        <v>20</v>
      </c>
      <c r="E26" s="190">
        <f>VLOOKUP($A26,'DATA Non-financial assistance'!$A$2:$I$1000,6,FALSE)</f>
        <v>85</v>
      </c>
      <c r="F26" s="221">
        <f>VLOOKUP($A26,'DATA Non-financial assistance'!$A$2:$I$1000,7,FALSE)</f>
        <v>10</v>
      </c>
      <c r="G26" s="190">
        <f>VLOOKUP($A26,'DATA Non-financial assistance'!$A$2:$I$1000,8,FALSE)</f>
        <v>0</v>
      </c>
      <c r="H26" s="221">
        <f>VLOOKUP($A26,'DATA Non-financial assistance'!$A$2:$I$1000,9,FALSE)</f>
        <v>30</v>
      </c>
      <c r="I26" s="222">
        <f>SUM(C26:H26)</f>
        <v>145</v>
      </c>
    </row>
    <row r="27" spans="1:9" ht="15.6" x14ac:dyDescent="0.25">
      <c r="A27" s="85" t="str">
        <f t="shared" si="0"/>
        <v>North Ayrshire2022-23</v>
      </c>
      <c r="B27" s="211" t="s">
        <v>21</v>
      </c>
      <c r="C27" s="190">
        <f>VLOOKUP($A27,'DATA Non-financial assistance'!$A$2:$I$1000,4,FALSE)</f>
        <v>7229</v>
      </c>
      <c r="D27" s="190">
        <f>VLOOKUP($A27,'DATA Non-financial assistance'!$A$2:$I$1000,5,FALSE)</f>
        <v>15496</v>
      </c>
      <c r="E27" s="190" t="s">
        <v>173</v>
      </c>
      <c r="F27" s="221" t="str">
        <f>VLOOKUP($A27,'DATA Non-financial assistance'!$A$2:$I$1000,7,FALSE)</f>
        <v>N/a</v>
      </c>
      <c r="G27" s="190" t="s">
        <v>173</v>
      </c>
      <c r="H27" s="223" t="s">
        <v>173</v>
      </c>
      <c r="I27" s="222">
        <f t="shared" si="1"/>
        <v>22725</v>
      </c>
    </row>
    <row r="28" spans="1:9" ht="15.6" x14ac:dyDescent="0.25">
      <c r="A28" s="85" t="str">
        <f t="shared" si="0"/>
        <v>North Lanarkshire2022-23</v>
      </c>
      <c r="B28" s="211" t="s">
        <v>22</v>
      </c>
      <c r="C28" s="190">
        <f>VLOOKUP($A28,'DATA Non-financial assistance'!$A$2:$I$1000,4,FALSE)</f>
        <v>12217</v>
      </c>
      <c r="D28" s="190">
        <f>VLOOKUP($A28,'DATA Non-financial assistance'!$A$2:$I$1000,5,FALSE)</f>
        <v>16</v>
      </c>
      <c r="E28" s="190">
        <f>VLOOKUP($A28,'DATA Non-financial assistance'!$A$2:$I$1000,6,FALSE)</f>
        <v>9</v>
      </c>
      <c r="F28" s="221">
        <f>VLOOKUP($A28,'DATA Non-financial assistance'!$A$2:$I$1000,7,FALSE)</f>
        <v>3</v>
      </c>
      <c r="G28" s="190">
        <f>VLOOKUP($A28,'DATA Non-financial assistance'!$A$2:$I$1000,8,FALSE)</f>
        <v>21</v>
      </c>
      <c r="H28" s="221">
        <f>VLOOKUP($A28,'DATA Non-financial assistance'!$A$2:$I$1000,9,FALSE)</f>
        <v>6</v>
      </c>
      <c r="I28" s="222">
        <f t="shared" si="1"/>
        <v>12272</v>
      </c>
    </row>
    <row r="29" spans="1:9" ht="15.6" x14ac:dyDescent="0.25">
      <c r="A29" s="85" t="str">
        <f t="shared" si="0"/>
        <v>Orkney2022-23</v>
      </c>
      <c r="B29" s="211" t="s">
        <v>23</v>
      </c>
      <c r="C29" s="190" t="s">
        <v>173</v>
      </c>
      <c r="D29" s="190">
        <f>VLOOKUP($A29,'DATA Non-financial assistance'!$A$2:$I$1000,5,FALSE)</f>
        <v>0</v>
      </c>
      <c r="E29" s="190">
        <f>VLOOKUP($A29,'DATA Non-financial assistance'!$A$2:$I$1000,6,FALSE)</f>
        <v>0</v>
      </c>
      <c r="F29" s="221">
        <f>VLOOKUP($A29,'DATA Non-financial assistance'!$A$2:$I$1000,7,FALSE)</f>
        <v>0</v>
      </c>
      <c r="G29" s="190">
        <f>VLOOKUP($A29,'DATA Non-financial assistance'!$A$2:$I$1000,8,FALSE)</f>
        <v>0</v>
      </c>
      <c r="H29" s="221">
        <f>VLOOKUP($A29,'DATA Non-financial assistance'!$A$2:$I$1000,9,FALSE)</f>
        <v>0</v>
      </c>
      <c r="I29" s="222">
        <f t="shared" si="1"/>
        <v>0</v>
      </c>
    </row>
    <row r="30" spans="1:9" ht="15.6" x14ac:dyDescent="0.25">
      <c r="A30" s="85" t="str">
        <f t="shared" si="0"/>
        <v>Perth &amp; Kinross2022-23</v>
      </c>
      <c r="B30" s="211" t="s">
        <v>24</v>
      </c>
      <c r="C30" s="190">
        <f>VLOOKUP($A30,'DATA Non-financial assistance'!$A$2:$I$1000,4,FALSE)</f>
        <v>1202</v>
      </c>
      <c r="D30" s="190">
        <f>VLOOKUP($A30,'DATA Non-financial assistance'!$A$2:$I$1000,5,FALSE)</f>
        <v>100</v>
      </c>
      <c r="E30" s="190">
        <f>VLOOKUP($A30,'DATA Non-financial assistance'!$A$2:$I$1000,6,FALSE)</f>
        <v>230</v>
      </c>
      <c r="F30" s="221">
        <f>VLOOKUP($A30,'DATA Non-financial assistance'!$A$2:$I$1000,7,FALSE)</f>
        <v>0</v>
      </c>
      <c r="G30" s="190">
        <f>VLOOKUP($A30,'DATA Non-financial assistance'!$A$2:$I$1000,8,FALSE)</f>
        <v>0</v>
      </c>
      <c r="H30" s="221">
        <f>VLOOKUP($A30,'DATA Non-financial assistance'!$A$2:$I$1000,9,FALSE)</f>
        <v>0</v>
      </c>
      <c r="I30" s="222">
        <f t="shared" si="1"/>
        <v>1532</v>
      </c>
    </row>
    <row r="31" spans="1:9" ht="15.6" x14ac:dyDescent="0.25">
      <c r="A31" s="85" t="str">
        <f t="shared" si="0"/>
        <v>Renfrewshire2022-23</v>
      </c>
      <c r="B31" s="211" t="s">
        <v>25</v>
      </c>
      <c r="C31" s="190" t="str">
        <f>VLOOKUP($A31,'DATA Non-financial assistance'!$A$2:$I$1000,4,FALSE)</f>
        <v>na</v>
      </c>
      <c r="D31" s="190">
        <f>VLOOKUP($A31,'DATA Non-financial assistance'!$A$2:$I$1000,5,FALSE)</f>
        <v>1104</v>
      </c>
      <c r="E31" s="190">
        <f>VLOOKUP($A31,'DATA Non-financial assistance'!$A$2:$I$1000,6,FALSE)</f>
        <v>135</v>
      </c>
      <c r="F31" s="221">
        <f>VLOOKUP($A31,'DATA Non-financial assistance'!$A$2:$I$1000,7,FALSE)</f>
        <v>157</v>
      </c>
      <c r="G31" s="190">
        <f>VLOOKUP($A31,'DATA Non-financial assistance'!$A$2:$I$1000,8,FALSE)</f>
        <v>1104</v>
      </c>
      <c r="H31" s="221">
        <f>VLOOKUP($A31,'DATA Non-financial assistance'!$A$2:$I$1000,9,FALSE)</f>
        <v>0</v>
      </c>
      <c r="I31" s="222">
        <f t="shared" si="1"/>
        <v>2500</v>
      </c>
    </row>
    <row r="32" spans="1:9" ht="15.6" x14ac:dyDescent="0.25">
      <c r="A32" s="85" t="str">
        <f t="shared" si="0"/>
        <v>Scottish Borders, The2022-23</v>
      </c>
      <c r="B32" s="211" t="s">
        <v>26</v>
      </c>
      <c r="C32" s="190">
        <f>VLOOKUP($A32,'DATA Non-financial assistance'!$A$2:$I$1000,4,FALSE)</f>
        <v>0</v>
      </c>
      <c r="D32" s="190">
        <f>VLOOKUP($A32,'DATA Non-financial assistance'!$A$2:$I$1000,5,FALSE)</f>
        <v>0</v>
      </c>
      <c r="E32" s="190">
        <f>VLOOKUP($A32,'DATA Non-financial assistance'!$A$2:$I$1000,6,FALSE)</f>
        <v>0</v>
      </c>
      <c r="F32" s="221">
        <f>VLOOKUP($A32,'DATA Non-financial assistance'!$A$2:$I$1000,7,FALSE)</f>
        <v>0</v>
      </c>
      <c r="G32" s="190">
        <f>VLOOKUP($A32,'DATA Non-financial assistance'!$A$2:$I$1000,8,FALSE)</f>
        <v>48</v>
      </c>
      <c r="H32" s="221">
        <f>VLOOKUP($A32,'DATA Non-financial assistance'!$A$2:$I$1000,9,FALSE)</f>
        <v>0</v>
      </c>
      <c r="I32" s="222">
        <f t="shared" si="1"/>
        <v>48</v>
      </c>
    </row>
    <row r="33" spans="1:9" ht="15.6" x14ac:dyDescent="0.25">
      <c r="A33" s="85" t="str">
        <f t="shared" si="0"/>
        <v>Shetland2022-23</v>
      </c>
      <c r="B33" s="211" t="s">
        <v>27</v>
      </c>
      <c r="C33" s="190">
        <f>VLOOKUP($A33,'DATA Non-financial assistance'!$A$2:$I$1000,4,FALSE)</f>
        <v>0</v>
      </c>
      <c r="D33" s="190">
        <f>VLOOKUP($A33,'DATA Non-financial assistance'!$A$2:$I$1000,5,FALSE)</f>
        <v>0</v>
      </c>
      <c r="E33" s="190">
        <f>VLOOKUP($A33,'DATA Non-financial assistance'!$A$2:$I$1000,6,FALSE)</f>
        <v>0</v>
      </c>
      <c r="F33" s="221">
        <f>VLOOKUP($A33,'DATA Non-financial assistance'!$A$2:$I$1000,7,FALSE)</f>
        <v>0</v>
      </c>
      <c r="G33" s="190">
        <f>VLOOKUP($A33,'DATA Non-financial assistance'!$A$2:$I$1000,8,FALSE)</f>
        <v>0</v>
      </c>
      <c r="H33" s="221">
        <f>VLOOKUP($A33,'DATA Non-financial assistance'!$A$2:$I$1000,9,FALSE)</f>
        <v>0</v>
      </c>
      <c r="I33" s="222">
        <f t="shared" si="1"/>
        <v>0</v>
      </c>
    </row>
    <row r="34" spans="1:9" ht="15.6" x14ac:dyDescent="0.25">
      <c r="A34" s="85" t="str">
        <f t="shared" si="0"/>
        <v>South Ayrshire2022-23</v>
      </c>
      <c r="B34" s="211" t="s">
        <v>28</v>
      </c>
      <c r="C34" s="190">
        <f>VLOOKUP($A34,'DATA Non-financial assistance'!$A$2:$I$1000,4,FALSE)</f>
        <v>226</v>
      </c>
      <c r="D34" s="190">
        <f>VLOOKUP($A34,'DATA Non-financial assistance'!$A$2:$I$1000,5,FALSE)</f>
        <v>0</v>
      </c>
      <c r="E34" s="190">
        <f>VLOOKUP($A34,'DATA Non-financial assistance'!$A$2:$I$1000,6,FALSE)</f>
        <v>68</v>
      </c>
      <c r="F34" s="221">
        <f>VLOOKUP($A34,'DATA Non-financial assistance'!$A$2:$I$1000,7,FALSE)</f>
        <v>0</v>
      </c>
      <c r="G34" s="190">
        <f>VLOOKUP($A34,'DATA Non-financial assistance'!$A$2:$I$1000,8,FALSE)</f>
        <v>190</v>
      </c>
      <c r="H34" s="221">
        <f>VLOOKUP($A34,'DATA Non-financial assistance'!$A$2:$I$1000,9,FALSE)</f>
        <v>59</v>
      </c>
      <c r="I34" s="222">
        <f t="shared" si="1"/>
        <v>543</v>
      </c>
    </row>
    <row r="35" spans="1:9" ht="15.6" x14ac:dyDescent="0.25">
      <c r="A35" s="85" t="str">
        <f t="shared" si="0"/>
        <v>South Lanarkshire2022-23</v>
      </c>
      <c r="B35" s="211" t="s">
        <v>29</v>
      </c>
      <c r="C35" s="190">
        <f>VLOOKUP($A35,'DATA Non-financial assistance'!$A$2:$I$1000,4,FALSE)</f>
        <v>6845</v>
      </c>
      <c r="D35" s="190">
        <f>VLOOKUP($A35,'DATA Non-financial assistance'!$A$2:$I$1000,5,FALSE)</f>
        <v>1189</v>
      </c>
      <c r="E35" s="190">
        <f>VLOOKUP($A35,'DATA Non-financial assistance'!$A$2:$I$1000,6,FALSE)</f>
        <v>24</v>
      </c>
      <c r="F35" s="221">
        <f>VLOOKUP($A35,'DATA Non-financial assistance'!$A$2:$I$1000,7,FALSE)</f>
        <v>247</v>
      </c>
      <c r="G35" s="190">
        <f>VLOOKUP($A35,'DATA Non-financial assistance'!$A$2:$I$1000,8,FALSE)</f>
        <v>0</v>
      </c>
      <c r="H35" s="221">
        <f>VLOOKUP($A35,'DATA Non-financial assistance'!$A$2:$I$1000,9,FALSE)</f>
        <v>0</v>
      </c>
      <c r="I35" s="222">
        <f t="shared" si="1"/>
        <v>8305</v>
      </c>
    </row>
    <row r="36" spans="1:9" ht="15.6" x14ac:dyDescent="0.25">
      <c r="A36" s="85" t="str">
        <f t="shared" si="0"/>
        <v>Stirling2022-23</v>
      </c>
      <c r="B36" s="211" t="s">
        <v>30</v>
      </c>
      <c r="C36" s="190">
        <f>VLOOKUP($A36,'DATA Non-financial assistance'!$A$2:$I$1000,4,FALSE)</f>
        <v>0</v>
      </c>
      <c r="D36" s="190">
        <f>VLOOKUP($A36,'DATA Non-financial assistance'!$A$2:$I$1000,5,FALSE)</f>
        <v>0</v>
      </c>
      <c r="E36" s="190">
        <f>VLOOKUP($A36,'DATA Non-financial assistance'!$A$2:$I$1000,6,FALSE)</f>
        <v>908</v>
      </c>
      <c r="F36" s="221">
        <f>VLOOKUP($A36,'DATA Non-financial assistance'!$A$2:$I$1000,7,FALSE)</f>
        <v>121</v>
      </c>
      <c r="G36" s="190">
        <f>VLOOKUP($A36,'DATA Non-financial assistance'!$A$2:$I$1000,8,FALSE)</f>
        <v>0</v>
      </c>
      <c r="H36" s="221">
        <f>VLOOKUP($A36,'DATA Non-financial assistance'!$A$2:$I$1000,9,FALSE)</f>
        <v>77</v>
      </c>
      <c r="I36" s="222">
        <f t="shared" si="1"/>
        <v>1106</v>
      </c>
    </row>
    <row r="37" spans="1:9" ht="15.6" x14ac:dyDescent="0.25">
      <c r="A37" s="85" t="str">
        <f t="shared" si="0"/>
        <v>West Dunbartonshire2022-23</v>
      </c>
      <c r="B37" s="211" t="s">
        <v>31</v>
      </c>
      <c r="C37" s="190">
        <f>VLOOKUP($A37,'DATA Non-financial assistance'!$A$2:$I$1000,4,FALSE)</f>
        <v>427</v>
      </c>
      <c r="D37" s="190">
        <f>VLOOKUP($A37,'DATA Non-financial assistance'!$A$2:$I$1000,5,FALSE)</f>
        <v>563</v>
      </c>
      <c r="E37" s="190">
        <f>VLOOKUP($A37,'DATA Non-financial assistance'!$A$2:$I$1000,6,FALSE)</f>
        <v>11</v>
      </c>
      <c r="F37" s="221">
        <f>VLOOKUP($A37,'DATA Non-financial assistance'!$A$2:$I$1000,7,FALSE)</f>
        <v>0</v>
      </c>
      <c r="G37" s="190" t="str">
        <f>VLOOKUP($A37,'DATA Non-financial assistance'!$A$2:$I$1000,8,FALSE)</f>
        <v>N/A</v>
      </c>
      <c r="H37" s="221">
        <f>VLOOKUP($A37,'DATA Non-financial assistance'!$A$2:$I$1000,9,FALSE)</f>
        <v>19</v>
      </c>
      <c r="I37" s="222">
        <f t="shared" si="1"/>
        <v>1020</v>
      </c>
    </row>
    <row r="38" spans="1:9" ht="15.6" x14ac:dyDescent="0.25">
      <c r="A38" s="85" t="str">
        <f t="shared" si="0"/>
        <v>West Lothian2022-23</v>
      </c>
      <c r="B38" s="212" t="s">
        <v>32</v>
      </c>
      <c r="C38" s="224">
        <f>VLOOKUP($A38,'DATA Non-financial assistance'!$A$2:$I$1000,4,FALSE)</f>
        <v>1044</v>
      </c>
      <c r="D38" s="225">
        <f>VLOOKUP($A38,'DATA Non-financial assistance'!$A$2:$I$1000,5,FALSE)</f>
        <v>0</v>
      </c>
      <c r="E38" s="225">
        <f>VLOOKUP($A38,'DATA Non-financial assistance'!$A$2:$I$1000,6,FALSE)</f>
        <v>0</v>
      </c>
      <c r="F38" s="226">
        <f>VLOOKUP($A38,'DATA Non-financial assistance'!$A$2:$I$1000,7,FALSE)</f>
        <v>0</v>
      </c>
      <c r="G38" s="225">
        <f>VLOOKUP($A38,'DATA Non-financial assistance'!$A$2:$I$1000,8,FALSE)</f>
        <v>0</v>
      </c>
      <c r="H38" s="226">
        <f>VLOOKUP($A38,'DATA Non-financial assistance'!$A$2:$I$1000,9,FALSE)</f>
        <v>0</v>
      </c>
      <c r="I38" s="227">
        <f t="shared" si="1"/>
        <v>1044</v>
      </c>
    </row>
    <row r="39" spans="1:9" x14ac:dyDescent="0.25">
      <c r="C39" s="113"/>
      <c r="D39" s="113"/>
      <c r="E39" s="113"/>
      <c r="F39" s="113"/>
      <c r="G39" s="113"/>
      <c r="H39" s="113"/>
      <c r="I39" s="113"/>
    </row>
    <row r="40" spans="1:9" x14ac:dyDescent="0.25">
      <c r="B40" s="114"/>
    </row>
    <row r="41" spans="1:9" x14ac:dyDescent="0.25">
      <c r="B41" s="114"/>
    </row>
    <row r="42" spans="1:9" x14ac:dyDescent="0.25">
      <c r="B42" s="114"/>
    </row>
  </sheetData>
  <mergeCells count="2">
    <mergeCell ref="C4:F4"/>
    <mergeCell ref="G4:H4"/>
  </mergeCells>
  <dataValidations count="1">
    <dataValidation type="list" allowBlank="1" showInputMessage="1" showErrorMessage="1" sqref="I1" xr:uid="{00000000-0002-0000-0E00-000000000000}">
      <formula1>"2014-15,2015-16,2016-17,2017-18,2018-19,2019-20,2020-21,2021-22,2022-23"</formula1>
    </dataValidation>
  </dataValidations>
  <hyperlinks>
    <hyperlink ref="B3" location="CONTENTS!A1" display="back to contents" xr:uid="{00000000-0004-0000-0E00-000000000000}"/>
    <hyperlink ref="C3" location="Notes!A1" display="Go to specific notes" xr:uid="{00000000-0004-0000-0E00-000001000000}"/>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3"/>
  <dimension ref="A1:N95"/>
  <sheetViews>
    <sheetView topLeftCell="B1" workbookViewId="0">
      <selection activeCell="B1" sqref="B1"/>
    </sheetView>
  </sheetViews>
  <sheetFormatPr defaultColWidth="9.21875" defaultRowHeight="15" x14ac:dyDescent="0.25"/>
  <cols>
    <col min="1" max="1" width="31.77734375" style="85" hidden="1" customWidth="1"/>
    <col min="2" max="2" width="35.21875" style="85" customWidth="1"/>
    <col min="3" max="3" width="21.21875" style="85" bestFit="1" customWidth="1"/>
    <col min="4" max="4" width="9.21875" style="85"/>
    <col min="5" max="5" width="6" style="85" customWidth="1"/>
    <col min="6" max="6" width="37.21875" style="85" bestFit="1" customWidth="1"/>
    <col min="7" max="7" width="9.21875" style="85"/>
    <col min="8" max="8" width="9.77734375" style="85" bestFit="1" customWidth="1"/>
    <col min="9" max="10" width="9.21875" style="85"/>
    <col min="11" max="11" width="19.5546875" style="85" bestFit="1" customWidth="1"/>
    <col min="12" max="12" width="12.44140625" style="85" bestFit="1" customWidth="1"/>
    <col min="13" max="16384" width="9.21875" style="85"/>
  </cols>
  <sheetData>
    <row r="1" spans="1:14" ht="15.6" x14ac:dyDescent="0.3">
      <c r="B1" s="135" t="s">
        <v>369</v>
      </c>
      <c r="H1" s="87" t="s">
        <v>296</v>
      </c>
    </row>
    <row r="2" spans="1:14" x14ac:dyDescent="0.25">
      <c r="B2" s="66" t="s">
        <v>370</v>
      </c>
      <c r="C2" s="121"/>
    </row>
    <row r="3" spans="1:14" x14ac:dyDescent="0.25">
      <c r="B3" s="122" t="s">
        <v>365</v>
      </c>
      <c r="C3" s="123" t="s">
        <v>366</v>
      </c>
    </row>
    <row r="4" spans="1:14" ht="15.6" x14ac:dyDescent="0.25">
      <c r="B4" s="115"/>
      <c r="C4" s="91" t="s">
        <v>35</v>
      </c>
      <c r="D4" s="228"/>
      <c r="N4" s="112"/>
    </row>
    <row r="5" spans="1:14" ht="15.6" x14ac:dyDescent="0.3">
      <c r="A5" s="85" t="str">
        <f t="shared" ref="A5:A37" si="0">$B5&amp;$H$1</f>
        <v>Scotland2022-23</v>
      </c>
      <c r="B5" s="206" t="s">
        <v>33</v>
      </c>
      <c r="C5" s="229">
        <f>VLOOKUP($A5,'DATA Below Tolerable Standard'!$A$2:$T$1000,4,FALSE)</f>
        <v>664</v>
      </c>
      <c r="D5" s="230"/>
      <c r="E5" s="233"/>
      <c r="M5" s="126"/>
      <c r="N5" s="112"/>
    </row>
    <row r="6" spans="1:14" ht="15.6" x14ac:dyDescent="0.25">
      <c r="A6" s="85" t="str">
        <f t="shared" si="0"/>
        <v>Aberdeen City2022-23</v>
      </c>
      <c r="B6" s="211" t="s">
        <v>1</v>
      </c>
      <c r="C6" s="231">
        <f>VLOOKUP($A6,'DATA Below Tolerable Standard'!$A$2:$T$1000,4,FALSE)</f>
        <v>1</v>
      </c>
      <c r="D6" s="232"/>
      <c r="E6" s="233"/>
      <c r="M6" s="126"/>
      <c r="N6" s="112"/>
    </row>
    <row r="7" spans="1:14" ht="15.6" x14ac:dyDescent="0.25">
      <c r="A7" s="85" t="str">
        <f t="shared" si="0"/>
        <v>Aberdeenshire2022-23</v>
      </c>
      <c r="B7" s="211" t="s">
        <v>2</v>
      </c>
      <c r="C7" s="231">
        <f>VLOOKUP($A7,'DATA Below Tolerable Standard'!$A$2:$T$1000,4,FALSE)</f>
        <v>0</v>
      </c>
      <c r="D7" s="232"/>
      <c r="E7" s="233"/>
      <c r="M7" s="126"/>
      <c r="N7" s="112"/>
    </row>
    <row r="8" spans="1:14" ht="15.6" x14ac:dyDescent="0.25">
      <c r="A8" s="85" t="str">
        <f t="shared" si="0"/>
        <v>Angus2022-23</v>
      </c>
      <c r="B8" s="211" t="s">
        <v>3</v>
      </c>
      <c r="C8" s="231">
        <f>VLOOKUP($A8,'DATA Below Tolerable Standard'!$A$2:$T$1000,4,FALSE)</f>
        <v>0</v>
      </c>
      <c r="D8" s="232"/>
      <c r="E8" s="233"/>
      <c r="M8" s="126"/>
      <c r="N8" s="112"/>
    </row>
    <row r="9" spans="1:14" ht="15.6" x14ac:dyDescent="0.25">
      <c r="A9" s="85" t="str">
        <f t="shared" si="0"/>
        <v>Argyll &amp; Bute2022-23</v>
      </c>
      <c r="B9" s="211" t="s">
        <v>4</v>
      </c>
      <c r="C9" s="231">
        <f>VLOOKUP($A9,'DATA Below Tolerable Standard'!$A$2:$T$1000,4,FALSE)</f>
        <v>4</v>
      </c>
      <c r="D9" s="232"/>
      <c r="E9" s="233"/>
      <c r="M9" s="126"/>
      <c r="N9" s="112"/>
    </row>
    <row r="10" spans="1:14" ht="15.6" x14ac:dyDescent="0.25">
      <c r="A10" s="85" t="str">
        <f t="shared" si="0"/>
        <v>Clackmannanshire2022-23</v>
      </c>
      <c r="B10" s="211" t="s">
        <v>5</v>
      </c>
      <c r="C10" s="231">
        <f>VLOOKUP($A10,'DATA Below Tolerable Standard'!$A$2:$T$1000,4,FALSE)</f>
        <v>0</v>
      </c>
      <c r="D10" s="232"/>
      <c r="E10" s="233"/>
      <c r="M10" s="126"/>
      <c r="N10" s="112"/>
    </row>
    <row r="11" spans="1:14" ht="15.6" x14ac:dyDescent="0.25">
      <c r="A11" s="85" t="str">
        <f t="shared" si="0"/>
        <v>Dumfries &amp; Galloway2022-23</v>
      </c>
      <c r="B11" s="211" t="s">
        <v>6</v>
      </c>
      <c r="C11" s="231">
        <f>VLOOKUP($A11,'DATA Below Tolerable Standard'!$A$2:$T$1000,4,FALSE)</f>
        <v>54</v>
      </c>
      <c r="D11" s="232"/>
      <c r="E11" s="233"/>
      <c r="M11" s="126"/>
      <c r="N11" s="112"/>
    </row>
    <row r="12" spans="1:14" ht="15.6" x14ac:dyDescent="0.25">
      <c r="A12" s="85" t="str">
        <f t="shared" si="0"/>
        <v>Dundee City2022-23</v>
      </c>
      <c r="B12" s="211" t="s">
        <v>7</v>
      </c>
      <c r="C12" s="231">
        <f>VLOOKUP($A12,'DATA Below Tolerable Standard'!$A$2:$T$1000,4,FALSE)</f>
        <v>19</v>
      </c>
      <c r="D12" s="232"/>
      <c r="E12" s="233"/>
      <c r="M12" s="126"/>
      <c r="N12" s="112"/>
    </row>
    <row r="13" spans="1:14" ht="15.6" x14ac:dyDescent="0.25">
      <c r="A13" s="85" t="str">
        <f t="shared" si="0"/>
        <v>East Ayrshire2022-23</v>
      </c>
      <c r="B13" s="211" t="s">
        <v>8</v>
      </c>
      <c r="C13" s="231">
        <f>VLOOKUP($A13,'DATA Below Tolerable Standard'!$A$2:$T$1000,4,FALSE)</f>
        <v>0</v>
      </c>
      <c r="D13" s="232"/>
      <c r="E13" s="233"/>
      <c r="M13" s="126"/>
      <c r="N13" s="112"/>
    </row>
    <row r="14" spans="1:14" ht="15.6" x14ac:dyDescent="0.25">
      <c r="A14" s="85" t="str">
        <f t="shared" si="0"/>
        <v>East Dunbartonshire2022-23</v>
      </c>
      <c r="B14" s="211" t="s">
        <v>9</v>
      </c>
      <c r="C14" s="231">
        <f>VLOOKUP($A14,'DATA Below Tolerable Standard'!$A$2:$T$1000,4,FALSE)</f>
        <v>0</v>
      </c>
      <c r="D14" s="232"/>
      <c r="E14" s="233"/>
      <c r="M14" s="126"/>
      <c r="N14" s="112"/>
    </row>
    <row r="15" spans="1:14" ht="15.6" x14ac:dyDescent="0.25">
      <c r="A15" s="85" t="str">
        <f t="shared" si="0"/>
        <v>East Lothian2022-23</v>
      </c>
      <c r="B15" s="211" t="s">
        <v>10</v>
      </c>
      <c r="C15" s="231">
        <f>VLOOKUP($A15,'DATA Below Tolerable Standard'!$A$2:$T$1000,4,FALSE)</f>
        <v>0</v>
      </c>
      <c r="D15" s="232"/>
      <c r="E15" s="233"/>
      <c r="M15" s="126"/>
      <c r="N15" s="112"/>
    </row>
    <row r="16" spans="1:14" ht="15.6" x14ac:dyDescent="0.25">
      <c r="A16" s="85" t="str">
        <f t="shared" si="0"/>
        <v>East Renfrewshire2022-23</v>
      </c>
      <c r="B16" s="211" t="s">
        <v>11</v>
      </c>
      <c r="C16" s="231">
        <f>VLOOKUP($A16,'DATA Below Tolerable Standard'!$A$2:$T$1000,4,FALSE)</f>
        <v>0</v>
      </c>
      <c r="D16" s="232"/>
      <c r="E16" s="233"/>
      <c r="M16" s="126"/>
      <c r="N16" s="112"/>
    </row>
    <row r="17" spans="1:14" ht="15.6" x14ac:dyDescent="0.25">
      <c r="A17" s="85" t="str">
        <f t="shared" si="0"/>
        <v>Edinburgh, City of2022-23</v>
      </c>
      <c r="B17" s="211" t="s">
        <v>12</v>
      </c>
      <c r="C17" s="231">
        <f>VLOOKUP($A17,'DATA Below Tolerable Standard'!$A$2:$T$1000,4,FALSE)</f>
        <v>0</v>
      </c>
      <c r="D17" s="232"/>
      <c r="E17" s="233"/>
      <c r="M17" s="126"/>
      <c r="N17" s="112"/>
    </row>
    <row r="18" spans="1:14" ht="15.6" x14ac:dyDescent="0.25">
      <c r="A18" s="85" t="str">
        <f t="shared" si="0"/>
        <v>Falkirk2022-23</v>
      </c>
      <c r="B18" s="211" t="s">
        <v>14</v>
      </c>
      <c r="C18" s="231">
        <f>VLOOKUP($A18,'DATA Below Tolerable Standard'!$A$2:$T$1000,4,FALSE)</f>
        <v>2</v>
      </c>
      <c r="D18" s="232"/>
      <c r="E18" s="233"/>
      <c r="M18" s="126"/>
      <c r="N18" s="112"/>
    </row>
    <row r="19" spans="1:14" ht="15.6" x14ac:dyDescent="0.25">
      <c r="A19" s="85" t="str">
        <f t="shared" si="0"/>
        <v>Fife2022-23</v>
      </c>
      <c r="B19" s="211" t="s">
        <v>15</v>
      </c>
      <c r="C19" s="231">
        <f>VLOOKUP($A19,'DATA Below Tolerable Standard'!$A$2:$T$1000,4,FALSE)</f>
        <v>0</v>
      </c>
      <c r="D19" s="232"/>
      <c r="E19" s="233"/>
      <c r="M19" s="126"/>
      <c r="N19" s="112"/>
    </row>
    <row r="20" spans="1:14" ht="15.6" x14ac:dyDescent="0.25">
      <c r="A20" s="85" t="str">
        <f t="shared" si="0"/>
        <v>Glasgow City2022-23</v>
      </c>
      <c r="B20" s="211" t="s">
        <v>16</v>
      </c>
      <c r="C20" s="231">
        <f>VLOOKUP($A20,'DATA Below Tolerable Standard'!$A$2:$T$1000,4,FALSE)</f>
        <v>509</v>
      </c>
      <c r="D20" s="232"/>
      <c r="E20" s="233"/>
      <c r="F20" s="242"/>
      <c r="G20" s="243"/>
      <c r="M20" s="126"/>
      <c r="N20" s="112"/>
    </row>
    <row r="21" spans="1:14" ht="15.6" x14ac:dyDescent="0.25">
      <c r="A21" s="85" t="str">
        <f t="shared" si="0"/>
        <v>Highland2022-23</v>
      </c>
      <c r="B21" s="211" t="s">
        <v>17</v>
      </c>
      <c r="C21" s="231">
        <f>VLOOKUP($A21,'DATA Below Tolerable Standard'!$A$2:$T$1000,4,FALSE)</f>
        <v>9</v>
      </c>
      <c r="D21" s="230"/>
      <c r="E21" s="233"/>
      <c r="F21" s="233"/>
      <c r="G21" s="233"/>
      <c r="M21" s="244"/>
      <c r="N21" s="112"/>
    </row>
    <row r="22" spans="1:14" ht="15.6" x14ac:dyDescent="0.25">
      <c r="A22" s="85" t="str">
        <f t="shared" si="0"/>
        <v>Inverclyde2022-23</v>
      </c>
      <c r="B22" s="211" t="s">
        <v>18</v>
      </c>
      <c r="C22" s="231">
        <f>VLOOKUP($A22,'DATA Below Tolerable Standard'!$A$2:$T$1000,4,FALSE)</f>
        <v>0</v>
      </c>
      <c r="D22" s="232"/>
      <c r="E22" s="233"/>
      <c r="F22" s="233"/>
      <c r="G22" s="233"/>
      <c r="M22" s="126"/>
      <c r="N22" s="112"/>
    </row>
    <row r="23" spans="1:14" ht="15.6" x14ac:dyDescent="0.25">
      <c r="A23" s="85" t="str">
        <f t="shared" si="0"/>
        <v>Midlothian2022-23</v>
      </c>
      <c r="B23" s="211" t="s">
        <v>19</v>
      </c>
      <c r="C23" s="231">
        <f>VLOOKUP($A23,'DATA Below Tolerable Standard'!$A$2:$T$1000,4,FALSE)</f>
        <v>0</v>
      </c>
      <c r="D23" s="232"/>
      <c r="E23" s="233"/>
      <c r="F23" s="233"/>
      <c r="G23" s="233"/>
      <c r="M23" s="126"/>
      <c r="N23" s="112"/>
    </row>
    <row r="24" spans="1:14" ht="15.6" x14ac:dyDescent="0.25">
      <c r="A24" s="85" t="str">
        <f t="shared" si="0"/>
        <v>Moray2022-23</v>
      </c>
      <c r="B24" s="211" t="s">
        <v>20</v>
      </c>
      <c r="C24" s="231">
        <f>VLOOKUP($A24,'DATA Below Tolerable Standard'!$A$2:$T$1000,4,FALSE)</f>
        <v>0</v>
      </c>
      <c r="D24" s="232"/>
      <c r="E24" s="233"/>
      <c r="F24" s="233"/>
      <c r="G24" s="233"/>
      <c r="M24" s="126"/>
      <c r="N24" s="112"/>
    </row>
    <row r="25" spans="1:14" ht="15.6" x14ac:dyDescent="0.25">
      <c r="A25" s="85" t="str">
        <f t="shared" si="0"/>
        <v>Na h-Eileanan Siar2022-23</v>
      </c>
      <c r="B25" s="211" t="s">
        <v>269</v>
      </c>
      <c r="C25" s="231">
        <f>VLOOKUP($A25,'DATA Below Tolerable Standard'!$A$2:$T$1000,4,FALSE)</f>
        <v>0</v>
      </c>
      <c r="D25" s="232"/>
      <c r="E25" s="233"/>
      <c r="F25" s="233"/>
      <c r="G25" s="233"/>
      <c r="M25" s="126"/>
      <c r="N25" s="112"/>
    </row>
    <row r="26" spans="1:14" ht="15.6" x14ac:dyDescent="0.25">
      <c r="A26" s="85" t="str">
        <f t="shared" si="0"/>
        <v>North Ayrshire2022-23</v>
      </c>
      <c r="B26" s="211" t="s">
        <v>21</v>
      </c>
      <c r="C26" s="231">
        <f>VLOOKUP($A26,'DATA Below Tolerable Standard'!$A$2:$T$1000,4,FALSE)</f>
        <v>48</v>
      </c>
      <c r="D26" s="232"/>
      <c r="E26" s="233"/>
      <c r="F26" s="233"/>
      <c r="G26" s="233"/>
      <c r="M26" s="126"/>
      <c r="N26" s="112"/>
    </row>
    <row r="27" spans="1:14" ht="15.6" x14ac:dyDescent="0.25">
      <c r="A27" s="85" t="str">
        <f t="shared" si="0"/>
        <v>North Lanarkshire2022-23</v>
      </c>
      <c r="B27" s="211" t="s">
        <v>22</v>
      </c>
      <c r="C27" s="231">
        <f>VLOOKUP($A27,'DATA Below Tolerable Standard'!$A$2:$T$1000,4,FALSE)</f>
        <v>10</v>
      </c>
      <c r="D27" s="232"/>
      <c r="E27" s="233"/>
      <c r="F27" s="233"/>
      <c r="G27" s="233"/>
      <c r="M27" s="126"/>
      <c r="N27" s="112"/>
    </row>
    <row r="28" spans="1:14" ht="15.6" x14ac:dyDescent="0.25">
      <c r="A28" s="85" t="str">
        <f t="shared" si="0"/>
        <v>Orkney2022-23</v>
      </c>
      <c r="B28" s="211" t="s">
        <v>23</v>
      </c>
      <c r="C28" s="231">
        <f>VLOOKUP($A28,'DATA Below Tolerable Standard'!$A$2:$T$1000,4,FALSE)</f>
        <v>0</v>
      </c>
      <c r="D28" s="232"/>
      <c r="E28" s="233"/>
      <c r="F28" s="233"/>
      <c r="G28" s="233"/>
      <c r="M28" s="126"/>
      <c r="N28" s="112"/>
    </row>
    <row r="29" spans="1:14" ht="15.6" x14ac:dyDescent="0.25">
      <c r="A29" s="85" t="str">
        <f t="shared" si="0"/>
        <v>Perth &amp; Kinross2022-23</v>
      </c>
      <c r="B29" s="211" t="s">
        <v>24</v>
      </c>
      <c r="C29" s="231">
        <f>VLOOKUP($A29,'DATA Below Tolerable Standard'!$A$2:$T$1000,4,FALSE)</f>
        <v>0</v>
      </c>
      <c r="D29" s="232"/>
      <c r="E29" s="233"/>
      <c r="F29" s="233"/>
      <c r="G29" s="233"/>
      <c r="M29" s="126"/>
      <c r="N29" s="112"/>
    </row>
    <row r="30" spans="1:14" ht="15.6" x14ac:dyDescent="0.25">
      <c r="A30" s="85" t="str">
        <f t="shared" si="0"/>
        <v>Renfrewshire2022-23</v>
      </c>
      <c r="B30" s="211" t="s">
        <v>25</v>
      </c>
      <c r="C30" s="231">
        <f>VLOOKUP($A30,'DATA Below Tolerable Standard'!$A$2:$T$1000,4,FALSE)</f>
        <v>0</v>
      </c>
      <c r="D30" s="232"/>
      <c r="E30" s="233"/>
      <c r="F30" s="233"/>
      <c r="G30" s="233"/>
      <c r="M30" s="126"/>
      <c r="N30" s="112"/>
    </row>
    <row r="31" spans="1:14" ht="15.6" x14ac:dyDescent="0.25">
      <c r="A31" s="85" t="str">
        <f t="shared" si="0"/>
        <v>Scottish Borders, The2022-23</v>
      </c>
      <c r="B31" s="211" t="s">
        <v>26</v>
      </c>
      <c r="C31" s="231">
        <f>VLOOKUP($A31,'DATA Below Tolerable Standard'!$A$2:$T$1000,4,FALSE)</f>
        <v>0</v>
      </c>
      <c r="D31" s="232"/>
      <c r="E31" s="233"/>
      <c r="F31" s="233"/>
      <c r="G31" s="233"/>
      <c r="M31" s="126"/>
      <c r="N31" s="112"/>
    </row>
    <row r="32" spans="1:14" ht="15.6" x14ac:dyDescent="0.25">
      <c r="A32" s="85" t="str">
        <f t="shared" si="0"/>
        <v>Shetland2022-23</v>
      </c>
      <c r="B32" s="211" t="s">
        <v>27</v>
      </c>
      <c r="C32" s="231">
        <f>VLOOKUP($A32,'DATA Below Tolerable Standard'!$A$2:$T$1000,4,FALSE)</f>
        <v>0</v>
      </c>
      <c r="D32" s="232"/>
      <c r="E32" s="233"/>
      <c r="F32" s="233"/>
      <c r="G32" s="233"/>
      <c r="M32" s="126"/>
      <c r="N32" s="112"/>
    </row>
    <row r="33" spans="1:14" ht="15.6" x14ac:dyDescent="0.25">
      <c r="A33" s="85" t="str">
        <f t="shared" si="0"/>
        <v>South Ayrshire2022-23</v>
      </c>
      <c r="B33" s="211" t="s">
        <v>28</v>
      </c>
      <c r="C33" s="231">
        <f>VLOOKUP($A33,'DATA Below Tolerable Standard'!$A$2:$T$1000,4,FALSE)</f>
        <v>3</v>
      </c>
      <c r="D33" s="232"/>
      <c r="E33" s="233"/>
      <c r="F33" s="233"/>
      <c r="G33" s="233"/>
      <c r="M33" s="126"/>
      <c r="N33" s="112"/>
    </row>
    <row r="34" spans="1:14" ht="15.6" x14ac:dyDescent="0.25">
      <c r="A34" s="85" t="str">
        <f t="shared" si="0"/>
        <v>South Lanarkshire2022-23</v>
      </c>
      <c r="B34" s="211" t="s">
        <v>29</v>
      </c>
      <c r="C34" s="231">
        <f>VLOOKUP($A34,'DATA Below Tolerable Standard'!$A$2:$T$1000,4,FALSE)</f>
        <v>5</v>
      </c>
      <c r="D34" s="232"/>
      <c r="E34" s="233"/>
      <c r="F34" s="233"/>
      <c r="G34" s="233"/>
      <c r="M34" s="126"/>
      <c r="N34" s="112"/>
    </row>
    <row r="35" spans="1:14" ht="15.6" x14ac:dyDescent="0.25">
      <c r="A35" s="85" t="str">
        <f t="shared" si="0"/>
        <v>Stirling2022-23</v>
      </c>
      <c r="B35" s="211" t="s">
        <v>30</v>
      </c>
      <c r="C35" s="231">
        <f>VLOOKUP($A35,'DATA Below Tolerable Standard'!$A$2:$T$1000,4,FALSE)</f>
        <v>0</v>
      </c>
      <c r="D35" s="232"/>
      <c r="E35" s="233"/>
      <c r="F35" s="233"/>
      <c r="G35" s="233"/>
      <c r="M35" s="126"/>
      <c r="N35" s="112"/>
    </row>
    <row r="36" spans="1:14" ht="15.6" x14ac:dyDescent="0.25">
      <c r="A36" s="85" t="str">
        <f t="shared" si="0"/>
        <v>West Dunbartonshire2022-23</v>
      </c>
      <c r="B36" s="211" t="s">
        <v>31</v>
      </c>
      <c r="C36" s="231">
        <f>VLOOKUP($A36,'DATA Below Tolerable Standard'!$A$2:$T$1000,4,FALSE)</f>
        <v>0</v>
      </c>
      <c r="D36" s="232"/>
      <c r="E36" s="233"/>
      <c r="F36" s="233"/>
      <c r="G36" s="233"/>
      <c r="M36" s="126"/>
      <c r="N36" s="112"/>
    </row>
    <row r="37" spans="1:14" ht="15.6" x14ac:dyDescent="0.25">
      <c r="A37" s="85" t="str">
        <f t="shared" si="0"/>
        <v>West Lothian2022-23</v>
      </c>
      <c r="B37" s="212" t="s">
        <v>32</v>
      </c>
      <c r="C37" s="234">
        <f>VLOOKUP($A37,'DATA Below Tolerable Standard'!$A$2:$T$1000,4,FALSE)</f>
        <v>0</v>
      </c>
      <c r="D37" s="232"/>
      <c r="E37" s="233"/>
      <c r="F37" s="233"/>
      <c r="G37" s="233"/>
      <c r="M37" s="126"/>
      <c r="N37" s="112"/>
    </row>
    <row r="38" spans="1:14" x14ac:dyDescent="0.25">
      <c r="C38" s="112"/>
      <c r="D38" s="112"/>
      <c r="E38" s="112"/>
      <c r="F38" s="112"/>
      <c r="G38" s="112"/>
      <c r="H38" s="112"/>
      <c r="I38" s="112"/>
      <c r="J38" s="112"/>
      <c r="K38" s="112"/>
      <c r="L38" s="112"/>
    </row>
    <row r="39" spans="1:14" x14ac:dyDescent="0.25">
      <c r="B39" s="114"/>
      <c r="C39" s="112"/>
      <c r="D39" s="112"/>
      <c r="E39" s="112"/>
      <c r="F39" s="112"/>
      <c r="G39" s="112"/>
      <c r="H39" s="112"/>
      <c r="I39" s="112"/>
      <c r="J39" s="112"/>
      <c r="K39" s="112"/>
      <c r="L39" s="112"/>
    </row>
    <row r="40" spans="1:14" ht="15.6" x14ac:dyDescent="0.3">
      <c r="B40" s="135" t="s">
        <v>83</v>
      </c>
    </row>
    <row r="41" spans="1:14" x14ac:dyDescent="0.25">
      <c r="B41" s="122" t="s">
        <v>365</v>
      </c>
      <c r="C41" s="123" t="s">
        <v>366</v>
      </c>
    </row>
    <row r="42" spans="1:14" ht="31.2" x14ac:dyDescent="0.25">
      <c r="B42" s="115" t="s">
        <v>84</v>
      </c>
      <c r="C42" s="115" t="s">
        <v>47</v>
      </c>
    </row>
    <row r="43" spans="1:14" ht="15.6" x14ac:dyDescent="0.25">
      <c r="B43" s="235" t="s">
        <v>85</v>
      </c>
      <c r="C43" s="236">
        <f>VLOOKUP($A$5,'DATA Below Tolerable Standard'!$A$3:$T$1000,6,FALSE)</f>
        <v>53</v>
      </c>
    </row>
    <row r="44" spans="1:14" ht="15.6" x14ac:dyDescent="0.25">
      <c r="B44" s="237" t="s">
        <v>86</v>
      </c>
      <c r="C44" s="238">
        <f>VLOOKUP($A$5,'DATA Below Tolerable Standard'!$A$3:$T$1000,7,FALSE)</f>
        <v>551</v>
      </c>
    </row>
    <row r="45" spans="1:14" ht="15.6" x14ac:dyDescent="0.25">
      <c r="B45" s="237" t="s">
        <v>87</v>
      </c>
      <c r="C45" s="238">
        <f>VLOOKUP($A$5,'DATA Below Tolerable Standard'!$A$3:$T$1000,8,FALSE)</f>
        <v>7</v>
      </c>
    </row>
    <row r="46" spans="1:14" ht="15.6" x14ac:dyDescent="0.25">
      <c r="B46" s="237" t="s">
        <v>88</v>
      </c>
      <c r="C46" s="238">
        <f>VLOOKUP($A$5,'DATA Below Tolerable Standard'!$A$3:$T$1000,9,FALSE)</f>
        <v>0</v>
      </c>
    </row>
    <row r="47" spans="1:14" ht="15.6" x14ac:dyDescent="0.25">
      <c r="B47" s="237" t="s">
        <v>89</v>
      </c>
      <c r="C47" s="238">
        <f>VLOOKUP($A$5,'DATA Below Tolerable Standard'!$A$3:$T$1000,10,FALSE)</f>
        <v>266</v>
      </c>
    </row>
    <row r="48" spans="1:14" ht="15.6" x14ac:dyDescent="0.25">
      <c r="B48" s="237" t="s">
        <v>90</v>
      </c>
      <c r="C48" s="238">
        <f>VLOOKUP($A$5,'DATA Below Tolerable Standard'!$A$3:$T$1000,11,FALSE)</f>
        <v>0</v>
      </c>
    </row>
    <row r="49" spans="2:3" ht="15.6" x14ac:dyDescent="0.25">
      <c r="B49" s="237" t="s">
        <v>91</v>
      </c>
      <c r="C49" s="238">
        <f>VLOOKUP($A$5,'DATA Below Tolerable Standard'!$A$3:$T$1000,12,FALSE)</f>
        <v>1</v>
      </c>
    </row>
    <row r="50" spans="2:3" ht="15.6" x14ac:dyDescent="0.25">
      <c r="B50" s="237" t="s">
        <v>92</v>
      </c>
      <c r="C50" s="238">
        <f>VLOOKUP($A$5,'DATA Below Tolerable Standard'!$A$3:$T$1000,13,FALSE)</f>
        <v>0</v>
      </c>
    </row>
    <row r="51" spans="2:3" ht="15.6" x14ac:dyDescent="0.25">
      <c r="B51" s="237" t="s">
        <v>93</v>
      </c>
      <c r="C51" s="238">
        <f>VLOOKUP($A$5,'DATA Below Tolerable Standard'!$A$3:$T$1000,14,FALSE)</f>
        <v>1</v>
      </c>
    </row>
    <row r="52" spans="2:3" ht="15.6" x14ac:dyDescent="0.25">
      <c r="B52" s="237" t="s">
        <v>94</v>
      </c>
      <c r="C52" s="238">
        <f>VLOOKUP($A$5,'DATA Below Tolerable Standard'!$A$3:$T$1000,15,FALSE)</f>
        <v>24</v>
      </c>
    </row>
    <row r="53" spans="2:3" ht="15.6" x14ac:dyDescent="0.25">
      <c r="B53" s="237" t="s">
        <v>95</v>
      </c>
      <c r="C53" s="238">
        <f>VLOOKUP($A$5,'DATA Below Tolerable Standard'!$A$3:$T$1000,16,FALSE)</f>
        <v>0</v>
      </c>
    </row>
    <row r="54" spans="2:3" ht="15.6" x14ac:dyDescent="0.25">
      <c r="B54" s="237" t="s">
        <v>96</v>
      </c>
      <c r="C54" s="238">
        <f>VLOOKUP($A$5,'DATA Below Tolerable Standard'!$A$3:$T$1000,17,FALSE)</f>
        <v>1</v>
      </c>
    </row>
    <row r="55" spans="2:3" ht="15.6" x14ac:dyDescent="0.25">
      <c r="B55" s="237" t="s">
        <v>45</v>
      </c>
      <c r="C55" s="238">
        <f>VLOOKUP($A$5,'DATA Below Tolerable Standard'!$A$3:$T$1000,18,FALSE)</f>
        <v>66</v>
      </c>
    </row>
    <row r="56" spans="2:3" ht="15.6" x14ac:dyDescent="0.25">
      <c r="B56" s="237" t="s">
        <v>97</v>
      </c>
      <c r="C56" s="238">
        <f>VLOOKUP($A$5,'DATA Below Tolerable Standard'!$A$3:$T$1000,19,FALSE)</f>
        <v>6</v>
      </c>
    </row>
    <row r="57" spans="2:3" ht="15.6" x14ac:dyDescent="0.25">
      <c r="B57" s="235" t="s">
        <v>52</v>
      </c>
      <c r="C57" s="235">
        <f>VLOOKUP($A$5,'DATA Below Tolerable Standard'!$A$3:$T$1000,20,FALSE)</f>
        <v>976</v>
      </c>
    </row>
    <row r="60" spans="2:3" ht="15.6" x14ac:dyDescent="0.3">
      <c r="B60" s="135" t="s">
        <v>371</v>
      </c>
    </row>
    <row r="61" spans="2:3" x14ac:dyDescent="0.25">
      <c r="B61" s="122" t="s">
        <v>365</v>
      </c>
      <c r="C61" s="123" t="s">
        <v>366</v>
      </c>
    </row>
    <row r="62" spans="2:3" ht="15.6" x14ac:dyDescent="0.25">
      <c r="B62" s="115"/>
      <c r="C62" s="91" t="s">
        <v>82</v>
      </c>
    </row>
    <row r="63" spans="2:3" ht="15.6" x14ac:dyDescent="0.3">
      <c r="B63" s="206" t="s">
        <v>33</v>
      </c>
      <c r="C63" s="239">
        <f>VLOOKUP($A5,'DATA Below Tolerable Standard'!$A$2:$T$1000,5,FALSE)</f>
        <v>5269297.9799999995</v>
      </c>
    </row>
    <row r="64" spans="2:3" ht="15.6" x14ac:dyDescent="0.25">
      <c r="B64" s="211" t="s">
        <v>1</v>
      </c>
      <c r="C64" s="240">
        <f>VLOOKUP($A6,'DATA Below Tolerable Standard'!$A$2:$T$1000,5,FALSE)</f>
        <v>10292</v>
      </c>
    </row>
    <row r="65" spans="2:3" ht="15.6" x14ac:dyDescent="0.25">
      <c r="B65" s="211" t="s">
        <v>2</v>
      </c>
      <c r="C65" s="240">
        <f>VLOOKUP($A7,'DATA Below Tolerable Standard'!$A$2:$T$1000,5,FALSE)</f>
        <v>0</v>
      </c>
    </row>
    <row r="66" spans="2:3" ht="15.6" x14ac:dyDescent="0.25">
      <c r="B66" s="211" t="s">
        <v>3</v>
      </c>
      <c r="C66" s="240">
        <f>VLOOKUP($A8,'DATA Below Tolerable Standard'!$A$2:$T$1000,5,FALSE)</f>
        <v>0</v>
      </c>
    </row>
    <row r="67" spans="2:3" ht="15.6" x14ac:dyDescent="0.25">
      <c r="B67" s="211" t="s">
        <v>4</v>
      </c>
      <c r="C67" s="240">
        <f>VLOOKUP($A9,'DATA Below Tolerable Standard'!$A$2:$T$1000,5,FALSE)</f>
        <v>1380</v>
      </c>
    </row>
    <row r="68" spans="2:3" ht="15.6" x14ac:dyDescent="0.25">
      <c r="B68" s="211" t="s">
        <v>5</v>
      </c>
      <c r="C68" s="240">
        <f>VLOOKUP($A10,'DATA Below Tolerable Standard'!$A$2:$T$1000,5,FALSE)</f>
        <v>0</v>
      </c>
    </row>
    <row r="69" spans="2:3" ht="15.6" x14ac:dyDescent="0.25">
      <c r="B69" s="211" t="s">
        <v>6</v>
      </c>
      <c r="C69" s="240">
        <f>VLOOKUP($A11,'DATA Below Tolerable Standard'!$A$2:$T$1000,5,FALSE)</f>
        <v>30084</v>
      </c>
    </row>
    <row r="70" spans="2:3" ht="15.6" x14ac:dyDescent="0.25">
      <c r="B70" s="211" t="s">
        <v>7</v>
      </c>
      <c r="C70" s="240">
        <f>VLOOKUP($A12,'DATA Below Tolerable Standard'!$A$2:$T$1000,5,FALSE)</f>
        <v>8135</v>
      </c>
    </row>
    <row r="71" spans="2:3" ht="15.6" x14ac:dyDescent="0.25">
      <c r="B71" s="211" t="s">
        <v>8</v>
      </c>
      <c r="C71" s="240">
        <f>VLOOKUP($A13,'DATA Below Tolerable Standard'!$A$2:$T$1000,5,FALSE)</f>
        <v>0</v>
      </c>
    </row>
    <row r="72" spans="2:3" ht="15.6" x14ac:dyDescent="0.25">
      <c r="B72" s="211" t="s">
        <v>9</v>
      </c>
      <c r="C72" s="240">
        <f>VLOOKUP($A14,'DATA Below Tolerable Standard'!$A$2:$T$1000,5,FALSE)</f>
        <v>0</v>
      </c>
    </row>
    <row r="73" spans="2:3" ht="15.6" x14ac:dyDescent="0.25">
      <c r="B73" s="211" t="s">
        <v>10</v>
      </c>
      <c r="C73" s="240">
        <f>VLOOKUP($A15,'DATA Below Tolerable Standard'!$A$2:$T$1000,5,FALSE)</f>
        <v>0</v>
      </c>
    </row>
    <row r="74" spans="2:3" ht="15.6" x14ac:dyDescent="0.25">
      <c r="B74" s="211" t="s">
        <v>11</v>
      </c>
      <c r="C74" s="240">
        <f>VLOOKUP($A16,'DATA Below Tolerable Standard'!$A$2:$T$1000,5,FALSE)</f>
        <v>0</v>
      </c>
    </row>
    <row r="75" spans="2:3" ht="15.6" x14ac:dyDescent="0.25">
      <c r="B75" s="211" t="s">
        <v>12</v>
      </c>
      <c r="C75" s="240">
        <f>VLOOKUP($A17,'DATA Below Tolerable Standard'!$A$2:$T$1000,5,FALSE)</f>
        <v>0</v>
      </c>
    </row>
    <row r="76" spans="2:3" ht="15.6" x14ac:dyDescent="0.25">
      <c r="B76" s="211" t="s">
        <v>14</v>
      </c>
      <c r="C76" s="240">
        <f>VLOOKUP($A18,'DATA Below Tolerable Standard'!$A$2:$T$1000,5,FALSE)</f>
        <v>0</v>
      </c>
    </row>
    <row r="77" spans="2:3" ht="15.6" x14ac:dyDescent="0.25">
      <c r="B77" s="211" t="s">
        <v>15</v>
      </c>
      <c r="C77" s="240">
        <f>VLOOKUP($A19,'DATA Below Tolerable Standard'!$A$2:$T$1000,5,FALSE)</f>
        <v>0</v>
      </c>
    </row>
    <row r="78" spans="2:3" ht="15.6" x14ac:dyDescent="0.25">
      <c r="B78" s="211" t="s">
        <v>16</v>
      </c>
      <c r="C78" s="240">
        <f>VLOOKUP($A20,'DATA Below Tolerable Standard'!$A$2:$T$1000,5,FALSE)</f>
        <v>5141852.68</v>
      </c>
    </row>
    <row r="79" spans="2:3" ht="15.6" x14ac:dyDescent="0.25">
      <c r="B79" s="211" t="s">
        <v>17</v>
      </c>
      <c r="C79" s="240">
        <f>VLOOKUP($A21,'DATA Below Tolerable Standard'!$A$2:$T$1000,5,FALSE)</f>
        <v>24013</v>
      </c>
    </row>
    <row r="80" spans="2:3" ht="15.6" x14ac:dyDescent="0.25">
      <c r="B80" s="211" t="s">
        <v>18</v>
      </c>
      <c r="C80" s="240">
        <f>VLOOKUP($A22,'DATA Below Tolerable Standard'!$A$2:$T$1000,5,FALSE)</f>
        <v>0</v>
      </c>
    </row>
    <row r="81" spans="2:3" ht="15.6" x14ac:dyDescent="0.25">
      <c r="B81" s="211" t="s">
        <v>19</v>
      </c>
      <c r="C81" s="240">
        <f>VLOOKUP($A23,'DATA Below Tolerable Standard'!$A$2:$T$1000,5,FALSE)</f>
        <v>0</v>
      </c>
    </row>
    <row r="82" spans="2:3" ht="15.6" x14ac:dyDescent="0.25">
      <c r="B82" s="211" t="s">
        <v>20</v>
      </c>
      <c r="C82" s="240">
        <f>VLOOKUP($A24,'DATA Below Tolerable Standard'!$A$2:$T$1000,5,FALSE)</f>
        <v>0</v>
      </c>
    </row>
    <row r="83" spans="2:3" ht="15.6" x14ac:dyDescent="0.25">
      <c r="B83" s="211" t="s">
        <v>269</v>
      </c>
      <c r="C83" s="240">
        <f>VLOOKUP($A25,'DATA Below Tolerable Standard'!$A$2:$T$1000,5,FALSE)</f>
        <v>0</v>
      </c>
    </row>
    <row r="84" spans="2:3" ht="15.6" x14ac:dyDescent="0.25">
      <c r="B84" s="211" t="s">
        <v>21</v>
      </c>
      <c r="C84" s="240">
        <f>VLOOKUP($A26,'DATA Below Tolerable Standard'!$A$2:$T$1000,5,FALSE)</f>
        <v>0</v>
      </c>
    </row>
    <row r="85" spans="2:3" ht="15.6" x14ac:dyDescent="0.25">
      <c r="B85" s="211" t="s">
        <v>22</v>
      </c>
      <c r="C85" s="240">
        <f>VLOOKUP($A27,'DATA Below Tolerable Standard'!$A$2:$T$1000,5,FALSE)</f>
        <v>27414</v>
      </c>
    </row>
    <row r="86" spans="2:3" ht="15.6" x14ac:dyDescent="0.25">
      <c r="B86" s="211" t="s">
        <v>23</v>
      </c>
      <c r="C86" s="240">
        <f>VLOOKUP($A28,'DATA Below Tolerable Standard'!$A$2:$T$1000,5,FALSE)</f>
        <v>0</v>
      </c>
    </row>
    <row r="87" spans="2:3" ht="15.6" x14ac:dyDescent="0.25">
      <c r="B87" s="211" t="s">
        <v>24</v>
      </c>
      <c r="C87" s="240">
        <f>VLOOKUP($A29,'DATA Below Tolerable Standard'!$A$2:$T$1000,5,FALSE)</f>
        <v>0</v>
      </c>
    </row>
    <row r="88" spans="2:3" ht="15.6" x14ac:dyDescent="0.25">
      <c r="B88" s="211" t="s">
        <v>25</v>
      </c>
      <c r="C88" s="240">
        <f>VLOOKUP($A30,'DATA Below Tolerable Standard'!$A$2:$T$1000,5,FALSE)</f>
        <v>0</v>
      </c>
    </row>
    <row r="89" spans="2:3" ht="15.6" x14ac:dyDescent="0.25">
      <c r="B89" s="211" t="s">
        <v>26</v>
      </c>
      <c r="C89" s="240">
        <f>VLOOKUP($A31,'DATA Below Tolerable Standard'!$A$2:$T$1000,5,FALSE)</f>
        <v>0</v>
      </c>
    </row>
    <row r="90" spans="2:3" ht="15.6" x14ac:dyDescent="0.25">
      <c r="B90" s="211" t="s">
        <v>27</v>
      </c>
      <c r="C90" s="240">
        <f>VLOOKUP($A32,'DATA Below Tolerable Standard'!$A$2:$T$1000,5,FALSE)</f>
        <v>0</v>
      </c>
    </row>
    <row r="91" spans="2:3" ht="15.6" x14ac:dyDescent="0.25">
      <c r="B91" s="211" t="s">
        <v>28</v>
      </c>
      <c r="C91" s="240">
        <f>VLOOKUP($A33,'DATA Below Tolerable Standard'!$A$2:$T$1000,5,FALSE)</f>
        <v>12677.2</v>
      </c>
    </row>
    <row r="92" spans="2:3" ht="15.6" x14ac:dyDescent="0.25">
      <c r="B92" s="211" t="s">
        <v>29</v>
      </c>
      <c r="C92" s="240">
        <f>VLOOKUP($A34,'DATA Below Tolerable Standard'!$A$2:$T$1000,5,FALSE)</f>
        <v>13450.1</v>
      </c>
    </row>
    <row r="93" spans="2:3" ht="15.6" x14ac:dyDescent="0.25">
      <c r="B93" s="211" t="s">
        <v>30</v>
      </c>
      <c r="C93" s="240">
        <f>VLOOKUP($A35,'DATA Below Tolerable Standard'!$A$2:$T$1000,5,FALSE)</f>
        <v>0</v>
      </c>
    </row>
    <row r="94" spans="2:3" ht="15.6" x14ac:dyDescent="0.25">
      <c r="B94" s="211" t="s">
        <v>31</v>
      </c>
      <c r="C94" s="240">
        <f>VLOOKUP($A36,'DATA Below Tolerable Standard'!$A$2:$T$1000,5,FALSE)</f>
        <v>0</v>
      </c>
    </row>
    <row r="95" spans="2:3" ht="15.6" x14ac:dyDescent="0.25">
      <c r="B95" s="212" t="s">
        <v>32</v>
      </c>
      <c r="C95" s="241">
        <f>VLOOKUP($A37,'DATA Below Tolerable Standard'!$A$2:$T$1000,5,FALSE)</f>
        <v>0</v>
      </c>
    </row>
  </sheetData>
  <dataValidations count="1">
    <dataValidation type="list" allowBlank="1" showInputMessage="1" showErrorMessage="1" sqref="H1" xr:uid="{00000000-0002-0000-0F00-000000000000}">
      <formula1>"2014-15,2015-16,2016-17,2017-18,2018-19,2019-20,2020-21,2021-22,2022-23"</formula1>
    </dataValidation>
  </dataValidations>
  <hyperlinks>
    <hyperlink ref="B3" location="CONTENTS!A1" display="back to contents" xr:uid="{00000000-0004-0000-0F00-000000000000}"/>
    <hyperlink ref="C3" location="Notes!A1" display="Go to specific notes" xr:uid="{00000000-0004-0000-0F00-000001000000}"/>
    <hyperlink ref="B41" location="CONTENTS!A1" display="back to contents" xr:uid="{00000000-0004-0000-0F00-000002000000}"/>
    <hyperlink ref="C41" location="Notes!A1" display="Go to specific notes" xr:uid="{00000000-0004-0000-0F00-000003000000}"/>
    <hyperlink ref="B61" location="CONTENTS!A1" display="back to contents" xr:uid="{00000000-0004-0000-0F00-000004000000}"/>
    <hyperlink ref="C61" location="Notes!A1" display="Go to specific notes" xr:uid="{00000000-0004-0000-0F00-000005000000}"/>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16"/>
  <sheetViews>
    <sheetView workbookViewId="0"/>
  </sheetViews>
  <sheetFormatPr defaultColWidth="8" defaultRowHeight="13.2" x14ac:dyDescent="0.25"/>
  <cols>
    <col min="1" max="1" width="36" style="73" customWidth="1"/>
    <col min="2" max="2" width="68.21875" style="64" bestFit="1" customWidth="1"/>
    <col min="3" max="3" width="94.5546875" style="64" customWidth="1"/>
    <col min="4" max="16384" width="8" style="64"/>
  </cols>
  <sheetData>
    <row r="1" spans="1:3" ht="15.6" x14ac:dyDescent="0.3">
      <c r="A1" s="251" t="s">
        <v>345</v>
      </c>
      <c r="B1" s="63"/>
    </row>
    <row r="2" spans="1:3" ht="14.7" customHeight="1" x14ac:dyDescent="0.25">
      <c r="A2" s="65" t="s">
        <v>346</v>
      </c>
      <c r="B2" s="66"/>
    </row>
    <row r="3" spans="1:3" ht="14.7" customHeight="1" x14ac:dyDescent="0.25">
      <c r="A3" s="65"/>
      <c r="B3" s="66"/>
    </row>
    <row r="4" spans="1:3" ht="30" customHeight="1" x14ac:dyDescent="0.25">
      <c r="A4" s="67" t="s">
        <v>347</v>
      </c>
      <c r="B4" s="68" t="s">
        <v>348</v>
      </c>
      <c r="C4" s="67" t="s">
        <v>349</v>
      </c>
    </row>
    <row r="5" spans="1:3" ht="18.75" customHeight="1" x14ac:dyDescent="0.25">
      <c r="A5" s="69" t="s">
        <v>350</v>
      </c>
      <c r="B5" s="68"/>
    </row>
    <row r="6" spans="1:3" ht="18.75" customHeight="1" x14ac:dyDescent="0.25">
      <c r="A6" s="70" t="s">
        <v>351</v>
      </c>
      <c r="B6" s="71" t="s">
        <v>352</v>
      </c>
      <c r="C6" s="72" t="s">
        <v>351</v>
      </c>
    </row>
    <row r="7" spans="1:3" ht="15" x14ac:dyDescent="0.25">
      <c r="A7" s="70" t="s">
        <v>289</v>
      </c>
      <c r="B7" s="66" t="s">
        <v>353</v>
      </c>
      <c r="C7" s="72" t="s">
        <v>289</v>
      </c>
    </row>
    <row r="8" spans="1:3" ht="23.25" customHeight="1" x14ac:dyDescent="0.25">
      <c r="B8" s="47"/>
    </row>
    <row r="9" spans="1:3" ht="30" customHeight="1" x14ac:dyDescent="0.25">
      <c r="A9" s="69" t="s">
        <v>354</v>
      </c>
      <c r="B9" s="74"/>
    </row>
    <row r="10" spans="1:3" ht="15" x14ac:dyDescent="0.25">
      <c r="A10" s="70" t="s">
        <v>98</v>
      </c>
      <c r="B10" s="71" t="s">
        <v>98</v>
      </c>
      <c r="C10" s="72" t="s">
        <v>39</v>
      </c>
    </row>
    <row r="11" spans="1:3" ht="15" x14ac:dyDescent="0.25">
      <c r="A11" s="70" t="s">
        <v>355</v>
      </c>
      <c r="B11" s="66" t="s">
        <v>355</v>
      </c>
      <c r="C11" s="72" t="s">
        <v>268</v>
      </c>
    </row>
    <row r="12" spans="1:3" s="75" customFormat="1" ht="15" x14ac:dyDescent="0.25">
      <c r="A12" s="70" t="s">
        <v>34</v>
      </c>
      <c r="B12" s="71" t="s">
        <v>34</v>
      </c>
      <c r="C12" s="72" t="s">
        <v>56</v>
      </c>
    </row>
    <row r="13" spans="1:3" s="75" customFormat="1" ht="15" x14ac:dyDescent="0.25">
      <c r="A13" s="70" t="s">
        <v>356</v>
      </c>
      <c r="B13" s="66" t="s">
        <v>356</v>
      </c>
      <c r="C13" s="72" t="s">
        <v>357</v>
      </c>
    </row>
    <row r="14" spans="1:3" s="75" customFormat="1" ht="15" x14ac:dyDescent="0.25">
      <c r="A14" s="70" t="s">
        <v>51</v>
      </c>
      <c r="B14" s="71" t="s">
        <v>51</v>
      </c>
      <c r="C14" s="72" t="s">
        <v>37</v>
      </c>
    </row>
    <row r="15" spans="1:3" s="75" customFormat="1" ht="15" x14ac:dyDescent="0.25">
      <c r="A15" s="70" t="s">
        <v>321</v>
      </c>
      <c r="B15" s="66" t="s">
        <v>321</v>
      </c>
      <c r="C15" s="72" t="s">
        <v>81</v>
      </c>
    </row>
    <row r="16" spans="1:3" s="75" customFormat="1" ht="15" x14ac:dyDescent="0.25">
      <c r="A16" s="70" t="s">
        <v>325</v>
      </c>
      <c r="B16" s="71" t="s">
        <v>325</v>
      </c>
      <c r="C16" s="72" t="s">
        <v>358</v>
      </c>
    </row>
  </sheetData>
  <hyperlinks>
    <hyperlink ref="A6" location="'Cover Sheet'!A1" display="Cover Sheet" xr:uid="{00000000-0004-0000-0100-000000000000}"/>
    <hyperlink ref="A7" location="Notes!A1" display="Notes" xr:uid="{00000000-0004-0000-0100-000001000000}"/>
    <hyperlink ref="A10" location="'SoA overview'!A1" display="Scheme of Assistance, Overview: 2014-15" xr:uid="{00000000-0004-0000-0100-000002000000}"/>
    <hyperlink ref="A11" location="'All Grants'!A1" display="Scheme of Assistance, Grants: 2014-15" xr:uid="{00000000-0004-0000-0100-000003000000}"/>
    <hyperlink ref="A12" location="'Disabled adaptations'!A1" display="Scheme of Assistance, Disabled Adaptions: 2014/15" xr:uid="{00000000-0004-0000-0100-000004000000}"/>
    <hyperlink ref="A13" location="'Work and statutory notices'!A1" display="Scheme of Assistance, Work and Statutory Notices: 2014/15" xr:uid="{00000000-0004-0000-0100-000005000000}"/>
    <hyperlink ref="A14" location="'Other assistance'!A1" display="Scheme of Assistance, Other Assistance: 2014/15" xr:uid="{00000000-0004-0000-0100-000006000000}"/>
    <hyperlink ref="A15" location="'Non-financial assistance'!A1" display="Scheme of Assistance, Non-Financial Assistance: 2014/15" xr:uid="{00000000-0004-0000-0100-000007000000}"/>
    <hyperlink ref="A16" location="'Below Tolerable Standard'!A1" display="Scheme of Assistance, Below Tolerable Standard: 2014/15" xr:uid="{00000000-0004-0000-0100-000008000000}"/>
  </hyperlinks>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AQ300"/>
  <sheetViews>
    <sheetView workbookViewId="0">
      <pane xSplit="2" ySplit="3" topLeftCell="C281" activePane="bottomRight" state="frozen"/>
      <selection activeCell="M310" sqref="M310"/>
      <selection pane="topRight" activeCell="M310" sqref="M310"/>
      <selection pane="bottomLeft" activeCell="M310" sqref="M310"/>
      <selection pane="bottomRight" activeCell="M310" sqref="M310"/>
    </sheetView>
  </sheetViews>
  <sheetFormatPr defaultRowHeight="13.2" x14ac:dyDescent="0.25"/>
  <cols>
    <col min="1" max="1" width="18.21875" bestFit="1" customWidth="1"/>
    <col min="3" max="3" width="26.21875" bestFit="1" customWidth="1"/>
    <col min="4" max="4" width="13.5546875" bestFit="1" customWidth="1"/>
    <col min="5" max="5" width="14.21875" bestFit="1" customWidth="1"/>
    <col min="6" max="6" width="15" bestFit="1" customWidth="1"/>
    <col min="7" max="7" width="16.21875" bestFit="1" customWidth="1"/>
    <col min="8" max="8" width="16.77734375" bestFit="1" customWidth="1"/>
    <col min="9" max="9" width="18.21875" bestFit="1" customWidth="1"/>
    <col min="10" max="10" width="16.44140625" bestFit="1" customWidth="1"/>
    <col min="11" max="11" width="17.77734375" bestFit="1" customWidth="1"/>
    <col min="12" max="12" width="15.21875" bestFit="1" customWidth="1"/>
    <col min="13" max="13" width="16.21875" bestFit="1" customWidth="1"/>
    <col min="14" max="14" width="17.21875" bestFit="1" customWidth="1"/>
    <col min="15" max="15" width="18.44140625" bestFit="1" customWidth="1"/>
    <col min="16" max="16" width="25" bestFit="1" customWidth="1"/>
    <col min="17" max="17" width="26.21875" bestFit="1" customWidth="1"/>
    <col min="18" max="18" width="27" bestFit="1" customWidth="1"/>
    <col min="19" max="19" width="28.21875" bestFit="1" customWidth="1"/>
    <col min="20" max="20" width="26.5546875" bestFit="1" customWidth="1"/>
    <col min="21" max="21" width="27.77734375" bestFit="1" customWidth="1"/>
    <col min="22" max="22" width="25" bestFit="1" customWidth="1"/>
    <col min="23" max="23" width="26.21875" bestFit="1" customWidth="1"/>
    <col min="24" max="24" width="25.21875" bestFit="1" customWidth="1"/>
    <col min="25" max="25" width="26.5546875" bestFit="1" customWidth="1"/>
    <col min="26" max="26" width="17.21875" bestFit="1" customWidth="1"/>
    <col min="27" max="27" width="18.44140625" bestFit="1" customWidth="1"/>
    <col min="28" max="28" width="19.21875" bestFit="1" customWidth="1"/>
    <col min="29" max="29" width="20.21875" bestFit="1" customWidth="1"/>
    <col min="30" max="30" width="18.77734375" bestFit="1" customWidth="1"/>
    <col min="31" max="31" width="19.77734375" bestFit="1" customWidth="1"/>
    <col min="32" max="32" width="17.21875" bestFit="1" customWidth="1"/>
    <col min="33" max="33" width="18.44140625" bestFit="1" customWidth="1"/>
    <col min="34" max="34" width="19.21875" bestFit="1" customWidth="1"/>
    <col min="35" max="35" width="20.44140625" bestFit="1" customWidth="1"/>
    <col min="36" max="36" width="12.44140625" bestFit="1" customWidth="1"/>
    <col min="37" max="38" width="13.77734375" bestFit="1" customWidth="1"/>
    <col min="39" max="39" width="17" bestFit="1" customWidth="1"/>
    <col min="40" max="40" width="19.44140625" bestFit="1" customWidth="1"/>
    <col min="41" max="41" width="14.5546875" bestFit="1" customWidth="1"/>
    <col min="42" max="42" width="12" bestFit="1" customWidth="1"/>
    <col min="43" max="43" width="13.21875" bestFit="1" customWidth="1"/>
  </cols>
  <sheetData>
    <row r="1" spans="1:43" x14ac:dyDescent="0.25">
      <c r="A1" t="s">
        <v>98</v>
      </c>
    </row>
    <row r="2" spans="1:43" x14ac:dyDescent="0.25">
      <c r="C2">
        <v>1</v>
      </c>
      <c r="D2">
        <v>2</v>
      </c>
      <c r="E2">
        <v>3</v>
      </c>
      <c r="F2">
        <v>4</v>
      </c>
      <c r="G2">
        <v>5</v>
      </c>
      <c r="H2">
        <v>6</v>
      </c>
      <c r="I2">
        <v>7</v>
      </c>
      <c r="J2">
        <v>8</v>
      </c>
      <c r="K2">
        <v>9</v>
      </c>
      <c r="L2">
        <v>10</v>
      </c>
      <c r="M2">
        <v>11</v>
      </c>
      <c r="N2">
        <v>12</v>
      </c>
      <c r="O2">
        <v>13</v>
      </c>
      <c r="P2">
        <v>14</v>
      </c>
      <c r="Q2">
        <v>15</v>
      </c>
      <c r="R2">
        <v>16</v>
      </c>
      <c r="S2">
        <v>17</v>
      </c>
      <c r="T2">
        <v>18</v>
      </c>
      <c r="U2">
        <v>19</v>
      </c>
      <c r="V2">
        <v>20</v>
      </c>
      <c r="W2">
        <v>21</v>
      </c>
      <c r="X2">
        <v>22</v>
      </c>
      <c r="Y2">
        <v>23</v>
      </c>
      <c r="Z2">
        <v>24</v>
      </c>
      <c r="AA2">
        <v>25</v>
      </c>
      <c r="AB2">
        <v>26</v>
      </c>
      <c r="AC2">
        <v>27</v>
      </c>
      <c r="AD2">
        <v>28</v>
      </c>
      <c r="AE2">
        <v>29</v>
      </c>
      <c r="AF2">
        <v>30</v>
      </c>
      <c r="AG2">
        <v>31</v>
      </c>
      <c r="AH2">
        <v>32</v>
      </c>
      <c r="AI2">
        <v>33</v>
      </c>
      <c r="AJ2">
        <v>34</v>
      </c>
      <c r="AK2">
        <v>35</v>
      </c>
      <c r="AL2">
        <v>36</v>
      </c>
      <c r="AM2">
        <v>37</v>
      </c>
      <c r="AN2">
        <v>38</v>
      </c>
      <c r="AO2">
        <v>39</v>
      </c>
      <c r="AP2">
        <v>40</v>
      </c>
      <c r="AQ2">
        <v>41</v>
      </c>
    </row>
    <row r="3" spans="1:43" x14ac:dyDescent="0.25">
      <c r="A3" t="s">
        <v>99</v>
      </c>
      <c r="B3" t="s">
        <v>100</v>
      </c>
      <c r="D3" s="5" t="s">
        <v>102</v>
      </c>
      <c r="E3" s="5" t="s">
        <v>103</v>
      </c>
      <c r="F3" s="5" t="s">
        <v>104</v>
      </c>
      <c r="G3" s="5" t="s">
        <v>105</v>
      </c>
      <c r="H3" s="5" t="s">
        <v>106</v>
      </c>
      <c r="I3" s="5" t="s">
        <v>107</v>
      </c>
      <c r="J3" s="5" t="s">
        <v>108</v>
      </c>
      <c r="K3" s="5" t="s">
        <v>109</v>
      </c>
      <c r="L3" s="5" t="s">
        <v>110</v>
      </c>
      <c r="M3" s="5" t="s">
        <v>111</v>
      </c>
      <c r="N3" s="5" t="s">
        <v>112</v>
      </c>
      <c r="O3" s="5" t="s">
        <v>113</v>
      </c>
      <c r="P3" s="5" t="s">
        <v>114</v>
      </c>
      <c r="Q3" s="5" t="s">
        <v>115</v>
      </c>
      <c r="R3" s="5" t="s">
        <v>116</v>
      </c>
      <c r="S3" s="5" t="s">
        <v>117</v>
      </c>
      <c r="T3" s="5" t="s">
        <v>118</v>
      </c>
      <c r="U3" s="5" t="s">
        <v>119</v>
      </c>
      <c r="V3" s="5" t="s">
        <v>120</v>
      </c>
      <c r="W3" s="5" t="s">
        <v>121</v>
      </c>
      <c r="X3" s="5" t="s">
        <v>122</v>
      </c>
      <c r="Y3" s="5" t="s">
        <v>123</v>
      </c>
      <c r="Z3" s="5" t="s">
        <v>124</v>
      </c>
      <c r="AA3" s="5" t="s">
        <v>125</v>
      </c>
      <c r="AB3" s="5" t="s">
        <v>126</v>
      </c>
      <c r="AC3" s="5" t="s">
        <v>127</v>
      </c>
      <c r="AD3" s="5" t="s">
        <v>128</v>
      </c>
      <c r="AE3" s="5" t="s">
        <v>129</v>
      </c>
      <c r="AF3" s="5" t="s">
        <v>130</v>
      </c>
      <c r="AG3" s="5" t="s">
        <v>131</v>
      </c>
      <c r="AH3" s="5" t="s">
        <v>132</v>
      </c>
      <c r="AI3" s="5" t="s">
        <v>133</v>
      </c>
      <c r="AJ3" s="5" t="s">
        <v>134</v>
      </c>
      <c r="AK3" s="5" t="s">
        <v>135</v>
      </c>
      <c r="AL3" s="5" t="s">
        <v>136</v>
      </c>
      <c r="AM3" s="5" t="s">
        <v>137</v>
      </c>
      <c r="AN3" s="5" t="s">
        <v>138</v>
      </c>
      <c r="AO3" s="5" t="s">
        <v>139</v>
      </c>
      <c r="AP3" s="5" t="s">
        <v>140</v>
      </c>
      <c r="AQ3" s="5" t="s">
        <v>141</v>
      </c>
    </row>
    <row r="4" spans="1:43" x14ac:dyDescent="0.25">
      <c r="A4" s="3" t="s">
        <v>1</v>
      </c>
      <c r="B4" s="3" t="s">
        <v>101</v>
      </c>
      <c r="C4" s="4" t="str">
        <f>A4&amp;B4</f>
        <v>Aberdeen City2014-15</v>
      </c>
      <c r="D4" s="36">
        <v>186</v>
      </c>
      <c r="E4" s="36">
        <v>680799</v>
      </c>
      <c r="F4" s="36">
        <v>37</v>
      </c>
      <c r="G4" s="36">
        <v>35063</v>
      </c>
      <c r="H4" s="36">
        <v>0</v>
      </c>
      <c r="I4" s="36">
        <v>0</v>
      </c>
      <c r="J4" s="36">
        <v>0</v>
      </c>
      <c r="K4" s="36">
        <v>0</v>
      </c>
      <c r="L4" s="36">
        <v>37</v>
      </c>
      <c r="M4" s="36">
        <v>35063</v>
      </c>
      <c r="N4" s="36">
        <v>0</v>
      </c>
      <c r="O4" s="36">
        <v>0</v>
      </c>
      <c r="P4" s="36">
        <v>38</v>
      </c>
      <c r="Q4" s="36">
        <v>131671</v>
      </c>
      <c r="R4" s="36">
        <v>0</v>
      </c>
      <c r="S4" s="36">
        <v>0</v>
      </c>
      <c r="T4" s="36">
        <v>0</v>
      </c>
      <c r="U4" s="36">
        <v>0</v>
      </c>
      <c r="V4" s="36">
        <v>38</v>
      </c>
      <c r="W4" s="36">
        <v>131671</v>
      </c>
      <c r="X4" s="36">
        <v>0</v>
      </c>
      <c r="Y4" s="36">
        <v>0</v>
      </c>
      <c r="Z4" s="36">
        <v>37</v>
      </c>
      <c r="AA4" s="36">
        <v>35063</v>
      </c>
      <c r="AB4" s="36">
        <v>0</v>
      </c>
      <c r="AC4" s="36">
        <v>0</v>
      </c>
      <c r="AD4" s="36">
        <v>0</v>
      </c>
      <c r="AE4" s="36">
        <v>0</v>
      </c>
      <c r="AF4" s="36">
        <v>37</v>
      </c>
      <c r="AG4" s="36">
        <v>35063</v>
      </c>
      <c r="AH4" s="36">
        <v>0</v>
      </c>
      <c r="AI4" s="36">
        <v>0</v>
      </c>
      <c r="AJ4" s="36">
        <v>386844</v>
      </c>
      <c r="AK4" s="36">
        <v>0</v>
      </c>
      <c r="AL4" s="36">
        <v>171000</v>
      </c>
      <c r="AM4" s="36">
        <v>215844</v>
      </c>
      <c r="AN4" s="36">
        <v>0</v>
      </c>
      <c r="AO4" s="36">
        <v>0</v>
      </c>
      <c r="AP4" s="36">
        <v>298</v>
      </c>
      <c r="AQ4" s="36">
        <v>1269440</v>
      </c>
    </row>
    <row r="5" spans="1:43" x14ac:dyDescent="0.25">
      <c r="A5" s="3" t="s">
        <v>2</v>
      </c>
      <c r="B5" s="3" t="s">
        <v>101</v>
      </c>
      <c r="C5" s="4" t="str">
        <f t="shared" ref="C5:C68" si="0">A5&amp;B5</f>
        <v>Aberdeenshire2014-15</v>
      </c>
      <c r="D5" s="36">
        <v>205</v>
      </c>
      <c r="E5" s="36">
        <v>893101.61</v>
      </c>
      <c r="F5" s="36">
        <v>0</v>
      </c>
      <c r="G5" s="36">
        <v>0</v>
      </c>
      <c r="H5" s="36">
        <v>0</v>
      </c>
      <c r="I5" s="36">
        <v>0</v>
      </c>
      <c r="J5" s="36">
        <v>0</v>
      </c>
      <c r="K5" s="36">
        <v>0</v>
      </c>
      <c r="L5" s="36">
        <v>0</v>
      </c>
      <c r="M5" s="36">
        <v>0</v>
      </c>
      <c r="N5" s="36">
        <v>0</v>
      </c>
      <c r="O5" s="36">
        <v>0</v>
      </c>
      <c r="P5" s="36">
        <v>0</v>
      </c>
      <c r="Q5" s="36">
        <v>0</v>
      </c>
      <c r="R5" s="36">
        <v>0</v>
      </c>
      <c r="S5" s="36">
        <v>0</v>
      </c>
      <c r="T5" s="36">
        <v>0</v>
      </c>
      <c r="U5" s="36">
        <v>0</v>
      </c>
      <c r="V5" s="36">
        <v>0</v>
      </c>
      <c r="W5" s="36">
        <v>0</v>
      </c>
      <c r="X5" s="36">
        <v>0</v>
      </c>
      <c r="Y5" s="36">
        <v>0</v>
      </c>
      <c r="Z5" s="36">
        <v>712</v>
      </c>
      <c r="AA5" s="36">
        <v>210718</v>
      </c>
      <c r="AB5" s="36">
        <v>0</v>
      </c>
      <c r="AC5" s="36">
        <v>0</v>
      </c>
      <c r="AD5" s="36">
        <v>0</v>
      </c>
      <c r="AE5" s="36">
        <v>0</v>
      </c>
      <c r="AF5" s="36">
        <v>0</v>
      </c>
      <c r="AG5" s="36">
        <v>0</v>
      </c>
      <c r="AH5" s="36">
        <v>712</v>
      </c>
      <c r="AI5" s="36">
        <v>210718</v>
      </c>
      <c r="AJ5" s="19">
        <v>0</v>
      </c>
      <c r="AK5" s="36">
        <v>0</v>
      </c>
      <c r="AL5" s="36">
        <v>0</v>
      </c>
      <c r="AM5" s="36">
        <v>0</v>
      </c>
      <c r="AN5" s="36">
        <v>0</v>
      </c>
      <c r="AO5" s="36">
        <v>0</v>
      </c>
      <c r="AP5" s="19">
        <v>917</v>
      </c>
      <c r="AQ5" s="36">
        <v>1103819.6099999999</v>
      </c>
    </row>
    <row r="6" spans="1:43" x14ac:dyDescent="0.25">
      <c r="A6" s="3" t="s">
        <v>3</v>
      </c>
      <c r="B6" s="3" t="s">
        <v>101</v>
      </c>
      <c r="C6" s="4" t="str">
        <f t="shared" si="0"/>
        <v>Angus2014-15</v>
      </c>
      <c r="D6" s="36">
        <v>125</v>
      </c>
      <c r="E6" s="36">
        <v>374316.63</v>
      </c>
      <c r="F6" s="36">
        <v>0</v>
      </c>
      <c r="G6" s="36">
        <v>0</v>
      </c>
      <c r="H6" s="36">
        <v>0</v>
      </c>
      <c r="I6" s="36">
        <v>0</v>
      </c>
      <c r="J6" s="36">
        <v>0</v>
      </c>
      <c r="K6" s="36">
        <v>0</v>
      </c>
      <c r="L6" s="36">
        <v>0</v>
      </c>
      <c r="M6" s="36">
        <v>0</v>
      </c>
      <c r="N6" s="36">
        <v>0</v>
      </c>
      <c r="O6" s="36">
        <v>0</v>
      </c>
      <c r="P6" s="36">
        <v>0</v>
      </c>
      <c r="Q6" s="36">
        <v>0</v>
      </c>
      <c r="R6" s="36">
        <v>0</v>
      </c>
      <c r="S6" s="36">
        <v>0</v>
      </c>
      <c r="T6" s="36">
        <v>0</v>
      </c>
      <c r="U6" s="36">
        <v>0</v>
      </c>
      <c r="V6" s="36">
        <v>0</v>
      </c>
      <c r="W6" s="36">
        <v>0</v>
      </c>
      <c r="X6" s="36">
        <v>0</v>
      </c>
      <c r="Y6" s="36">
        <v>0</v>
      </c>
      <c r="Z6" s="36">
        <v>0</v>
      </c>
      <c r="AA6" s="36">
        <v>0</v>
      </c>
      <c r="AB6" s="36">
        <v>0</v>
      </c>
      <c r="AC6" s="36">
        <v>0</v>
      </c>
      <c r="AD6" s="36">
        <v>0</v>
      </c>
      <c r="AE6" s="36">
        <v>0</v>
      </c>
      <c r="AF6" s="36">
        <v>0</v>
      </c>
      <c r="AG6" s="36">
        <v>0</v>
      </c>
      <c r="AH6" s="36">
        <v>0</v>
      </c>
      <c r="AI6" s="36">
        <v>0</v>
      </c>
      <c r="AJ6" s="36">
        <v>274504</v>
      </c>
      <c r="AK6" s="36">
        <v>0</v>
      </c>
      <c r="AL6" s="36">
        <v>85450</v>
      </c>
      <c r="AM6" s="36">
        <v>188004</v>
      </c>
      <c r="AN6" s="36">
        <v>0</v>
      </c>
      <c r="AO6" s="36">
        <v>1050</v>
      </c>
      <c r="AP6" s="36">
        <v>125</v>
      </c>
      <c r="AQ6" s="36">
        <v>648820.63</v>
      </c>
    </row>
    <row r="7" spans="1:43" x14ac:dyDescent="0.25">
      <c r="A7" s="3" t="s">
        <v>4</v>
      </c>
      <c r="B7" s="3" t="s">
        <v>101</v>
      </c>
      <c r="C7" s="4" t="str">
        <f t="shared" si="0"/>
        <v>Argyll &amp; Bute2014-15</v>
      </c>
      <c r="D7" s="19">
        <v>160</v>
      </c>
      <c r="E7" s="36">
        <v>712413</v>
      </c>
      <c r="F7" s="36">
        <v>0</v>
      </c>
      <c r="G7" s="36">
        <v>0</v>
      </c>
      <c r="H7" s="36">
        <v>0</v>
      </c>
      <c r="I7" s="36">
        <v>0</v>
      </c>
      <c r="J7" s="36">
        <v>0</v>
      </c>
      <c r="K7" s="36">
        <v>0</v>
      </c>
      <c r="L7" s="36">
        <v>0</v>
      </c>
      <c r="M7" s="36">
        <v>0</v>
      </c>
      <c r="N7" s="36">
        <v>0</v>
      </c>
      <c r="O7" s="36">
        <v>0</v>
      </c>
      <c r="P7" s="36">
        <v>33</v>
      </c>
      <c r="Q7" s="36">
        <v>300964</v>
      </c>
      <c r="R7" s="36">
        <v>30</v>
      </c>
      <c r="S7" s="36">
        <v>262074</v>
      </c>
      <c r="T7" s="36">
        <v>0</v>
      </c>
      <c r="U7" s="36">
        <v>0</v>
      </c>
      <c r="V7" s="36">
        <v>3</v>
      </c>
      <c r="W7" s="36">
        <v>38890</v>
      </c>
      <c r="X7" s="36">
        <v>0</v>
      </c>
      <c r="Y7" s="36">
        <v>0</v>
      </c>
      <c r="Z7" s="36">
        <v>74</v>
      </c>
      <c r="AA7" s="36">
        <v>279442</v>
      </c>
      <c r="AB7" s="36">
        <v>74</v>
      </c>
      <c r="AC7" s="36">
        <v>279442</v>
      </c>
      <c r="AD7" s="36">
        <v>0</v>
      </c>
      <c r="AE7" s="36">
        <v>0</v>
      </c>
      <c r="AF7" s="36">
        <v>0</v>
      </c>
      <c r="AG7" s="36">
        <v>0</v>
      </c>
      <c r="AH7" s="36">
        <v>0</v>
      </c>
      <c r="AI7" s="36">
        <v>0</v>
      </c>
      <c r="AJ7" s="36">
        <v>0</v>
      </c>
      <c r="AK7" s="36">
        <v>0</v>
      </c>
      <c r="AL7" s="36">
        <v>0</v>
      </c>
      <c r="AM7" s="36">
        <v>0</v>
      </c>
      <c r="AN7" s="36">
        <v>0</v>
      </c>
      <c r="AO7" s="36">
        <v>0</v>
      </c>
      <c r="AP7" s="36">
        <v>267</v>
      </c>
      <c r="AQ7" s="36">
        <v>1292819</v>
      </c>
    </row>
    <row r="8" spans="1:43" x14ac:dyDescent="0.25">
      <c r="A8" s="3" t="s">
        <v>5</v>
      </c>
      <c r="B8" s="3" t="s">
        <v>101</v>
      </c>
      <c r="C8" s="4" t="str">
        <f t="shared" si="0"/>
        <v>Clackmannanshire2014-15</v>
      </c>
      <c r="D8" s="36">
        <v>27</v>
      </c>
      <c r="E8" s="36">
        <v>150418</v>
      </c>
      <c r="F8" s="36">
        <v>0</v>
      </c>
      <c r="G8" s="36">
        <v>0</v>
      </c>
      <c r="H8" s="36">
        <v>0</v>
      </c>
      <c r="I8" s="36">
        <v>0</v>
      </c>
      <c r="J8" s="36">
        <v>0</v>
      </c>
      <c r="K8" s="36">
        <v>0</v>
      </c>
      <c r="L8" s="36">
        <v>0</v>
      </c>
      <c r="M8" s="36">
        <v>0</v>
      </c>
      <c r="N8" s="36">
        <v>0</v>
      </c>
      <c r="O8" s="36">
        <v>0</v>
      </c>
      <c r="P8" s="36">
        <v>4</v>
      </c>
      <c r="Q8" s="36">
        <v>30000</v>
      </c>
      <c r="R8" s="36">
        <v>0</v>
      </c>
      <c r="S8" s="36">
        <v>0</v>
      </c>
      <c r="T8" s="36">
        <v>0</v>
      </c>
      <c r="U8" s="36">
        <v>0</v>
      </c>
      <c r="V8" s="36">
        <v>0</v>
      </c>
      <c r="W8" s="36">
        <v>0</v>
      </c>
      <c r="X8" s="36">
        <v>4</v>
      </c>
      <c r="Y8" s="36">
        <v>30000</v>
      </c>
      <c r="Z8" s="36">
        <v>0</v>
      </c>
      <c r="AA8" s="36">
        <v>0</v>
      </c>
      <c r="AB8" s="36">
        <v>0</v>
      </c>
      <c r="AC8" s="36">
        <v>0</v>
      </c>
      <c r="AD8" s="36">
        <v>0</v>
      </c>
      <c r="AE8" s="36">
        <v>0</v>
      </c>
      <c r="AF8" s="36">
        <v>0</v>
      </c>
      <c r="AG8" s="36">
        <v>0</v>
      </c>
      <c r="AH8" s="36">
        <v>0</v>
      </c>
      <c r="AI8" s="36">
        <v>0</v>
      </c>
      <c r="AJ8" s="36">
        <v>56401</v>
      </c>
      <c r="AK8" s="36">
        <v>4000</v>
      </c>
      <c r="AL8" s="36">
        <v>52401</v>
      </c>
      <c r="AM8" s="36">
        <v>0</v>
      </c>
      <c r="AN8" s="36">
        <v>0</v>
      </c>
      <c r="AO8" s="36">
        <v>0</v>
      </c>
      <c r="AP8" s="36">
        <v>31</v>
      </c>
      <c r="AQ8" s="36">
        <v>236819</v>
      </c>
    </row>
    <row r="9" spans="1:43" x14ac:dyDescent="0.25">
      <c r="A9" s="3" t="s">
        <v>6</v>
      </c>
      <c r="B9" s="3" t="s">
        <v>101</v>
      </c>
      <c r="C9" s="4" t="str">
        <f t="shared" si="0"/>
        <v>Dumfries &amp; Galloway2014-15</v>
      </c>
      <c r="D9" s="36">
        <v>296</v>
      </c>
      <c r="E9" s="36">
        <v>1144680</v>
      </c>
      <c r="F9" s="19">
        <v>0</v>
      </c>
      <c r="G9" s="36">
        <v>0</v>
      </c>
      <c r="H9" s="36">
        <v>0</v>
      </c>
      <c r="I9" s="36">
        <v>0</v>
      </c>
      <c r="J9" s="36">
        <v>0</v>
      </c>
      <c r="K9" s="36">
        <v>0</v>
      </c>
      <c r="L9" s="36">
        <v>0</v>
      </c>
      <c r="M9" s="36">
        <v>0</v>
      </c>
      <c r="N9" s="36">
        <v>0</v>
      </c>
      <c r="O9" s="36">
        <v>0</v>
      </c>
      <c r="P9" s="36">
        <v>0</v>
      </c>
      <c r="Q9" s="36">
        <v>0</v>
      </c>
      <c r="R9" s="36">
        <v>0</v>
      </c>
      <c r="S9" s="36">
        <v>0</v>
      </c>
      <c r="T9" s="36">
        <v>0</v>
      </c>
      <c r="U9" s="36">
        <v>0</v>
      </c>
      <c r="V9" s="36">
        <v>0</v>
      </c>
      <c r="W9" s="36">
        <v>0</v>
      </c>
      <c r="X9" s="36">
        <v>0</v>
      </c>
      <c r="Y9" s="36">
        <v>0</v>
      </c>
      <c r="Z9" s="36">
        <v>2034</v>
      </c>
      <c r="AA9" s="36">
        <v>0</v>
      </c>
      <c r="AB9" s="36">
        <v>0</v>
      </c>
      <c r="AC9" s="36">
        <v>0</v>
      </c>
      <c r="AD9" s="36">
        <v>0</v>
      </c>
      <c r="AE9" s="36">
        <v>0</v>
      </c>
      <c r="AF9" s="36">
        <v>0</v>
      </c>
      <c r="AG9" s="36">
        <v>0</v>
      </c>
      <c r="AH9" s="36">
        <v>2034</v>
      </c>
      <c r="AI9" s="36">
        <v>0</v>
      </c>
      <c r="AJ9" s="36">
        <v>389677</v>
      </c>
      <c r="AK9" s="36">
        <v>0</v>
      </c>
      <c r="AL9" s="36">
        <v>0</v>
      </c>
      <c r="AM9" s="36">
        <v>389677</v>
      </c>
      <c r="AN9" s="36">
        <v>0</v>
      </c>
      <c r="AO9" s="36">
        <v>0</v>
      </c>
      <c r="AP9" s="36">
        <v>2330</v>
      </c>
      <c r="AQ9" s="36">
        <v>1534357</v>
      </c>
    </row>
    <row r="10" spans="1:43" x14ac:dyDescent="0.25">
      <c r="A10" s="3" t="s">
        <v>7</v>
      </c>
      <c r="B10" s="3" t="s">
        <v>101</v>
      </c>
      <c r="C10" s="4" t="str">
        <f t="shared" si="0"/>
        <v>Dundee City2014-15</v>
      </c>
      <c r="D10" s="36">
        <v>51</v>
      </c>
      <c r="E10" s="36">
        <v>190876</v>
      </c>
      <c r="F10" s="36">
        <v>0</v>
      </c>
      <c r="G10" s="36">
        <v>0</v>
      </c>
      <c r="H10" s="36">
        <v>0</v>
      </c>
      <c r="I10" s="36">
        <v>0</v>
      </c>
      <c r="J10" s="36">
        <v>0</v>
      </c>
      <c r="K10" s="36">
        <v>0</v>
      </c>
      <c r="L10" s="36">
        <v>0</v>
      </c>
      <c r="M10" s="36">
        <v>0</v>
      </c>
      <c r="N10" s="36">
        <v>0</v>
      </c>
      <c r="O10" s="36">
        <v>0</v>
      </c>
      <c r="P10" s="36">
        <v>2</v>
      </c>
      <c r="Q10" s="36">
        <v>0</v>
      </c>
      <c r="R10" s="36">
        <v>0</v>
      </c>
      <c r="S10" s="36">
        <v>0</v>
      </c>
      <c r="T10" s="36">
        <v>0</v>
      </c>
      <c r="U10" s="36">
        <v>0</v>
      </c>
      <c r="V10" s="36">
        <v>0</v>
      </c>
      <c r="W10" s="36">
        <v>0</v>
      </c>
      <c r="X10" s="36">
        <v>2</v>
      </c>
      <c r="Y10" s="36">
        <v>0</v>
      </c>
      <c r="Z10" s="36">
        <v>1060</v>
      </c>
      <c r="AA10" s="36">
        <v>1101714</v>
      </c>
      <c r="AB10" s="36">
        <v>737</v>
      </c>
      <c r="AC10" s="36">
        <v>294549</v>
      </c>
      <c r="AD10" s="36">
        <v>0</v>
      </c>
      <c r="AE10" s="36">
        <v>0</v>
      </c>
      <c r="AF10" s="36">
        <v>1</v>
      </c>
      <c r="AG10" s="36">
        <v>592</v>
      </c>
      <c r="AH10" s="36">
        <v>322</v>
      </c>
      <c r="AI10" s="36">
        <v>806573</v>
      </c>
      <c r="AJ10" s="36">
        <v>307474</v>
      </c>
      <c r="AK10" s="36" t="s">
        <v>244</v>
      </c>
      <c r="AL10" s="36">
        <v>250652</v>
      </c>
      <c r="AM10" s="36">
        <v>56822</v>
      </c>
      <c r="AN10" s="36" t="s">
        <v>244</v>
      </c>
      <c r="AO10" s="36" t="s">
        <v>244</v>
      </c>
      <c r="AP10" s="36">
        <v>1113</v>
      </c>
      <c r="AQ10" s="36">
        <v>1600064</v>
      </c>
    </row>
    <row r="11" spans="1:43" x14ac:dyDescent="0.25">
      <c r="A11" s="3" t="s">
        <v>8</v>
      </c>
      <c r="B11" s="3" t="s">
        <v>101</v>
      </c>
      <c r="C11" s="4" t="str">
        <f t="shared" si="0"/>
        <v>East Ayrshire2014-15</v>
      </c>
      <c r="D11" s="36">
        <v>272</v>
      </c>
      <c r="E11" s="36">
        <v>559478</v>
      </c>
      <c r="F11" s="36">
        <v>0</v>
      </c>
      <c r="G11" s="36">
        <v>0</v>
      </c>
      <c r="H11" s="36">
        <v>0</v>
      </c>
      <c r="I11" s="36">
        <v>0</v>
      </c>
      <c r="J11" s="36">
        <v>0</v>
      </c>
      <c r="K11" s="36">
        <v>0</v>
      </c>
      <c r="L11" s="36">
        <v>0</v>
      </c>
      <c r="M11" s="36">
        <v>0</v>
      </c>
      <c r="N11" s="36">
        <v>0</v>
      </c>
      <c r="O11" s="36">
        <v>0</v>
      </c>
      <c r="P11" s="36">
        <v>0</v>
      </c>
      <c r="Q11" s="36">
        <v>0</v>
      </c>
      <c r="R11" s="36">
        <v>0</v>
      </c>
      <c r="S11" s="36">
        <v>0</v>
      </c>
      <c r="T11" s="36">
        <v>0</v>
      </c>
      <c r="U11" s="36">
        <v>0</v>
      </c>
      <c r="V11" s="36">
        <v>0</v>
      </c>
      <c r="W11" s="36">
        <v>0</v>
      </c>
      <c r="X11" s="36">
        <v>0</v>
      </c>
      <c r="Y11" s="36">
        <v>0</v>
      </c>
      <c r="Z11" s="36">
        <v>37</v>
      </c>
      <c r="AA11" s="36">
        <v>148246</v>
      </c>
      <c r="AB11" s="36">
        <v>37</v>
      </c>
      <c r="AC11" s="36">
        <v>148246</v>
      </c>
      <c r="AD11" s="36">
        <v>0</v>
      </c>
      <c r="AE11" s="36">
        <v>0</v>
      </c>
      <c r="AF11" s="36">
        <v>0</v>
      </c>
      <c r="AG11" s="36">
        <v>0</v>
      </c>
      <c r="AH11" s="36">
        <v>0</v>
      </c>
      <c r="AI11" s="36">
        <v>0</v>
      </c>
      <c r="AJ11" s="36">
        <v>257638</v>
      </c>
      <c r="AK11" s="36">
        <v>0</v>
      </c>
      <c r="AL11" s="36">
        <v>57638</v>
      </c>
      <c r="AM11" s="36">
        <v>200000</v>
      </c>
      <c r="AN11" s="36">
        <v>0</v>
      </c>
      <c r="AO11" s="36">
        <v>0</v>
      </c>
      <c r="AP11" s="36">
        <v>309</v>
      </c>
      <c r="AQ11" s="36">
        <v>965362</v>
      </c>
    </row>
    <row r="12" spans="1:43" x14ac:dyDescent="0.25">
      <c r="A12" s="3" t="s">
        <v>9</v>
      </c>
      <c r="B12" s="3" t="s">
        <v>101</v>
      </c>
      <c r="C12" s="4" t="str">
        <f t="shared" si="0"/>
        <v>East Dunbartonshire2014-15</v>
      </c>
      <c r="D12" s="36">
        <v>116</v>
      </c>
      <c r="E12" s="36">
        <v>418500</v>
      </c>
      <c r="F12" s="36">
        <v>0</v>
      </c>
      <c r="G12" s="36">
        <v>0</v>
      </c>
      <c r="H12" s="36">
        <v>0</v>
      </c>
      <c r="I12" s="36">
        <v>0</v>
      </c>
      <c r="J12" s="36">
        <v>0</v>
      </c>
      <c r="K12" s="36">
        <v>0</v>
      </c>
      <c r="L12" s="36">
        <v>0</v>
      </c>
      <c r="M12" s="36">
        <v>0</v>
      </c>
      <c r="N12" s="36">
        <v>0</v>
      </c>
      <c r="O12" s="36">
        <v>0</v>
      </c>
      <c r="P12" s="36">
        <v>0</v>
      </c>
      <c r="Q12" s="36">
        <v>0</v>
      </c>
      <c r="R12" s="36">
        <v>0</v>
      </c>
      <c r="S12" s="36">
        <v>0</v>
      </c>
      <c r="T12" s="36">
        <v>0</v>
      </c>
      <c r="U12" s="36">
        <v>0</v>
      </c>
      <c r="V12" s="36">
        <v>0</v>
      </c>
      <c r="W12" s="36">
        <v>0</v>
      </c>
      <c r="X12" s="36">
        <v>0</v>
      </c>
      <c r="Y12" s="36">
        <v>0</v>
      </c>
      <c r="Z12" s="36">
        <v>16</v>
      </c>
      <c r="AA12" s="36">
        <v>38420</v>
      </c>
      <c r="AB12" s="36">
        <v>16</v>
      </c>
      <c r="AC12" s="36">
        <v>38420</v>
      </c>
      <c r="AD12" s="36">
        <v>0</v>
      </c>
      <c r="AE12" s="36">
        <v>0</v>
      </c>
      <c r="AF12" s="36">
        <v>0</v>
      </c>
      <c r="AG12" s="36">
        <v>0</v>
      </c>
      <c r="AH12" s="36">
        <v>0</v>
      </c>
      <c r="AI12" s="36">
        <v>0</v>
      </c>
      <c r="AJ12" s="36">
        <v>214000</v>
      </c>
      <c r="AK12" s="36">
        <v>0</v>
      </c>
      <c r="AL12" s="36">
        <v>30000</v>
      </c>
      <c r="AM12" s="36">
        <v>184000</v>
      </c>
      <c r="AN12" s="36">
        <v>0</v>
      </c>
      <c r="AO12" s="36">
        <v>0</v>
      </c>
      <c r="AP12" s="36">
        <v>132</v>
      </c>
      <c r="AQ12" s="36">
        <v>670920</v>
      </c>
    </row>
    <row r="13" spans="1:43" x14ac:dyDescent="0.25">
      <c r="A13" s="3" t="s">
        <v>10</v>
      </c>
      <c r="B13" s="3" t="s">
        <v>101</v>
      </c>
      <c r="C13" s="4" t="str">
        <f t="shared" si="0"/>
        <v>East Lothian2014-15</v>
      </c>
      <c r="D13" s="36">
        <v>64</v>
      </c>
      <c r="E13" s="42">
        <v>425628</v>
      </c>
      <c r="F13" s="36">
        <v>0</v>
      </c>
      <c r="G13" s="36">
        <v>0</v>
      </c>
      <c r="H13" s="36">
        <v>0</v>
      </c>
      <c r="I13" s="36">
        <v>0</v>
      </c>
      <c r="J13" s="36">
        <v>0</v>
      </c>
      <c r="K13" s="36">
        <v>0</v>
      </c>
      <c r="L13" s="36">
        <v>0</v>
      </c>
      <c r="M13" s="36">
        <v>0</v>
      </c>
      <c r="N13" s="36">
        <v>0</v>
      </c>
      <c r="O13" s="36">
        <v>0</v>
      </c>
      <c r="P13" s="36">
        <v>54</v>
      </c>
      <c r="Q13" s="42">
        <v>14259</v>
      </c>
      <c r="R13" s="36">
        <v>53</v>
      </c>
      <c r="S13" s="36">
        <v>0</v>
      </c>
      <c r="T13" s="36">
        <v>0</v>
      </c>
      <c r="U13" s="36">
        <v>0</v>
      </c>
      <c r="V13" s="36">
        <v>1</v>
      </c>
      <c r="W13" s="36">
        <v>14259</v>
      </c>
      <c r="X13" s="36">
        <v>0</v>
      </c>
      <c r="Y13" s="36">
        <v>0</v>
      </c>
      <c r="Z13" s="36">
        <v>0</v>
      </c>
      <c r="AA13" s="36">
        <v>0</v>
      </c>
      <c r="AB13" s="36">
        <v>0</v>
      </c>
      <c r="AC13" s="36">
        <v>0</v>
      </c>
      <c r="AD13" s="36">
        <v>0</v>
      </c>
      <c r="AE13" s="36">
        <v>0</v>
      </c>
      <c r="AF13" s="36">
        <v>0</v>
      </c>
      <c r="AG13" s="36">
        <v>0</v>
      </c>
      <c r="AH13" s="36">
        <v>0</v>
      </c>
      <c r="AI13" s="36">
        <v>0</v>
      </c>
      <c r="AJ13" s="36">
        <v>358569</v>
      </c>
      <c r="AK13" s="36">
        <v>0</v>
      </c>
      <c r="AL13" s="36">
        <v>73105</v>
      </c>
      <c r="AM13" s="45">
        <v>285464</v>
      </c>
      <c r="AN13" s="36" t="s">
        <v>244</v>
      </c>
      <c r="AO13" s="36" t="s">
        <v>244</v>
      </c>
      <c r="AP13" s="36">
        <v>118</v>
      </c>
      <c r="AQ13" s="42">
        <f>439887+285464</f>
        <v>725351</v>
      </c>
    </row>
    <row r="14" spans="1:43" x14ac:dyDescent="0.25">
      <c r="A14" s="3" t="s">
        <v>11</v>
      </c>
      <c r="B14" s="3" t="s">
        <v>101</v>
      </c>
      <c r="C14" s="4" t="str">
        <f t="shared" si="0"/>
        <v>East Renfrewshire2014-15</v>
      </c>
      <c r="D14" s="36">
        <v>137</v>
      </c>
      <c r="E14" s="36">
        <v>259702.29</v>
      </c>
      <c r="F14" s="36">
        <v>0</v>
      </c>
      <c r="G14" s="36">
        <v>0</v>
      </c>
      <c r="H14" s="36">
        <v>0</v>
      </c>
      <c r="I14" s="36">
        <v>0</v>
      </c>
      <c r="J14" s="36">
        <v>0</v>
      </c>
      <c r="K14" s="36">
        <v>0</v>
      </c>
      <c r="L14" s="36">
        <v>0</v>
      </c>
      <c r="M14" s="36">
        <v>0</v>
      </c>
      <c r="N14" s="36">
        <v>0</v>
      </c>
      <c r="O14" s="36">
        <v>0</v>
      </c>
      <c r="P14" s="36">
        <v>0</v>
      </c>
      <c r="Q14" s="36">
        <v>0</v>
      </c>
      <c r="R14" s="36">
        <v>0</v>
      </c>
      <c r="S14" s="36">
        <v>0</v>
      </c>
      <c r="T14" s="36">
        <v>0</v>
      </c>
      <c r="U14" s="36">
        <v>0</v>
      </c>
      <c r="V14" s="36">
        <v>0</v>
      </c>
      <c r="W14" s="36">
        <v>0</v>
      </c>
      <c r="X14" s="36">
        <v>0</v>
      </c>
      <c r="Y14" s="36">
        <v>0</v>
      </c>
      <c r="Z14" s="36">
        <v>52</v>
      </c>
      <c r="AA14" s="36">
        <v>97741.74</v>
      </c>
      <c r="AB14" s="36">
        <v>52</v>
      </c>
      <c r="AC14" s="36">
        <v>97741.74</v>
      </c>
      <c r="AD14" s="36">
        <v>0</v>
      </c>
      <c r="AE14" s="36">
        <v>0</v>
      </c>
      <c r="AF14" s="36">
        <v>0</v>
      </c>
      <c r="AG14" s="36">
        <v>0</v>
      </c>
      <c r="AH14" s="36">
        <v>0</v>
      </c>
      <c r="AI14" s="36">
        <v>0</v>
      </c>
      <c r="AJ14" s="36">
        <v>200576</v>
      </c>
      <c r="AK14" s="36">
        <v>0</v>
      </c>
      <c r="AL14" s="36">
        <v>45576</v>
      </c>
      <c r="AM14" s="36">
        <v>155000</v>
      </c>
      <c r="AN14" s="36">
        <v>0</v>
      </c>
      <c r="AO14" s="36">
        <v>0</v>
      </c>
      <c r="AP14" s="36">
        <v>189</v>
      </c>
      <c r="AQ14" s="36">
        <v>558020.03</v>
      </c>
    </row>
    <row r="15" spans="1:43" x14ac:dyDescent="0.25">
      <c r="A15" s="3" t="s">
        <v>12</v>
      </c>
      <c r="B15" s="3" t="s">
        <v>101</v>
      </c>
      <c r="C15" s="4" t="str">
        <f t="shared" si="0"/>
        <v>Edinburgh, City of2014-15</v>
      </c>
      <c r="D15" s="36">
        <v>222</v>
      </c>
      <c r="E15" s="36">
        <v>1065877</v>
      </c>
      <c r="F15" s="36">
        <v>0</v>
      </c>
      <c r="G15" s="36">
        <v>0</v>
      </c>
      <c r="H15" s="36">
        <v>0</v>
      </c>
      <c r="I15" s="36">
        <v>0</v>
      </c>
      <c r="J15" s="36">
        <v>0</v>
      </c>
      <c r="K15" s="36">
        <v>0</v>
      </c>
      <c r="L15" s="36">
        <v>0</v>
      </c>
      <c r="M15" s="36">
        <v>0</v>
      </c>
      <c r="N15" s="36">
        <v>0</v>
      </c>
      <c r="O15" s="36">
        <v>0</v>
      </c>
      <c r="P15" s="36">
        <v>0</v>
      </c>
      <c r="Q15" s="36">
        <v>0</v>
      </c>
      <c r="R15" s="36">
        <v>0</v>
      </c>
      <c r="S15" s="36">
        <v>0</v>
      </c>
      <c r="T15" s="36">
        <v>0</v>
      </c>
      <c r="U15" s="36">
        <v>0</v>
      </c>
      <c r="V15" s="36">
        <v>0</v>
      </c>
      <c r="W15" s="36">
        <v>0</v>
      </c>
      <c r="X15" s="36">
        <v>0</v>
      </c>
      <c r="Y15" s="36">
        <v>0</v>
      </c>
      <c r="Z15" s="36">
        <v>0</v>
      </c>
      <c r="AA15" s="36">
        <v>0</v>
      </c>
      <c r="AB15" s="36">
        <v>0</v>
      </c>
      <c r="AC15" s="36">
        <v>0</v>
      </c>
      <c r="AD15" s="36">
        <v>0</v>
      </c>
      <c r="AE15" s="36">
        <v>0</v>
      </c>
      <c r="AF15" s="36">
        <v>0</v>
      </c>
      <c r="AG15" s="36">
        <v>0</v>
      </c>
      <c r="AH15" s="36">
        <v>0</v>
      </c>
      <c r="AI15" s="36">
        <v>0</v>
      </c>
      <c r="AJ15" s="36">
        <v>100000</v>
      </c>
      <c r="AK15" s="36">
        <v>0</v>
      </c>
      <c r="AL15" s="36">
        <v>100000</v>
      </c>
      <c r="AM15" s="36">
        <v>0</v>
      </c>
      <c r="AN15" s="36">
        <v>0</v>
      </c>
      <c r="AO15" s="36">
        <v>0</v>
      </c>
      <c r="AP15" s="36">
        <v>222</v>
      </c>
      <c r="AQ15" s="36">
        <v>1165877</v>
      </c>
    </row>
    <row r="16" spans="1:43" x14ac:dyDescent="0.25">
      <c r="A16" s="3" t="s">
        <v>269</v>
      </c>
      <c r="B16" s="3" t="s">
        <v>101</v>
      </c>
      <c r="C16" s="4" t="str">
        <f t="shared" si="0"/>
        <v>Na h-Eileanan Siar2014-15</v>
      </c>
      <c r="D16" s="36">
        <v>98</v>
      </c>
      <c r="E16" s="36">
        <v>720286</v>
      </c>
      <c r="F16" s="36">
        <v>13</v>
      </c>
      <c r="G16" s="36">
        <v>197468</v>
      </c>
      <c r="H16" s="36">
        <v>13</v>
      </c>
      <c r="I16" s="36">
        <v>197468</v>
      </c>
      <c r="J16" s="36">
        <v>0</v>
      </c>
      <c r="K16" s="36">
        <v>0</v>
      </c>
      <c r="L16" s="36">
        <v>0</v>
      </c>
      <c r="M16" s="36">
        <v>0</v>
      </c>
      <c r="N16" s="36">
        <v>0</v>
      </c>
      <c r="O16" s="36">
        <v>0</v>
      </c>
      <c r="P16" s="36">
        <v>0</v>
      </c>
      <c r="Q16" s="36">
        <v>0</v>
      </c>
      <c r="R16" s="36">
        <v>0</v>
      </c>
      <c r="S16" s="36">
        <v>0</v>
      </c>
      <c r="T16" s="36">
        <v>0</v>
      </c>
      <c r="U16" s="36">
        <v>0</v>
      </c>
      <c r="V16" s="36">
        <v>0</v>
      </c>
      <c r="W16" s="36">
        <v>0</v>
      </c>
      <c r="X16" s="36">
        <v>0</v>
      </c>
      <c r="Y16" s="36">
        <v>0</v>
      </c>
      <c r="Z16" s="36">
        <v>13</v>
      </c>
      <c r="AA16" s="36">
        <v>197468</v>
      </c>
      <c r="AB16" s="36">
        <v>13</v>
      </c>
      <c r="AC16" s="36">
        <v>197468</v>
      </c>
      <c r="AD16" s="36">
        <v>0</v>
      </c>
      <c r="AE16" s="36">
        <v>0</v>
      </c>
      <c r="AF16" s="36">
        <v>0</v>
      </c>
      <c r="AG16" s="36">
        <v>0</v>
      </c>
      <c r="AH16" s="36">
        <v>0</v>
      </c>
      <c r="AI16" s="36">
        <v>0</v>
      </c>
      <c r="AJ16" s="36">
        <v>350000</v>
      </c>
      <c r="AK16" s="36">
        <v>0</v>
      </c>
      <c r="AL16" s="36">
        <v>50000</v>
      </c>
      <c r="AM16" s="36">
        <v>30000</v>
      </c>
      <c r="AN16" s="36">
        <v>0</v>
      </c>
      <c r="AO16" s="36">
        <v>0</v>
      </c>
      <c r="AP16" s="36">
        <v>124</v>
      </c>
      <c r="AQ16" s="36">
        <v>1465222</v>
      </c>
    </row>
    <row r="17" spans="1:43" x14ac:dyDescent="0.25">
      <c r="A17" s="3" t="s">
        <v>14</v>
      </c>
      <c r="B17" s="3" t="s">
        <v>101</v>
      </c>
      <c r="C17" s="4" t="str">
        <f t="shared" si="0"/>
        <v>Falkirk2014-15</v>
      </c>
      <c r="D17" s="36">
        <v>125</v>
      </c>
      <c r="E17" s="36">
        <v>359835</v>
      </c>
      <c r="F17" s="36">
        <v>0</v>
      </c>
      <c r="G17" s="36">
        <v>0</v>
      </c>
      <c r="H17" s="36">
        <v>0</v>
      </c>
      <c r="I17" s="36">
        <v>0</v>
      </c>
      <c r="J17" s="36">
        <v>0</v>
      </c>
      <c r="K17" s="36">
        <v>0</v>
      </c>
      <c r="L17" s="36">
        <v>0</v>
      </c>
      <c r="M17" s="36">
        <v>0</v>
      </c>
      <c r="N17" s="36">
        <v>0</v>
      </c>
      <c r="O17" s="36">
        <v>0</v>
      </c>
      <c r="P17" s="36">
        <v>0</v>
      </c>
      <c r="Q17" s="36">
        <v>0</v>
      </c>
      <c r="R17" s="36">
        <v>0</v>
      </c>
      <c r="S17" s="36">
        <v>0</v>
      </c>
      <c r="T17" s="36">
        <v>0</v>
      </c>
      <c r="U17" s="36">
        <v>0</v>
      </c>
      <c r="V17" s="36">
        <v>0</v>
      </c>
      <c r="W17" s="36">
        <v>0</v>
      </c>
      <c r="X17" s="36">
        <v>0</v>
      </c>
      <c r="Y17" s="36">
        <v>0</v>
      </c>
      <c r="Z17" s="36">
        <v>29</v>
      </c>
      <c r="AA17" s="36">
        <v>46078</v>
      </c>
      <c r="AB17" s="36">
        <v>29</v>
      </c>
      <c r="AC17" s="36">
        <v>46078</v>
      </c>
      <c r="AD17" s="36">
        <v>0</v>
      </c>
      <c r="AE17" s="36">
        <v>0</v>
      </c>
      <c r="AF17" s="36">
        <v>0</v>
      </c>
      <c r="AG17" s="36">
        <v>0</v>
      </c>
      <c r="AH17" s="36">
        <v>0</v>
      </c>
      <c r="AI17" s="36">
        <v>0</v>
      </c>
      <c r="AJ17" s="36">
        <v>428894</v>
      </c>
      <c r="AK17" s="36">
        <v>55116</v>
      </c>
      <c r="AL17" s="36">
        <v>174670</v>
      </c>
      <c r="AM17" s="36">
        <v>199108</v>
      </c>
      <c r="AN17" s="36">
        <v>0</v>
      </c>
      <c r="AO17" s="36">
        <v>0</v>
      </c>
      <c r="AP17" s="36">
        <v>154</v>
      </c>
      <c r="AQ17" s="36">
        <v>834807</v>
      </c>
    </row>
    <row r="18" spans="1:43" x14ac:dyDescent="0.25">
      <c r="A18" s="3" t="s">
        <v>15</v>
      </c>
      <c r="B18" s="3" t="s">
        <v>101</v>
      </c>
      <c r="C18" s="4" t="str">
        <f t="shared" si="0"/>
        <v>Fife2014-15</v>
      </c>
      <c r="D18" s="36">
        <v>320</v>
      </c>
      <c r="E18" s="36">
        <v>1130000</v>
      </c>
      <c r="F18" s="36">
        <v>0</v>
      </c>
      <c r="G18" s="36">
        <v>0</v>
      </c>
      <c r="H18" s="36">
        <v>0</v>
      </c>
      <c r="I18" s="36">
        <v>0</v>
      </c>
      <c r="J18" s="36">
        <v>0</v>
      </c>
      <c r="K18" s="36">
        <v>0</v>
      </c>
      <c r="L18" s="36">
        <v>0</v>
      </c>
      <c r="M18" s="36">
        <v>0</v>
      </c>
      <c r="N18" s="36">
        <v>0</v>
      </c>
      <c r="O18" s="36">
        <v>0</v>
      </c>
      <c r="P18" s="36">
        <v>19</v>
      </c>
      <c r="Q18" s="36">
        <v>60000</v>
      </c>
      <c r="R18" s="36">
        <v>19</v>
      </c>
      <c r="S18" s="36">
        <v>60000</v>
      </c>
      <c r="T18" s="36">
        <v>0</v>
      </c>
      <c r="U18" s="36">
        <v>0</v>
      </c>
      <c r="V18" s="36">
        <v>0</v>
      </c>
      <c r="W18" s="36">
        <v>0</v>
      </c>
      <c r="X18" s="36">
        <v>0</v>
      </c>
      <c r="Y18" s="36">
        <v>0</v>
      </c>
      <c r="Z18" s="36">
        <v>845</v>
      </c>
      <c r="AA18" s="36">
        <v>4217</v>
      </c>
      <c r="AB18" s="36">
        <v>0</v>
      </c>
      <c r="AC18" s="36">
        <v>0</v>
      </c>
      <c r="AD18" s="36">
        <v>0</v>
      </c>
      <c r="AE18" s="36">
        <v>0</v>
      </c>
      <c r="AF18" s="36">
        <v>0</v>
      </c>
      <c r="AG18" s="36">
        <v>0</v>
      </c>
      <c r="AH18" s="36">
        <v>845</v>
      </c>
      <c r="AI18" s="36">
        <v>4217</v>
      </c>
      <c r="AJ18" s="36">
        <v>637456</v>
      </c>
      <c r="AK18" s="36">
        <v>0</v>
      </c>
      <c r="AL18" s="36">
        <v>351000</v>
      </c>
      <c r="AM18" s="36">
        <v>286456</v>
      </c>
      <c r="AN18" s="36">
        <v>0</v>
      </c>
      <c r="AO18" s="36">
        <v>0</v>
      </c>
      <c r="AP18" s="19">
        <v>1184</v>
      </c>
      <c r="AQ18" s="36">
        <v>1831673</v>
      </c>
    </row>
    <row r="19" spans="1:43" x14ac:dyDescent="0.25">
      <c r="A19" s="3" t="s">
        <v>16</v>
      </c>
      <c r="B19" s="3" t="s">
        <v>101</v>
      </c>
      <c r="C19" s="4" t="str">
        <f t="shared" si="0"/>
        <v>Glasgow City2014-15</v>
      </c>
      <c r="D19" s="36">
        <v>690</v>
      </c>
      <c r="E19" s="36">
        <v>2243235.6100000003</v>
      </c>
      <c r="F19" s="36">
        <v>0</v>
      </c>
      <c r="G19" s="36">
        <v>0</v>
      </c>
      <c r="H19" s="36">
        <v>0</v>
      </c>
      <c r="I19" s="36">
        <v>0</v>
      </c>
      <c r="J19" s="36">
        <v>0</v>
      </c>
      <c r="K19" s="36">
        <v>0</v>
      </c>
      <c r="L19" s="36">
        <v>0</v>
      </c>
      <c r="M19" s="36">
        <v>0</v>
      </c>
      <c r="N19" s="36">
        <v>0</v>
      </c>
      <c r="O19" s="36">
        <v>0</v>
      </c>
      <c r="P19" s="36">
        <v>118</v>
      </c>
      <c r="Q19" s="36">
        <v>1924675.1700000002</v>
      </c>
      <c r="R19" s="36">
        <v>24</v>
      </c>
      <c r="S19" s="36">
        <v>382617</v>
      </c>
      <c r="T19" s="36">
        <v>0</v>
      </c>
      <c r="U19" s="36">
        <v>0</v>
      </c>
      <c r="V19" s="36">
        <v>61</v>
      </c>
      <c r="W19" s="36">
        <v>79741</v>
      </c>
      <c r="X19" s="36">
        <v>33</v>
      </c>
      <c r="Y19" s="36">
        <v>1462317.1700000002</v>
      </c>
      <c r="Z19" s="36">
        <v>1195</v>
      </c>
      <c r="AA19" s="36">
        <v>4311560.72</v>
      </c>
      <c r="AB19" s="36">
        <v>422</v>
      </c>
      <c r="AC19" s="36">
        <v>3676351</v>
      </c>
      <c r="AD19" s="36">
        <v>0</v>
      </c>
      <c r="AE19" s="36">
        <v>0</v>
      </c>
      <c r="AF19" s="36">
        <v>773</v>
      </c>
      <c r="AG19" s="36">
        <v>0</v>
      </c>
      <c r="AH19" s="36" t="s">
        <v>142</v>
      </c>
      <c r="AI19" s="36">
        <v>635209.72</v>
      </c>
      <c r="AJ19" s="36">
        <v>731662</v>
      </c>
      <c r="AK19" s="36">
        <v>0</v>
      </c>
      <c r="AL19" s="36">
        <v>551662</v>
      </c>
      <c r="AM19" s="36">
        <v>180000</v>
      </c>
      <c r="AN19" s="36">
        <v>0</v>
      </c>
      <c r="AO19" s="36">
        <v>0</v>
      </c>
      <c r="AP19" s="36">
        <v>2003</v>
      </c>
      <c r="AQ19" s="36">
        <v>9211133.5</v>
      </c>
    </row>
    <row r="20" spans="1:43" x14ac:dyDescent="0.25">
      <c r="A20" s="3" t="s">
        <v>17</v>
      </c>
      <c r="B20" s="3" t="s">
        <v>101</v>
      </c>
      <c r="C20" s="4" t="str">
        <f t="shared" si="0"/>
        <v>Highland2014-15</v>
      </c>
      <c r="D20" s="36">
        <v>531</v>
      </c>
      <c r="E20" s="36">
        <v>1732130</v>
      </c>
      <c r="F20" s="36">
        <v>0</v>
      </c>
      <c r="G20" s="36">
        <v>0</v>
      </c>
      <c r="H20" s="36">
        <v>0</v>
      </c>
      <c r="I20" s="36">
        <v>0</v>
      </c>
      <c r="J20" s="36">
        <v>0</v>
      </c>
      <c r="K20" s="36">
        <v>0</v>
      </c>
      <c r="L20" s="36">
        <v>0</v>
      </c>
      <c r="M20" s="36">
        <v>0</v>
      </c>
      <c r="N20" s="36">
        <v>0</v>
      </c>
      <c r="O20" s="36">
        <v>0</v>
      </c>
      <c r="P20" s="36">
        <v>24</v>
      </c>
      <c r="Q20" s="36">
        <v>124035</v>
      </c>
      <c r="R20" s="36">
        <v>24</v>
      </c>
      <c r="S20" s="36">
        <v>124035</v>
      </c>
      <c r="T20" s="36">
        <v>0</v>
      </c>
      <c r="U20" s="36">
        <v>0</v>
      </c>
      <c r="V20" s="36">
        <v>0</v>
      </c>
      <c r="W20" s="36">
        <v>0</v>
      </c>
      <c r="X20" s="36">
        <v>0</v>
      </c>
      <c r="Y20" s="36">
        <v>0</v>
      </c>
      <c r="Z20" s="36">
        <v>89</v>
      </c>
      <c r="AA20" s="36">
        <v>348041</v>
      </c>
      <c r="AB20" s="36">
        <v>89</v>
      </c>
      <c r="AC20" s="36">
        <v>348041</v>
      </c>
      <c r="AD20" s="36">
        <v>0</v>
      </c>
      <c r="AE20" s="36">
        <v>0</v>
      </c>
      <c r="AF20" s="36">
        <v>0</v>
      </c>
      <c r="AG20" s="36">
        <v>0</v>
      </c>
      <c r="AH20" s="36">
        <v>0</v>
      </c>
      <c r="AI20" s="36">
        <v>0</v>
      </c>
      <c r="AJ20" s="36">
        <v>1579201</v>
      </c>
      <c r="AK20" s="36">
        <v>649925</v>
      </c>
      <c r="AL20" s="36">
        <v>369000</v>
      </c>
      <c r="AM20" s="36">
        <v>552513</v>
      </c>
      <c r="AN20" s="36">
        <v>6763</v>
      </c>
      <c r="AO20" s="36">
        <v>1000</v>
      </c>
      <c r="AP20" s="36">
        <v>644</v>
      </c>
      <c r="AQ20" s="36">
        <v>3783407</v>
      </c>
    </row>
    <row r="21" spans="1:43" x14ac:dyDescent="0.25">
      <c r="A21" s="3" t="s">
        <v>18</v>
      </c>
      <c r="B21" s="3" t="s">
        <v>101</v>
      </c>
      <c r="C21" s="4" t="str">
        <f t="shared" si="0"/>
        <v>Inverclyde2014-15</v>
      </c>
      <c r="D21" s="36">
        <v>167</v>
      </c>
      <c r="E21" s="36">
        <v>618475</v>
      </c>
      <c r="F21" s="36">
        <v>0</v>
      </c>
      <c r="G21" s="36">
        <v>0</v>
      </c>
      <c r="H21" s="36">
        <v>0</v>
      </c>
      <c r="I21" s="36">
        <v>0</v>
      </c>
      <c r="J21" s="36">
        <v>0</v>
      </c>
      <c r="K21" s="36">
        <v>0</v>
      </c>
      <c r="L21" s="36">
        <v>0</v>
      </c>
      <c r="M21" s="36">
        <v>0</v>
      </c>
      <c r="N21" s="36">
        <v>0</v>
      </c>
      <c r="O21" s="36">
        <v>0</v>
      </c>
      <c r="P21" s="36">
        <v>0</v>
      </c>
      <c r="Q21" s="36">
        <v>0</v>
      </c>
      <c r="R21" s="36">
        <v>0</v>
      </c>
      <c r="S21" s="36">
        <v>0</v>
      </c>
      <c r="T21" s="36">
        <v>0</v>
      </c>
      <c r="U21" s="36">
        <v>0</v>
      </c>
      <c r="V21" s="36">
        <v>0</v>
      </c>
      <c r="W21" s="36">
        <v>0</v>
      </c>
      <c r="X21" s="36">
        <v>0</v>
      </c>
      <c r="Y21" s="36">
        <v>0</v>
      </c>
      <c r="Z21" s="36">
        <v>8</v>
      </c>
      <c r="AA21" s="36">
        <v>9203.4500000000007</v>
      </c>
      <c r="AB21" s="36">
        <v>8</v>
      </c>
      <c r="AC21" s="36">
        <v>9203.4500000000007</v>
      </c>
      <c r="AD21" s="36">
        <v>0</v>
      </c>
      <c r="AE21" s="36">
        <v>0</v>
      </c>
      <c r="AF21" s="36">
        <v>0</v>
      </c>
      <c r="AG21" s="36">
        <v>0</v>
      </c>
      <c r="AH21" s="36">
        <v>0</v>
      </c>
      <c r="AI21" s="36">
        <v>0</v>
      </c>
      <c r="AJ21" s="36">
        <v>246000</v>
      </c>
      <c r="AK21" s="36">
        <v>0</v>
      </c>
      <c r="AL21" s="36">
        <v>0</v>
      </c>
      <c r="AM21" s="36">
        <v>168000</v>
      </c>
      <c r="AN21" s="36">
        <v>0</v>
      </c>
      <c r="AO21" s="36">
        <v>78000</v>
      </c>
      <c r="AP21" s="36">
        <v>175</v>
      </c>
      <c r="AQ21" s="36">
        <v>873678.45</v>
      </c>
    </row>
    <row r="22" spans="1:43" x14ac:dyDescent="0.25">
      <c r="A22" s="3" t="s">
        <v>19</v>
      </c>
      <c r="B22" s="3" t="s">
        <v>101</v>
      </c>
      <c r="C22" s="4" t="str">
        <f t="shared" si="0"/>
        <v>Midlothian2014-15</v>
      </c>
      <c r="D22" s="36">
        <v>97</v>
      </c>
      <c r="E22" s="36">
        <v>421556</v>
      </c>
      <c r="F22" s="36">
        <v>2</v>
      </c>
      <c r="G22" s="36">
        <v>1600</v>
      </c>
      <c r="H22" s="36">
        <v>2</v>
      </c>
      <c r="I22" s="36">
        <v>1600</v>
      </c>
      <c r="J22" s="36">
        <v>0</v>
      </c>
      <c r="K22" s="36">
        <v>0</v>
      </c>
      <c r="L22" s="36">
        <v>0</v>
      </c>
      <c r="M22" s="36">
        <v>0</v>
      </c>
      <c r="N22" s="36">
        <v>0</v>
      </c>
      <c r="O22" s="36">
        <v>0</v>
      </c>
      <c r="P22" s="36">
        <v>2</v>
      </c>
      <c r="Q22" s="36">
        <v>2</v>
      </c>
      <c r="R22" s="36">
        <v>0</v>
      </c>
      <c r="S22" s="36">
        <v>0</v>
      </c>
      <c r="T22" s="36">
        <v>0</v>
      </c>
      <c r="U22" s="36">
        <v>0</v>
      </c>
      <c r="V22" s="36">
        <v>0</v>
      </c>
      <c r="W22" s="36">
        <v>0</v>
      </c>
      <c r="X22" s="36">
        <v>2</v>
      </c>
      <c r="Y22" s="36">
        <v>2</v>
      </c>
      <c r="Z22" s="36">
        <v>2</v>
      </c>
      <c r="AA22" s="36">
        <v>1600</v>
      </c>
      <c r="AB22" s="36">
        <v>2</v>
      </c>
      <c r="AC22" s="36">
        <v>1600</v>
      </c>
      <c r="AD22" s="36">
        <v>0</v>
      </c>
      <c r="AE22" s="36">
        <v>0</v>
      </c>
      <c r="AF22" s="36">
        <v>0</v>
      </c>
      <c r="AG22" s="36">
        <v>0</v>
      </c>
      <c r="AH22" s="36">
        <v>0</v>
      </c>
      <c r="AI22" s="36">
        <v>0</v>
      </c>
      <c r="AJ22" s="36">
        <v>25463</v>
      </c>
      <c r="AK22" s="36">
        <v>0</v>
      </c>
      <c r="AL22" s="36">
        <v>25463</v>
      </c>
      <c r="AM22" s="36">
        <v>0</v>
      </c>
      <c r="AN22" s="36">
        <v>0</v>
      </c>
      <c r="AO22" s="36">
        <v>0</v>
      </c>
      <c r="AP22" s="36">
        <v>103</v>
      </c>
      <c r="AQ22" s="36">
        <v>450221</v>
      </c>
    </row>
    <row r="23" spans="1:43" x14ac:dyDescent="0.25">
      <c r="A23" s="3" t="s">
        <v>20</v>
      </c>
      <c r="B23" s="3" t="s">
        <v>101</v>
      </c>
      <c r="C23" s="4" t="str">
        <f t="shared" si="0"/>
        <v>Moray2014-15</v>
      </c>
      <c r="D23" s="36">
        <v>71</v>
      </c>
      <c r="E23" s="36">
        <v>385000</v>
      </c>
      <c r="F23" s="36">
        <v>25</v>
      </c>
      <c r="G23" s="36">
        <v>70000</v>
      </c>
      <c r="H23" s="36">
        <v>25</v>
      </c>
      <c r="I23" s="36">
        <v>70000</v>
      </c>
      <c r="J23" s="36">
        <v>0</v>
      </c>
      <c r="K23" s="36">
        <v>0</v>
      </c>
      <c r="L23" s="36">
        <v>0</v>
      </c>
      <c r="M23" s="36">
        <v>0</v>
      </c>
      <c r="N23" s="36">
        <v>0</v>
      </c>
      <c r="O23" s="36">
        <v>0</v>
      </c>
      <c r="P23" s="36">
        <v>0</v>
      </c>
      <c r="Q23" s="36">
        <v>0</v>
      </c>
      <c r="R23" s="36">
        <v>0</v>
      </c>
      <c r="S23" s="36">
        <v>0</v>
      </c>
      <c r="T23" s="36">
        <v>0</v>
      </c>
      <c r="U23" s="36">
        <v>0</v>
      </c>
      <c r="V23" s="36">
        <v>0</v>
      </c>
      <c r="W23" s="36">
        <v>0</v>
      </c>
      <c r="X23" s="36">
        <v>0</v>
      </c>
      <c r="Y23" s="36">
        <v>0</v>
      </c>
      <c r="Z23" s="36">
        <v>25</v>
      </c>
      <c r="AA23" s="36">
        <v>70000</v>
      </c>
      <c r="AB23" s="36">
        <v>25</v>
      </c>
      <c r="AC23" s="36">
        <v>70000</v>
      </c>
      <c r="AD23" s="36">
        <v>0</v>
      </c>
      <c r="AE23" s="36">
        <v>0</v>
      </c>
      <c r="AF23" s="36">
        <v>0</v>
      </c>
      <c r="AG23" s="36">
        <v>0</v>
      </c>
      <c r="AH23" s="36">
        <v>0</v>
      </c>
      <c r="AI23" s="36">
        <v>0</v>
      </c>
      <c r="AJ23" s="36">
        <v>117000</v>
      </c>
      <c r="AK23" s="36">
        <v>5000</v>
      </c>
      <c r="AL23" s="36">
        <v>56000</v>
      </c>
      <c r="AM23" s="36">
        <v>56000</v>
      </c>
      <c r="AN23" s="36">
        <v>0</v>
      </c>
      <c r="AO23" s="36">
        <v>0</v>
      </c>
      <c r="AP23" s="36">
        <v>121</v>
      </c>
      <c r="AQ23" s="36">
        <v>642000</v>
      </c>
    </row>
    <row r="24" spans="1:43" x14ac:dyDescent="0.25">
      <c r="A24" s="3" t="s">
        <v>21</v>
      </c>
      <c r="B24" s="3" t="s">
        <v>101</v>
      </c>
      <c r="C24" s="4" t="str">
        <f t="shared" si="0"/>
        <v>North Ayrshire2014-15</v>
      </c>
      <c r="D24" s="36">
        <v>169</v>
      </c>
      <c r="E24" s="36">
        <v>662698</v>
      </c>
      <c r="F24" s="36">
        <v>0</v>
      </c>
      <c r="G24" s="36">
        <v>0</v>
      </c>
      <c r="H24" s="36">
        <v>0</v>
      </c>
      <c r="I24" s="36">
        <v>0</v>
      </c>
      <c r="J24" s="36">
        <v>0</v>
      </c>
      <c r="K24" s="36">
        <v>0</v>
      </c>
      <c r="L24" s="36">
        <v>0</v>
      </c>
      <c r="M24" s="36">
        <v>0</v>
      </c>
      <c r="N24" s="36">
        <v>0</v>
      </c>
      <c r="O24" s="36">
        <v>0</v>
      </c>
      <c r="P24" s="36">
        <v>0</v>
      </c>
      <c r="Q24" s="36">
        <v>0</v>
      </c>
      <c r="R24" s="36">
        <v>0</v>
      </c>
      <c r="S24" s="36">
        <v>0</v>
      </c>
      <c r="T24" s="36">
        <v>0</v>
      </c>
      <c r="U24" s="36">
        <v>0</v>
      </c>
      <c r="V24" s="36">
        <v>0</v>
      </c>
      <c r="W24" s="36">
        <v>0</v>
      </c>
      <c r="X24" s="36">
        <v>0</v>
      </c>
      <c r="Y24" s="36">
        <v>0</v>
      </c>
      <c r="Z24" s="36">
        <v>4</v>
      </c>
      <c r="AA24" s="36">
        <v>0</v>
      </c>
      <c r="AB24" s="36">
        <v>0</v>
      </c>
      <c r="AC24" s="36">
        <v>0</v>
      </c>
      <c r="AD24" s="36">
        <v>0</v>
      </c>
      <c r="AE24" s="36">
        <v>0</v>
      </c>
      <c r="AF24" s="36">
        <v>0</v>
      </c>
      <c r="AG24" s="36">
        <v>0</v>
      </c>
      <c r="AH24" s="36">
        <v>4</v>
      </c>
      <c r="AI24" s="36">
        <v>0</v>
      </c>
      <c r="AJ24" s="36">
        <v>224397</v>
      </c>
      <c r="AK24" s="36">
        <v>1265</v>
      </c>
      <c r="AL24" s="36">
        <v>69000</v>
      </c>
      <c r="AM24" s="36">
        <v>154132</v>
      </c>
      <c r="AN24" s="36">
        <v>0</v>
      </c>
      <c r="AO24" s="36">
        <v>0</v>
      </c>
      <c r="AP24" s="36">
        <v>173</v>
      </c>
      <c r="AQ24" s="36">
        <v>887095</v>
      </c>
    </row>
    <row r="25" spans="1:43" x14ac:dyDescent="0.25">
      <c r="A25" s="3" t="s">
        <v>22</v>
      </c>
      <c r="B25" s="3" t="s">
        <v>101</v>
      </c>
      <c r="C25" s="4" t="str">
        <f t="shared" si="0"/>
        <v>North Lanarkshire2014-15</v>
      </c>
      <c r="D25" s="36">
        <v>403</v>
      </c>
      <c r="E25" s="36">
        <v>1244188.95</v>
      </c>
      <c r="F25" s="19">
        <v>0</v>
      </c>
      <c r="G25" s="36">
        <v>0</v>
      </c>
      <c r="H25" s="36">
        <v>0</v>
      </c>
      <c r="I25" s="36">
        <v>0</v>
      </c>
      <c r="J25" s="36">
        <v>0</v>
      </c>
      <c r="K25" s="36">
        <v>0</v>
      </c>
      <c r="L25" s="36">
        <v>0</v>
      </c>
      <c r="M25" s="36">
        <v>0</v>
      </c>
      <c r="N25" s="36">
        <v>0</v>
      </c>
      <c r="O25" s="36">
        <v>0</v>
      </c>
      <c r="P25" s="36">
        <v>4</v>
      </c>
      <c r="Q25" s="36">
        <v>9555</v>
      </c>
      <c r="R25" s="36">
        <v>1</v>
      </c>
      <c r="S25" s="36">
        <v>500</v>
      </c>
      <c r="T25" s="36">
        <v>0</v>
      </c>
      <c r="U25" s="36">
        <v>0</v>
      </c>
      <c r="V25" s="36">
        <v>3</v>
      </c>
      <c r="W25" s="36">
        <v>9055</v>
      </c>
      <c r="X25" s="36">
        <v>0</v>
      </c>
      <c r="Y25" s="36">
        <v>0</v>
      </c>
      <c r="Z25" s="36">
        <v>818</v>
      </c>
      <c r="AA25" s="36">
        <v>654873.82999999996</v>
      </c>
      <c r="AB25" s="36">
        <v>219</v>
      </c>
      <c r="AC25" s="36">
        <v>654873.82999999996</v>
      </c>
      <c r="AD25" s="36">
        <v>0</v>
      </c>
      <c r="AE25" s="36">
        <v>0</v>
      </c>
      <c r="AF25" s="36">
        <v>0</v>
      </c>
      <c r="AG25" s="36">
        <v>0</v>
      </c>
      <c r="AH25" s="36">
        <v>599</v>
      </c>
      <c r="AI25" s="36">
        <v>0</v>
      </c>
      <c r="AJ25" s="36">
        <v>565644.07999999996</v>
      </c>
      <c r="AK25" s="36">
        <v>0</v>
      </c>
      <c r="AL25" s="36">
        <v>345863.92</v>
      </c>
      <c r="AM25" s="36">
        <v>210917.44</v>
      </c>
      <c r="AN25" s="36">
        <v>0</v>
      </c>
      <c r="AO25" s="36">
        <v>8862.7199999999993</v>
      </c>
      <c r="AP25" s="36">
        <v>1225</v>
      </c>
      <c r="AQ25" s="36">
        <v>2474261.86</v>
      </c>
    </row>
    <row r="26" spans="1:43" x14ac:dyDescent="0.25">
      <c r="A26" s="3" t="s">
        <v>23</v>
      </c>
      <c r="B26" s="3" t="s">
        <v>101</v>
      </c>
      <c r="C26" s="4" t="str">
        <f t="shared" si="0"/>
        <v>Orkney2014-15</v>
      </c>
      <c r="D26" s="19">
        <v>92</v>
      </c>
      <c r="E26" s="36">
        <v>367641.92000000004</v>
      </c>
      <c r="F26" s="19">
        <v>0</v>
      </c>
      <c r="G26" s="36">
        <v>0</v>
      </c>
      <c r="H26" s="36">
        <v>0</v>
      </c>
      <c r="I26" s="36">
        <v>0</v>
      </c>
      <c r="J26" s="36">
        <v>0</v>
      </c>
      <c r="K26" s="36">
        <v>0</v>
      </c>
      <c r="L26" s="36">
        <v>0</v>
      </c>
      <c r="M26" s="36">
        <v>0</v>
      </c>
      <c r="N26" s="36">
        <v>0</v>
      </c>
      <c r="O26" s="36">
        <v>0</v>
      </c>
      <c r="P26" s="36">
        <v>1</v>
      </c>
      <c r="Q26" s="36">
        <v>0</v>
      </c>
      <c r="R26" s="36">
        <v>0</v>
      </c>
      <c r="S26" s="36">
        <v>0</v>
      </c>
      <c r="T26" s="36">
        <v>0</v>
      </c>
      <c r="U26" s="36">
        <v>0</v>
      </c>
      <c r="V26" s="36">
        <v>0</v>
      </c>
      <c r="W26" s="36">
        <v>0</v>
      </c>
      <c r="X26" s="36">
        <v>1</v>
      </c>
      <c r="Y26" s="36">
        <v>0</v>
      </c>
      <c r="Z26" s="36">
        <v>929</v>
      </c>
      <c r="AA26" s="36">
        <v>24813</v>
      </c>
      <c r="AB26" s="36">
        <v>24</v>
      </c>
      <c r="AC26" s="36">
        <v>19300</v>
      </c>
      <c r="AD26" s="36">
        <v>0</v>
      </c>
      <c r="AE26" s="36">
        <v>0</v>
      </c>
      <c r="AF26" s="36">
        <v>0</v>
      </c>
      <c r="AG26" s="36">
        <v>0</v>
      </c>
      <c r="AH26" s="36">
        <v>905</v>
      </c>
      <c r="AI26" s="36">
        <v>5513</v>
      </c>
      <c r="AJ26" s="36">
        <v>237591</v>
      </c>
      <c r="AK26" s="36">
        <v>0</v>
      </c>
      <c r="AL26" s="36">
        <v>0</v>
      </c>
      <c r="AM26" s="36">
        <v>237591</v>
      </c>
      <c r="AN26" s="36">
        <v>0</v>
      </c>
      <c r="AO26" s="36">
        <v>0</v>
      </c>
      <c r="AP26" s="36">
        <v>1022</v>
      </c>
      <c r="AQ26" s="36">
        <v>630045.92000000004</v>
      </c>
    </row>
    <row r="27" spans="1:43" x14ac:dyDescent="0.25">
      <c r="A27" s="3" t="s">
        <v>24</v>
      </c>
      <c r="B27" s="3" t="s">
        <v>101</v>
      </c>
      <c r="C27" s="4" t="str">
        <f t="shared" si="0"/>
        <v>Perth &amp; Kinross2014-15</v>
      </c>
      <c r="D27" s="36">
        <v>178</v>
      </c>
      <c r="E27" s="36">
        <v>847228.04</v>
      </c>
      <c r="F27" s="36">
        <v>9</v>
      </c>
      <c r="G27" s="19">
        <v>158944.04999999999</v>
      </c>
      <c r="H27" s="36">
        <v>9</v>
      </c>
      <c r="I27" s="36">
        <v>158944.04999999999</v>
      </c>
      <c r="J27" s="36">
        <v>0</v>
      </c>
      <c r="K27" s="36">
        <v>0</v>
      </c>
      <c r="L27" s="36">
        <v>0</v>
      </c>
      <c r="M27" s="36">
        <v>0</v>
      </c>
      <c r="N27" s="36">
        <v>0</v>
      </c>
      <c r="O27" s="36">
        <v>0</v>
      </c>
      <c r="P27" s="36">
        <v>0</v>
      </c>
      <c r="Q27" s="36">
        <v>0</v>
      </c>
      <c r="R27" s="36">
        <v>0</v>
      </c>
      <c r="S27" s="36">
        <v>0</v>
      </c>
      <c r="T27" s="36">
        <v>0</v>
      </c>
      <c r="U27" s="36">
        <v>0</v>
      </c>
      <c r="V27" s="36">
        <v>0</v>
      </c>
      <c r="W27" s="36">
        <v>0</v>
      </c>
      <c r="X27" s="36">
        <v>0</v>
      </c>
      <c r="Y27" s="36">
        <v>0</v>
      </c>
      <c r="Z27" s="36">
        <v>9</v>
      </c>
      <c r="AA27" s="36">
        <v>158944.04999999999</v>
      </c>
      <c r="AB27" s="36">
        <v>9</v>
      </c>
      <c r="AC27" s="36">
        <v>158944.04999999999</v>
      </c>
      <c r="AD27" s="36">
        <v>0</v>
      </c>
      <c r="AE27" s="36">
        <v>0</v>
      </c>
      <c r="AF27" s="36">
        <v>0</v>
      </c>
      <c r="AG27" s="36">
        <v>0</v>
      </c>
      <c r="AH27" s="36">
        <v>0</v>
      </c>
      <c r="AI27" s="36">
        <v>0</v>
      </c>
      <c r="AJ27" s="36">
        <v>272085</v>
      </c>
      <c r="AK27" s="36">
        <v>0</v>
      </c>
      <c r="AL27" s="36">
        <v>0</v>
      </c>
      <c r="AM27" s="36">
        <v>272085</v>
      </c>
      <c r="AN27" s="36">
        <v>0</v>
      </c>
      <c r="AO27" s="36">
        <v>0</v>
      </c>
      <c r="AP27" s="36">
        <v>196</v>
      </c>
      <c r="AQ27" s="36">
        <v>1437201.1400000001</v>
      </c>
    </row>
    <row r="28" spans="1:43" x14ac:dyDescent="0.25">
      <c r="A28" s="3" t="s">
        <v>25</v>
      </c>
      <c r="B28" s="3" t="s">
        <v>101</v>
      </c>
      <c r="C28" s="4" t="str">
        <f t="shared" si="0"/>
        <v>Renfrewshire2014-15</v>
      </c>
      <c r="D28" s="42">
        <v>113</v>
      </c>
      <c r="E28" s="42">
        <v>403000</v>
      </c>
      <c r="F28" s="42">
        <v>0</v>
      </c>
      <c r="G28" s="42">
        <v>0</v>
      </c>
      <c r="H28" s="42">
        <v>0</v>
      </c>
      <c r="I28" s="42">
        <v>0</v>
      </c>
      <c r="J28" s="42">
        <v>0</v>
      </c>
      <c r="K28" s="42">
        <v>0</v>
      </c>
      <c r="L28" s="42">
        <v>0</v>
      </c>
      <c r="M28" s="42">
        <v>0</v>
      </c>
      <c r="N28" s="42">
        <v>0</v>
      </c>
      <c r="O28" s="42">
        <v>0</v>
      </c>
      <c r="P28" s="42">
        <v>0</v>
      </c>
      <c r="Q28" s="42">
        <v>0</v>
      </c>
      <c r="R28" s="42">
        <v>0</v>
      </c>
      <c r="S28" s="42">
        <v>0</v>
      </c>
      <c r="T28" s="42">
        <v>0</v>
      </c>
      <c r="U28" s="42">
        <v>0</v>
      </c>
      <c r="V28" s="42">
        <v>0</v>
      </c>
      <c r="W28" s="42">
        <v>0</v>
      </c>
      <c r="X28" s="42">
        <v>0</v>
      </c>
      <c r="Y28" s="42">
        <v>0</v>
      </c>
      <c r="Z28" s="42">
        <v>150</v>
      </c>
      <c r="AA28" s="42">
        <v>95000</v>
      </c>
      <c r="AB28" s="42">
        <v>150</v>
      </c>
      <c r="AC28" s="42">
        <v>95000</v>
      </c>
      <c r="AD28" s="42">
        <v>0</v>
      </c>
      <c r="AE28" s="42">
        <v>0</v>
      </c>
      <c r="AF28" s="42">
        <v>0</v>
      </c>
      <c r="AG28" s="42">
        <v>0</v>
      </c>
      <c r="AH28" s="42">
        <v>0</v>
      </c>
      <c r="AI28" s="42">
        <v>0</v>
      </c>
      <c r="AJ28" s="42">
        <v>335000</v>
      </c>
      <c r="AK28" s="42">
        <v>0</v>
      </c>
      <c r="AL28" s="42">
        <v>168000</v>
      </c>
      <c r="AM28" s="42">
        <v>155000</v>
      </c>
      <c r="AN28" s="42">
        <v>0</v>
      </c>
      <c r="AO28" s="42">
        <v>12000</v>
      </c>
      <c r="AP28" s="42">
        <v>263</v>
      </c>
      <c r="AQ28" s="42">
        <v>833000</v>
      </c>
    </row>
    <row r="29" spans="1:43" x14ac:dyDescent="0.25">
      <c r="A29" s="3" t="s">
        <v>26</v>
      </c>
      <c r="B29" s="3" t="s">
        <v>101</v>
      </c>
      <c r="C29" s="4" t="str">
        <f t="shared" si="0"/>
        <v>Scottish Borders, The2014-15</v>
      </c>
      <c r="D29" s="36">
        <v>88</v>
      </c>
      <c r="E29" s="36">
        <v>319000</v>
      </c>
      <c r="F29" s="36">
        <v>0</v>
      </c>
      <c r="G29" s="36">
        <v>0</v>
      </c>
      <c r="H29" s="36">
        <v>0</v>
      </c>
      <c r="I29" s="36">
        <v>0</v>
      </c>
      <c r="J29" s="36">
        <v>0</v>
      </c>
      <c r="K29" s="36">
        <v>0</v>
      </c>
      <c r="L29" s="36">
        <v>0</v>
      </c>
      <c r="M29" s="36">
        <v>0</v>
      </c>
      <c r="N29" s="36">
        <v>0</v>
      </c>
      <c r="O29" s="36">
        <v>0</v>
      </c>
      <c r="P29" s="36">
        <v>0</v>
      </c>
      <c r="Q29" s="36">
        <v>0</v>
      </c>
      <c r="R29" s="36">
        <v>0</v>
      </c>
      <c r="S29" s="36">
        <v>0</v>
      </c>
      <c r="T29" s="36">
        <v>0</v>
      </c>
      <c r="U29" s="36">
        <v>0</v>
      </c>
      <c r="V29" s="36">
        <v>0</v>
      </c>
      <c r="W29" s="36">
        <v>0</v>
      </c>
      <c r="X29" s="36">
        <v>0</v>
      </c>
      <c r="Y29" s="36">
        <v>0</v>
      </c>
      <c r="Z29" s="36">
        <v>0</v>
      </c>
      <c r="AA29" s="36">
        <v>0</v>
      </c>
      <c r="AB29" s="36">
        <v>0</v>
      </c>
      <c r="AC29" s="36">
        <v>0</v>
      </c>
      <c r="AD29" s="36">
        <v>0</v>
      </c>
      <c r="AE29" s="36">
        <v>0</v>
      </c>
      <c r="AF29" s="36">
        <v>0</v>
      </c>
      <c r="AG29" s="36">
        <v>0</v>
      </c>
      <c r="AH29" s="36">
        <v>0</v>
      </c>
      <c r="AI29" s="36">
        <v>0</v>
      </c>
      <c r="AJ29" s="36">
        <v>368097</v>
      </c>
      <c r="AK29" s="36">
        <v>0</v>
      </c>
      <c r="AL29" s="36">
        <v>39590</v>
      </c>
      <c r="AM29" s="36">
        <v>328507</v>
      </c>
      <c r="AN29" s="36">
        <v>0</v>
      </c>
      <c r="AO29" s="36">
        <v>0</v>
      </c>
      <c r="AP29" s="36">
        <v>88</v>
      </c>
      <c r="AQ29" s="36">
        <v>687097</v>
      </c>
    </row>
    <row r="30" spans="1:43" x14ac:dyDescent="0.25">
      <c r="A30" s="3" t="s">
        <v>27</v>
      </c>
      <c r="B30" s="3" t="s">
        <v>101</v>
      </c>
      <c r="C30" s="4" t="str">
        <f t="shared" si="0"/>
        <v>Shetland2014-15</v>
      </c>
      <c r="D30" s="36">
        <v>45</v>
      </c>
      <c r="E30" s="36">
        <v>253836</v>
      </c>
      <c r="F30" s="36">
        <v>0</v>
      </c>
      <c r="G30" s="36">
        <v>0</v>
      </c>
      <c r="H30" s="36">
        <v>0</v>
      </c>
      <c r="I30" s="36">
        <v>0</v>
      </c>
      <c r="J30" s="36">
        <v>0</v>
      </c>
      <c r="K30" s="36">
        <v>0</v>
      </c>
      <c r="L30" s="36">
        <v>0</v>
      </c>
      <c r="M30" s="36">
        <v>0</v>
      </c>
      <c r="N30" s="36">
        <v>0</v>
      </c>
      <c r="O30" s="36">
        <v>0</v>
      </c>
      <c r="P30" s="36">
        <v>0</v>
      </c>
      <c r="Q30" s="36">
        <v>0</v>
      </c>
      <c r="R30" s="36">
        <v>0</v>
      </c>
      <c r="S30" s="36">
        <v>0</v>
      </c>
      <c r="T30" s="36">
        <v>0</v>
      </c>
      <c r="U30" s="36">
        <v>0</v>
      </c>
      <c r="V30" s="36">
        <v>0</v>
      </c>
      <c r="W30" s="36">
        <v>0</v>
      </c>
      <c r="X30" s="36">
        <v>0</v>
      </c>
      <c r="Y30" s="36">
        <v>0</v>
      </c>
      <c r="Z30" s="36">
        <v>0</v>
      </c>
      <c r="AA30" s="36">
        <v>0</v>
      </c>
      <c r="AB30" s="36">
        <v>0</v>
      </c>
      <c r="AC30" s="36">
        <v>0</v>
      </c>
      <c r="AD30" s="36">
        <v>0</v>
      </c>
      <c r="AE30" s="36">
        <v>0</v>
      </c>
      <c r="AF30" s="36">
        <v>0</v>
      </c>
      <c r="AG30" s="36">
        <v>0</v>
      </c>
      <c r="AH30" s="36">
        <v>0</v>
      </c>
      <c r="AI30" s="36">
        <v>0</v>
      </c>
      <c r="AJ30" s="36">
        <v>145000</v>
      </c>
      <c r="AK30" s="36">
        <v>0</v>
      </c>
      <c r="AL30" s="36">
        <v>0</v>
      </c>
      <c r="AM30" s="36">
        <v>145000</v>
      </c>
      <c r="AN30" s="36">
        <v>0</v>
      </c>
      <c r="AO30" s="36">
        <v>0</v>
      </c>
      <c r="AP30" s="36">
        <v>45</v>
      </c>
      <c r="AQ30" s="36">
        <v>398836</v>
      </c>
    </row>
    <row r="31" spans="1:43" x14ac:dyDescent="0.25">
      <c r="A31" s="3" t="s">
        <v>28</v>
      </c>
      <c r="B31" s="3" t="s">
        <v>101</v>
      </c>
      <c r="C31" s="4" t="str">
        <f t="shared" si="0"/>
        <v>South Ayrshire2014-15</v>
      </c>
      <c r="D31" s="36">
        <v>218</v>
      </c>
      <c r="E31" s="36">
        <v>447977</v>
      </c>
      <c r="F31" s="36">
        <v>6</v>
      </c>
      <c r="G31" s="36">
        <v>7848</v>
      </c>
      <c r="H31" s="36">
        <v>6</v>
      </c>
      <c r="I31" s="36">
        <v>7848</v>
      </c>
      <c r="J31" s="36">
        <v>0</v>
      </c>
      <c r="K31" s="36">
        <v>0</v>
      </c>
      <c r="L31" s="36">
        <v>0</v>
      </c>
      <c r="M31" s="36">
        <v>0</v>
      </c>
      <c r="N31" s="36">
        <v>0</v>
      </c>
      <c r="O31" s="36">
        <v>0</v>
      </c>
      <c r="P31" s="36">
        <v>0</v>
      </c>
      <c r="Q31" s="36">
        <v>0</v>
      </c>
      <c r="R31" s="36">
        <v>0</v>
      </c>
      <c r="S31" s="36">
        <v>0</v>
      </c>
      <c r="T31" s="36">
        <v>0</v>
      </c>
      <c r="U31" s="36">
        <v>0</v>
      </c>
      <c r="V31" s="36">
        <v>0</v>
      </c>
      <c r="W31" s="36">
        <v>0</v>
      </c>
      <c r="X31" s="36">
        <v>0</v>
      </c>
      <c r="Y31" s="36">
        <v>0</v>
      </c>
      <c r="Z31" s="36">
        <v>6</v>
      </c>
      <c r="AA31" s="36">
        <v>7848</v>
      </c>
      <c r="AB31" s="36">
        <v>6</v>
      </c>
      <c r="AC31" s="36">
        <v>7848</v>
      </c>
      <c r="AD31" s="36">
        <v>0</v>
      </c>
      <c r="AE31" s="36">
        <v>0</v>
      </c>
      <c r="AF31" s="36">
        <v>0</v>
      </c>
      <c r="AG31" s="36">
        <v>0</v>
      </c>
      <c r="AH31" s="36">
        <v>0</v>
      </c>
      <c r="AI31" s="36">
        <v>0</v>
      </c>
      <c r="AJ31" s="36">
        <v>283000</v>
      </c>
      <c r="AK31" s="36">
        <v>0</v>
      </c>
      <c r="AL31" s="36">
        <v>68000</v>
      </c>
      <c r="AM31" s="36">
        <v>215000</v>
      </c>
      <c r="AN31" s="36">
        <v>0</v>
      </c>
      <c r="AO31" s="36">
        <v>0</v>
      </c>
      <c r="AP31" s="36">
        <v>230</v>
      </c>
      <c r="AQ31" s="36">
        <v>746673</v>
      </c>
    </row>
    <row r="32" spans="1:43" x14ac:dyDescent="0.25">
      <c r="A32" s="3" t="s">
        <v>29</v>
      </c>
      <c r="B32" s="3" t="s">
        <v>101</v>
      </c>
      <c r="C32" s="4" t="str">
        <f t="shared" si="0"/>
        <v>South Lanarkshire2014-15</v>
      </c>
      <c r="D32" s="36">
        <v>731</v>
      </c>
      <c r="E32" s="36">
        <v>1882645</v>
      </c>
      <c r="F32" s="36">
        <v>0</v>
      </c>
      <c r="G32" s="36">
        <v>0</v>
      </c>
      <c r="H32" s="36">
        <v>0</v>
      </c>
      <c r="I32" s="36">
        <v>0</v>
      </c>
      <c r="J32" s="36">
        <v>0</v>
      </c>
      <c r="K32" s="36">
        <v>0</v>
      </c>
      <c r="L32" s="36">
        <v>0</v>
      </c>
      <c r="M32" s="36">
        <v>0</v>
      </c>
      <c r="N32" s="36">
        <v>0</v>
      </c>
      <c r="O32" s="36">
        <v>0</v>
      </c>
      <c r="P32" s="36">
        <v>27</v>
      </c>
      <c r="Q32" s="36">
        <v>18234</v>
      </c>
      <c r="R32" s="36">
        <v>27</v>
      </c>
      <c r="S32" s="36">
        <v>18234</v>
      </c>
      <c r="T32" s="36">
        <v>0</v>
      </c>
      <c r="U32" s="36">
        <v>0</v>
      </c>
      <c r="V32" s="36">
        <v>0</v>
      </c>
      <c r="W32" s="36">
        <v>0</v>
      </c>
      <c r="X32" s="36">
        <v>0</v>
      </c>
      <c r="Y32" s="36">
        <v>0</v>
      </c>
      <c r="Z32" s="36">
        <v>230</v>
      </c>
      <c r="AA32" s="36">
        <v>153528</v>
      </c>
      <c r="AB32" s="36">
        <v>229</v>
      </c>
      <c r="AC32" s="36">
        <v>147660</v>
      </c>
      <c r="AD32" s="36">
        <v>1</v>
      </c>
      <c r="AE32" s="36">
        <v>5868</v>
      </c>
      <c r="AF32" s="36">
        <v>0</v>
      </c>
      <c r="AG32" s="36">
        <v>0</v>
      </c>
      <c r="AH32" s="36">
        <v>0</v>
      </c>
      <c r="AI32" s="36">
        <v>0</v>
      </c>
      <c r="AJ32" s="36">
        <v>816845</v>
      </c>
      <c r="AK32" s="36">
        <v>0</v>
      </c>
      <c r="AL32" s="36">
        <v>386845</v>
      </c>
      <c r="AM32" s="36">
        <v>430000</v>
      </c>
      <c r="AN32" s="36">
        <v>0</v>
      </c>
      <c r="AO32" s="36">
        <v>0</v>
      </c>
      <c r="AP32" s="36">
        <v>988</v>
      </c>
      <c r="AQ32" s="36">
        <v>2871252</v>
      </c>
    </row>
    <row r="33" spans="1:43" x14ac:dyDescent="0.25">
      <c r="A33" s="3" t="s">
        <v>30</v>
      </c>
      <c r="B33" s="3" t="s">
        <v>101</v>
      </c>
      <c r="C33" s="4" t="str">
        <f t="shared" si="0"/>
        <v>Stirling2014-15</v>
      </c>
      <c r="D33" s="36">
        <v>154</v>
      </c>
      <c r="E33" s="36">
        <v>409468</v>
      </c>
      <c r="F33" s="36">
        <v>0</v>
      </c>
      <c r="G33" s="36">
        <v>0</v>
      </c>
      <c r="H33" s="36">
        <v>0</v>
      </c>
      <c r="I33" s="36">
        <v>0</v>
      </c>
      <c r="J33" s="36">
        <v>0</v>
      </c>
      <c r="K33" s="36">
        <v>0</v>
      </c>
      <c r="L33" s="36">
        <v>0</v>
      </c>
      <c r="M33" s="36">
        <v>0</v>
      </c>
      <c r="N33" s="36">
        <v>0</v>
      </c>
      <c r="O33" s="36">
        <v>0</v>
      </c>
      <c r="P33" s="36">
        <v>0</v>
      </c>
      <c r="Q33" s="36">
        <v>0</v>
      </c>
      <c r="R33" s="36">
        <v>0</v>
      </c>
      <c r="S33" s="36">
        <v>0</v>
      </c>
      <c r="T33" s="36">
        <v>0</v>
      </c>
      <c r="U33" s="36">
        <v>0</v>
      </c>
      <c r="V33" s="36">
        <v>0</v>
      </c>
      <c r="W33" s="36">
        <v>0</v>
      </c>
      <c r="X33" s="36">
        <v>0</v>
      </c>
      <c r="Y33" s="36">
        <v>0</v>
      </c>
      <c r="Z33" s="36">
        <v>409</v>
      </c>
      <c r="AA33" s="36">
        <v>74747</v>
      </c>
      <c r="AB33" s="36">
        <v>409</v>
      </c>
      <c r="AC33" s="36">
        <v>74747</v>
      </c>
      <c r="AD33" s="36">
        <v>0</v>
      </c>
      <c r="AE33" s="36">
        <v>0</v>
      </c>
      <c r="AF33" s="36">
        <v>0</v>
      </c>
      <c r="AG33" s="36">
        <v>0</v>
      </c>
      <c r="AH33" s="36">
        <v>0</v>
      </c>
      <c r="AI33" s="36">
        <v>0</v>
      </c>
      <c r="AJ33" s="36">
        <v>128071</v>
      </c>
      <c r="AK33" s="36">
        <v>0</v>
      </c>
      <c r="AL33" s="36">
        <v>62191</v>
      </c>
      <c r="AM33" s="36">
        <v>65880</v>
      </c>
      <c r="AN33" s="36">
        <v>0</v>
      </c>
      <c r="AO33" s="36">
        <v>0</v>
      </c>
      <c r="AP33" s="36">
        <v>563</v>
      </c>
      <c r="AQ33" s="36">
        <v>612286</v>
      </c>
    </row>
    <row r="34" spans="1:43" x14ac:dyDescent="0.25">
      <c r="A34" s="3" t="s">
        <v>31</v>
      </c>
      <c r="B34" s="3" t="s">
        <v>101</v>
      </c>
      <c r="C34" s="4" t="str">
        <f t="shared" si="0"/>
        <v>West Dunbartonshire2014-15</v>
      </c>
      <c r="D34" s="36">
        <v>90</v>
      </c>
      <c r="E34" s="36">
        <v>308365</v>
      </c>
      <c r="F34" s="36">
        <v>0</v>
      </c>
      <c r="G34" s="36">
        <v>0</v>
      </c>
      <c r="H34" s="36">
        <v>0</v>
      </c>
      <c r="I34" s="36">
        <v>0</v>
      </c>
      <c r="J34" s="36">
        <v>0</v>
      </c>
      <c r="K34" s="36">
        <v>0</v>
      </c>
      <c r="L34" s="36">
        <v>0</v>
      </c>
      <c r="M34" s="36">
        <v>0</v>
      </c>
      <c r="N34" s="36">
        <v>0</v>
      </c>
      <c r="O34" s="36">
        <v>0</v>
      </c>
      <c r="P34" s="36">
        <v>0</v>
      </c>
      <c r="Q34" s="36">
        <v>0</v>
      </c>
      <c r="R34" s="36">
        <v>0</v>
      </c>
      <c r="S34" s="36">
        <v>0</v>
      </c>
      <c r="T34" s="36">
        <v>0</v>
      </c>
      <c r="U34" s="36">
        <v>0</v>
      </c>
      <c r="V34" s="36">
        <v>0</v>
      </c>
      <c r="W34" s="36">
        <v>0</v>
      </c>
      <c r="X34" s="36">
        <v>0</v>
      </c>
      <c r="Y34" s="36">
        <v>0</v>
      </c>
      <c r="Z34" s="36">
        <v>11</v>
      </c>
      <c r="AA34" s="36">
        <v>68005</v>
      </c>
      <c r="AB34" s="36">
        <v>11</v>
      </c>
      <c r="AC34" s="36">
        <v>68005</v>
      </c>
      <c r="AD34" s="36">
        <v>0</v>
      </c>
      <c r="AE34" s="36">
        <v>0</v>
      </c>
      <c r="AF34" s="36">
        <v>0</v>
      </c>
      <c r="AG34" s="36">
        <v>0</v>
      </c>
      <c r="AH34" s="36">
        <v>0</v>
      </c>
      <c r="AI34" s="36">
        <v>0</v>
      </c>
      <c r="AJ34" s="36">
        <v>301000</v>
      </c>
      <c r="AK34" s="36">
        <v>0</v>
      </c>
      <c r="AL34" s="36">
        <v>70000</v>
      </c>
      <c r="AM34" s="36">
        <v>231000</v>
      </c>
      <c r="AN34" s="36">
        <v>0</v>
      </c>
      <c r="AO34" s="36">
        <v>0</v>
      </c>
      <c r="AP34" s="36">
        <v>101</v>
      </c>
      <c r="AQ34" s="36">
        <v>677370</v>
      </c>
    </row>
    <row r="35" spans="1:43" x14ac:dyDescent="0.25">
      <c r="A35" s="3" t="s">
        <v>32</v>
      </c>
      <c r="B35" s="3" t="s">
        <v>101</v>
      </c>
      <c r="C35" s="4" t="str">
        <f t="shared" si="0"/>
        <v>West Lothian2014-15</v>
      </c>
      <c r="D35" s="36">
        <v>248</v>
      </c>
      <c r="E35" s="36">
        <v>660000</v>
      </c>
      <c r="F35" s="36">
        <v>0</v>
      </c>
      <c r="G35" s="36">
        <v>0</v>
      </c>
      <c r="H35" s="36">
        <v>0</v>
      </c>
      <c r="I35" s="36">
        <v>0</v>
      </c>
      <c r="J35" s="36">
        <v>0</v>
      </c>
      <c r="K35" s="36">
        <v>0</v>
      </c>
      <c r="L35" s="36">
        <v>0</v>
      </c>
      <c r="M35" s="36">
        <v>0</v>
      </c>
      <c r="N35" s="36">
        <v>0</v>
      </c>
      <c r="O35" s="36">
        <v>0</v>
      </c>
      <c r="P35" s="36">
        <v>0</v>
      </c>
      <c r="Q35" s="36">
        <v>0</v>
      </c>
      <c r="R35" s="36">
        <v>0</v>
      </c>
      <c r="S35" s="36">
        <v>0</v>
      </c>
      <c r="T35" s="36">
        <v>0</v>
      </c>
      <c r="U35" s="36">
        <v>0</v>
      </c>
      <c r="V35" s="36">
        <v>0</v>
      </c>
      <c r="W35" s="36">
        <v>0</v>
      </c>
      <c r="X35" s="36">
        <v>0</v>
      </c>
      <c r="Y35" s="36">
        <v>0</v>
      </c>
      <c r="Z35" s="36">
        <v>0</v>
      </c>
      <c r="AA35" s="36">
        <v>0</v>
      </c>
      <c r="AB35" s="36">
        <v>0</v>
      </c>
      <c r="AC35" s="36">
        <v>0</v>
      </c>
      <c r="AD35" s="36">
        <v>0</v>
      </c>
      <c r="AE35" s="36">
        <v>0</v>
      </c>
      <c r="AF35" s="36">
        <v>0</v>
      </c>
      <c r="AG35" s="36">
        <v>0</v>
      </c>
      <c r="AH35" s="36">
        <v>0</v>
      </c>
      <c r="AI35" s="36">
        <v>0</v>
      </c>
      <c r="AJ35" s="36">
        <v>169500</v>
      </c>
      <c r="AK35" s="36">
        <v>0</v>
      </c>
      <c r="AL35" s="36">
        <v>0</v>
      </c>
      <c r="AM35" s="36">
        <v>169500</v>
      </c>
      <c r="AN35" s="36">
        <v>0</v>
      </c>
      <c r="AO35" s="36">
        <v>0</v>
      </c>
      <c r="AP35" s="36">
        <v>248</v>
      </c>
      <c r="AQ35" s="36">
        <v>829500</v>
      </c>
    </row>
    <row r="36" spans="1:43" x14ac:dyDescent="0.25">
      <c r="A36" s="23" t="s">
        <v>33</v>
      </c>
      <c r="B36" s="23" t="s">
        <v>101</v>
      </c>
      <c r="C36" s="33" t="str">
        <f t="shared" si="0"/>
        <v>Scotland2014-15</v>
      </c>
      <c r="D36" s="46">
        <f>SUM(D4:D35)</f>
        <v>6489</v>
      </c>
      <c r="E36" s="46">
        <f t="shared" ref="E36:AQ36" si="1">SUM(E4:E35)</f>
        <v>22292355.050000001</v>
      </c>
      <c r="F36" s="46">
        <f t="shared" si="1"/>
        <v>92</v>
      </c>
      <c r="G36" s="46">
        <f t="shared" si="1"/>
        <v>470923.05</v>
      </c>
      <c r="H36" s="46">
        <f t="shared" si="1"/>
        <v>55</v>
      </c>
      <c r="I36" s="46">
        <f t="shared" si="1"/>
        <v>435860.05</v>
      </c>
      <c r="J36" s="46">
        <f t="shared" si="1"/>
        <v>0</v>
      </c>
      <c r="K36" s="46">
        <f t="shared" si="1"/>
        <v>0</v>
      </c>
      <c r="L36" s="46">
        <f t="shared" si="1"/>
        <v>37</v>
      </c>
      <c r="M36" s="46">
        <f t="shared" si="1"/>
        <v>35063</v>
      </c>
      <c r="N36" s="46">
        <f t="shared" si="1"/>
        <v>0</v>
      </c>
      <c r="O36" s="46">
        <f t="shared" si="1"/>
        <v>0</v>
      </c>
      <c r="P36" s="46">
        <f t="shared" si="1"/>
        <v>326</v>
      </c>
      <c r="Q36" s="46">
        <f t="shared" si="1"/>
        <v>2613395.17</v>
      </c>
      <c r="R36" s="46">
        <f t="shared" si="1"/>
        <v>178</v>
      </c>
      <c r="S36" s="46">
        <f t="shared" si="1"/>
        <v>847460</v>
      </c>
      <c r="T36" s="46">
        <f t="shared" si="1"/>
        <v>0</v>
      </c>
      <c r="U36" s="46">
        <f t="shared" si="1"/>
        <v>0</v>
      </c>
      <c r="V36" s="46">
        <f t="shared" si="1"/>
        <v>106</v>
      </c>
      <c r="W36" s="46">
        <f t="shared" si="1"/>
        <v>273616</v>
      </c>
      <c r="X36" s="46">
        <f t="shared" si="1"/>
        <v>42</v>
      </c>
      <c r="Y36" s="46">
        <f t="shared" si="1"/>
        <v>1492319.1700000002</v>
      </c>
      <c r="Z36" s="46">
        <f t="shared" si="1"/>
        <v>8794</v>
      </c>
      <c r="AA36" s="46">
        <f t="shared" si="1"/>
        <v>8137271.79</v>
      </c>
      <c r="AB36" s="46">
        <f t="shared" si="1"/>
        <v>2561</v>
      </c>
      <c r="AC36" s="46">
        <f t="shared" si="1"/>
        <v>6433518.0700000003</v>
      </c>
      <c r="AD36" s="46">
        <f t="shared" si="1"/>
        <v>1</v>
      </c>
      <c r="AE36" s="46">
        <f t="shared" si="1"/>
        <v>5868</v>
      </c>
      <c r="AF36" s="46">
        <f t="shared" si="1"/>
        <v>811</v>
      </c>
      <c r="AG36" s="46">
        <f t="shared" si="1"/>
        <v>35655</v>
      </c>
      <c r="AH36" s="46">
        <f t="shared" si="1"/>
        <v>5421</v>
      </c>
      <c r="AI36" s="46">
        <f t="shared" si="1"/>
        <v>1662230.72</v>
      </c>
      <c r="AJ36" s="46">
        <f t="shared" si="1"/>
        <v>10507589.08</v>
      </c>
      <c r="AK36" s="46">
        <f t="shared" si="1"/>
        <v>715306</v>
      </c>
      <c r="AL36" s="46">
        <f t="shared" si="1"/>
        <v>3653106.92</v>
      </c>
      <c r="AM36" s="46">
        <f t="shared" si="1"/>
        <v>5761500.4399999995</v>
      </c>
      <c r="AN36" s="46">
        <f t="shared" si="1"/>
        <v>6763</v>
      </c>
      <c r="AO36" s="46">
        <f t="shared" si="1"/>
        <v>100912.72</v>
      </c>
      <c r="AP36" s="46">
        <f t="shared" si="1"/>
        <v>15701</v>
      </c>
      <c r="AQ36" s="46">
        <f t="shared" si="1"/>
        <v>43948429.140000001</v>
      </c>
    </row>
    <row r="37" spans="1:43" x14ac:dyDescent="0.25">
      <c r="A37" s="3" t="s">
        <v>1</v>
      </c>
      <c r="B37" s="3" t="s">
        <v>270</v>
      </c>
      <c r="C37" s="4" t="str">
        <f t="shared" si="0"/>
        <v>Aberdeen City2015-16</v>
      </c>
      <c r="D37">
        <v>219</v>
      </c>
      <c r="E37">
        <v>834656</v>
      </c>
      <c r="F37" s="35">
        <v>0</v>
      </c>
      <c r="G37">
        <v>0</v>
      </c>
      <c r="H37">
        <v>0</v>
      </c>
      <c r="I37">
        <v>0</v>
      </c>
      <c r="J37">
        <v>0</v>
      </c>
      <c r="K37">
        <v>0</v>
      </c>
      <c r="L37">
        <v>0</v>
      </c>
      <c r="M37">
        <v>0</v>
      </c>
      <c r="N37">
        <v>0</v>
      </c>
      <c r="O37">
        <v>0</v>
      </c>
      <c r="P37">
        <v>4</v>
      </c>
      <c r="Q37">
        <v>29788.2</v>
      </c>
      <c r="R37">
        <v>0</v>
      </c>
      <c r="S37">
        <v>0</v>
      </c>
      <c r="T37">
        <v>0</v>
      </c>
      <c r="U37">
        <v>0</v>
      </c>
      <c r="V37">
        <v>4</v>
      </c>
      <c r="W37">
        <v>29788.2</v>
      </c>
      <c r="X37">
        <v>0</v>
      </c>
      <c r="Y37">
        <v>0</v>
      </c>
      <c r="Z37">
        <v>32</v>
      </c>
      <c r="AA37">
        <v>37114</v>
      </c>
      <c r="AB37">
        <v>0</v>
      </c>
      <c r="AC37">
        <v>0</v>
      </c>
      <c r="AD37">
        <v>0</v>
      </c>
      <c r="AE37">
        <v>0</v>
      </c>
      <c r="AF37">
        <v>32</v>
      </c>
      <c r="AG37">
        <v>37114</v>
      </c>
      <c r="AH37">
        <v>0</v>
      </c>
      <c r="AI37">
        <v>0</v>
      </c>
      <c r="AJ37">
        <v>390264</v>
      </c>
      <c r="AK37">
        <v>0</v>
      </c>
      <c r="AL37">
        <v>174420</v>
      </c>
      <c r="AM37">
        <v>215844</v>
      </c>
      <c r="AN37">
        <v>0</v>
      </c>
      <c r="AO37">
        <v>0</v>
      </c>
      <c r="AP37">
        <v>255</v>
      </c>
      <c r="AQ37">
        <v>1291822.2</v>
      </c>
    </row>
    <row r="38" spans="1:43" x14ac:dyDescent="0.25">
      <c r="A38" s="3" t="s">
        <v>2</v>
      </c>
      <c r="B38" s="3" t="s">
        <v>270</v>
      </c>
      <c r="C38" s="4" t="str">
        <f t="shared" si="0"/>
        <v>Aberdeenshire2015-16</v>
      </c>
      <c r="D38">
        <v>194</v>
      </c>
      <c r="E38">
        <v>874907</v>
      </c>
      <c r="F38">
        <v>0</v>
      </c>
      <c r="G38">
        <v>0</v>
      </c>
      <c r="H38">
        <v>0</v>
      </c>
      <c r="I38">
        <v>0</v>
      </c>
      <c r="J38">
        <v>0</v>
      </c>
      <c r="K38">
        <v>0</v>
      </c>
      <c r="L38">
        <v>0</v>
      </c>
      <c r="M38">
        <v>0</v>
      </c>
      <c r="N38">
        <v>0</v>
      </c>
      <c r="O38">
        <v>0</v>
      </c>
      <c r="P38">
        <v>0</v>
      </c>
      <c r="Q38">
        <v>0</v>
      </c>
      <c r="R38">
        <v>0</v>
      </c>
      <c r="S38">
        <v>0</v>
      </c>
      <c r="T38">
        <v>0</v>
      </c>
      <c r="U38">
        <v>0</v>
      </c>
      <c r="V38">
        <v>0</v>
      </c>
      <c r="W38">
        <v>0</v>
      </c>
      <c r="X38">
        <v>0</v>
      </c>
      <c r="Y38">
        <v>0</v>
      </c>
      <c r="Z38">
        <v>0</v>
      </c>
      <c r="AA38">
        <v>0</v>
      </c>
      <c r="AB38">
        <v>0</v>
      </c>
      <c r="AC38">
        <v>0</v>
      </c>
      <c r="AD38">
        <v>0</v>
      </c>
      <c r="AE38">
        <v>0</v>
      </c>
      <c r="AF38">
        <v>0</v>
      </c>
      <c r="AG38">
        <v>0</v>
      </c>
      <c r="AH38">
        <v>0</v>
      </c>
      <c r="AI38">
        <v>0</v>
      </c>
      <c r="AJ38">
        <v>0</v>
      </c>
      <c r="AK38">
        <v>0</v>
      </c>
      <c r="AL38">
        <v>0</v>
      </c>
      <c r="AM38">
        <v>0</v>
      </c>
      <c r="AN38">
        <v>0</v>
      </c>
      <c r="AO38">
        <v>0</v>
      </c>
      <c r="AP38">
        <v>194</v>
      </c>
      <c r="AQ38">
        <v>874907</v>
      </c>
    </row>
    <row r="39" spans="1:43" x14ac:dyDescent="0.25">
      <c r="A39" s="3" t="s">
        <v>3</v>
      </c>
      <c r="B39" s="3" t="s">
        <v>270</v>
      </c>
      <c r="C39" s="4" t="str">
        <f t="shared" si="0"/>
        <v>Angus2015-16</v>
      </c>
      <c r="D39">
        <v>133</v>
      </c>
      <c r="E39">
        <v>390959</v>
      </c>
      <c r="F39">
        <v>0</v>
      </c>
      <c r="G39">
        <v>0</v>
      </c>
      <c r="H39">
        <v>0</v>
      </c>
      <c r="I39">
        <v>0</v>
      </c>
      <c r="J39">
        <v>0</v>
      </c>
      <c r="K39">
        <v>0</v>
      </c>
      <c r="L39">
        <v>0</v>
      </c>
      <c r="M39">
        <v>0</v>
      </c>
      <c r="N39">
        <v>0</v>
      </c>
      <c r="O39">
        <v>0</v>
      </c>
      <c r="P39">
        <v>0</v>
      </c>
      <c r="Q39">
        <v>0</v>
      </c>
      <c r="R39">
        <v>0</v>
      </c>
      <c r="S39">
        <v>0</v>
      </c>
      <c r="T39">
        <v>0</v>
      </c>
      <c r="U39">
        <v>0</v>
      </c>
      <c r="V39">
        <v>0</v>
      </c>
      <c r="W39">
        <v>0</v>
      </c>
      <c r="X39">
        <v>0</v>
      </c>
      <c r="Y39">
        <v>0</v>
      </c>
      <c r="Z39">
        <v>0</v>
      </c>
      <c r="AA39">
        <v>0</v>
      </c>
      <c r="AB39">
        <v>0</v>
      </c>
      <c r="AC39">
        <v>0</v>
      </c>
      <c r="AD39">
        <v>0</v>
      </c>
      <c r="AE39">
        <v>0</v>
      </c>
      <c r="AF39">
        <v>0</v>
      </c>
      <c r="AG39">
        <v>0</v>
      </c>
      <c r="AH39">
        <v>0</v>
      </c>
      <c r="AI39">
        <v>0</v>
      </c>
      <c r="AJ39">
        <v>264744</v>
      </c>
      <c r="AK39">
        <v>86413</v>
      </c>
      <c r="AL39">
        <v>178000</v>
      </c>
      <c r="AM39">
        <v>0</v>
      </c>
      <c r="AN39">
        <v>331</v>
      </c>
      <c r="AO39">
        <v>0</v>
      </c>
      <c r="AP39">
        <v>133</v>
      </c>
      <c r="AQ39">
        <v>655703</v>
      </c>
    </row>
    <row r="40" spans="1:43" x14ac:dyDescent="0.25">
      <c r="A40" s="3" t="s">
        <v>4</v>
      </c>
      <c r="B40" s="3" t="s">
        <v>270</v>
      </c>
      <c r="C40" s="4" t="str">
        <f t="shared" si="0"/>
        <v>Argyll &amp; Bute2015-16</v>
      </c>
      <c r="D40">
        <v>166</v>
      </c>
      <c r="E40">
        <v>725362</v>
      </c>
      <c r="F40">
        <v>0</v>
      </c>
      <c r="G40">
        <v>0</v>
      </c>
      <c r="H40">
        <v>0</v>
      </c>
      <c r="I40">
        <v>0</v>
      </c>
      <c r="J40">
        <v>0</v>
      </c>
      <c r="K40">
        <v>0</v>
      </c>
      <c r="L40">
        <v>0</v>
      </c>
      <c r="M40">
        <v>0</v>
      </c>
      <c r="N40">
        <v>0</v>
      </c>
      <c r="O40">
        <v>0</v>
      </c>
      <c r="P40">
        <v>4</v>
      </c>
      <c r="Q40">
        <v>0</v>
      </c>
      <c r="R40">
        <v>4</v>
      </c>
      <c r="S40">
        <v>0</v>
      </c>
      <c r="T40">
        <v>0</v>
      </c>
      <c r="U40">
        <v>0</v>
      </c>
      <c r="V40">
        <v>0</v>
      </c>
      <c r="W40">
        <v>0</v>
      </c>
      <c r="X40">
        <v>0</v>
      </c>
      <c r="Y40">
        <v>0</v>
      </c>
      <c r="Z40">
        <v>161</v>
      </c>
      <c r="AA40">
        <v>517665</v>
      </c>
      <c r="AB40">
        <v>161</v>
      </c>
      <c r="AC40">
        <v>517665</v>
      </c>
      <c r="AD40">
        <v>0</v>
      </c>
      <c r="AE40">
        <v>0</v>
      </c>
      <c r="AF40">
        <v>0</v>
      </c>
      <c r="AG40">
        <v>0</v>
      </c>
      <c r="AH40">
        <v>0</v>
      </c>
      <c r="AI40">
        <v>0</v>
      </c>
      <c r="AJ40">
        <v>0</v>
      </c>
      <c r="AK40">
        <v>0</v>
      </c>
      <c r="AL40">
        <v>0</v>
      </c>
      <c r="AM40">
        <v>0</v>
      </c>
      <c r="AN40">
        <v>0</v>
      </c>
      <c r="AO40">
        <v>0</v>
      </c>
      <c r="AP40">
        <v>331</v>
      </c>
      <c r="AQ40">
        <v>1243027</v>
      </c>
    </row>
    <row r="41" spans="1:43" x14ac:dyDescent="0.25">
      <c r="A41" s="3" t="s">
        <v>5</v>
      </c>
      <c r="B41" s="3" t="s">
        <v>270</v>
      </c>
      <c r="C41" s="4" t="str">
        <f t="shared" si="0"/>
        <v>Clackmannanshire2015-16</v>
      </c>
      <c r="D41">
        <v>33</v>
      </c>
      <c r="E41">
        <v>231843</v>
      </c>
      <c r="F41">
        <v>0</v>
      </c>
      <c r="G41">
        <v>0</v>
      </c>
      <c r="H41">
        <v>0</v>
      </c>
      <c r="I41">
        <v>0</v>
      </c>
      <c r="J41">
        <v>0</v>
      </c>
      <c r="K41">
        <v>0</v>
      </c>
      <c r="L41">
        <v>0</v>
      </c>
      <c r="M41">
        <v>0</v>
      </c>
      <c r="N41">
        <v>0</v>
      </c>
      <c r="O41">
        <v>0</v>
      </c>
      <c r="P41">
        <v>4</v>
      </c>
      <c r="Q41">
        <v>21532</v>
      </c>
      <c r="R41">
        <v>0</v>
      </c>
      <c r="S41">
        <v>0</v>
      </c>
      <c r="T41">
        <v>0</v>
      </c>
      <c r="U41">
        <v>0</v>
      </c>
      <c r="V41">
        <v>0</v>
      </c>
      <c r="W41">
        <v>0</v>
      </c>
      <c r="X41">
        <v>4</v>
      </c>
      <c r="Y41">
        <v>21532</v>
      </c>
      <c r="Z41">
        <v>0</v>
      </c>
      <c r="AA41">
        <v>0</v>
      </c>
      <c r="AB41">
        <v>0</v>
      </c>
      <c r="AC41">
        <v>0</v>
      </c>
      <c r="AD41">
        <v>0</v>
      </c>
      <c r="AE41">
        <v>0</v>
      </c>
      <c r="AF41">
        <v>0</v>
      </c>
      <c r="AG41">
        <v>0</v>
      </c>
      <c r="AH41">
        <v>0</v>
      </c>
      <c r="AI41">
        <v>0</v>
      </c>
      <c r="AJ41">
        <v>61313</v>
      </c>
      <c r="AK41">
        <v>0</v>
      </c>
      <c r="AL41">
        <v>61313</v>
      </c>
      <c r="AM41">
        <v>0</v>
      </c>
      <c r="AN41">
        <v>0</v>
      </c>
      <c r="AO41">
        <v>0</v>
      </c>
      <c r="AP41">
        <v>37</v>
      </c>
      <c r="AQ41">
        <v>314688</v>
      </c>
    </row>
    <row r="42" spans="1:43" x14ac:dyDescent="0.25">
      <c r="A42" s="3" t="s">
        <v>6</v>
      </c>
      <c r="B42" s="3" t="s">
        <v>270</v>
      </c>
      <c r="C42" s="4" t="str">
        <f t="shared" si="0"/>
        <v>Dumfries &amp; Galloway2015-16</v>
      </c>
      <c r="D42">
        <v>271</v>
      </c>
      <c r="E42">
        <v>1292405</v>
      </c>
      <c r="F42">
        <v>0</v>
      </c>
      <c r="G42">
        <v>0</v>
      </c>
      <c r="H42">
        <v>0</v>
      </c>
      <c r="I42">
        <v>0</v>
      </c>
      <c r="J42">
        <v>0</v>
      </c>
      <c r="K42">
        <v>0</v>
      </c>
      <c r="L42">
        <v>0</v>
      </c>
      <c r="M42">
        <v>0</v>
      </c>
      <c r="N42">
        <v>0</v>
      </c>
      <c r="O42">
        <v>0</v>
      </c>
      <c r="P42">
        <v>4</v>
      </c>
      <c r="Q42">
        <v>16208.25</v>
      </c>
      <c r="R42">
        <v>3</v>
      </c>
      <c r="S42">
        <v>10389.35</v>
      </c>
      <c r="T42">
        <v>0</v>
      </c>
      <c r="U42">
        <v>0</v>
      </c>
      <c r="V42">
        <v>0</v>
      </c>
      <c r="W42">
        <v>0</v>
      </c>
      <c r="X42">
        <v>1</v>
      </c>
      <c r="Y42">
        <v>5818.9</v>
      </c>
      <c r="Z42">
        <v>2278</v>
      </c>
      <c r="AA42">
        <v>0</v>
      </c>
      <c r="AB42">
        <v>0</v>
      </c>
      <c r="AC42">
        <v>0</v>
      </c>
      <c r="AD42">
        <v>0</v>
      </c>
      <c r="AE42">
        <v>0</v>
      </c>
      <c r="AF42">
        <v>0</v>
      </c>
      <c r="AG42">
        <v>0</v>
      </c>
      <c r="AH42">
        <v>2278</v>
      </c>
      <c r="AI42">
        <v>0</v>
      </c>
      <c r="AJ42">
        <v>401677</v>
      </c>
      <c r="AK42">
        <v>0</v>
      </c>
      <c r="AL42">
        <v>0</v>
      </c>
      <c r="AM42">
        <v>401677</v>
      </c>
      <c r="AN42">
        <v>0</v>
      </c>
      <c r="AO42">
        <v>0</v>
      </c>
      <c r="AP42">
        <v>2553</v>
      </c>
      <c r="AQ42">
        <v>1710290.25</v>
      </c>
    </row>
    <row r="43" spans="1:43" x14ac:dyDescent="0.25">
      <c r="A43" s="3" t="s">
        <v>7</v>
      </c>
      <c r="B43" s="3" t="s">
        <v>270</v>
      </c>
      <c r="C43" s="4" t="str">
        <f t="shared" si="0"/>
        <v>Dundee City2015-16</v>
      </c>
      <c r="D43">
        <v>53</v>
      </c>
      <c r="E43">
        <v>232647</v>
      </c>
      <c r="F43">
        <v>0</v>
      </c>
      <c r="G43">
        <v>0</v>
      </c>
      <c r="H43">
        <v>0</v>
      </c>
      <c r="I43">
        <v>0</v>
      </c>
      <c r="J43">
        <v>0</v>
      </c>
      <c r="K43">
        <v>0</v>
      </c>
      <c r="L43">
        <v>0</v>
      </c>
      <c r="M43">
        <v>0</v>
      </c>
      <c r="N43">
        <v>0</v>
      </c>
      <c r="O43">
        <v>0</v>
      </c>
      <c r="P43">
        <v>3</v>
      </c>
      <c r="Q43">
        <v>0</v>
      </c>
      <c r="R43">
        <v>3</v>
      </c>
      <c r="S43">
        <v>0</v>
      </c>
      <c r="T43">
        <v>0</v>
      </c>
      <c r="U43">
        <v>0</v>
      </c>
      <c r="V43">
        <v>0</v>
      </c>
      <c r="W43">
        <v>0</v>
      </c>
      <c r="X43">
        <v>0</v>
      </c>
      <c r="Y43">
        <v>0</v>
      </c>
      <c r="Z43">
        <v>1009</v>
      </c>
      <c r="AA43">
        <v>684789</v>
      </c>
      <c r="AB43">
        <v>728</v>
      </c>
      <c r="AC43">
        <v>247866</v>
      </c>
      <c r="AD43">
        <v>0</v>
      </c>
      <c r="AE43">
        <v>0</v>
      </c>
      <c r="AF43">
        <v>1</v>
      </c>
      <c r="AG43">
        <v>5337</v>
      </c>
      <c r="AH43">
        <v>280</v>
      </c>
      <c r="AI43">
        <v>431586</v>
      </c>
      <c r="AJ43">
        <v>317334</v>
      </c>
      <c r="AK43">
        <v>0</v>
      </c>
      <c r="AL43">
        <v>255673</v>
      </c>
      <c r="AM43">
        <v>61661</v>
      </c>
      <c r="AN43">
        <v>0</v>
      </c>
      <c r="AO43">
        <v>0</v>
      </c>
      <c r="AP43">
        <v>1065</v>
      </c>
      <c r="AQ43">
        <v>1234770</v>
      </c>
    </row>
    <row r="44" spans="1:43" x14ac:dyDescent="0.25">
      <c r="A44" s="3" t="s">
        <v>8</v>
      </c>
      <c r="B44" s="3" t="s">
        <v>270</v>
      </c>
      <c r="C44" s="4" t="str">
        <f t="shared" si="0"/>
        <v>East Ayrshire2015-16</v>
      </c>
      <c r="D44">
        <v>279</v>
      </c>
      <c r="E44">
        <v>711500</v>
      </c>
      <c r="F44">
        <v>0</v>
      </c>
      <c r="G44">
        <v>0</v>
      </c>
      <c r="H44">
        <v>0</v>
      </c>
      <c r="I44">
        <v>0</v>
      </c>
      <c r="J44">
        <v>0</v>
      </c>
      <c r="K44">
        <v>0</v>
      </c>
      <c r="L44">
        <v>0</v>
      </c>
      <c r="M44">
        <v>0</v>
      </c>
      <c r="N44">
        <v>0</v>
      </c>
      <c r="O44">
        <v>0</v>
      </c>
      <c r="P44">
        <v>0</v>
      </c>
      <c r="Q44">
        <v>0</v>
      </c>
      <c r="R44">
        <v>0</v>
      </c>
      <c r="S44">
        <v>0</v>
      </c>
      <c r="T44">
        <v>0</v>
      </c>
      <c r="U44">
        <v>0</v>
      </c>
      <c r="V44">
        <v>0</v>
      </c>
      <c r="W44">
        <v>0</v>
      </c>
      <c r="X44">
        <v>0</v>
      </c>
      <c r="Y44">
        <v>0</v>
      </c>
      <c r="Z44">
        <v>42</v>
      </c>
      <c r="AA44">
        <v>211853</v>
      </c>
      <c r="AB44">
        <v>42</v>
      </c>
      <c r="AC44">
        <v>211853</v>
      </c>
      <c r="AD44">
        <v>0</v>
      </c>
      <c r="AE44">
        <v>0</v>
      </c>
      <c r="AF44">
        <v>0</v>
      </c>
      <c r="AG44">
        <v>0</v>
      </c>
      <c r="AH44">
        <v>0</v>
      </c>
      <c r="AI44">
        <v>0</v>
      </c>
      <c r="AJ44">
        <v>261612</v>
      </c>
      <c r="AK44">
        <v>2490</v>
      </c>
      <c r="AL44">
        <v>59122</v>
      </c>
      <c r="AM44">
        <v>200000</v>
      </c>
      <c r="AN44">
        <v>0</v>
      </c>
      <c r="AO44">
        <v>0</v>
      </c>
      <c r="AP44">
        <v>321</v>
      </c>
      <c r="AQ44">
        <v>1184965</v>
      </c>
    </row>
    <row r="45" spans="1:43" x14ac:dyDescent="0.25">
      <c r="A45" s="3" t="s">
        <v>9</v>
      </c>
      <c r="B45" s="3" t="s">
        <v>270</v>
      </c>
      <c r="C45" s="4" t="str">
        <f t="shared" si="0"/>
        <v>East Dunbartonshire2015-16</v>
      </c>
      <c r="D45">
        <v>144</v>
      </c>
      <c r="E45">
        <v>480391</v>
      </c>
      <c r="F45">
        <v>0</v>
      </c>
      <c r="G45">
        <v>0</v>
      </c>
      <c r="H45">
        <v>0</v>
      </c>
      <c r="I45">
        <v>0</v>
      </c>
      <c r="J45">
        <v>0</v>
      </c>
      <c r="K45">
        <v>0</v>
      </c>
      <c r="L45">
        <v>0</v>
      </c>
      <c r="M45">
        <v>0</v>
      </c>
      <c r="N45">
        <v>0</v>
      </c>
      <c r="O45">
        <v>0</v>
      </c>
      <c r="P45">
        <v>12</v>
      </c>
      <c r="Q45">
        <v>92450</v>
      </c>
      <c r="R45">
        <v>12</v>
      </c>
      <c r="S45">
        <v>92450</v>
      </c>
      <c r="T45">
        <v>0</v>
      </c>
      <c r="U45">
        <v>0</v>
      </c>
      <c r="V45">
        <v>0</v>
      </c>
      <c r="W45">
        <v>0</v>
      </c>
      <c r="X45">
        <v>0</v>
      </c>
      <c r="Y45">
        <v>0</v>
      </c>
      <c r="Z45">
        <v>10</v>
      </c>
      <c r="AA45">
        <v>21000</v>
      </c>
      <c r="AB45">
        <v>10</v>
      </c>
      <c r="AC45">
        <v>21000</v>
      </c>
      <c r="AD45">
        <v>0</v>
      </c>
      <c r="AE45">
        <v>0</v>
      </c>
      <c r="AF45">
        <v>0</v>
      </c>
      <c r="AG45">
        <v>0</v>
      </c>
      <c r="AH45">
        <v>0</v>
      </c>
      <c r="AI45">
        <v>0</v>
      </c>
      <c r="AJ45">
        <v>214000</v>
      </c>
      <c r="AK45">
        <v>0</v>
      </c>
      <c r="AL45">
        <v>30000</v>
      </c>
      <c r="AM45">
        <v>184000</v>
      </c>
      <c r="AN45">
        <v>0</v>
      </c>
      <c r="AO45">
        <v>0</v>
      </c>
      <c r="AP45">
        <v>166</v>
      </c>
      <c r="AQ45">
        <v>807841</v>
      </c>
    </row>
    <row r="46" spans="1:43" x14ac:dyDescent="0.25">
      <c r="A46" s="3" t="s">
        <v>10</v>
      </c>
      <c r="B46" s="3" t="s">
        <v>270</v>
      </c>
      <c r="C46" s="4" t="str">
        <f t="shared" si="0"/>
        <v>East Lothian2015-16</v>
      </c>
      <c r="D46">
        <v>65</v>
      </c>
      <c r="E46">
        <v>360966</v>
      </c>
      <c r="F46">
        <v>0</v>
      </c>
      <c r="G46">
        <v>0</v>
      </c>
      <c r="H46">
        <v>0</v>
      </c>
      <c r="I46">
        <v>0</v>
      </c>
      <c r="J46">
        <v>0</v>
      </c>
      <c r="K46">
        <v>0</v>
      </c>
      <c r="L46">
        <v>0</v>
      </c>
      <c r="M46">
        <v>0</v>
      </c>
      <c r="N46">
        <v>0</v>
      </c>
      <c r="O46">
        <v>0</v>
      </c>
      <c r="P46">
        <v>20</v>
      </c>
      <c r="Q46">
        <v>149479</v>
      </c>
      <c r="R46">
        <v>20</v>
      </c>
      <c r="S46">
        <v>149479</v>
      </c>
      <c r="T46">
        <v>0</v>
      </c>
      <c r="U46">
        <v>0</v>
      </c>
      <c r="V46">
        <v>0</v>
      </c>
      <c r="W46">
        <v>0</v>
      </c>
      <c r="X46">
        <v>0</v>
      </c>
      <c r="Y46">
        <v>0</v>
      </c>
      <c r="Z46">
        <v>0</v>
      </c>
      <c r="AA46">
        <v>0</v>
      </c>
      <c r="AB46">
        <v>0</v>
      </c>
      <c r="AC46">
        <v>0</v>
      </c>
      <c r="AD46">
        <v>0</v>
      </c>
      <c r="AE46">
        <v>0</v>
      </c>
      <c r="AF46">
        <v>0</v>
      </c>
      <c r="AG46">
        <v>0</v>
      </c>
      <c r="AH46">
        <v>0</v>
      </c>
      <c r="AI46">
        <v>0</v>
      </c>
      <c r="AJ46">
        <v>336000</v>
      </c>
      <c r="AK46">
        <v>0</v>
      </c>
      <c r="AL46">
        <v>40000</v>
      </c>
      <c r="AM46">
        <v>294000</v>
      </c>
      <c r="AN46">
        <v>0</v>
      </c>
      <c r="AO46">
        <v>2000</v>
      </c>
      <c r="AP46">
        <v>85</v>
      </c>
      <c r="AQ46">
        <v>846445</v>
      </c>
    </row>
    <row r="47" spans="1:43" x14ac:dyDescent="0.25">
      <c r="A47" s="3" t="s">
        <v>11</v>
      </c>
      <c r="B47" s="3" t="s">
        <v>270</v>
      </c>
      <c r="C47" s="4" t="str">
        <f t="shared" si="0"/>
        <v>East Renfrewshire2015-16</v>
      </c>
      <c r="D47">
        <v>120</v>
      </c>
      <c r="E47">
        <v>308094.36</v>
      </c>
      <c r="F47">
        <v>0</v>
      </c>
      <c r="G47">
        <v>0</v>
      </c>
      <c r="H47">
        <v>0</v>
      </c>
      <c r="I47">
        <v>0</v>
      </c>
      <c r="J47">
        <v>0</v>
      </c>
      <c r="K47">
        <v>0</v>
      </c>
      <c r="L47">
        <v>0</v>
      </c>
      <c r="M47">
        <v>0</v>
      </c>
      <c r="N47">
        <v>0</v>
      </c>
      <c r="O47">
        <v>0</v>
      </c>
      <c r="P47">
        <v>0</v>
      </c>
      <c r="Q47">
        <v>0</v>
      </c>
      <c r="R47">
        <v>0</v>
      </c>
      <c r="S47">
        <v>0</v>
      </c>
      <c r="T47">
        <v>0</v>
      </c>
      <c r="U47">
        <v>0</v>
      </c>
      <c r="V47">
        <v>0</v>
      </c>
      <c r="W47">
        <v>0</v>
      </c>
      <c r="X47">
        <v>0</v>
      </c>
      <c r="Y47">
        <v>0</v>
      </c>
      <c r="Z47">
        <v>21</v>
      </c>
      <c r="AA47">
        <v>58627.68</v>
      </c>
      <c r="AB47">
        <v>21</v>
      </c>
      <c r="AC47">
        <v>58627.68</v>
      </c>
      <c r="AD47">
        <v>0</v>
      </c>
      <c r="AE47">
        <v>0</v>
      </c>
      <c r="AF47">
        <v>0</v>
      </c>
      <c r="AG47">
        <v>0</v>
      </c>
      <c r="AH47">
        <v>0</v>
      </c>
      <c r="AI47">
        <v>0</v>
      </c>
      <c r="AJ47">
        <v>201665</v>
      </c>
      <c r="AK47">
        <v>0</v>
      </c>
      <c r="AL47">
        <v>46665</v>
      </c>
      <c r="AM47">
        <v>155000</v>
      </c>
      <c r="AN47">
        <v>0</v>
      </c>
      <c r="AO47">
        <v>0</v>
      </c>
      <c r="AP47">
        <v>141</v>
      </c>
      <c r="AQ47">
        <v>568387.04</v>
      </c>
    </row>
    <row r="48" spans="1:43" x14ac:dyDescent="0.25">
      <c r="A48" s="3" t="s">
        <v>12</v>
      </c>
      <c r="B48" s="3" t="s">
        <v>270</v>
      </c>
      <c r="C48" s="4" t="str">
        <f t="shared" si="0"/>
        <v>Edinburgh, City of2015-16</v>
      </c>
      <c r="D48">
        <v>247</v>
      </c>
      <c r="E48">
        <v>1029645</v>
      </c>
      <c r="F48">
        <v>0</v>
      </c>
      <c r="G48">
        <v>0</v>
      </c>
      <c r="H48">
        <v>0</v>
      </c>
      <c r="I48">
        <v>0</v>
      </c>
      <c r="J48">
        <v>0</v>
      </c>
      <c r="K48">
        <v>0</v>
      </c>
      <c r="L48">
        <v>0</v>
      </c>
      <c r="M48">
        <v>0</v>
      </c>
      <c r="N48">
        <v>0</v>
      </c>
      <c r="O48">
        <v>0</v>
      </c>
      <c r="P48">
        <v>0</v>
      </c>
      <c r="Q48">
        <v>0</v>
      </c>
      <c r="R48">
        <v>0</v>
      </c>
      <c r="S48">
        <v>0</v>
      </c>
      <c r="T48">
        <v>0</v>
      </c>
      <c r="U48">
        <v>0</v>
      </c>
      <c r="V48">
        <v>0</v>
      </c>
      <c r="W48">
        <v>0</v>
      </c>
      <c r="X48">
        <v>0</v>
      </c>
      <c r="Y48">
        <v>0</v>
      </c>
      <c r="Z48">
        <v>0</v>
      </c>
      <c r="AA48">
        <v>0</v>
      </c>
      <c r="AB48">
        <v>0</v>
      </c>
      <c r="AC48">
        <v>0</v>
      </c>
      <c r="AD48">
        <v>0</v>
      </c>
      <c r="AE48">
        <v>0</v>
      </c>
      <c r="AF48">
        <v>0</v>
      </c>
      <c r="AG48">
        <v>0</v>
      </c>
      <c r="AH48">
        <v>0</v>
      </c>
      <c r="AI48">
        <v>0</v>
      </c>
      <c r="AJ48">
        <v>110000</v>
      </c>
      <c r="AK48">
        <v>0</v>
      </c>
      <c r="AL48">
        <v>110000</v>
      </c>
      <c r="AM48">
        <v>0</v>
      </c>
      <c r="AN48">
        <v>0</v>
      </c>
      <c r="AO48">
        <v>0</v>
      </c>
      <c r="AP48">
        <v>247</v>
      </c>
      <c r="AQ48">
        <v>1139645</v>
      </c>
    </row>
    <row r="49" spans="1:43" x14ac:dyDescent="0.25">
      <c r="A49" s="3" t="s">
        <v>14</v>
      </c>
      <c r="B49" s="3" t="s">
        <v>270</v>
      </c>
      <c r="C49" s="4" t="str">
        <f t="shared" si="0"/>
        <v>Falkirk2015-16</v>
      </c>
      <c r="D49">
        <v>94</v>
      </c>
      <c r="E49">
        <v>337799.2</v>
      </c>
      <c r="F49">
        <v>0</v>
      </c>
      <c r="G49">
        <v>0</v>
      </c>
      <c r="H49">
        <v>0</v>
      </c>
      <c r="I49">
        <v>0</v>
      </c>
      <c r="J49">
        <v>0</v>
      </c>
      <c r="K49">
        <v>0</v>
      </c>
      <c r="L49">
        <v>0</v>
      </c>
      <c r="M49">
        <v>0</v>
      </c>
      <c r="N49">
        <v>0</v>
      </c>
      <c r="O49">
        <v>0</v>
      </c>
      <c r="P49">
        <v>0</v>
      </c>
      <c r="Q49">
        <v>0</v>
      </c>
      <c r="R49">
        <v>0</v>
      </c>
      <c r="S49">
        <v>0</v>
      </c>
      <c r="T49">
        <v>0</v>
      </c>
      <c r="U49">
        <v>0</v>
      </c>
      <c r="V49">
        <v>0</v>
      </c>
      <c r="W49">
        <v>0</v>
      </c>
      <c r="X49">
        <v>0</v>
      </c>
      <c r="Y49">
        <v>0</v>
      </c>
      <c r="Z49">
        <v>10</v>
      </c>
      <c r="AA49">
        <v>14537</v>
      </c>
      <c r="AB49">
        <v>7</v>
      </c>
      <c r="AC49">
        <v>14537</v>
      </c>
      <c r="AD49">
        <v>3</v>
      </c>
      <c r="AE49">
        <v>0</v>
      </c>
      <c r="AF49">
        <v>0</v>
      </c>
      <c r="AG49">
        <v>0</v>
      </c>
      <c r="AH49">
        <v>0</v>
      </c>
      <c r="AI49">
        <v>0</v>
      </c>
      <c r="AJ49">
        <v>366731</v>
      </c>
      <c r="AK49">
        <v>41712</v>
      </c>
      <c r="AL49">
        <v>60337</v>
      </c>
      <c r="AM49">
        <v>264682</v>
      </c>
      <c r="AN49">
        <v>0</v>
      </c>
      <c r="AO49">
        <v>0</v>
      </c>
      <c r="AP49">
        <v>104</v>
      </c>
      <c r="AQ49">
        <v>719067.2</v>
      </c>
    </row>
    <row r="50" spans="1:43" x14ac:dyDescent="0.25">
      <c r="A50" s="3" t="s">
        <v>15</v>
      </c>
      <c r="B50" s="3" t="s">
        <v>270</v>
      </c>
      <c r="C50" s="4" t="str">
        <f t="shared" si="0"/>
        <v>Fife2015-16</v>
      </c>
      <c r="D50">
        <v>341</v>
      </c>
      <c r="E50">
        <v>1546686</v>
      </c>
      <c r="F50">
        <v>0</v>
      </c>
      <c r="G50">
        <v>0</v>
      </c>
      <c r="H50">
        <v>0</v>
      </c>
      <c r="I50">
        <v>0</v>
      </c>
      <c r="J50">
        <v>0</v>
      </c>
      <c r="K50">
        <v>0</v>
      </c>
      <c r="L50">
        <v>0</v>
      </c>
      <c r="M50">
        <v>0</v>
      </c>
      <c r="N50">
        <v>0</v>
      </c>
      <c r="O50">
        <v>0</v>
      </c>
      <c r="P50">
        <v>0</v>
      </c>
      <c r="Q50">
        <v>0</v>
      </c>
      <c r="R50">
        <v>0</v>
      </c>
      <c r="S50">
        <v>0</v>
      </c>
      <c r="T50">
        <v>0</v>
      </c>
      <c r="U50">
        <v>0</v>
      </c>
      <c r="V50">
        <v>0</v>
      </c>
      <c r="W50">
        <v>0</v>
      </c>
      <c r="X50">
        <v>0</v>
      </c>
      <c r="Y50">
        <v>0</v>
      </c>
      <c r="Z50">
        <v>891</v>
      </c>
      <c r="AA50">
        <v>41985</v>
      </c>
      <c r="AB50">
        <v>20</v>
      </c>
      <c r="AC50">
        <v>11985</v>
      </c>
      <c r="AD50">
        <v>0</v>
      </c>
      <c r="AE50">
        <v>0</v>
      </c>
      <c r="AF50">
        <v>0</v>
      </c>
      <c r="AG50">
        <v>0</v>
      </c>
      <c r="AH50">
        <v>871</v>
      </c>
      <c r="AI50">
        <v>30000</v>
      </c>
      <c r="AJ50">
        <v>584752</v>
      </c>
      <c r="AK50">
        <v>143000</v>
      </c>
      <c r="AL50">
        <v>151000</v>
      </c>
      <c r="AM50">
        <v>290752</v>
      </c>
      <c r="AN50">
        <v>0</v>
      </c>
      <c r="AO50">
        <v>0</v>
      </c>
      <c r="AP50">
        <v>1232</v>
      </c>
      <c r="AQ50">
        <v>2173423</v>
      </c>
    </row>
    <row r="51" spans="1:43" x14ac:dyDescent="0.25">
      <c r="A51" s="3" t="s">
        <v>16</v>
      </c>
      <c r="B51" s="3" t="s">
        <v>270</v>
      </c>
      <c r="C51" s="4" t="str">
        <f t="shared" si="0"/>
        <v>Glasgow City2015-16</v>
      </c>
      <c r="D51">
        <v>847</v>
      </c>
      <c r="E51">
        <v>2037535</v>
      </c>
      <c r="F51">
        <v>0</v>
      </c>
      <c r="G51">
        <v>0</v>
      </c>
      <c r="H51">
        <v>0</v>
      </c>
      <c r="I51">
        <v>0</v>
      </c>
      <c r="J51">
        <v>0</v>
      </c>
      <c r="K51">
        <v>0</v>
      </c>
      <c r="L51">
        <v>0</v>
      </c>
      <c r="M51">
        <v>0</v>
      </c>
      <c r="N51">
        <v>0</v>
      </c>
      <c r="O51">
        <v>0</v>
      </c>
      <c r="P51">
        <v>445</v>
      </c>
      <c r="Q51">
        <v>980796</v>
      </c>
      <c r="R51">
        <v>0</v>
      </c>
      <c r="S51">
        <v>0</v>
      </c>
      <c r="T51">
        <v>0</v>
      </c>
      <c r="U51">
        <v>0</v>
      </c>
      <c r="V51">
        <v>55</v>
      </c>
      <c r="W51">
        <v>123172</v>
      </c>
      <c r="X51">
        <v>53</v>
      </c>
      <c r="Y51">
        <v>857624</v>
      </c>
      <c r="Z51">
        <v>1177</v>
      </c>
      <c r="AA51">
        <v>5746230</v>
      </c>
      <c r="AB51">
        <v>726</v>
      </c>
      <c r="AC51">
        <v>4221473</v>
      </c>
      <c r="AD51">
        <v>0</v>
      </c>
      <c r="AE51">
        <v>0</v>
      </c>
      <c r="AF51">
        <v>622</v>
      </c>
      <c r="AG51">
        <v>0</v>
      </c>
      <c r="AH51">
        <v>166</v>
      </c>
      <c r="AI51">
        <v>1524757</v>
      </c>
      <c r="AJ51">
        <v>741662</v>
      </c>
      <c r="AK51">
        <v>0</v>
      </c>
      <c r="AL51">
        <v>551662</v>
      </c>
      <c r="AM51">
        <v>190000</v>
      </c>
      <c r="AN51">
        <v>0</v>
      </c>
      <c r="AO51">
        <v>0</v>
      </c>
      <c r="AP51">
        <v>2469</v>
      </c>
      <c r="AQ51">
        <v>9506223</v>
      </c>
    </row>
    <row r="52" spans="1:43" x14ac:dyDescent="0.25">
      <c r="A52" s="3" t="s">
        <v>17</v>
      </c>
      <c r="B52" s="3" t="s">
        <v>270</v>
      </c>
      <c r="C52" s="4" t="str">
        <f t="shared" si="0"/>
        <v>Highland2015-16</v>
      </c>
      <c r="D52">
        <v>407</v>
      </c>
      <c r="E52">
        <v>1689348</v>
      </c>
      <c r="F52">
        <v>0</v>
      </c>
      <c r="G52">
        <v>0</v>
      </c>
      <c r="H52">
        <v>0</v>
      </c>
      <c r="I52">
        <v>0</v>
      </c>
      <c r="J52">
        <v>0</v>
      </c>
      <c r="K52">
        <v>0</v>
      </c>
      <c r="L52">
        <v>0</v>
      </c>
      <c r="M52">
        <v>0</v>
      </c>
      <c r="N52">
        <v>0</v>
      </c>
      <c r="O52">
        <v>0</v>
      </c>
      <c r="P52">
        <v>110</v>
      </c>
      <c r="Q52">
        <v>517557</v>
      </c>
      <c r="R52">
        <v>110</v>
      </c>
      <c r="S52">
        <v>517557</v>
      </c>
      <c r="T52">
        <v>0</v>
      </c>
      <c r="U52">
        <v>0</v>
      </c>
      <c r="V52">
        <v>0</v>
      </c>
      <c r="W52">
        <v>0</v>
      </c>
      <c r="X52">
        <v>0</v>
      </c>
      <c r="Y52">
        <v>0</v>
      </c>
      <c r="Z52">
        <v>179</v>
      </c>
      <c r="AA52">
        <v>771756</v>
      </c>
      <c r="AB52">
        <v>176</v>
      </c>
      <c r="AC52">
        <v>762756</v>
      </c>
      <c r="AD52">
        <v>0</v>
      </c>
      <c r="AE52">
        <v>0</v>
      </c>
      <c r="AF52">
        <v>3</v>
      </c>
      <c r="AG52">
        <v>9000</v>
      </c>
      <c r="AH52">
        <v>0</v>
      </c>
      <c r="AI52">
        <v>0</v>
      </c>
      <c r="AJ52">
        <v>0</v>
      </c>
      <c r="AK52">
        <v>0</v>
      </c>
      <c r="AL52">
        <v>0</v>
      </c>
      <c r="AM52">
        <v>0</v>
      </c>
      <c r="AN52">
        <v>0</v>
      </c>
      <c r="AO52">
        <v>0</v>
      </c>
      <c r="AP52">
        <v>696</v>
      </c>
      <c r="AQ52">
        <v>2978661</v>
      </c>
    </row>
    <row r="53" spans="1:43" x14ac:dyDescent="0.25">
      <c r="A53" s="3" t="s">
        <v>18</v>
      </c>
      <c r="B53" s="3" t="s">
        <v>270</v>
      </c>
      <c r="C53" s="4" t="str">
        <f t="shared" si="0"/>
        <v>Inverclyde2015-16</v>
      </c>
      <c r="D53">
        <v>174</v>
      </c>
      <c r="E53">
        <v>657641</v>
      </c>
      <c r="F53">
        <v>0</v>
      </c>
      <c r="G53">
        <v>0</v>
      </c>
      <c r="H53">
        <v>0</v>
      </c>
      <c r="I53">
        <v>0</v>
      </c>
      <c r="J53">
        <v>0</v>
      </c>
      <c r="K53">
        <v>0</v>
      </c>
      <c r="L53">
        <v>0</v>
      </c>
      <c r="M53">
        <v>0</v>
      </c>
      <c r="N53">
        <v>0</v>
      </c>
      <c r="O53">
        <v>0</v>
      </c>
      <c r="P53">
        <v>0</v>
      </c>
      <c r="Q53">
        <v>0</v>
      </c>
      <c r="R53">
        <v>0</v>
      </c>
      <c r="S53">
        <v>0</v>
      </c>
      <c r="T53">
        <v>0</v>
      </c>
      <c r="U53">
        <v>0</v>
      </c>
      <c r="V53">
        <v>0</v>
      </c>
      <c r="W53">
        <v>0</v>
      </c>
      <c r="X53">
        <v>0</v>
      </c>
      <c r="Y53">
        <v>0</v>
      </c>
      <c r="Z53">
        <v>0</v>
      </c>
      <c r="AA53">
        <v>0</v>
      </c>
      <c r="AB53">
        <v>0</v>
      </c>
      <c r="AC53">
        <v>0</v>
      </c>
      <c r="AD53">
        <v>0</v>
      </c>
      <c r="AE53">
        <v>0</v>
      </c>
      <c r="AF53">
        <v>0</v>
      </c>
      <c r="AG53">
        <v>0</v>
      </c>
      <c r="AH53">
        <v>0</v>
      </c>
      <c r="AI53">
        <v>0</v>
      </c>
      <c r="AJ53">
        <v>246000</v>
      </c>
      <c r="AK53">
        <v>0</v>
      </c>
      <c r="AL53">
        <v>0</v>
      </c>
      <c r="AM53">
        <v>168000</v>
      </c>
      <c r="AN53">
        <v>0</v>
      </c>
      <c r="AO53">
        <v>78000</v>
      </c>
      <c r="AP53">
        <v>174</v>
      </c>
      <c r="AQ53">
        <v>903641</v>
      </c>
    </row>
    <row r="54" spans="1:43" x14ac:dyDescent="0.25">
      <c r="A54" s="3" t="s">
        <v>19</v>
      </c>
      <c r="B54" s="3" t="s">
        <v>270</v>
      </c>
      <c r="C54" s="4" t="str">
        <f t="shared" si="0"/>
        <v>Midlothian2015-16</v>
      </c>
      <c r="D54">
        <v>80</v>
      </c>
      <c r="E54">
        <v>281816</v>
      </c>
      <c r="F54">
        <v>0</v>
      </c>
      <c r="G54">
        <v>0</v>
      </c>
      <c r="H54">
        <v>0</v>
      </c>
      <c r="I54">
        <v>0</v>
      </c>
      <c r="J54">
        <v>0</v>
      </c>
      <c r="K54">
        <v>0</v>
      </c>
      <c r="L54">
        <v>0</v>
      </c>
      <c r="M54">
        <v>0</v>
      </c>
      <c r="N54">
        <v>0</v>
      </c>
      <c r="O54">
        <v>0</v>
      </c>
      <c r="P54">
        <v>0</v>
      </c>
      <c r="Q54">
        <v>0</v>
      </c>
      <c r="R54">
        <v>0</v>
      </c>
      <c r="S54">
        <v>0</v>
      </c>
      <c r="T54">
        <v>0</v>
      </c>
      <c r="U54">
        <v>0</v>
      </c>
      <c r="V54">
        <v>0</v>
      </c>
      <c r="W54">
        <v>0</v>
      </c>
      <c r="X54">
        <v>8</v>
      </c>
      <c r="Y54">
        <v>0</v>
      </c>
      <c r="Z54">
        <v>47</v>
      </c>
      <c r="AA54">
        <v>0</v>
      </c>
      <c r="AB54">
        <v>0</v>
      </c>
      <c r="AC54">
        <v>0</v>
      </c>
      <c r="AD54">
        <v>0</v>
      </c>
      <c r="AE54">
        <v>0</v>
      </c>
      <c r="AF54">
        <v>0</v>
      </c>
      <c r="AG54">
        <v>0</v>
      </c>
      <c r="AH54">
        <v>47</v>
      </c>
      <c r="AI54">
        <v>0</v>
      </c>
      <c r="AJ54">
        <v>31760</v>
      </c>
      <c r="AK54">
        <v>0</v>
      </c>
      <c r="AL54">
        <v>31760</v>
      </c>
      <c r="AM54">
        <v>0</v>
      </c>
      <c r="AN54">
        <v>0</v>
      </c>
      <c r="AO54">
        <v>0</v>
      </c>
      <c r="AP54">
        <v>127</v>
      </c>
      <c r="AQ54">
        <v>313576</v>
      </c>
    </row>
    <row r="55" spans="1:43" x14ac:dyDescent="0.25">
      <c r="A55" s="3" t="s">
        <v>20</v>
      </c>
      <c r="B55" s="3" t="s">
        <v>270</v>
      </c>
      <c r="C55" s="4" t="str">
        <f t="shared" si="0"/>
        <v>Moray2015-16</v>
      </c>
      <c r="D55">
        <v>69</v>
      </c>
      <c r="E55">
        <v>341000</v>
      </c>
      <c r="F55">
        <v>0</v>
      </c>
      <c r="G55">
        <v>0</v>
      </c>
      <c r="H55">
        <v>0</v>
      </c>
      <c r="I55">
        <v>0</v>
      </c>
      <c r="J55">
        <v>0</v>
      </c>
      <c r="K55">
        <v>0</v>
      </c>
      <c r="L55">
        <v>0</v>
      </c>
      <c r="M55">
        <v>0</v>
      </c>
      <c r="N55">
        <v>0</v>
      </c>
      <c r="O55">
        <v>0</v>
      </c>
      <c r="P55">
        <v>0</v>
      </c>
      <c r="Q55">
        <v>0</v>
      </c>
      <c r="R55">
        <v>0</v>
      </c>
      <c r="S55">
        <v>0</v>
      </c>
      <c r="T55">
        <v>0</v>
      </c>
      <c r="U55">
        <v>0</v>
      </c>
      <c r="V55">
        <v>0</v>
      </c>
      <c r="W55">
        <v>0</v>
      </c>
      <c r="X55">
        <v>0</v>
      </c>
      <c r="Y55">
        <v>0</v>
      </c>
      <c r="Z55">
        <v>30</v>
      </c>
      <c r="AA55">
        <v>113000</v>
      </c>
      <c r="AB55">
        <v>30</v>
      </c>
      <c r="AC55">
        <v>113000</v>
      </c>
      <c r="AD55">
        <v>0</v>
      </c>
      <c r="AE55">
        <v>0</v>
      </c>
      <c r="AF55">
        <v>0</v>
      </c>
      <c r="AG55">
        <v>0</v>
      </c>
      <c r="AH55">
        <v>0</v>
      </c>
      <c r="AI55">
        <v>0</v>
      </c>
      <c r="AJ55">
        <v>146200</v>
      </c>
      <c r="AK55">
        <v>4700</v>
      </c>
      <c r="AL55">
        <v>67000</v>
      </c>
      <c r="AM55">
        <v>67000</v>
      </c>
      <c r="AN55">
        <v>0</v>
      </c>
      <c r="AO55">
        <v>7500</v>
      </c>
      <c r="AP55">
        <v>99</v>
      </c>
      <c r="AQ55">
        <v>600200</v>
      </c>
    </row>
    <row r="56" spans="1:43" x14ac:dyDescent="0.25">
      <c r="A56" s="3" t="s">
        <v>269</v>
      </c>
      <c r="B56" s="3" t="s">
        <v>270</v>
      </c>
      <c r="C56" s="4" t="str">
        <f t="shared" si="0"/>
        <v>Na h-Eileanan Siar2015-16</v>
      </c>
      <c r="D56">
        <v>98</v>
      </c>
      <c r="E56">
        <v>499363</v>
      </c>
      <c r="F56">
        <v>0</v>
      </c>
      <c r="G56">
        <v>0</v>
      </c>
      <c r="H56">
        <v>0</v>
      </c>
      <c r="I56">
        <v>0</v>
      </c>
      <c r="J56">
        <v>0</v>
      </c>
      <c r="K56">
        <v>0</v>
      </c>
      <c r="L56">
        <v>0</v>
      </c>
      <c r="M56">
        <v>0</v>
      </c>
      <c r="N56">
        <v>0</v>
      </c>
      <c r="O56">
        <v>0</v>
      </c>
      <c r="P56">
        <v>0</v>
      </c>
      <c r="Q56">
        <v>0</v>
      </c>
      <c r="R56">
        <v>0</v>
      </c>
      <c r="S56">
        <v>0</v>
      </c>
      <c r="T56">
        <v>0</v>
      </c>
      <c r="U56">
        <v>0</v>
      </c>
      <c r="V56">
        <v>0</v>
      </c>
      <c r="W56">
        <v>0</v>
      </c>
      <c r="X56">
        <v>0</v>
      </c>
      <c r="Y56">
        <v>0</v>
      </c>
      <c r="Z56">
        <v>133</v>
      </c>
      <c r="AA56">
        <v>190886</v>
      </c>
      <c r="AB56">
        <v>4</v>
      </c>
      <c r="AC56">
        <v>65886</v>
      </c>
      <c r="AD56">
        <v>0</v>
      </c>
      <c r="AE56">
        <v>0</v>
      </c>
      <c r="AF56">
        <v>0</v>
      </c>
      <c r="AG56">
        <v>0</v>
      </c>
      <c r="AH56">
        <v>129</v>
      </c>
      <c r="AI56">
        <v>125000</v>
      </c>
      <c r="AJ56">
        <v>358000</v>
      </c>
      <c r="AK56">
        <v>0</v>
      </c>
      <c r="AL56">
        <v>50000</v>
      </c>
      <c r="AM56">
        <v>308000</v>
      </c>
      <c r="AN56">
        <v>0</v>
      </c>
      <c r="AO56">
        <v>0</v>
      </c>
      <c r="AP56">
        <v>231</v>
      </c>
      <c r="AQ56">
        <v>1048249</v>
      </c>
    </row>
    <row r="57" spans="1:43" x14ac:dyDescent="0.25">
      <c r="A57" s="3" t="s">
        <v>21</v>
      </c>
      <c r="B57" s="3" t="s">
        <v>270</v>
      </c>
      <c r="C57" s="4" t="str">
        <f t="shared" si="0"/>
        <v>North Ayrshire2015-16</v>
      </c>
      <c r="D57">
        <v>164</v>
      </c>
      <c r="E57">
        <v>606211</v>
      </c>
      <c r="F57">
        <v>0</v>
      </c>
      <c r="G57">
        <v>0</v>
      </c>
      <c r="H57">
        <v>0</v>
      </c>
      <c r="I57">
        <v>0</v>
      </c>
      <c r="J57">
        <v>0</v>
      </c>
      <c r="K57">
        <v>0</v>
      </c>
      <c r="L57">
        <v>0</v>
      </c>
      <c r="M57">
        <v>0</v>
      </c>
      <c r="N57">
        <v>0</v>
      </c>
      <c r="O57">
        <v>0</v>
      </c>
      <c r="P57">
        <v>0</v>
      </c>
      <c r="Q57">
        <v>0</v>
      </c>
      <c r="R57">
        <v>0</v>
      </c>
      <c r="S57">
        <v>0</v>
      </c>
      <c r="T57">
        <v>0</v>
      </c>
      <c r="U57">
        <v>0</v>
      </c>
      <c r="V57">
        <v>0</v>
      </c>
      <c r="W57">
        <v>0</v>
      </c>
      <c r="X57">
        <v>0</v>
      </c>
      <c r="Y57">
        <v>0</v>
      </c>
      <c r="Z57">
        <v>0</v>
      </c>
      <c r="AA57">
        <v>0</v>
      </c>
      <c r="AB57">
        <v>0</v>
      </c>
      <c r="AC57">
        <v>0</v>
      </c>
      <c r="AD57">
        <v>0</v>
      </c>
      <c r="AE57">
        <v>0</v>
      </c>
      <c r="AF57">
        <v>0</v>
      </c>
      <c r="AG57">
        <v>0</v>
      </c>
      <c r="AH57">
        <v>0</v>
      </c>
      <c r="AI57">
        <v>0</v>
      </c>
      <c r="AJ57">
        <v>223132</v>
      </c>
      <c r="AK57">
        <v>0</v>
      </c>
      <c r="AL57">
        <v>69000</v>
      </c>
      <c r="AM57">
        <v>154132</v>
      </c>
      <c r="AN57">
        <v>0</v>
      </c>
      <c r="AO57">
        <v>0</v>
      </c>
      <c r="AP57">
        <v>164</v>
      </c>
      <c r="AQ57">
        <v>829343</v>
      </c>
    </row>
    <row r="58" spans="1:43" x14ac:dyDescent="0.25">
      <c r="A58" s="3" t="s">
        <v>22</v>
      </c>
      <c r="B58" s="3" t="s">
        <v>270</v>
      </c>
      <c r="C58" s="4" t="str">
        <f t="shared" si="0"/>
        <v>North Lanarkshire2015-16</v>
      </c>
      <c r="D58">
        <v>404</v>
      </c>
      <c r="E58">
        <v>1372901.83</v>
      </c>
      <c r="F58">
        <v>0</v>
      </c>
      <c r="G58">
        <v>0</v>
      </c>
      <c r="H58">
        <v>0</v>
      </c>
      <c r="I58">
        <v>0</v>
      </c>
      <c r="J58">
        <v>0</v>
      </c>
      <c r="K58">
        <v>0</v>
      </c>
      <c r="L58">
        <v>0</v>
      </c>
      <c r="M58">
        <v>0</v>
      </c>
      <c r="N58">
        <v>0</v>
      </c>
      <c r="O58">
        <v>0</v>
      </c>
      <c r="P58">
        <v>9</v>
      </c>
      <c r="Q58">
        <v>0</v>
      </c>
      <c r="R58">
        <v>0</v>
      </c>
      <c r="S58">
        <v>0</v>
      </c>
      <c r="T58">
        <v>0</v>
      </c>
      <c r="U58">
        <v>0</v>
      </c>
      <c r="V58">
        <v>0</v>
      </c>
      <c r="W58">
        <v>0</v>
      </c>
      <c r="X58">
        <v>9</v>
      </c>
      <c r="Y58">
        <v>0</v>
      </c>
      <c r="Z58">
        <v>1036</v>
      </c>
      <c r="AA58">
        <v>805458.95</v>
      </c>
      <c r="AB58">
        <v>276</v>
      </c>
      <c r="AC58">
        <v>800268.63</v>
      </c>
      <c r="AD58" t="s">
        <v>272</v>
      </c>
      <c r="AE58" t="s">
        <v>272</v>
      </c>
      <c r="AF58">
        <v>1</v>
      </c>
      <c r="AG58">
        <v>5190.32</v>
      </c>
      <c r="AH58">
        <v>759</v>
      </c>
      <c r="AI58" t="s">
        <v>272</v>
      </c>
      <c r="AJ58">
        <v>563612.28</v>
      </c>
      <c r="AK58">
        <v>13800</v>
      </c>
      <c r="AL58">
        <v>320381.28000000003</v>
      </c>
      <c r="AM58">
        <v>229431</v>
      </c>
      <c r="AN58" t="s">
        <v>272</v>
      </c>
      <c r="AO58">
        <v>0</v>
      </c>
      <c r="AP58">
        <v>1449</v>
      </c>
      <c r="AQ58">
        <v>2741973.0600000005</v>
      </c>
    </row>
    <row r="59" spans="1:43" x14ac:dyDescent="0.25">
      <c r="A59" s="3" t="s">
        <v>23</v>
      </c>
      <c r="B59" s="3" t="s">
        <v>270</v>
      </c>
      <c r="C59" s="4" t="str">
        <f t="shared" si="0"/>
        <v>Orkney2015-16</v>
      </c>
      <c r="D59">
        <v>124</v>
      </c>
      <c r="E59">
        <v>402170</v>
      </c>
      <c r="F59">
        <v>0</v>
      </c>
      <c r="G59">
        <v>0</v>
      </c>
      <c r="H59">
        <v>0</v>
      </c>
      <c r="I59">
        <v>0</v>
      </c>
      <c r="J59">
        <v>0</v>
      </c>
      <c r="K59">
        <v>0</v>
      </c>
      <c r="L59">
        <v>0</v>
      </c>
      <c r="M59">
        <v>0</v>
      </c>
      <c r="N59">
        <v>0</v>
      </c>
      <c r="O59">
        <v>0</v>
      </c>
      <c r="P59">
        <v>1</v>
      </c>
      <c r="Q59">
        <v>2500</v>
      </c>
      <c r="R59">
        <v>1</v>
      </c>
      <c r="S59">
        <v>2500</v>
      </c>
      <c r="T59">
        <v>0</v>
      </c>
      <c r="U59">
        <v>0</v>
      </c>
      <c r="V59">
        <v>0</v>
      </c>
      <c r="W59">
        <v>0</v>
      </c>
      <c r="X59">
        <v>0</v>
      </c>
      <c r="Y59">
        <v>0</v>
      </c>
      <c r="Z59">
        <v>991</v>
      </c>
      <c r="AA59">
        <v>42154</v>
      </c>
      <c r="AB59">
        <v>16</v>
      </c>
      <c r="AC59">
        <v>13415</v>
      </c>
      <c r="AD59">
        <v>0</v>
      </c>
      <c r="AE59">
        <v>0</v>
      </c>
      <c r="AF59">
        <v>0</v>
      </c>
      <c r="AG59">
        <v>0</v>
      </c>
      <c r="AH59">
        <v>975</v>
      </c>
      <c r="AI59">
        <v>28739</v>
      </c>
      <c r="AJ59">
        <v>208895</v>
      </c>
      <c r="AK59">
        <v>0</v>
      </c>
      <c r="AL59">
        <v>0</v>
      </c>
      <c r="AM59">
        <v>208895</v>
      </c>
      <c r="AN59">
        <v>0</v>
      </c>
      <c r="AO59">
        <v>0</v>
      </c>
      <c r="AP59">
        <v>1116</v>
      </c>
      <c r="AQ59">
        <v>655719</v>
      </c>
    </row>
    <row r="60" spans="1:43" x14ac:dyDescent="0.25">
      <c r="A60" s="3" t="s">
        <v>24</v>
      </c>
      <c r="B60" s="3" t="s">
        <v>270</v>
      </c>
      <c r="C60" s="4" t="str">
        <f t="shared" si="0"/>
        <v>Perth &amp; Kinross2015-16</v>
      </c>
      <c r="D60">
        <v>230</v>
      </c>
      <c r="E60">
        <v>1175247</v>
      </c>
      <c r="F60">
        <v>0</v>
      </c>
      <c r="G60">
        <v>0</v>
      </c>
      <c r="H60">
        <v>0</v>
      </c>
      <c r="I60">
        <v>0</v>
      </c>
      <c r="J60">
        <v>0</v>
      </c>
      <c r="K60">
        <v>0</v>
      </c>
      <c r="L60">
        <v>0</v>
      </c>
      <c r="M60">
        <v>0</v>
      </c>
      <c r="N60">
        <v>0</v>
      </c>
      <c r="O60">
        <v>0</v>
      </c>
      <c r="P60">
        <v>0</v>
      </c>
      <c r="Q60">
        <v>0</v>
      </c>
      <c r="R60">
        <v>0</v>
      </c>
      <c r="S60">
        <v>0</v>
      </c>
      <c r="T60">
        <v>0</v>
      </c>
      <c r="U60">
        <v>0</v>
      </c>
      <c r="V60">
        <v>0</v>
      </c>
      <c r="W60">
        <v>0</v>
      </c>
      <c r="X60">
        <v>0</v>
      </c>
      <c r="Y60">
        <v>0</v>
      </c>
      <c r="Z60">
        <v>575</v>
      </c>
      <c r="AA60">
        <v>200146</v>
      </c>
      <c r="AB60">
        <v>575</v>
      </c>
      <c r="AC60">
        <v>200146</v>
      </c>
      <c r="AD60">
        <v>0</v>
      </c>
      <c r="AE60">
        <v>0</v>
      </c>
      <c r="AF60">
        <v>0</v>
      </c>
      <c r="AG60">
        <v>0</v>
      </c>
      <c r="AH60">
        <v>0</v>
      </c>
      <c r="AI60">
        <v>0</v>
      </c>
      <c r="AJ60">
        <v>379565</v>
      </c>
      <c r="AK60">
        <v>0</v>
      </c>
      <c r="AL60">
        <v>84671</v>
      </c>
      <c r="AM60">
        <v>270957</v>
      </c>
      <c r="AN60">
        <v>0</v>
      </c>
      <c r="AO60">
        <v>23937</v>
      </c>
      <c r="AP60">
        <v>805</v>
      </c>
      <c r="AQ60">
        <v>1754958</v>
      </c>
    </row>
    <row r="61" spans="1:43" x14ac:dyDescent="0.25">
      <c r="A61" s="3" t="s">
        <v>25</v>
      </c>
      <c r="B61" s="3" t="s">
        <v>270</v>
      </c>
      <c r="C61" s="4" t="str">
        <f t="shared" si="0"/>
        <v>Renfrewshire2015-16</v>
      </c>
      <c r="D61">
        <v>108</v>
      </c>
      <c r="E61">
        <v>304000</v>
      </c>
      <c r="F61">
        <v>0</v>
      </c>
      <c r="G61">
        <v>0</v>
      </c>
      <c r="H61">
        <v>0</v>
      </c>
      <c r="I61">
        <v>0</v>
      </c>
      <c r="J61">
        <v>0</v>
      </c>
      <c r="K61">
        <v>0</v>
      </c>
      <c r="L61">
        <v>0</v>
      </c>
      <c r="M61">
        <v>0</v>
      </c>
      <c r="N61">
        <v>0</v>
      </c>
      <c r="O61">
        <v>0</v>
      </c>
      <c r="P61">
        <v>0</v>
      </c>
      <c r="Q61">
        <v>0</v>
      </c>
      <c r="R61">
        <v>0</v>
      </c>
      <c r="S61">
        <v>0</v>
      </c>
      <c r="T61">
        <v>0</v>
      </c>
      <c r="U61">
        <v>0</v>
      </c>
      <c r="V61">
        <v>0</v>
      </c>
      <c r="W61">
        <v>0</v>
      </c>
      <c r="X61">
        <v>0</v>
      </c>
      <c r="Y61">
        <v>0</v>
      </c>
      <c r="Z61">
        <v>257</v>
      </c>
      <c r="AA61">
        <v>402000</v>
      </c>
      <c r="AB61">
        <v>257</v>
      </c>
      <c r="AC61">
        <v>402000</v>
      </c>
      <c r="AD61">
        <v>0</v>
      </c>
      <c r="AE61">
        <v>0</v>
      </c>
      <c r="AF61">
        <v>0</v>
      </c>
      <c r="AG61">
        <v>0</v>
      </c>
      <c r="AH61">
        <v>0</v>
      </c>
      <c r="AI61">
        <v>0</v>
      </c>
      <c r="AJ61">
        <v>254000</v>
      </c>
      <c r="AK61">
        <v>0</v>
      </c>
      <c r="AL61">
        <v>70000</v>
      </c>
      <c r="AM61">
        <v>176000</v>
      </c>
      <c r="AN61">
        <v>0</v>
      </c>
      <c r="AO61">
        <v>8000</v>
      </c>
      <c r="AP61">
        <v>365</v>
      </c>
      <c r="AQ61">
        <v>960000</v>
      </c>
    </row>
    <row r="62" spans="1:43" x14ac:dyDescent="0.25">
      <c r="A62" s="3" t="s">
        <v>26</v>
      </c>
      <c r="B62" s="3" t="s">
        <v>270</v>
      </c>
      <c r="C62" s="4" t="str">
        <f t="shared" si="0"/>
        <v>Scottish Borders, The2015-16</v>
      </c>
      <c r="D62">
        <v>102</v>
      </c>
      <c r="E62">
        <v>381000</v>
      </c>
      <c r="F62">
        <v>0</v>
      </c>
      <c r="G62">
        <v>0</v>
      </c>
      <c r="H62">
        <v>0</v>
      </c>
      <c r="I62">
        <v>0</v>
      </c>
      <c r="J62">
        <v>0</v>
      </c>
      <c r="K62">
        <v>0</v>
      </c>
      <c r="L62">
        <v>0</v>
      </c>
      <c r="M62">
        <v>0</v>
      </c>
      <c r="N62">
        <v>0</v>
      </c>
      <c r="O62">
        <v>0</v>
      </c>
      <c r="P62">
        <v>0</v>
      </c>
      <c r="Q62">
        <v>0</v>
      </c>
      <c r="R62">
        <v>0</v>
      </c>
      <c r="S62">
        <v>0</v>
      </c>
      <c r="T62">
        <v>0</v>
      </c>
      <c r="U62">
        <v>0</v>
      </c>
      <c r="V62">
        <v>0</v>
      </c>
      <c r="W62">
        <v>0</v>
      </c>
      <c r="X62">
        <v>0</v>
      </c>
      <c r="Y62">
        <v>0</v>
      </c>
      <c r="Z62">
        <v>0</v>
      </c>
      <c r="AA62">
        <v>0</v>
      </c>
      <c r="AB62">
        <v>0</v>
      </c>
      <c r="AC62">
        <v>0</v>
      </c>
      <c r="AD62">
        <v>0</v>
      </c>
      <c r="AE62">
        <v>0</v>
      </c>
      <c r="AF62">
        <v>0</v>
      </c>
      <c r="AG62">
        <v>0</v>
      </c>
      <c r="AH62">
        <v>0</v>
      </c>
      <c r="AI62">
        <v>0</v>
      </c>
      <c r="AJ62">
        <v>368715</v>
      </c>
      <c r="AK62">
        <v>0</v>
      </c>
      <c r="AL62">
        <v>55537</v>
      </c>
      <c r="AM62">
        <v>313178</v>
      </c>
      <c r="AN62">
        <v>0</v>
      </c>
      <c r="AO62">
        <v>0</v>
      </c>
      <c r="AP62">
        <v>102</v>
      </c>
      <c r="AQ62">
        <v>749715</v>
      </c>
    </row>
    <row r="63" spans="1:43" x14ac:dyDescent="0.25">
      <c r="A63" s="3" t="s">
        <v>27</v>
      </c>
      <c r="B63" s="3" t="s">
        <v>270</v>
      </c>
      <c r="C63" s="4" t="str">
        <f t="shared" si="0"/>
        <v>Shetland2015-16</v>
      </c>
      <c r="D63">
        <v>34</v>
      </c>
      <c r="E63">
        <v>258551</v>
      </c>
      <c r="F63">
        <v>0</v>
      </c>
      <c r="G63">
        <v>0</v>
      </c>
      <c r="H63">
        <v>0</v>
      </c>
      <c r="I63">
        <v>0</v>
      </c>
      <c r="J63">
        <v>0</v>
      </c>
      <c r="K63">
        <v>0</v>
      </c>
      <c r="L63">
        <v>0</v>
      </c>
      <c r="M63">
        <v>0</v>
      </c>
      <c r="N63">
        <v>0</v>
      </c>
      <c r="O63">
        <v>0</v>
      </c>
      <c r="P63">
        <v>0</v>
      </c>
      <c r="Q63">
        <v>0</v>
      </c>
      <c r="R63">
        <v>0</v>
      </c>
      <c r="S63">
        <v>0</v>
      </c>
      <c r="T63">
        <v>0</v>
      </c>
      <c r="U63">
        <v>0</v>
      </c>
      <c r="V63">
        <v>0</v>
      </c>
      <c r="W63">
        <v>0</v>
      </c>
      <c r="X63">
        <v>0</v>
      </c>
      <c r="Y63">
        <v>0</v>
      </c>
      <c r="Z63">
        <v>0</v>
      </c>
      <c r="AA63">
        <v>0</v>
      </c>
      <c r="AB63">
        <v>0</v>
      </c>
      <c r="AC63">
        <v>0</v>
      </c>
      <c r="AD63">
        <v>0</v>
      </c>
      <c r="AE63">
        <v>0</v>
      </c>
      <c r="AF63">
        <v>0</v>
      </c>
      <c r="AG63">
        <v>0</v>
      </c>
      <c r="AH63">
        <v>0</v>
      </c>
      <c r="AI63">
        <v>0</v>
      </c>
      <c r="AJ63">
        <v>145000</v>
      </c>
      <c r="AK63">
        <v>0</v>
      </c>
      <c r="AL63">
        <v>0</v>
      </c>
      <c r="AM63">
        <v>145000</v>
      </c>
      <c r="AN63">
        <v>0</v>
      </c>
      <c r="AO63">
        <v>0</v>
      </c>
      <c r="AP63">
        <v>34</v>
      </c>
      <c r="AQ63">
        <v>403551</v>
      </c>
    </row>
    <row r="64" spans="1:43" x14ac:dyDescent="0.25">
      <c r="A64" s="3" t="s">
        <v>28</v>
      </c>
      <c r="B64" s="3" t="s">
        <v>270</v>
      </c>
      <c r="C64" s="4" t="str">
        <f t="shared" si="0"/>
        <v>South Ayrshire2015-16</v>
      </c>
      <c r="D64">
        <v>188</v>
      </c>
      <c r="E64">
        <v>670961</v>
      </c>
      <c r="F64">
        <v>0</v>
      </c>
      <c r="G64">
        <v>0</v>
      </c>
      <c r="H64">
        <v>0</v>
      </c>
      <c r="I64">
        <v>0</v>
      </c>
      <c r="J64">
        <v>0</v>
      </c>
      <c r="K64">
        <v>0</v>
      </c>
      <c r="L64">
        <v>0</v>
      </c>
      <c r="M64">
        <v>0</v>
      </c>
      <c r="N64">
        <v>0</v>
      </c>
      <c r="O64">
        <v>0</v>
      </c>
      <c r="P64">
        <v>0</v>
      </c>
      <c r="Q64">
        <v>0</v>
      </c>
      <c r="R64">
        <v>0</v>
      </c>
      <c r="S64">
        <v>0</v>
      </c>
      <c r="T64">
        <v>0</v>
      </c>
      <c r="U64">
        <v>0</v>
      </c>
      <c r="V64">
        <v>0</v>
      </c>
      <c r="W64">
        <v>0</v>
      </c>
      <c r="X64">
        <v>0</v>
      </c>
      <c r="Y64">
        <v>0</v>
      </c>
      <c r="Z64">
        <v>70</v>
      </c>
      <c r="AA64">
        <v>44776</v>
      </c>
      <c r="AB64">
        <v>67</v>
      </c>
      <c r="AC64">
        <v>24870</v>
      </c>
      <c r="AD64">
        <v>0</v>
      </c>
      <c r="AE64">
        <v>0</v>
      </c>
      <c r="AF64">
        <v>3</v>
      </c>
      <c r="AG64">
        <v>19906</v>
      </c>
      <c r="AH64">
        <v>0</v>
      </c>
      <c r="AI64">
        <v>0</v>
      </c>
      <c r="AJ64">
        <v>281723</v>
      </c>
      <c r="AK64">
        <v>1878</v>
      </c>
      <c r="AL64">
        <v>64845</v>
      </c>
      <c r="AM64">
        <v>215000</v>
      </c>
      <c r="AN64" t="s">
        <v>272</v>
      </c>
      <c r="AO64" t="s">
        <v>272</v>
      </c>
      <c r="AP64">
        <v>258</v>
      </c>
      <c r="AQ64">
        <v>997460</v>
      </c>
    </row>
    <row r="65" spans="1:43" x14ac:dyDescent="0.25">
      <c r="A65" s="3" t="s">
        <v>29</v>
      </c>
      <c r="B65" s="3" t="s">
        <v>270</v>
      </c>
      <c r="C65" s="4" t="str">
        <f t="shared" si="0"/>
        <v>South Lanarkshire2015-16</v>
      </c>
      <c r="D65">
        <v>685</v>
      </c>
      <c r="E65">
        <v>1781426.2</v>
      </c>
      <c r="F65">
        <v>0</v>
      </c>
      <c r="G65">
        <v>0</v>
      </c>
      <c r="H65">
        <v>0</v>
      </c>
      <c r="I65">
        <v>0</v>
      </c>
      <c r="J65">
        <v>0</v>
      </c>
      <c r="K65">
        <v>0</v>
      </c>
      <c r="L65">
        <v>0</v>
      </c>
      <c r="M65">
        <v>0</v>
      </c>
      <c r="N65">
        <v>0</v>
      </c>
      <c r="O65">
        <v>0</v>
      </c>
      <c r="P65">
        <v>13</v>
      </c>
      <c r="Q65">
        <v>23201.74</v>
      </c>
      <c r="R65">
        <v>13</v>
      </c>
      <c r="S65">
        <v>23201.74</v>
      </c>
      <c r="T65">
        <v>0</v>
      </c>
      <c r="U65">
        <v>0</v>
      </c>
      <c r="V65">
        <v>0</v>
      </c>
      <c r="W65">
        <v>0</v>
      </c>
      <c r="X65">
        <v>0</v>
      </c>
      <c r="Y65">
        <v>0</v>
      </c>
      <c r="Z65">
        <v>438</v>
      </c>
      <c r="AA65">
        <v>59291.399999999994</v>
      </c>
      <c r="AB65">
        <v>438</v>
      </c>
      <c r="AC65">
        <v>59291.399999999994</v>
      </c>
      <c r="AD65">
        <v>0</v>
      </c>
      <c r="AE65">
        <v>0</v>
      </c>
      <c r="AF65">
        <v>0</v>
      </c>
      <c r="AG65">
        <v>0</v>
      </c>
      <c r="AH65">
        <v>0</v>
      </c>
      <c r="AI65">
        <v>0</v>
      </c>
      <c r="AJ65">
        <v>775185.81</v>
      </c>
      <c r="AK65">
        <v>0</v>
      </c>
      <c r="AL65">
        <v>431185.89</v>
      </c>
      <c r="AM65">
        <v>343999.92</v>
      </c>
      <c r="AN65">
        <v>0</v>
      </c>
      <c r="AO65">
        <v>0</v>
      </c>
      <c r="AP65">
        <v>1136</v>
      </c>
      <c r="AQ65">
        <v>2639105.15</v>
      </c>
    </row>
    <row r="66" spans="1:43" x14ac:dyDescent="0.25">
      <c r="A66" s="3" t="s">
        <v>30</v>
      </c>
      <c r="B66" s="3" t="s">
        <v>270</v>
      </c>
      <c r="C66" s="4" t="str">
        <f t="shared" si="0"/>
        <v>Stirling2015-16</v>
      </c>
      <c r="D66">
        <v>143</v>
      </c>
      <c r="E66">
        <v>472403</v>
      </c>
      <c r="F66">
        <v>0</v>
      </c>
      <c r="G66">
        <v>0</v>
      </c>
      <c r="H66">
        <v>0</v>
      </c>
      <c r="I66">
        <v>0</v>
      </c>
      <c r="J66">
        <v>0</v>
      </c>
      <c r="K66">
        <v>0</v>
      </c>
      <c r="L66">
        <v>0</v>
      </c>
      <c r="M66">
        <v>0</v>
      </c>
      <c r="N66">
        <v>0</v>
      </c>
      <c r="O66">
        <v>0</v>
      </c>
      <c r="P66">
        <v>0</v>
      </c>
      <c r="Q66">
        <v>0</v>
      </c>
      <c r="R66">
        <v>0</v>
      </c>
      <c r="S66">
        <v>0</v>
      </c>
      <c r="T66">
        <v>0</v>
      </c>
      <c r="U66">
        <v>0</v>
      </c>
      <c r="V66">
        <v>0</v>
      </c>
      <c r="W66">
        <v>0</v>
      </c>
      <c r="X66">
        <v>0</v>
      </c>
      <c r="Y66">
        <v>0</v>
      </c>
      <c r="Z66">
        <v>538</v>
      </c>
      <c r="AA66">
        <v>75656</v>
      </c>
      <c r="AB66">
        <v>538</v>
      </c>
      <c r="AC66">
        <v>75655.64</v>
      </c>
      <c r="AD66">
        <v>0</v>
      </c>
      <c r="AE66">
        <v>0</v>
      </c>
      <c r="AF66">
        <v>0</v>
      </c>
      <c r="AG66">
        <v>0</v>
      </c>
      <c r="AH66">
        <v>0</v>
      </c>
      <c r="AI66">
        <v>0</v>
      </c>
      <c r="AJ66">
        <v>117733</v>
      </c>
      <c r="AK66">
        <v>8163</v>
      </c>
      <c r="AL66">
        <v>51676</v>
      </c>
      <c r="AM66">
        <v>55429</v>
      </c>
      <c r="AN66">
        <v>0</v>
      </c>
      <c r="AO66">
        <v>2465</v>
      </c>
      <c r="AP66">
        <v>681</v>
      </c>
      <c r="AQ66">
        <v>665792</v>
      </c>
    </row>
    <row r="67" spans="1:43" x14ac:dyDescent="0.25">
      <c r="A67" s="3" t="s">
        <v>31</v>
      </c>
      <c r="B67" s="3" t="s">
        <v>270</v>
      </c>
      <c r="C67" s="4" t="str">
        <f t="shared" si="0"/>
        <v>West Dunbartonshire2015-16</v>
      </c>
      <c r="D67">
        <v>79</v>
      </c>
      <c r="E67">
        <v>249860</v>
      </c>
      <c r="F67">
        <v>0</v>
      </c>
      <c r="G67">
        <v>0</v>
      </c>
      <c r="H67">
        <v>0</v>
      </c>
      <c r="I67">
        <v>0</v>
      </c>
      <c r="J67">
        <v>0</v>
      </c>
      <c r="K67">
        <v>0</v>
      </c>
      <c r="L67">
        <v>0</v>
      </c>
      <c r="M67">
        <v>0</v>
      </c>
      <c r="N67">
        <v>0</v>
      </c>
      <c r="O67">
        <v>0</v>
      </c>
      <c r="P67">
        <v>0</v>
      </c>
      <c r="Q67">
        <v>0</v>
      </c>
      <c r="R67">
        <v>0</v>
      </c>
      <c r="S67">
        <v>0</v>
      </c>
      <c r="T67">
        <v>0</v>
      </c>
      <c r="U67">
        <v>0</v>
      </c>
      <c r="V67">
        <v>0</v>
      </c>
      <c r="W67">
        <v>0</v>
      </c>
      <c r="X67">
        <v>0</v>
      </c>
      <c r="Y67">
        <v>0</v>
      </c>
      <c r="Z67">
        <v>13</v>
      </c>
      <c r="AA67">
        <v>72731</v>
      </c>
      <c r="AB67">
        <v>13</v>
      </c>
      <c r="AC67">
        <v>72731</v>
      </c>
      <c r="AD67">
        <v>0</v>
      </c>
      <c r="AE67">
        <v>0</v>
      </c>
      <c r="AF67">
        <v>0</v>
      </c>
      <c r="AG67">
        <v>0</v>
      </c>
      <c r="AH67">
        <v>0</v>
      </c>
      <c r="AI67">
        <v>0</v>
      </c>
      <c r="AJ67">
        <v>301000</v>
      </c>
      <c r="AK67">
        <v>0</v>
      </c>
      <c r="AL67">
        <v>70000</v>
      </c>
      <c r="AM67">
        <v>231000</v>
      </c>
      <c r="AN67">
        <v>0</v>
      </c>
      <c r="AO67">
        <v>0</v>
      </c>
      <c r="AP67">
        <v>92</v>
      </c>
      <c r="AQ67">
        <v>623591</v>
      </c>
    </row>
    <row r="68" spans="1:43" x14ac:dyDescent="0.25">
      <c r="A68" s="3" t="s">
        <v>32</v>
      </c>
      <c r="B68" s="3" t="s">
        <v>270</v>
      </c>
      <c r="C68" s="4" t="str">
        <f t="shared" si="0"/>
        <v>West Lothian2015-16</v>
      </c>
      <c r="D68">
        <v>187</v>
      </c>
      <c r="E68">
        <v>574879.32999999996</v>
      </c>
      <c r="F68">
        <v>0</v>
      </c>
      <c r="G68">
        <v>0</v>
      </c>
      <c r="H68">
        <v>0</v>
      </c>
      <c r="I68">
        <v>0</v>
      </c>
      <c r="J68">
        <v>0</v>
      </c>
      <c r="K68">
        <v>0</v>
      </c>
      <c r="L68">
        <v>0</v>
      </c>
      <c r="M68">
        <v>0</v>
      </c>
      <c r="N68">
        <v>0</v>
      </c>
      <c r="O68">
        <v>0</v>
      </c>
      <c r="P68">
        <v>0</v>
      </c>
      <c r="Q68">
        <v>0</v>
      </c>
      <c r="R68">
        <v>0</v>
      </c>
      <c r="S68">
        <v>0</v>
      </c>
      <c r="T68">
        <v>0</v>
      </c>
      <c r="U68">
        <v>0</v>
      </c>
      <c r="V68">
        <v>0</v>
      </c>
      <c r="W68">
        <v>0</v>
      </c>
      <c r="X68">
        <v>0</v>
      </c>
      <c r="Y68">
        <v>0</v>
      </c>
      <c r="Z68">
        <v>0</v>
      </c>
      <c r="AA68">
        <v>0</v>
      </c>
      <c r="AB68">
        <v>0</v>
      </c>
      <c r="AC68">
        <v>0</v>
      </c>
      <c r="AD68">
        <v>0</v>
      </c>
      <c r="AE68">
        <v>0</v>
      </c>
      <c r="AF68">
        <v>0</v>
      </c>
      <c r="AG68">
        <v>0</v>
      </c>
      <c r="AH68">
        <v>0</v>
      </c>
      <c r="AI68">
        <v>0</v>
      </c>
      <c r="AJ68">
        <v>176000</v>
      </c>
      <c r="AK68">
        <v>0</v>
      </c>
      <c r="AL68">
        <v>0</v>
      </c>
      <c r="AM68">
        <v>176000</v>
      </c>
      <c r="AN68">
        <v>0</v>
      </c>
      <c r="AO68">
        <v>0</v>
      </c>
      <c r="AP68">
        <v>187</v>
      </c>
      <c r="AQ68">
        <v>750879.33</v>
      </c>
    </row>
    <row r="69" spans="1:43" x14ac:dyDescent="0.25">
      <c r="A69" s="23" t="s">
        <v>33</v>
      </c>
      <c r="B69" s="23" t="s">
        <v>270</v>
      </c>
      <c r="C69" s="33" t="str">
        <f>A69&amp;B69</f>
        <v>Scotland2015-16</v>
      </c>
      <c r="D69" s="46">
        <f>SUM(D37:D68)</f>
        <v>6482</v>
      </c>
      <c r="E69" s="46">
        <f t="shared" ref="E69:AQ69" si="2">SUM(E37:E68)</f>
        <v>23114173.919999998</v>
      </c>
      <c r="F69" s="46">
        <f t="shared" si="2"/>
        <v>0</v>
      </c>
      <c r="G69" s="46">
        <f t="shared" si="2"/>
        <v>0</v>
      </c>
      <c r="H69" s="46">
        <f t="shared" si="2"/>
        <v>0</v>
      </c>
      <c r="I69" s="46">
        <f t="shared" si="2"/>
        <v>0</v>
      </c>
      <c r="J69" s="46">
        <f t="shared" si="2"/>
        <v>0</v>
      </c>
      <c r="K69" s="46">
        <f t="shared" si="2"/>
        <v>0</v>
      </c>
      <c r="L69" s="46">
        <f t="shared" si="2"/>
        <v>0</v>
      </c>
      <c r="M69" s="46">
        <f t="shared" si="2"/>
        <v>0</v>
      </c>
      <c r="N69" s="46">
        <f t="shared" si="2"/>
        <v>0</v>
      </c>
      <c r="O69" s="46">
        <f t="shared" si="2"/>
        <v>0</v>
      </c>
      <c r="P69" s="46">
        <f t="shared" si="2"/>
        <v>629</v>
      </c>
      <c r="Q69" s="46">
        <f t="shared" si="2"/>
        <v>1833512.19</v>
      </c>
      <c r="R69" s="46">
        <f t="shared" si="2"/>
        <v>166</v>
      </c>
      <c r="S69" s="46">
        <f t="shared" si="2"/>
        <v>795577.09</v>
      </c>
      <c r="T69" s="46">
        <f t="shared" si="2"/>
        <v>0</v>
      </c>
      <c r="U69" s="46">
        <f t="shared" si="2"/>
        <v>0</v>
      </c>
      <c r="V69" s="46">
        <f t="shared" si="2"/>
        <v>59</v>
      </c>
      <c r="W69" s="46">
        <f t="shared" si="2"/>
        <v>152960.20000000001</v>
      </c>
      <c r="X69" s="46">
        <f t="shared" si="2"/>
        <v>75</v>
      </c>
      <c r="Y69" s="46">
        <f t="shared" si="2"/>
        <v>884974.9</v>
      </c>
      <c r="Z69" s="46">
        <f t="shared" si="2"/>
        <v>9938</v>
      </c>
      <c r="AA69" s="46">
        <f t="shared" si="2"/>
        <v>10111656.029999999</v>
      </c>
      <c r="AB69" s="46">
        <f t="shared" si="2"/>
        <v>4105</v>
      </c>
      <c r="AC69" s="46">
        <f t="shared" si="2"/>
        <v>7895026.3499999996</v>
      </c>
      <c r="AD69" s="46">
        <f t="shared" si="2"/>
        <v>3</v>
      </c>
      <c r="AE69" s="46">
        <f t="shared" si="2"/>
        <v>0</v>
      </c>
      <c r="AF69" s="46">
        <f t="shared" si="2"/>
        <v>662</v>
      </c>
      <c r="AG69" s="46">
        <f t="shared" si="2"/>
        <v>76547.320000000007</v>
      </c>
      <c r="AH69" s="46">
        <f t="shared" si="2"/>
        <v>5505</v>
      </c>
      <c r="AI69" s="46">
        <f t="shared" si="2"/>
        <v>2140082</v>
      </c>
      <c r="AJ69" s="46">
        <f t="shared" si="2"/>
        <v>8828275.0899999999</v>
      </c>
      <c r="AK69" s="46">
        <f t="shared" si="2"/>
        <v>302156</v>
      </c>
      <c r="AL69" s="46">
        <f t="shared" si="2"/>
        <v>3084248.1700000004</v>
      </c>
      <c r="AM69" s="46">
        <f t="shared" si="2"/>
        <v>5319637.92</v>
      </c>
      <c r="AN69" s="46">
        <f t="shared" si="2"/>
        <v>331</v>
      </c>
      <c r="AO69" s="46">
        <f t="shared" si="2"/>
        <v>121902</v>
      </c>
      <c r="AP69" s="46">
        <f t="shared" si="2"/>
        <v>17049</v>
      </c>
      <c r="AQ69" s="46">
        <f t="shared" si="2"/>
        <v>43887617.229999997</v>
      </c>
    </row>
    <row r="70" spans="1:43" x14ac:dyDescent="0.25">
      <c r="A70" s="3" t="s">
        <v>1</v>
      </c>
      <c r="B70" s="3" t="s">
        <v>276</v>
      </c>
      <c r="C70" s="4" t="str">
        <f t="shared" ref="C70:C133" si="3">A70&amp;B70</f>
        <v>Aberdeen City2016-17</v>
      </c>
      <c r="D70">
        <v>223</v>
      </c>
      <c r="E70">
        <v>777627</v>
      </c>
      <c r="F70" s="35">
        <v>0</v>
      </c>
      <c r="G70">
        <v>0</v>
      </c>
      <c r="H70">
        <v>0</v>
      </c>
      <c r="I70">
        <v>0</v>
      </c>
      <c r="J70">
        <v>0</v>
      </c>
      <c r="K70">
        <v>0</v>
      </c>
      <c r="L70">
        <v>0</v>
      </c>
      <c r="M70">
        <v>0</v>
      </c>
      <c r="N70">
        <v>0</v>
      </c>
      <c r="O70">
        <v>0</v>
      </c>
      <c r="P70">
        <v>52</v>
      </c>
      <c r="Q70">
        <v>49986</v>
      </c>
      <c r="R70">
        <v>0</v>
      </c>
      <c r="S70">
        <v>0</v>
      </c>
      <c r="T70">
        <v>0</v>
      </c>
      <c r="U70">
        <v>0</v>
      </c>
      <c r="V70">
        <v>52</v>
      </c>
      <c r="W70">
        <v>49986</v>
      </c>
      <c r="X70">
        <v>0</v>
      </c>
      <c r="Y70">
        <v>0</v>
      </c>
      <c r="Z70">
        <v>35</v>
      </c>
      <c r="AA70">
        <v>104714</v>
      </c>
      <c r="AB70">
        <v>0</v>
      </c>
      <c r="AC70">
        <v>0</v>
      </c>
      <c r="AD70">
        <v>0</v>
      </c>
      <c r="AE70">
        <v>0</v>
      </c>
      <c r="AF70">
        <v>35</v>
      </c>
      <c r="AG70">
        <v>104714</v>
      </c>
      <c r="AH70">
        <v>0</v>
      </c>
      <c r="AI70">
        <v>0</v>
      </c>
      <c r="AJ70">
        <v>427036</v>
      </c>
      <c r="AK70">
        <v>0</v>
      </c>
      <c r="AL70">
        <v>177036</v>
      </c>
      <c r="AM70">
        <v>250000</v>
      </c>
      <c r="AN70">
        <v>0</v>
      </c>
      <c r="AO70">
        <v>0</v>
      </c>
      <c r="AP70">
        <v>310</v>
      </c>
      <c r="AQ70">
        <v>1359363</v>
      </c>
    </row>
    <row r="71" spans="1:43" x14ac:dyDescent="0.25">
      <c r="A71" s="3" t="s">
        <v>2</v>
      </c>
      <c r="B71" s="3" t="s">
        <v>276</v>
      </c>
      <c r="C71" s="4" t="str">
        <f t="shared" si="3"/>
        <v>Aberdeenshire2016-17</v>
      </c>
      <c r="D71">
        <v>210</v>
      </c>
      <c r="E71">
        <v>976844</v>
      </c>
      <c r="F71">
        <v>0</v>
      </c>
      <c r="G71">
        <v>0</v>
      </c>
      <c r="H71">
        <v>0</v>
      </c>
      <c r="I71">
        <v>0</v>
      </c>
      <c r="J71">
        <v>0</v>
      </c>
      <c r="K71">
        <v>0</v>
      </c>
      <c r="L71">
        <v>0</v>
      </c>
      <c r="M71">
        <v>0</v>
      </c>
      <c r="N71">
        <v>0</v>
      </c>
      <c r="O71">
        <v>0</v>
      </c>
      <c r="P71">
        <v>0</v>
      </c>
      <c r="Q71">
        <v>0</v>
      </c>
      <c r="R71">
        <v>0</v>
      </c>
      <c r="S71">
        <v>0</v>
      </c>
      <c r="T71">
        <v>0</v>
      </c>
      <c r="U71">
        <v>0</v>
      </c>
      <c r="V71">
        <v>0</v>
      </c>
      <c r="W71">
        <v>0</v>
      </c>
      <c r="X71">
        <v>0</v>
      </c>
      <c r="Y71">
        <v>0</v>
      </c>
      <c r="Z71">
        <v>464</v>
      </c>
      <c r="AA71">
        <v>46421</v>
      </c>
      <c r="AB71">
        <v>0</v>
      </c>
      <c r="AC71">
        <v>0</v>
      </c>
      <c r="AD71">
        <v>0</v>
      </c>
      <c r="AE71">
        <v>0</v>
      </c>
      <c r="AF71">
        <v>0</v>
      </c>
      <c r="AG71">
        <v>0</v>
      </c>
      <c r="AH71">
        <v>464</v>
      </c>
      <c r="AI71">
        <v>46421</v>
      </c>
      <c r="AJ71">
        <v>0</v>
      </c>
      <c r="AK71">
        <v>0</v>
      </c>
      <c r="AL71">
        <v>0</v>
      </c>
      <c r="AM71">
        <v>0</v>
      </c>
      <c r="AN71">
        <v>0</v>
      </c>
      <c r="AO71">
        <v>0</v>
      </c>
      <c r="AP71">
        <v>674</v>
      </c>
      <c r="AQ71">
        <v>1023265</v>
      </c>
    </row>
    <row r="72" spans="1:43" x14ac:dyDescent="0.25">
      <c r="A72" s="3" t="s">
        <v>3</v>
      </c>
      <c r="B72" s="3" t="s">
        <v>276</v>
      </c>
      <c r="C72" s="4" t="str">
        <f t="shared" si="3"/>
        <v>Angus2016-17</v>
      </c>
      <c r="D72">
        <v>104</v>
      </c>
      <c r="E72">
        <v>284212</v>
      </c>
      <c r="F72">
        <v>0</v>
      </c>
      <c r="G72">
        <v>0</v>
      </c>
      <c r="H72">
        <v>0</v>
      </c>
      <c r="I72">
        <v>0</v>
      </c>
      <c r="J72">
        <v>0</v>
      </c>
      <c r="K72">
        <v>0</v>
      </c>
      <c r="L72">
        <v>0</v>
      </c>
      <c r="M72">
        <v>0</v>
      </c>
      <c r="N72">
        <v>0</v>
      </c>
      <c r="O72">
        <v>0</v>
      </c>
      <c r="P72">
        <v>0</v>
      </c>
      <c r="Q72">
        <v>0</v>
      </c>
      <c r="R72">
        <v>0</v>
      </c>
      <c r="S72">
        <v>0</v>
      </c>
      <c r="T72">
        <v>0</v>
      </c>
      <c r="U72">
        <v>0</v>
      </c>
      <c r="V72">
        <v>0</v>
      </c>
      <c r="W72">
        <v>0</v>
      </c>
      <c r="X72">
        <v>0</v>
      </c>
      <c r="Y72">
        <v>0</v>
      </c>
      <c r="Z72">
        <v>0</v>
      </c>
      <c r="AA72">
        <v>0</v>
      </c>
      <c r="AB72">
        <v>0</v>
      </c>
      <c r="AC72">
        <v>0</v>
      </c>
      <c r="AD72">
        <v>0</v>
      </c>
      <c r="AE72">
        <v>0</v>
      </c>
      <c r="AF72">
        <v>0</v>
      </c>
      <c r="AG72">
        <v>0</v>
      </c>
      <c r="AH72">
        <v>0</v>
      </c>
      <c r="AI72">
        <v>0</v>
      </c>
      <c r="AJ72">
        <v>279232</v>
      </c>
      <c r="AK72">
        <v>0</v>
      </c>
      <c r="AL72">
        <v>100896</v>
      </c>
      <c r="AM72">
        <v>178000</v>
      </c>
      <c r="AN72">
        <v>0</v>
      </c>
      <c r="AO72">
        <v>336</v>
      </c>
      <c r="AP72">
        <v>104</v>
      </c>
      <c r="AQ72">
        <v>563444</v>
      </c>
    </row>
    <row r="73" spans="1:43" x14ac:dyDescent="0.25">
      <c r="A73" s="3" t="s">
        <v>4</v>
      </c>
      <c r="B73" s="3" t="s">
        <v>276</v>
      </c>
      <c r="C73" s="4" t="str">
        <f t="shared" si="3"/>
        <v>Argyll &amp; Bute2016-17</v>
      </c>
      <c r="D73">
        <v>167</v>
      </c>
      <c r="E73">
        <v>784939</v>
      </c>
      <c r="F73">
        <v>0</v>
      </c>
      <c r="G73">
        <v>0</v>
      </c>
      <c r="H73">
        <v>0</v>
      </c>
      <c r="I73">
        <v>0</v>
      </c>
      <c r="J73">
        <v>0</v>
      </c>
      <c r="K73">
        <v>0</v>
      </c>
      <c r="L73">
        <v>0</v>
      </c>
      <c r="M73">
        <v>0</v>
      </c>
      <c r="N73">
        <v>0</v>
      </c>
      <c r="O73">
        <v>0</v>
      </c>
      <c r="P73">
        <v>9</v>
      </c>
      <c r="Q73">
        <v>50655</v>
      </c>
      <c r="R73">
        <v>9</v>
      </c>
      <c r="S73">
        <v>50655</v>
      </c>
      <c r="T73">
        <v>0</v>
      </c>
      <c r="U73">
        <v>0</v>
      </c>
      <c r="V73">
        <v>0</v>
      </c>
      <c r="W73">
        <v>0</v>
      </c>
      <c r="X73">
        <v>0</v>
      </c>
      <c r="Y73">
        <v>0</v>
      </c>
      <c r="Z73">
        <v>85</v>
      </c>
      <c r="AA73">
        <v>443986</v>
      </c>
      <c r="AB73">
        <v>85</v>
      </c>
      <c r="AC73">
        <v>443986</v>
      </c>
      <c r="AD73">
        <v>0</v>
      </c>
      <c r="AE73">
        <v>0</v>
      </c>
      <c r="AF73">
        <v>0</v>
      </c>
      <c r="AG73">
        <v>0</v>
      </c>
      <c r="AH73">
        <v>0</v>
      </c>
      <c r="AI73">
        <v>0</v>
      </c>
      <c r="AJ73">
        <v>0</v>
      </c>
      <c r="AK73">
        <v>0</v>
      </c>
      <c r="AL73">
        <v>0</v>
      </c>
      <c r="AM73">
        <v>0</v>
      </c>
      <c r="AN73">
        <v>0</v>
      </c>
      <c r="AO73">
        <v>0</v>
      </c>
      <c r="AP73">
        <v>261</v>
      </c>
      <c r="AQ73">
        <v>1279580</v>
      </c>
    </row>
    <row r="74" spans="1:43" x14ac:dyDescent="0.25">
      <c r="A74" s="3" t="s">
        <v>5</v>
      </c>
      <c r="B74" s="3" t="s">
        <v>276</v>
      </c>
      <c r="C74" s="4" t="str">
        <f t="shared" si="3"/>
        <v>Clackmannanshire2016-17</v>
      </c>
      <c r="D74">
        <v>27</v>
      </c>
      <c r="E74">
        <v>153910</v>
      </c>
      <c r="F74">
        <v>0</v>
      </c>
      <c r="G74">
        <v>0</v>
      </c>
      <c r="H74">
        <v>0</v>
      </c>
      <c r="I74">
        <v>0</v>
      </c>
      <c r="J74">
        <v>0</v>
      </c>
      <c r="K74">
        <v>0</v>
      </c>
      <c r="L74">
        <v>0</v>
      </c>
      <c r="M74">
        <v>0</v>
      </c>
      <c r="N74">
        <v>0</v>
      </c>
      <c r="O74">
        <v>0</v>
      </c>
      <c r="P74">
        <v>0</v>
      </c>
      <c r="Q74">
        <v>0</v>
      </c>
      <c r="R74">
        <v>0</v>
      </c>
      <c r="S74">
        <v>0</v>
      </c>
      <c r="T74">
        <v>0</v>
      </c>
      <c r="U74">
        <v>0</v>
      </c>
      <c r="V74">
        <v>0</v>
      </c>
      <c r="W74">
        <v>0</v>
      </c>
      <c r="X74">
        <v>0</v>
      </c>
      <c r="Y74">
        <v>0</v>
      </c>
      <c r="Z74">
        <v>0</v>
      </c>
      <c r="AA74">
        <v>0</v>
      </c>
      <c r="AB74">
        <v>0</v>
      </c>
      <c r="AC74">
        <v>0</v>
      </c>
      <c r="AD74">
        <v>0</v>
      </c>
      <c r="AE74">
        <v>0</v>
      </c>
      <c r="AF74">
        <v>0</v>
      </c>
      <c r="AG74">
        <v>0</v>
      </c>
      <c r="AH74">
        <v>0</v>
      </c>
      <c r="AI74">
        <v>0</v>
      </c>
      <c r="AJ74">
        <v>15688</v>
      </c>
      <c r="AK74">
        <v>0</v>
      </c>
      <c r="AL74">
        <v>15688</v>
      </c>
      <c r="AM74">
        <v>0</v>
      </c>
      <c r="AN74">
        <v>0</v>
      </c>
      <c r="AO74">
        <v>0</v>
      </c>
      <c r="AP74">
        <v>27</v>
      </c>
      <c r="AQ74">
        <v>169598</v>
      </c>
    </row>
    <row r="75" spans="1:43" x14ac:dyDescent="0.25">
      <c r="A75" s="3" t="s">
        <v>6</v>
      </c>
      <c r="B75" s="3" t="s">
        <v>276</v>
      </c>
      <c r="C75" s="4" t="str">
        <f t="shared" si="3"/>
        <v>Dumfries &amp; Galloway2016-17</v>
      </c>
      <c r="D75">
        <v>220</v>
      </c>
      <c r="E75">
        <v>1030763</v>
      </c>
      <c r="F75">
        <v>0</v>
      </c>
      <c r="G75">
        <v>0</v>
      </c>
      <c r="H75">
        <v>0</v>
      </c>
      <c r="I75">
        <v>0</v>
      </c>
      <c r="J75">
        <v>0</v>
      </c>
      <c r="K75">
        <v>0</v>
      </c>
      <c r="L75">
        <v>0</v>
      </c>
      <c r="M75">
        <v>0</v>
      </c>
      <c r="N75">
        <v>0</v>
      </c>
      <c r="O75">
        <v>0</v>
      </c>
      <c r="P75">
        <v>0</v>
      </c>
      <c r="Q75">
        <v>0</v>
      </c>
      <c r="R75">
        <v>0</v>
      </c>
      <c r="S75">
        <v>0</v>
      </c>
      <c r="T75">
        <v>0</v>
      </c>
      <c r="U75">
        <v>0</v>
      </c>
      <c r="V75">
        <v>0</v>
      </c>
      <c r="W75">
        <v>0</v>
      </c>
      <c r="X75">
        <v>0</v>
      </c>
      <c r="Y75">
        <v>0</v>
      </c>
      <c r="Z75">
        <v>0</v>
      </c>
      <c r="AA75">
        <v>0</v>
      </c>
      <c r="AB75">
        <v>0</v>
      </c>
      <c r="AC75">
        <v>0</v>
      </c>
      <c r="AD75">
        <v>0</v>
      </c>
      <c r="AE75">
        <v>0</v>
      </c>
      <c r="AF75">
        <v>0</v>
      </c>
      <c r="AG75">
        <v>0</v>
      </c>
      <c r="AH75">
        <v>0</v>
      </c>
      <c r="AI75">
        <v>0</v>
      </c>
      <c r="AJ75">
        <v>205420</v>
      </c>
      <c r="AK75">
        <v>0</v>
      </c>
      <c r="AL75">
        <v>0</v>
      </c>
      <c r="AM75">
        <v>205420</v>
      </c>
      <c r="AN75">
        <v>0</v>
      </c>
      <c r="AO75">
        <v>0</v>
      </c>
      <c r="AP75">
        <v>220</v>
      </c>
      <c r="AQ75">
        <v>1236183</v>
      </c>
    </row>
    <row r="76" spans="1:43" x14ac:dyDescent="0.25">
      <c r="A76" s="3" t="s">
        <v>7</v>
      </c>
      <c r="B76" s="3" t="s">
        <v>276</v>
      </c>
      <c r="C76" s="4" t="str">
        <f t="shared" si="3"/>
        <v>Dundee City2016-17</v>
      </c>
      <c r="D76">
        <v>66</v>
      </c>
      <c r="E76">
        <v>196662</v>
      </c>
      <c r="F76">
        <v>0</v>
      </c>
      <c r="G76">
        <v>0</v>
      </c>
      <c r="H76">
        <v>0</v>
      </c>
      <c r="I76">
        <v>0</v>
      </c>
      <c r="J76">
        <v>0</v>
      </c>
      <c r="K76">
        <v>0</v>
      </c>
      <c r="L76">
        <v>0</v>
      </c>
      <c r="M76">
        <v>0</v>
      </c>
      <c r="N76">
        <v>0</v>
      </c>
      <c r="O76">
        <v>0</v>
      </c>
      <c r="P76">
        <v>0</v>
      </c>
      <c r="Q76">
        <v>0</v>
      </c>
      <c r="R76">
        <v>0</v>
      </c>
      <c r="S76">
        <v>0</v>
      </c>
      <c r="T76">
        <v>0</v>
      </c>
      <c r="U76">
        <v>0</v>
      </c>
      <c r="V76">
        <v>0</v>
      </c>
      <c r="W76">
        <v>0</v>
      </c>
      <c r="X76">
        <v>0</v>
      </c>
      <c r="Y76">
        <v>0</v>
      </c>
      <c r="Z76">
        <v>824</v>
      </c>
      <c r="AA76">
        <v>441770</v>
      </c>
      <c r="AB76">
        <v>564</v>
      </c>
      <c r="AC76">
        <v>195475</v>
      </c>
      <c r="AD76">
        <v>0</v>
      </c>
      <c r="AE76">
        <v>0</v>
      </c>
      <c r="AF76">
        <v>2</v>
      </c>
      <c r="AG76">
        <v>1690</v>
      </c>
      <c r="AH76">
        <v>258</v>
      </c>
      <c r="AI76">
        <v>244605</v>
      </c>
      <c r="AJ76">
        <v>363387</v>
      </c>
      <c r="AK76">
        <v>0</v>
      </c>
      <c r="AL76">
        <v>301915</v>
      </c>
      <c r="AM76">
        <v>61472</v>
      </c>
      <c r="AN76" t="s">
        <v>226</v>
      </c>
      <c r="AO76" t="s">
        <v>226</v>
      </c>
      <c r="AP76">
        <v>890</v>
      </c>
      <c r="AQ76">
        <v>1001819</v>
      </c>
    </row>
    <row r="77" spans="1:43" x14ac:dyDescent="0.25">
      <c r="A77" s="3" t="s">
        <v>8</v>
      </c>
      <c r="B77" s="3" t="s">
        <v>276</v>
      </c>
      <c r="C77" s="4" t="str">
        <f t="shared" si="3"/>
        <v>East Ayrshire2016-17</v>
      </c>
      <c r="D77">
        <v>236</v>
      </c>
      <c r="E77">
        <v>733071.18</v>
      </c>
      <c r="F77">
        <v>0</v>
      </c>
      <c r="G77">
        <v>0</v>
      </c>
      <c r="H77">
        <v>0</v>
      </c>
      <c r="I77">
        <v>0</v>
      </c>
      <c r="J77">
        <v>0</v>
      </c>
      <c r="K77">
        <v>0</v>
      </c>
      <c r="L77">
        <v>0</v>
      </c>
      <c r="M77">
        <v>0</v>
      </c>
      <c r="N77">
        <v>0</v>
      </c>
      <c r="O77">
        <v>0</v>
      </c>
      <c r="P77">
        <v>0</v>
      </c>
      <c r="Q77">
        <v>0</v>
      </c>
      <c r="R77">
        <v>0</v>
      </c>
      <c r="S77">
        <v>0</v>
      </c>
      <c r="T77">
        <v>0</v>
      </c>
      <c r="U77">
        <v>0</v>
      </c>
      <c r="V77">
        <v>0</v>
      </c>
      <c r="W77">
        <v>0</v>
      </c>
      <c r="X77">
        <v>0</v>
      </c>
      <c r="Y77">
        <v>0</v>
      </c>
      <c r="Z77">
        <v>159</v>
      </c>
      <c r="AA77">
        <v>367395.18</v>
      </c>
      <c r="AB77">
        <v>159</v>
      </c>
      <c r="AC77">
        <v>367395.18</v>
      </c>
      <c r="AD77">
        <v>0</v>
      </c>
      <c r="AE77">
        <v>0</v>
      </c>
      <c r="AF77">
        <v>0</v>
      </c>
      <c r="AG77">
        <v>0</v>
      </c>
      <c r="AH77">
        <v>0</v>
      </c>
      <c r="AI77">
        <v>0</v>
      </c>
      <c r="AJ77">
        <v>278196.21999999997</v>
      </c>
      <c r="AK77">
        <v>9894.2199999999993</v>
      </c>
      <c r="AL77">
        <v>68302</v>
      </c>
      <c r="AM77">
        <v>200000</v>
      </c>
      <c r="AN77">
        <v>0</v>
      </c>
      <c r="AO77">
        <v>0</v>
      </c>
      <c r="AP77">
        <v>395</v>
      </c>
      <c r="AQ77">
        <v>1378662.58</v>
      </c>
    </row>
    <row r="78" spans="1:43" x14ac:dyDescent="0.25">
      <c r="A78" s="3" t="s">
        <v>9</v>
      </c>
      <c r="B78" s="3" t="s">
        <v>276</v>
      </c>
      <c r="C78" s="4" t="str">
        <f t="shared" si="3"/>
        <v>East Dunbartonshire2016-17</v>
      </c>
      <c r="D78">
        <v>110</v>
      </c>
      <c r="E78">
        <v>180850</v>
      </c>
      <c r="F78">
        <v>0</v>
      </c>
      <c r="G78">
        <v>0</v>
      </c>
      <c r="H78">
        <v>0</v>
      </c>
      <c r="I78">
        <v>0</v>
      </c>
      <c r="J78">
        <v>0</v>
      </c>
      <c r="K78">
        <v>0</v>
      </c>
      <c r="L78">
        <v>0</v>
      </c>
      <c r="M78">
        <v>0</v>
      </c>
      <c r="N78">
        <v>0</v>
      </c>
      <c r="O78">
        <v>0</v>
      </c>
      <c r="P78">
        <v>0</v>
      </c>
      <c r="Q78">
        <v>0</v>
      </c>
      <c r="R78">
        <v>0</v>
      </c>
      <c r="S78">
        <v>0</v>
      </c>
      <c r="T78">
        <v>0</v>
      </c>
      <c r="U78">
        <v>0</v>
      </c>
      <c r="V78">
        <v>0</v>
      </c>
      <c r="W78">
        <v>0</v>
      </c>
      <c r="X78">
        <v>0</v>
      </c>
      <c r="Y78">
        <v>0</v>
      </c>
      <c r="Z78">
        <v>22</v>
      </c>
      <c r="AA78">
        <v>33250</v>
      </c>
      <c r="AB78">
        <v>22</v>
      </c>
      <c r="AC78">
        <v>33250</v>
      </c>
      <c r="AD78">
        <v>0</v>
      </c>
      <c r="AE78">
        <v>0</v>
      </c>
      <c r="AF78">
        <v>0</v>
      </c>
      <c r="AG78">
        <v>0</v>
      </c>
      <c r="AH78">
        <v>0</v>
      </c>
      <c r="AI78">
        <v>0</v>
      </c>
      <c r="AJ78">
        <v>214000</v>
      </c>
      <c r="AK78">
        <v>0</v>
      </c>
      <c r="AL78">
        <v>30000</v>
      </c>
      <c r="AM78">
        <v>184000</v>
      </c>
      <c r="AN78">
        <v>0</v>
      </c>
      <c r="AO78">
        <v>0</v>
      </c>
      <c r="AP78">
        <v>132</v>
      </c>
      <c r="AQ78">
        <v>428100</v>
      </c>
    </row>
    <row r="79" spans="1:43" x14ac:dyDescent="0.25">
      <c r="A79" s="3" t="s">
        <v>10</v>
      </c>
      <c r="B79" s="3" t="s">
        <v>276</v>
      </c>
      <c r="C79" s="4" t="str">
        <f t="shared" si="3"/>
        <v>East Lothian2016-17</v>
      </c>
      <c r="D79">
        <v>68</v>
      </c>
      <c r="E79">
        <v>631414</v>
      </c>
      <c r="F79">
        <v>0</v>
      </c>
      <c r="G79">
        <v>0</v>
      </c>
      <c r="H79">
        <v>0</v>
      </c>
      <c r="I79">
        <v>0</v>
      </c>
      <c r="J79">
        <v>0</v>
      </c>
      <c r="K79">
        <v>0</v>
      </c>
      <c r="L79">
        <v>0</v>
      </c>
      <c r="M79">
        <v>0</v>
      </c>
      <c r="N79">
        <v>0</v>
      </c>
      <c r="O79">
        <v>0</v>
      </c>
      <c r="P79">
        <v>0</v>
      </c>
      <c r="Q79">
        <v>0</v>
      </c>
      <c r="R79">
        <v>0</v>
      </c>
      <c r="S79">
        <v>0</v>
      </c>
      <c r="T79">
        <v>0</v>
      </c>
      <c r="U79">
        <v>0</v>
      </c>
      <c r="V79">
        <v>0</v>
      </c>
      <c r="W79">
        <v>0</v>
      </c>
      <c r="X79">
        <v>0</v>
      </c>
      <c r="Y79">
        <v>0</v>
      </c>
      <c r="Z79">
        <v>0</v>
      </c>
      <c r="AA79">
        <v>0</v>
      </c>
      <c r="AB79">
        <v>0</v>
      </c>
      <c r="AC79">
        <v>0</v>
      </c>
      <c r="AD79">
        <v>0</v>
      </c>
      <c r="AE79">
        <v>0</v>
      </c>
      <c r="AF79">
        <v>0</v>
      </c>
      <c r="AG79">
        <v>0</v>
      </c>
      <c r="AH79">
        <v>0</v>
      </c>
      <c r="AI79">
        <v>0</v>
      </c>
      <c r="AJ79">
        <v>329922</v>
      </c>
      <c r="AK79">
        <v>0</v>
      </c>
      <c r="AL79">
        <v>32922</v>
      </c>
      <c r="AM79">
        <v>294000</v>
      </c>
      <c r="AN79">
        <v>0</v>
      </c>
      <c r="AO79">
        <v>3000</v>
      </c>
      <c r="AP79">
        <v>68</v>
      </c>
      <c r="AQ79">
        <v>961336</v>
      </c>
    </row>
    <row r="80" spans="1:43" x14ac:dyDescent="0.25">
      <c r="A80" s="3" t="s">
        <v>11</v>
      </c>
      <c r="B80" s="3" t="s">
        <v>276</v>
      </c>
      <c r="C80" s="4" t="str">
        <f t="shared" si="3"/>
        <v>East Renfrewshire2016-17</v>
      </c>
      <c r="D80">
        <v>76</v>
      </c>
      <c r="E80">
        <v>246422.39999999997</v>
      </c>
      <c r="F80">
        <v>0</v>
      </c>
      <c r="G80">
        <v>0</v>
      </c>
      <c r="H80">
        <v>0</v>
      </c>
      <c r="I80">
        <v>0</v>
      </c>
      <c r="J80">
        <v>0</v>
      </c>
      <c r="K80">
        <v>0</v>
      </c>
      <c r="L80">
        <v>0</v>
      </c>
      <c r="M80">
        <v>0</v>
      </c>
      <c r="N80">
        <v>0</v>
      </c>
      <c r="O80">
        <v>0</v>
      </c>
      <c r="P80">
        <v>1</v>
      </c>
      <c r="Q80">
        <v>6710.25</v>
      </c>
      <c r="R80">
        <v>0</v>
      </c>
      <c r="S80">
        <v>0</v>
      </c>
      <c r="T80">
        <v>0</v>
      </c>
      <c r="U80">
        <v>0</v>
      </c>
      <c r="V80">
        <v>1</v>
      </c>
      <c r="W80">
        <v>6710.25</v>
      </c>
      <c r="X80">
        <v>0</v>
      </c>
      <c r="Y80">
        <v>0</v>
      </c>
      <c r="Z80">
        <v>14</v>
      </c>
      <c r="AA80">
        <v>96059.42</v>
      </c>
      <c r="AB80">
        <v>14</v>
      </c>
      <c r="AC80">
        <v>96059.42</v>
      </c>
      <c r="AD80">
        <v>0</v>
      </c>
      <c r="AE80">
        <v>0</v>
      </c>
      <c r="AF80">
        <v>0</v>
      </c>
      <c r="AG80">
        <v>0</v>
      </c>
      <c r="AH80">
        <v>0</v>
      </c>
      <c r="AI80">
        <v>0</v>
      </c>
      <c r="AJ80">
        <v>237328.72</v>
      </c>
      <c r="AK80">
        <v>0</v>
      </c>
      <c r="AL80">
        <v>47609</v>
      </c>
      <c r="AM80">
        <v>189719.72</v>
      </c>
      <c r="AN80">
        <v>0</v>
      </c>
      <c r="AO80">
        <v>0</v>
      </c>
      <c r="AP80">
        <v>91</v>
      </c>
      <c r="AQ80">
        <v>586520.78999999992</v>
      </c>
    </row>
    <row r="81" spans="1:43" s="50" customFormat="1" x14ac:dyDescent="0.25">
      <c r="A81" s="48" t="s">
        <v>12</v>
      </c>
      <c r="B81" s="48" t="s">
        <v>276</v>
      </c>
      <c r="C81" s="49" t="str">
        <f t="shared" si="3"/>
        <v>Edinburgh, City of2016-17</v>
      </c>
      <c r="D81" s="50">
        <v>247</v>
      </c>
      <c r="E81" s="50">
        <v>1029645</v>
      </c>
      <c r="F81" s="50">
        <v>0</v>
      </c>
      <c r="G81" s="50">
        <v>0</v>
      </c>
      <c r="H81" s="50">
        <v>0</v>
      </c>
      <c r="I81" s="50">
        <v>0</v>
      </c>
      <c r="J81" s="50">
        <v>0</v>
      </c>
      <c r="K81" s="50">
        <v>0</v>
      </c>
      <c r="L81" s="50">
        <v>0</v>
      </c>
      <c r="M81" s="50">
        <v>0</v>
      </c>
      <c r="N81" s="50">
        <v>0</v>
      </c>
      <c r="O81" s="50">
        <v>0</v>
      </c>
      <c r="P81" s="50">
        <v>0</v>
      </c>
      <c r="Q81" s="50">
        <v>0</v>
      </c>
      <c r="R81" s="50">
        <v>0</v>
      </c>
      <c r="S81" s="50">
        <v>0</v>
      </c>
      <c r="T81" s="50">
        <v>0</v>
      </c>
      <c r="U81" s="50">
        <v>0</v>
      </c>
      <c r="V81" s="50">
        <v>0</v>
      </c>
      <c r="W81" s="50">
        <v>0</v>
      </c>
      <c r="X81" s="50">
        <v>0</v>
      </c>
      <c r="Y81" s="50">
        <v>0</v>
      </c>
      <c r="Z81" s="50">
        <v>0</v>
      </c>
      <c r="AA81" s="50">
        <v>0</v>
      </c>
      <c r="AB81" s="50">
        <v>0</v>
      </c>
      <c r="AC81" s="50">
        <v>0</v>
      </c>
      <c r="AD81" s="50">
        <v>0</v>
      </c>
      <c r="AE81" s="50">
        <v>0</v>
      </c>
      <c r="AF81" s="50">
        <v>0</v>
      </c>
      <c r="AG81" s="50">
        <v>0</v>
      </c>
      <c r="AH81" s="50">
        <v>0</v>
      </c>
      <c r="AI81" s="50">
        <v>0</v>
      </c>
      <c r="AJ81" s="50">
        <v>110000</v>
      </c>
      <c r="AK81" s="50">
        <v>0</v>
      </c>
      <c r="AL81" s="50">
        <v>110000</v>
      </c>
      <c r="AM81" s="50">
        <v>0</v>
      </c>
      <c r="AN81" s="50">
        <v>0</v>
      </c>
      <c r="AO81" s="50">
        <v>0</v>
      </c>
      <c r="AP81" s="50">
        <v>247</v>
      </c>
      <c r="AQ81" s="50">
        <v>1139645</v>
      </c>
    </row>
    <row r="82" spans="1:43" x14ac:dyDescent="0.25">
      <c r="A82" s="3" t="s">
        <v>14</v>
      </c>
      <c r="B82" s="3" t="s">
        <v>276</v>
      </c>
      <c r="C82" s="4" t="str">
        <f t="shared" si="3"/>
        <v>Falkirk2016-17</v>
      </c>
      <c r="D82">
        <v>94</v>
      </c>
      <c r="E82">
        <v>319273</v>
      </c>
      <c r="F82">
        <v>0</v>
      </c>
      <c r="G82">
        <v>0</v>
      </c>
      <c r="H82">
        <v>0</v>
      </c>
      <c r="I82">
        <v>0</v>
      </c>
      <c r="J82">
        <v>0</v>
      </c>
      <c r="K82">
        <v>0</v>
      </c>
      <c r="L82">
        <v>0</v>
      </c>
      <c r="M82">
        <v>0</v>
      </c>
      <c r="N82">
        <v>0</v>
      </c>
      <c r="O82">
        <v>0</v>
      </c>
      <c r="P82">
        <v>0</v>
      </c>
      <c r="Q82">
        <v>0</v>
      </c>
      <c r="R82">
        <v>0</v>
      </c>
      <c r="S82">
        <v>0</v>
      </c>
      <c r="T82">
        <v>0</v>
      </c>
      <c r="U82">
        <v>0</v>
      </c>
      <c r="V82">
        <v>0</v>
      </c>
      <c r="W82">
        <v>0</v>
      </c>
      <c r="X82">
        <v>0</v>
      </c>
      <c r="Y82">
        <v>0</v>
      </c>
      <c r="Z82">
        <v>0</v>
      </c>
      <c r="AA82">
        <v>0</v>
      </c>
      <c r="AB82">
        <v>0</v>
      </c>
      <c r="AC82">
        <v>0</v>
      </c>
      <c r="AD82">
        <v>0</v>
      </c>
      <c r="AE82">
        <v>0</v>
      </c>
      <c r="AF82">
        <v>0</v>
      </c>
      <c r="AG82">
        <v>0</v>
      </c>
      <c r="AH82">
        <v>0</v>
      </c>
      <c r="AI82">
        <v>0</v>
      </c>
      <c r="AJ82">
        <v>234066.89</v>
      </c>
      <c r="AK82">
        <v>0</v>
      </c>
      <c r="AL82">
        <v>234066.89</v>
      </c>
      <c r="AM82">
        <v>0</v>
      </c>
      <c r="AN82">
        <v>0</v>
      </c>
      <c r="AO82">
        <v>0</v>
      </c>
      <c r="AP82">
        <v>94</v>
      </c>
      <c r="AQ82">
        <v>553339.89</v>
      </c>
    </row>
    <row r="83" spans="1:43" x14ac:dyDescent="0.25">
      <c r="A83" s="3" t="s">
        <v>15</v>
      </c>
      <c r="B83" s="3" t="s">
        <v>276</v>
      </c>
      <c r="C83" s="4" t="str">
        <f t="shared" si="3"/>
        <v>Fife2016-17</v>
      </c>
      <c r="D83">
        <v>246</v>
      </c>
      <c r="E83">
        <v>1424571</v>
      </c>
      <c r="F83">
        <v>0</v>
      </c>
      <c r="G83">
        <v>0</v>
      </c>
      <c r="H83">
        <v>0</v>
      </c>
      <c r="I83">
        <v>0</v>
      </c>
      <c r="J83">
        <v>0</v>
      </c>
      <c r="K83">
        <v>0</v>
      </c>
      <c r="L83">
        <v>0</v>
      </c>
      <c r="M83">
        <v>0</v>
      </c>
      <c r="N83">
        <v>0</v>
      </c>
      <c r="O83">
        <v>0</v>
      </c>
      <c r="P83">
        <v>3</v>
      </c>
      <c r="Q83">
        <v>0</v>
      </c>
      <c r="R83">
        <v>0</v>
      </c>
      <c r="S83">
        <v>0</v>
      </c>
      <c r="T83">
        <v>0</v>
      </c>
      <c r="U83">
        <v>0</v>
      </c>
      <c r="V83">
        <v>0</v>
      </c>
      <c r="W83">
        <v>0</v>
      </c>
      <c r="X83">
        <v>3</v>
      </c>
      <c r="Y83">
        <v>0</v>
      </c>
      <c r="Z83">
        <v>992</v>
      </c>
      <c r="AA83">
        <v>82389</v>
      </c>
      <c r="AB83">
        <v>78</v>
      </c>
      <c r="AC83">
        <v>38589</v>
      </c>
      <c r="AD83">
        <v>0</v>
      </c>
      <c r="AE83">
        <v>0</v>
      </c>
      <c r="AF83">
        <v>0</v>
      </c>
      <c r="AG83">
        <v>0</v>
      </c>
      <c r="AH83">
        <v>914</v>
      </c>
      <c r="AI83">
        <v>43800</v>
      </c>
      <c r="AJ83">
        <v>630844</v>
      </c>
      <c r="AK83">
        <v>143000</v>
      </c>
      <c r="AL83">
        <v>200000</v>
      </c>
      <c r="AM83">
        <v>287844</v>
      </c>
      <c r="AN83">
        <v>0</v>
      </c>
      <c r="AO83">
        <v>0</v>
      </c>
      <c r="AP83">
        <v>1241</v>
      </c>
      <c r="AQ83">
        <v>2137804</v>
      </c>
    </row>
    <row r="84" spans="1:43" x14ac:dyDescent="0.25">
      <c r="A84" s="3" t="s">
        <v>16</v>
      </c>
      <c r="B84" s="3" t="s">
        <v>276</v>
      </c>
      <c r="C84" s="4" t="str">
        <f t="shared" si="3"/>
        <v>Glasgow City2016-17</v>
      </c>
      <c r="D84">
        <v>591</v>
      </c>
      <c r="E84">
        <v>1998842.52</v>
      </c>
      <c r="F84">
        <v>0</v>
      </c>
      <c r="G84">
        <v>0</v>
      </c>
      <c r="H84">
        <v>0</v>
      </c>
      <c r="I84">
        <v>0</v>
      </c>
      <c r="J84">
        <v>0</v>
      </c>
      <c r="K84">
        <v>0</v>
      </c>
      <c r="L84">
        <v>0</v>
      </c>
      <c r="M84">
        <v>0</v>
      </c>
      <c r="N84">
        <v>0</v>
      </c>
      <c r="O84">
        <v>0</v>
      </c>
      <c r="P84">
        <v>101</v>
      </c>
      <c r="Q84">
        <v>895845.6</v>
      </c>
      <c r="R84">
        <v>13</v>
      </c>
      <c r="S84">
        <v>230965.06</v>
      </c>
      <c r="T84">
        <v>0</v>
      </c>
      <c r="U84">
        <v>0</v>
      </c>
      <c r="V84">
        <v>59</v>
      </c>
      <c r="W84">
        <v>89613.84</v>
      </c>
      <c r="X84">
        <v>29</v>
      </c>
      <c r="Y84">
        <v>575266.69999999995</v>
      </c>
      <c r="Z84">
        <v>2259</v>
      </c>
      <c r="AA84">
        <v>4921696.32</v>
      </c>
      <c r="AB84">
        <v>861</v>
      </c>
      <c r="AC84">
        <v>3640126.22</v>
      </c>
      <c r="AD84">
        <v>0</v>
      </c>
      <c r="AE84">
        <v>0</v>
      </c>
      <c r="AF84">
        <v>445</v>
      </c>
      <c r="AG84">
        <v>0</v>
      </c>
      <c r="AH84">
        <v>953</v>
      </c>
      <c r="AI84">
        <v>1281570.1000000001</v>
      </c>
      <c r="AJ84">
        <v>727179</v>
      </c>
      <c r="AK84">
        <v>0</v>
      </c>
      <c r="AL84">
        <v>557179</v>
      </c>
      <c r="AM84">
        <v>170000</v>
      </c>
      <c r="AN84">
        <v>0</v>
      </c>
      <c r="AO84">
        <v>0</v>
      </c>
      <c r="AP84">
        <v>2951</v>
      </c>
      <c r="AQ84">
        <v>8543563.4400000013</v>
      </c>
    </row>
    <row r="85" spans="1:43" x14ac:dyDescent="0.25">
      <c r="A85" s="3" t="s">
        <v>17</v>
      </c>
      <c r="B85" s="3" t="s">
        <v>276</v>
      </c>
      <c r="C85" s="4" t="str">
        <f t="shared" si="3"/>
        <v>Highland2016-17</v>
      </c>
      <c r="D85">
        <v>492</v>
      </c>
      <c r="E85">
        <v>2094315.47</v>
      </c>
      <c r="F85">
        <v>0</v>
      </c>
      <c r="G85">
        <v>0</v>
      </c>
      <c r="H85">
        <v>0</v>
      </c>
      <c r="I85">
        <v>0</v>
      </c>
      <c r="J85">
        <v>0</v>
      </c>
      <c r="K85">
        <v>0</v>
      </c>
      <c r="L85">
        <v>0</v>
      </c>
      <c r="M85">
        <v>0</v>
      </c>
      <c r="N85">
        <v>0</v>
      </c>
      <c r="O85">
        <v>0</v>
      </c>
      <c r="P85">
        <v>0</v>
      </c>
      <c r="Q85">
        <v>0</v>
      </c>
      <c r="R85">
        <v>14</v>
      </c>
      <c r="S85">
        <v>0</v>
      </c>
      <c r="T85">
        <v>0</v>
      </c>
      <c r="U85">
        <v>0</v>
      </c>
      <c r="V85">
        <v>0</v>
      </c>
      <c r="W85">
        <v>0</v>
      </c>
      <c r="X85">
        <v>0</v>
      </c>
      <c r="Y85">
        <v>0</v>
      </c>
      <c r="Z85">
        <v>72</v>
      </c>
      <c r="AA85">
        <v>474857.95</v>
      </c>
      <c r="AB85">
        <v>72</v>
      </c>
      <c r="AC85">
        <v>474857.95</v>
      </c>
      <c r="AD85">
        <v>0</v>
      </c>
      <c r="AE85">
        <v>0</v>
      </c>
      <c r="AF85">
        <v>0</v>
      </c>
      <c r="AG85">
        <v>0</v>
      </c>
      <c r="AH85">
        <v>0</v>
      </c>
      <c r="AI85">
        <v>0</v>
      </c>
      <c r="AJ85">
        <v>0</v>
      </c>
      <c r="AK85">
        <v>0</v>
      </c>
      <c r="AL85">
        <v>0</v>
      </c>
      <c r="AM85">
        <v>0</v>
      </c>
      <c r="AN85">
        <v>0</v>
      </c>
      <c r="AO85">
        <v>0</v>
      </c>
      <c r="AP85">
        <v>578</v>
      </c>
      <c r="AQ85">
        <v>2569173.42</v>
      </c>
    </row>
    <row r="86" spans="1:43" x14ac:dyDescent="0.25">
      <c r="A86" s="3" t="s">
        <v>18</v>
      </c>
      <c r="B86" s="3" t="s">
        <v>276</v>
      </c>
      <c r="C86" s="4" t="str">
        <f t="shared" si="3"/>
        <v>Inverclyde2016-17</v>
      </c>
      <c r="D86">
        <v>181</v>
      </c>
      <c r="E86">
        <v>613799</v>
      </c>
      <c r="F86">
        <v>0</v>
      </c>
      <c r="G86">
        <v>0</v>
      </c>
      <c r="H86">
        <v>0</v>
      </c>
      <c r="I86">
        <v>0</v>
      </c>
      <c r="J86">
        <v>0</v>
      </c>
      <c r="K86">
        <v>0</v>
      </c>
      <c r="L86">
        <v>0</v>
      </c>
      <c r="M86">
        <v>0</v>
      </c>
      <c r="N86">
        <v>0</v>
      </c>
      <c r="O86">
        <v>0</v>
      </c>
      <c r="P86">
        <v>0</v>
      </c>
      <c r="Q86">
        <v>0</v>
      </c>
      <c r="R86">
        <v>0</v>
      </c>
      <c r="S86">
        <v>0</v>
      </c>
      <c r="T86">
        <v>0</v>
      </c>
      <c r="U86">
        <v>0</v>
      </c>
      <c r="V86">
        <v>0</v>
      </c>
      <c r="W86">
        <v>0</v>
      </c>
      <c r="X86">
        <v>0</v>
      </c>
      <c r="Y86">
        <v>0</v>
      </c>
      <c r="Z86">
        <v>1</v>
      </c>
      <c r="AA86">
        <v>1465</v>
      </c>
      <c r="AB86">
        <v>1</v>
      </c>
      <c r="AC86">
        <v>1465</v>
      </c>
      <c r="AD86">
        <v>0</v>
      </c>
      <c r="AE86">
        <v>0</v>
      </c>
      <c r="AF86">
        <v>0</v>
      </c>
      <c r="AG86">
        <v>0</v>
      </c>
      <c r="AH86">
        <v>0</v>
      </c>
      <c r="AI86">
        <v>0</v>
      </c>
      <c r="AJ86">
        <v>215000</v>
      </c>
      <c r="AK86">
        <v>0</v>
      </c>
      <c r="AL86">
        <v>0</v>
      </c>
      <c r="AM86">
        <v>215000</v>
      </c>
      <c r="AN86">
        <v>0</v>
      </c>
      <c r="AO86">
        <v>0</v>
      </c>
      <c r="AP86">
        <v>182</v>
      </c>
      <c r="AQ86">
        <v>830264</v>
      </c>
    </row>
    <row r="87" spans="1:43" x14ac:dyDescent="0.25">
      <c r="A87" s="3" t="s">
        <v>19</v>
      </c>
      <c r="B87" s="3" t="s">
        <v>276</v>
      </c>
      <c r="C87" s="4" t="str">
        <f t="shared" si="3"/>
        <v>Midlothian2016-17</v>
      </c>
      <c r="D87">
        <v>79</v>
      </c>
      <c r="E87">
        <v>324073</v>
      </c>
      <c r="F87">
        <v>0</v>
      </c>
      <c r="G87">
        <v>0</v>
      </c>
      <c r="H87">
        <v>0</v>
      </c>
      <c r="I87">
        <v>0</v>
      </c>
      <c r="J87">
        <v>0</v>
      </c>
      <c r="K87">
        <v>0</v>
      </c>
      <c r="L87">
        <v>0</v>
      </c>
      <c r="M87">
        <v>0</v>
      </c>
      <c r="N87">
        <v>0</v>
      </c>
      <c r="O87">
        <v>0</v>
      </c>
      <c r="P87">
        <v>11</v>
      </c>
      <c r="Q87">
        <v>20956.73</v>
      </c>
      <c r="R87">
        <v>3</v>
      </c>
      <c r="S87">
        <v>0</v>
      </c>
      <c r="T87">
        <v>0</v>
      </c>
      <c r="U87">
        <v>0</v>
      </c>
      <c r="V87">
        <v>0</v>
      </c>
      <c r="W87">
        <v>0</v>
      </c>
      <c r="X87">
        <v>8</v>
      </c>
      <c r="Y87">
        <v>20956.73</v>
      </c>
      <c r="Z87">
        <v>59</v>
      </c>
      <c r="AA87">
        <v>4714</v>
      </c>
      <c r="AB87">
        <v>9</v>
      </c>
      <c r="AC87">
        <v>4714</v>
      </c>
      <c r="AD87">
        <v>0</v>
      </c>
      <c r="AE87">
        <v>0</v>
      </c>
      <c r="AF87">
        <v>0</v>
      </c>
      <c r="AG87">
        <v>0</v>
      </c>
      <c r="AH87">
        <v>50</v>
      </c>
      <c r="AI87">
        <v>0</v>
      </c>
      <c r="AJ87">
        <v>32078</v>
      </c>
      <c r="AK87">
        <v>0</v>
      </c>
      <c r="AL87">
        <v>32078</v>
      </c>
      <c r="AM87">
        <v>0</v>
      </c>
      <c r="AN87">
        <v>0</v>
      </c>
      <c r="AO87">
        <v>0</v>
      </c>
      <c r="AP87">
        <v>149</v>
      </c>
      <c r="AQ87">
        <v>381821.73</v>
      </c>
    </row>
    <row r="88" spans="1:43" x14ac:dyDescent="0.25">
      <c r="A88" s="3" t="s">
        <v>20</v>
      </c>
      <c r="B88" s="3" t="s">
        <v>276</v>
      </c>
      <c r="C88" s="4" t="str">
        <f t="shared" si="3"/>
        <v>Moray2016-17</v>
      </c>
      <c r="D88">
        <v>67</v>
      </c>
      <c r="E88">
        <v>461000</v>
      </c>
      <c r="F88">
        <v>0</v>
      </c>
      <c r="G88">
        <v>0</v>
      </c>
      <c r="H88">
        <v>0</v>
      </c>
      <c r="I88">
        <v>0</v>
      </c>
      <c r="J88">
        <v>0</v>
      </c>
      <c r="K88">
        <v>0</v>
      </c>
      <c r="L88">
        <v>0</v>
      </c>
      <c r="M88">
        <v>0</v>
      </c>
      <c r="N88">
        <v>0</v>
      </c>
      <c r="O88">
        <v>0</v>
      </c>
      <c r="P88">
        <v>0</v>
      </c>
      <c r="Q88">
        <v>0</v>
      </c>
      <c r="R88">
        <v>0</v>
      </c>
      <c r="S88">
        <v>0</v>
      </c>
      <c r="T88">
        <v>0</v>
      </c>
      <c r="U88">
        <v>0</v>
      </c>
      <c r="V88">
        <v>0</v>
      </c>
      <c r="W88">
        <v>0</v>
      </c>
      <c r="X88">
        <v>0</v>
      </c>
      <c r="Y88">
        <v>0</v>
      </c>
      <c r="Z88">
        <v>17</v>
      </c>
      <c r="AA88">
        <v>99000</v>
      </c>
      <c r="AB88">
        <v>17</v>
      </c>
      <c r="AC88">
        <v>99000</v>
      </c>
      <c r="AD88">
        <v>0</v>
      </c>
      <c r="AE88">
        <v>0</v>
      </c>
      <c r="AF88">
        <v>0</v>
      </c>
      <c r="AG88">
        <v>0</v>
      </c>
      <c r="AH88">
        <v>0</v>
      </c>
      <c r="AI88">
        <v>0</v>
      </c>
      <c r="AJ88">
        <v>161000</v>
      </c>
      <c r="AK88">
        <v>0</v>
      </c>
      <c r="AL88">
        <v>161000</v>
      </c>
      <c r="AM88">
        <v>0</v>
      </c>
      <c r="AN88">
        <v>0</v>
      </c>
      <c r="AO88">
        <v>0</v>
      </c>
      <c r="AP88">
        <v>84</v>
      </c>
      <c r="AQ88">
        <v>721000</v>
      </c>
    </row>
    <row r="89" spans="1:43" x14ac:dyDescent="0.25">
      <c r="A89" s="3" t="s">
        <v>269</v>
      </c>
      <c r="B89" s="3" t="s">
        <v>276</v>
      </c>
      <c r="C89" s="4" t="str">
        <f t="shared" si="3"/>
        <v>Na h-Eileanan Siar2016-17</v>
      </c>
      <c r="D89">
        <v>84</v>
      </c>
      <c r="E89">
        <v>508000</v>
      </c>
      <c r="F89">
        <v>0</v>
      </c>
      <c r="G89">
        <v>0</v>
      </c>
      <c r="H89">
        <v>0</v>
      </c>
      <c r="I89">
        <v>0</v>
      </c>
      <c r="J89">
        <v>0</v>
      </c>
      <c r="K89">
        <v>0</v>
      </c>
      <c r="L89">
        <v>0</v>
      </c>
      <c r="M89">
        <v>0</v>
      </c>
      <c r="N89">
        <v>0</v>
      </c>
      <c r="O89">
        <v>0</v>
      </c>
      <c r="P89">
        <v>0</v>
      </c>
      <c r="Q89">
        <v>0</v>
      </c>
      <c r="R89">
        <v>0</v>
      </c>
      <c r="S89">
        <v>0</v>
      </c>
      <c r="T89">
        <v>0</v>
      </c>
      <c r="U89">
        <v>0</v>
      </c>
      <c r="V89">
        <v>0</v>
      </c>
      <c r="W89">
        <v>0</v>
      </c>
      <c r="X89">
        <v>0</v>
      </c>
      <c r="Y89">
        <v>0</v>
      </c>
      <c r="Z89">
        <v>88</v>
      </c>
      <c r="AA89">
        <v>201000</v>
      </c>
      <c r="AB89">
        <v>8</v>
      </c>
      <c r="AC89">
        <v>106000</v>
      </c>
      <c r="AD89">
        <v>0</v>
      </c>
      <c r="AE89">
        <v>0</v>
      </c>
      <c r="AF89">
        <v>0</v>
      </c>
      <c r="AG89">
        <v>0</v>
      </c>
      <c r="AH89">
        <v>80</v>
      </c>
      <c r="AI89">
        <v>95000</v>
      </c>
      <c r="AJ89">
        <v>358000</v>
      </c>
      <c r="AK89">
        <v>0</v>
      </c>
      <c r="AL89">
        <v>50000</v>
      </c>
      <c r="AM89">
        <v>308000</v>
      </c>
      <c r="AN89">
        <v>0</v>
      </c>
      <c r="AO89">
        <v>0</v>
      </c>
      <c r="AP89">
        <v>172</v>
      </c>
      <c r="AQ89">
        <v>1067000</v>
      </c>
    </row>
    <row r="90" spans="1:43" x14ac:dyDescent="0.25">
      <c r="A90" s="3" t="s">
        <v>21</v>
      </c>
      <c r="B90" s="3" t="s">
        <v>276</v>
      </c>
      <c r="C90" s="4" t="str">
        <f t="shared" si="3"/>
        <v>North Ayrshire2016-17</v>
      </c>
      <c r="D90">
        <v>204</v>
      </c>
      <c r="E90">
        <v>558894</v>
      </c>
      <c r="F90">
        <v>0</v>
      </c>
      <c r="G90">
        <v>0</v>
      </c>
      <c r="H90">
        <v>0</v>
      </c>
      <c r="I90">
        <v>0</v>
      </c>
      <c r="J90">
        <v>0</v>
      </c>
      <c r="K90">
        <v>0</v>
      </c>
      <c r="L90">
        <v>0</v>
      </c>
      <c r="M90">
        <v>0</v>
      </c>
      <c r="N90">
        <v>0</v>
      </c>
      <c r="O90">
        <v>0</v>
      </c>
      <c r="P90">
        <v>0</v>
      </c>
      <c r="Q90">
        <v>0</v>
      </c>
      <c r="R90">
        <v>0</v>
      </c>
      <c r="S90">
        <v>0</v>
      </c>
      <c r="T90">
        <v>0</v>
      </c>
      <c r="U90">
        <v>0</v>
      </c>
      <c r="V90">
        <v>0</v>
      </c>
      <c r="W90">
        <v>0</v>
      </c>
      <c r="X90">
        <v>0</v>
      </c>
      <c r="Y90">
        <v>0</v>
      </c>
      <c r="Z90">
        <v>0</v>
      </c>
      <c r="AA90">
        <v>0</v>
      </c>
      <c r="AB90">
        <v>0</v>
      </c>
      <c r="AC90">
        <v>0</v>
      </c>
      <c r="AD90">
        <v>0</v>
      </c>
      <c r="AE90">
        <v>0</v>
      </c>
      <c r="AF90">
        <v>0</v>
      </c>
      <c r="AG90">
        <v>0</v>
      </c>
      <c r="AH90">
        <v>0</v>
      </c>
      <c r="AI90">
        <v>0</v>
      </c>
      <c r="AJ90">
        <v>223132</v>
      </c>
      <c r="AK90">
        <v>0</v>
      </c>
      <c r="AL90">
        <v>69000</v>
      </c>
      <c r="AM90">
        <v>154132</v>
      </c>
      <c r="AN90" t="s">
        <v>142</v>
      </c>
      <c r="AO90">
        <v>0</v>
      </c>
      <c r="AP90">
        <v>204</v>
      </c>
      <c r="AQ90">
        <v>782026</v>
      </c>
    </row>
    <row r="91" spans="1:43" x14ac:dyDescent="0.25">
      <c r="A91" s="3" t="s">
        <v>22</v>
      </c>
      <c r="B91" s="3" t="s">
        <v>276</v>
      </c>
      <c r="C91" s="4" t="str">
        <f t="shared" si="3"/>
        <v>North Lanarkshire2016-17</v>
      </c>
      <c r="D91">
        <v>356</v>
      </c>
      <c r="E91">
        <v>1142595</v>
      </c>
      <c r="F91">
        <v>0</v>
      </c>
      <c r="G91">
        <v>0</v>
      </c>
      <c r="H91">
        <v>0</v>
      </c>
      <c r="I91">
        <v>0</v>
      </c>
      <c r="J91">
        <v>0</v>
      </c>
      <c r="K91">
        <v>0</v>
      </c>
      <c r="L91">
        <v>0</v>
      </c>
      <c r="M91">
        <v>0</v>
      </c>
      <c r="N91">
        <v>0</v>
      </c>
      <c r="O91">
        <v>0</v>
      </c>
      <c r="P91">
        <v>12</v>
      </c>
      <c r="Q91">
        <v>12548</v>
      </c>
      <c r="R91">
        <v>3</v>
      </c>
      <c r="S91">
        <v>4655</v>
      </c>
      <c r="T91">
        <v>0</v>
      </c>
      <c r="U91">
        <v>0</v>
      </c>
      <c r="V91">
        <v>2</v>
      </c>
      <c r="W91">
        <v>7893</v>
      </c>
      <c r="X91">
        <v>7</v>
      </c>
      <c r="Y91">
        <v>0</v>
      </c>
      <c r="Z91">
        <v>933</v>
      </c>
      <c r="AA91">
        <v>1055278</v>
      </c>
      <c r="AB91">
        <v>337</v>
      </c>
      <c r="AC91">
        <v>1034134</v>
      </c>
      <c r="AD91" t="s">
        <v>272</v>
      </c>
      <c r="AE91" t="s">
        <v>272</v>
      </c>
      <c r="AF91">
        <v>5</v>
      </c>
      <c r="AG91">
        <v>21144</v>
      </c>
      <c r="AH91">
        <v>591</v>
      </c>
      <c r="AI91" t="s">
        <v>272</v>
      </c>
      <c r="AJ91">
        <v>614481</v>
      </c>
      <c r="AK91">
        <v>7522</v>
      </c>
      <c r="AL91">
        <v>333286</v>
      </c>
      <c r="AM91">
        <v>266873</v>
      </c>
      <c r="AN91" t="s">
        <v>272</v>
      </c>
      <c r="AO91">
        <v>6800</v>
      </c>
      <c r="AP91">
        <v>1301</v>
      </c>
      <c r="AQ91">
        <v>2824902</v>
      </c>
    </row>
    <row r="92" spans="1:43" x14ac:dyDescent="0.25">
      <c r="A92" s="3" t="s">
        <v>23</v>
      </c>
      <c r="B92" s="3" t="s">
        <v>276</v>
      </c>
      <c r="C92" s="4" t="str">
        <f t="shared" si="3"/>
        <v>Orkney2016-17</v>
      </c>
      <c r="D92">
        <v>67</v>
      </c>
      <c r="E92">
        <v>269154.59999999998</v>
      </c>
      <c r="F92">
        <v>0</v>
      </c>
      <c r="G92">
        <v>0</v>
      </c>
      <c r="H92">
        <v>0</v>
      </c>
      <c r="I92">
        <v>0</v>
      </c>
      <c r="J92">
        <v>0</v>
      </c>
      <c r="K92">
        <v>0</v>
      </c>
      <c r="L92">
        <v>0</v>
      </c>
      <c r="M92">
        <v>0</v>
      </c>
      <c r="N92">
        <v>0</v>
      </c>
      <c r="O92">
        <v>0</v>
      </c>
      <c r="P92">
        <v>0</v>
      </c>
      <c r="Q92">
        <v>0</v>
      </c>
      <c r="R92">
        <v>0</v>
      </c>
      <c r="S92">
        <v>0</v>
      </c>
      <c r="T92">
        <v>0</v>
      </c>
      <c r="U92">
        <v>0</v>
      </c>
      <c r="V92">
        <v>0</v>
      </c>
      <c r="W92">
        <v>0</v>
      </c>
      <c r="X92">
        <v>0</v>
      </c>
      <c r="Y92">
        <v>0</v>
      </c>
      <c r="Z92">
        <v>1047</v>
      </c>
      <c r="AA92">
        <v>292390</v>
      </c>
      <c r="AB92">
        <v>105</v>
      </c>
      <c r="AC92">
        <v>250346</v>
      </c>
      <c r="AD92">
        <v>0</v>
      </c>
      <c r="AE92">
        <v>0</v>
      </c>
      <c r="AF92">
        <v>0</v>
      </c>
      <c r="AG92">
        <v>0</v>
      </c>
      <c r="AH92">
        <v>942</v>
      </c>
      <c r="AI92">
        <v>42044</v>
      </c>
      <c r="AJ92">
        <v>247248</v>
      </c>
      <c r="AK92">
        <v>0</v>
      </c>
      <c r="AL92">
        <v>0</v>
      </c>
      <c r="AM92">
        <v>247248</v>
      </c>
      <c r="AN92">
        <v>0</v>
      </c>
      <c r="AO92">
        <v>0</v>
      </c>
      <c r="AP92">
        <v>1114</v>
      </c>
      <c r="AQ92">
        <v>808792.6</v>
      </c>
    </row>
    <row r="93" spans="1:43" x14ac:dyDescent="0.25">
      <c r="A93" s="3" t="s">
        <v>24</v>
      </c>
      <c r="B93" s="3" t="s">
        <v>276</v>
      </c>
      <c r="C93" s="4" t="str">
        <f t="shared" si="3"/>
        <v>Perth &amp; Kinross2016-17</v>
      </c>
      <c r="D93">
        <v>226</v>
      </c>
      <c r="E93">
        <v>942945</v>
      </c>
      <c r="F93">
        <v>0</v>
      </c>
      <c r="G93">
        <v>0</v>
      </c>
      <c r="H93">
        <v>0</v>
      </c>
      <c r="I93">
        <v>0</v>
      </c>
      <c r="J93">
        <v>0</v>
      </c>
      <c r="K93">
        <v>0</v>
      </c>
      <c r="L93">
        <v>0</v>
      </c>
      <c r="M93">
        <v>0</v>
      </c>
      <c r="N93">
        <v>0</v>
      </c>
      <c r="O93">
        <v>0</v>
      </c>
      <c r="P93">
        <v>0</v>
      </c>
      <c r="Q93">
        <v>0</v>
      </c>
      <c r="R93">
        <v>0</v>
      </c>
      <c r="S93">
        <v>0</v>
      </c>
      <c r="T93">
        <v>0</v>
      </c>
      <c r="U93">
        <v>0</v>
      </c>
      <c r="V93">
        <v>0</v>
      </c>
      <c r="W93">
        <v>0</v>
      </c>
      <c r="X93">
        <v>0</v>
      </c>
      <c r="Y93">
        <v>0</v>
      </c>
      <c r="Z93">
        <v>493</v>
      </c>
      <c r="AA93">
        <v>184118</v>
      </c>
      <c r="AB93">
        <v>493</v>
      </c>
      <c r="AC93">
        <v>184118</v>
      </c>
      <c r="AD93">
        <v>0</v>
      </c>
      <c r="AE93">
        <v>0</v>
      </c>
      <c r="AF93">
        <v>0</v>
      </c>
      <c r="AG93">
        <v>0</v>
      </c>
      <c r="AH93">
        <v>0</v>
      </c>
      <c r="AI93">
        <v>0</v>
      </c>
      <c r="AJ93">
        <v>352348</v>
      </c>
      <c r="AK93">
        <v>0</v>
      </c>
      <c r="AL93">
        <v>41125</v>
      </c>
      <c r="AM93">
        <v>311223</v>
      </c>
      <c r="AN93">
        <v>0</v>
      </c>
      <c r="AO93">
        <v>0</v>
      </c>
      <c r="AP93">
        <v>719</v>
      </c>
      <c r="AQ93">
        <v>1479411</v>
      </c>
    </row>
    <row r="94" spans="1:43" x14ac:dyDescent="0.25">
      <c r="A94" s="3" t="s">
        <v>25</v>
      </c>
      <c r="B94" s="3" t="s">
        <v>276</v>
      </c>
      <c r="C94" s="4" t="str">
        <f t="shared" si="3"/>
        <v>Renfrewshire2016-17</v>
      </c>
      <c r="D94">
        <v>217</v>
      </c>
      <c r="E94">
        <v>544000</v>
      </c>
      <c r="F94">
        <v>0</v>
      </c>
      <c r="G94">
        <v>0</v>
      </c>
      <c r="H94">
        <v>0</v>
      </c>
      <c r="I94">
        <v>0</v>
      </c>
      <c r="J94">
        <v>0</v>
      </c>
      <c r="K94">
        <v>0</v>
      </c>
      <c r="L94">
        <v>0</v>
      </c>
      <c r="M94">
        <v>0</v>
      </c>
      <c r="N94">
        <v>0</v>
      </c>
      <c r="O94">
        <v>0</v>
      </c>
      <c r="P94">
        <v>0</v>
      </c>
      <c r="Q94">
        <v>0</v>
      </c>
      <c r="R94">
        <v>0</v>
      </c>
      <c r="S94">
        <v>0</v>
      </c>
      <c r="T94">
        <v>0</v>
      </c>
      <c r="U94">
        <v>0</v>
      </c>
      <c r="V94">
        <v>0</v>
      </c>
      <c r="W94">
        <v>0</v>
      </c>
      <c r="X94">
        <v>0</v>
      </c>
      <c r="Y94">
        <v>0</v>
      </c>
      <c r="Z94">
        <v>609</v>
      </c>
      <c r="AA94">
        <v>1070000</v>
      </c>
      <c r="AB94">
        <v>609</v>
      </c>
      <c r="AC94">
        <v>1070000</v>
      </c>
      <c r="AD94">
        <v>0</v>
      </c>
      <c r="AE94">
        <v>0</v>
      </c>
      <c r="AF94">
        <v>0</v>
      </c>
      <c r="AG94">
        <v>0</v>
      </c>
      <c r="AH94">
        <v>0</v>
      </c>
      <c r="AI94">
        <v>0</v>
      </c>
      <c r="AJ94">
        <v>330000</v>
      </c>
      <c r="AK94">
        <v>0</v>
      </c>
      <c r="AL94">
        <v>103000</v>
      </c>
      <c r="AM94">
        <v>223000</v>
      </c>
      <c r="AN94">
        <v>0</v>
      </c>
      <c r="AO94">
        <v>4000</v>
      </c>
      <c r="AP94">
        <v>826</v>
      </c>
      <c r="AQ94">
        <v>1944000</v>
      </c>
    </row>
    <row r="95" spans="1:43" x14ac:dyDescent="0.25">
      <c r="A95" s="3" t="s">
        <v>26</v>
      </c>
      <c r="B95" s="3" t="s">
        <v>276</v>
      </c>
      <c r="C95" s="4" t="str">
        <f t="shared" si="3"/>
        <v>Scottish Borders, The2016-17</v>
      </c>
      <c r="D95">
        <v>81</v>
      </c>
      <c r="E95">
        <v>342221</v>
      </c>
      <c r="F95">
        <v>0</v>
      </c>
      <c r="G95">
        <v>0</v>
      </c>
      <c r="H95">
        <v>0</v>
      </c>
      <c r="I95">
        <v>0</v>
      </c>
      <c r="J95">
        <v>0</v>
      </c>
      <c r="K95">
        <v>0</v>
      </c>
      <c r="L95">
        <v>0</v>
      </c>
      <c r="M95">
        <v>0</v>
      </c>
      <c r="N95">
        <v>0</v>
      </c>
      <c r="O95">
        <v>0</v>
      </c>
      <c r="P95">
        <v>0</v>
      </c>
      <c r="Q95">
        <v>0</v>
      </c>
      <c r="R95">
        <v>0</v>
      </c>
      <c r="S95">
        <v>0</v>
      </c>
      <c r="T95">
        <v>0</v>
      </c>
      <c r="U95">
        <v>0</v>
      </c>
      <c r="V95">
        <v>0</v>
      </c>
      <c r="W95">
        <v>0</v>
      </c>
      <c r="X95">
        <v>0</v>
      </c>
      <c r="Y95">
        <v>0</v>
      </c>
      <c r="Z95">
        <v>0</v>
      </c>
      <c r="AA95">
        <v>0</v>
      </c>
      <c r="AB95">
        <v>0</v>
      </c>
      <c r="AC95">
        <v>0</v>
      </c>
      <c r="AD95">
        <v>0</v>
      </c>
      <c r="AE95">
        <v>0</v>
      </c>
      <c r="AF95">
        <v>0</v>
      </c>
      <c r="AG95">
        <v>0</v>
      </c>
      <c r="AH95">
        <v>0</v>
      </c>
      <c r="AI95">
        <v>0</v>
      </c>
      <c r="AJ95">
        <v>353368</v>
      </c>
      <c r="AK95">
        <v>0</v>
      </c>
      <c r="AL95">
        <v>68411</v>
      </c>
      <c r="AM95">
        <v>284957</v>
      </c>
      <c r="AN95">
        <v>0</v>
      </c>
      <c r="AO95">
        <v>0</v>
      </c>
      <c r="AP95">
        <v>81</v>
      </c>
      <c r="AQ95">
        <v>695589</v>
      </c>
    </row>
    <row r="96" spans="1:43" x14ac:dyDescent="0.25">
      <c r="A96" s="3" t="s">
        <v>27</v>
      </c>
      <c r="B96" s="3" t="s">
        <v>276</v>
      </c>
      <c r="C96" s="4" t="str">
        <f t="shared" si="3"/>
        <v>Shetland2016-17</v>
      </c>
      <c r="D96">
        <v>38</v>
      </c>
      <c r="E96">
        <v>267472</v>
      </c>
      <c r="F96">
        <v>0</v>
      </c>
      <c r="G96">
        <v>0</v>
      </c>
      <c r="H96">
        <v>0</v>
      </c>
      <c r="I96">
        <v>0</v>
      </c>
      <c r="J96">
        <v>0</v>
      </c>
      <c r="K96">
        <v>0</v>
      </c>
      <c r="L96">
        <v>0</v>
      </c>
      <c r="M96">
        <v>0</v>
      </c>
      <c r="N96">
        <v>0</v>
      </c>
      <c r="O96">
        <v>0</v>
      </c>
      <c r="P96">
        <v>0</v>
      </c>
      <c r="Q96">
        <v>0</v>
      </c>
      <c r="R96">
        <v>0</v>
      </c>
      <c r="S96">
        <v>0</v>
      </c>
      <c r="T96">
        <v>0</v>
      </c>
      <c r="U96">
        <v>0</v>
      </c>
      <c r="V96">
        <v>0</v>
      </c>
      <c r="W96">
        <v>0</v>
      </c>
      <c r="X96">
        <v>0</v>
      </c>
      <c r="Y96">
        <v>0</v>
      </c>
      <c r="Z96">
        <v>0</v>
      </c>
      <c r="AA96">
        <v>0</v>
      </c>
      <c r="AB96">
        <v>0</v>
      </c>
      <c r="AC96">
        <v>0</v>
      </c>
      <c r="AD96">
        <v>0</v>
      </c>
      <c r="AE96">
        <v>0</v>
      </c>
      <c r="AF96">
        <v>0</v>
      </c>
      <c r="AG96">
        <v>0</v>
      </c>
      <c r="AH96">
        <v>0</v>
      </c>
      <c r="AI96">
        <v>0</v>
      </c>
      <c r="AJ96">
        <v>145000</v>
      </c>
      <c r="AK96">
        <v>0</v>
      </c>
      <c r="AL96">
        <v>0</v>
      </c>
      <c r="AM96">
        <v>145000</v>
      </c>
      <c r="AN96">
        <v>0</v>
      </c>
      <c r="AO96">
        <v>0</v>
      </c>
      <c r="AP96">
        <v>38</v>
      </c>
      <c r="AQ96">
        <v>412472</v>
      </c>
    </row>
    <row r="97" spans="1:43" x14ac:dyDescent="0.25">
      <c r="A97" s="3" t="s">
        <v>28</v>
      </c>
      <c r="B97" s="3" t="s">
        <v>276</v>
      </c>
      <c r="C97" s="4" t="str">
        <f t="shared" si="3"/>
        <v>South Ayrshire2016-17</v>
      </c>
      <c r="D97">
        <v>206</v>
      </c>
      <c r="E97">
        <v>628325</v>
      </c>
      <c r="F97">
        <v>0</v>
      </c>
      <c r="G97">
        <v>0</v>
      </c>
      <c r="H97">
        <v>0</v>
      </c>
      <c r="I97">
        <v>0</v>
      </c>
      <c r="J97">
        <v>0</v>
      </c>
      <c r="K97">
        <v>0</v>
      </c>
      <c r="L97">
        <v>0</v>
      </c>
      <c r="M97">
        <v>0</v>
      </c>
      <c r="N97">
        <v>0</v>
      </c>
      <c r="O97">
        <v>0</v>
      </c>
      <c r="P97">
        <v>0</v>
      </c>
      <c r="Q97">
        <v>0</v>
      </c>
      <c r="R97">
        <v>0</v>
      </c>
      <c r="S97">
        <v>0</v>
      </c>
      <c r="T97">
        <v>0</v>
      </c>
      <c r="U97">
        <v>0</v>
      </c>
      <c r="V97">
        <v>0</v>
      </c>
      <c r="W97">
        <v>0</v>
      </c>
      <c r="X97">
        <v>0</v>
      </c>
      <c r="Y97">
        <v>0</v>
      </c>
      <c r="Z97">
        <v>272</v>
      </c>
      <c r="AA97">
        <v>205411</v>
      </c>
      <c r="AB97">
        <v>265</v>
      </c>
      <c r="AC97">
        <v>159985</v>
      </c>
      <c r="AD97">
        <v>0</v>
      </c>
      <c r="AE97">
        <v>0</v>
      </c>
      <c r="AF97">
        <v>7</v>
      </c>
      <c r="AG97">
        <v>45426</v>
      </c>
      <c r="AH97">
        <v>0</v>
      </c>
      <c r="AI97">
        <v>0</v>
      </c>
      <c r="AJ97">
        <v>291734</v>
      </c>
      <c r="AK97">
        <v>1794</v>
      </c>
      <c r="AL97">
        <v>74940</v>
      </c>
      <c r="AM97">
        <v>215000</v>
      </c>
      <c r="AN97">
        <v>0</v>
      </c>
      <c r="AO97">
        <v>0</v>
      </c>
      <c r="AP97">
        <v>478</v>
      </c>
      <c r="AQ97">
        <v>1125470</v>
      </c>
    </row>
    <row r="98" spans="1:43" x14ac:dyDescent="0.25">
      <c r="A98" s="3" t="s">
        <v>29</v>
      </c>
      <c r="B98" s="3" t="s">
        <v>276</v>
      </c>
      <c r="C98" s="4" t="str">
        <f t="shared" si="3"/>
        <v>South Lanarkshire2016-17</v>
      </c>
      <c r="D98">
        <v>576</v>
      </c>
      <c r="E98">
        <v>1844660.86</v>
      </c>
      <c r="F98">
        <v>0</v>
      </c>
      <c r="G98">
        <v>0</v>
      </c>
      <c r="H98">
        <v>0</v>
      </c>
      <c r="I98">
        <v>0</v>
      </c>
      <c r="J98">
        <v>0</v>
      </c>
      <c r="K98">
        <v>0</v>
      </c>
      <c r="L98">
        <v>0</v>
      </c>
      <c r="M98">
        <v>0</v>
      </c>
      <c r="N98">
        <v>0</v>
      </c>
      <c r="O98">
        <v>0</v>
      </c>
      <c r="P98">
        <v>13</v>
      </c>
      <c r="Q98">
        <v>19300.54</v>
      </c>
      <c r="R98">
        <v>13</v>
      </c>
      <c r="S98">
        <v>19300.54</v>
      </c>
      <c r="T98">
        <v>0</v>
      </c>
      <c r="U98">
        <v>0</v>
      </c>
      <c r="V98">
        <v>0</v>
      </c>
      <c r="W98">
        <v>0</v>
      </c>
      <c r="X98">
        <v>0</v>
      </c>
      <c r="Y98">
        <v>0</v>
      </c>
      <c r="Z98">
        <v>230</v>
      </c>
      <c r="AA98">
        <v>451616.89</v>
      </c>
      <c r="AB98">
        <v>230</v>
      </c>
      <c r="AC98">
        <v>451616.89</v>
      </c>
      <c r="AD98">
        <v>0</v>
      </c>
      <c r="AE98">
        <v>0</v>
      </c>
      <c r="AF98">
        <v>0</v>
      </c>
      <c r="AG98">
        <v>0</v>
      </c>
      <c r="AH98">
        <v>0</v>
      </c>
      <c r="AI98">
        <v>0</v>
      </c>
      <c r="AJ98">
        <v>648293.93999999994</v>
      </c>
      <c r="AK98">
        <v>0</v>
      </c>
      <c r="AL98">
        <v>304294.02</v>
      </c>
      <c r="AM98">
        <v>343999.92</v>
      </c>
      <c r="AN98">
        <v>0</v>
      </c>
      <c r="AO98">
        <v>0</v>
      </c>
      <c r="AP98">
        <v>819</v>
      </c>
      <c r="AQ98">
        <v>2963872.23</v>
      </c>
    </row>
    <row r="99" spans="1:43" x14ac:dyDescent="0.25">
      <c r="A99" s="3" t="s">
        <v>30</v>
      </c>
      <c r="B99" s="3" t="s">
        <v>276</v>
      </c>
      <c r="C99" s="4" t="str">
        <f t="shared" si="3"/>
        <v>Stirling2016-17</v>
      </c>
      <c r="D99">
        <v>110</v>
      </c>
      <c r="E99">
        <v>417178</v>
      </c>
      <c r="F99">
        <v>0</v>
      </c>
      <c r="G99">
        <v>0</v>
      </c>
      <c r="H99">
        <v>0</v>
      </c>
      <c r="I99">
        <v>0</v>
      </c>
      <c r="J99">
        <v>0</v>
      </c>
      <c r="K99">
        <v>0</v>
      </c>
      <c r="L99">
        <v>0</v>
      </c>
      <c r="M99">
        <v>0</v>
      </c>
      <c r="N99">
        <v>0</v>
      </c>
      <c r="O99">
        <v>0</v>
      </c>
      <c r="P99">
        <v>0</v>
      </c>
      <c r="Q99">
        <v>0</v>
      </c>
      <c r="R99">
        <v>0</v>
      </c>
      <c r="S99">
        <v>0</v>
      </c>
      <c r="T99">
        <v>0</v>
      </c>
      <c r="U99">
        <v>0</v>
      </c>
      <c r="V99">
        <v>0</v>
      </c>
      <c r="W99">
        <v>0</v>
      </c>
      <c r="X99">
        <v>0</v>
      </c>
      <c r="Y99">
        <v>0</v>
      </c>
      <c r="Z99">
        <v>522</v>
      </c>
      <c r="AA99">
        <v>81750</v>
      </c>
      <c r="AB99">
        <v>522</v>
      </c>
      <c r="AC99">
        <v>81750</v>
      </c>
      <c r="AD99">
        <v>0</v>
      </c>
      <c r="AE99">
        <v>0</v>
      </c>
      <c r="AF99">
        <v>0</v>
      </c>
      <c r="AG99">
        <v>0</v>
      </c>
      <c r="AH99">
        <v>0</v>
      </c>
      <c r="AI99">
        <v>0</v>
      </c>
      <c r="AJ99">
        <v>132809</v>
      </c>
      <c r="AK99">
        <v>0</v>
      </c>
      <c r="AL99">
        <v>90403</v>
      </c>
      <c r="AM99">
        <v>42406</v>
      </c>
      <c r="AN99">
        <v>0</v>
      </c>
      <c r="AO99">
        <v>0</v>
      </c>
      <c r="AP99">
        <v>632</v>
      </c>
      <c r="AQ99">
        <v>631737</v>
      </c>
    </row>
    <row r="100" spans="1:43" x14ac:dyDescent="0.25">
      <c r="A100" s="3" t="s">
        <v>31</v>
      </c>
      <c r="B100" s="3" t="s">
        <v>276</v>
      </c>
      <c r="C100" s="4" t="str">
        <f t="shared" si="3"/>
        <v>West Dunbartonshire2016-17</v>
      </c>
      <c r="D100">
        <v>71</v>
      </c>
      <c r="E100">
        <v>254022</v>
      </c>
      <c r="F100">
        <v>0</v>
      </c>
      <c r="G100">
        <v>0</v>
      </c>
      <c r="H100">
        <v>0</v>
      </c>
      <c r="I100">
        <v>0</v>
      </c>
      <c r="J100">
        <v>0</v>
      </c>
      <c r="K100">
        <v>0</v>
      </c>
      <c r="L100">
        <v>0</v>
      </c>
      <c r="M100">
        <v>0</v>
      </c>
      <c r="N100">
        <v>0</v>
      </c>
      <c r="O100">
        <v>0</v>
      </c>
      <c r="P100">
        <v>0</v>
      </c>
      <c r="Q100">
        <v>0</v>
      </c>
      <c r="R100">
        <v>0</v>
      </c>
      <c r="S100">
        <v>0</v>
      </c>
      <c r="T100">
        <v>0</v>
      </c>
      <c r="U100">
        <v>0</v>
      </c>
      <c r="V100">
        <v>0</v>
      </c>
      <c r="W100">
        <v>0</v>
      </c>
      <c r="X100">
        <v>0</v>
      </c>
      <c r="Y100">
        <v>0</v>
      </c>
      <c r="Z100">
        <v>10</v>
      </c>
      <c r="AA100">
        <v>30384</v>
      </c>
      <c r="AB100">
        <v>10</v>
      </c>
      <c r="AC100">
        <v>30384</v>
      </c>
      <c r="AD100">
        <v>0</v>
      </c>
      <c r="AE100">
        <v>0</v>
      </c>
      <c r="AF100">
        <v>0</v>
      </c>
      <c r="AG100">
        <v>0</v>
      </c>
      <c r="AH100">
        <v>0</v>
      </c>
      <c r="AI100">
        <v>0</v>
      </c>
      <c r="AJ100">
        <v>297000</v>
      </c>
      <c r="AK100">
        <v>0</v>
      </c>
      <c r="AL100">
        <v>66000</v>
      </c>
      <c r="AM100">
        <v>231000</v>
      </c>
      <c r="AN100">
        <v>0</v>
      </c>
      <c r="AO100">
        <v>0</v>
      </c>
      <c r="AP100">
        <v>81</v>
      </c>
      <c r="AQ100">
        <v>581406</v>
      </c>
    </row>
    <row r="101" spans="1:43" x14ac:dyDescent="0.25">
      <c r="A101" s="3" t="s">
        <v>32</v>
      </c>
      <c r="B101" s="3" t="s">
        <v>276</v>
      </c>
      <c r="C101" s="4" t="str">
        <f t="shared" si="3"/>
        <v>West Lothian2016-17</v>
      </c>
      <c r="D101">
        <v>228</v>
      </c>
      <c r="E101">
        <v>754240.05</v>
      </c>
      <c r="F101">
        <v>0</v>
      </c>
      <c r="G101">
        <v>0</v>
      </c>
      <c r="H101">
        <v>0</v>
      </c>
      <c r="I101">
        <v>0</v>
      </c>
      <c r="J101">
        <v>0</v>
      </c>
      <c r="K101">
        <v>0</v>
      </c>
      <c r="L101">
        <v>0</v>
      </c>
      <c r="M101">
        <v>0</v>
      </c>
      <c r="N101">
        <v>0</v>
      </c>
      <c r="O101">
        <v>0</v>
      </c>
      <c r="P101">
        <v>0</v>
      </c>
      <c r="Q101">
        <v>0</v>
      </c>
      <c r="R101">
        <v>0</v>
      </c>
      <c r="S101">
        <v>0</v>
      </c>
      <c r="T101">
        <v>0</v>
      </c>
      <c r="U101">
        <v>0</v>
      </c>
      <c r="V101">
        <v>0</v>
      </c>
      <c r="W101">
        <v>0</v>
      </c>
      <c r="X101">
        <v>0</v>
      </c>
      <c r="Y101">
        <v>0</v>
      </c>
      <c r="Z101">
        <v>0</v>
      </c>
      <c r="AA101">
        <v>0</v>
      </c>
      <c r="AB101">
        <v>0</v>
      </c>
      <c r="AC101">
        <v>0</v>
      </c>
      <c r="AD101">
        <v>0</v>
      </c>
      <c r="AE101">
        <v>0</v>
      </c>
      <c r="AF101">
        <v>0</v>
      </c>
      <c r="AG101">
        <v>0</v>
      </c>
      <c r="AH101">
        <v>0</v>
      </c>
      <c r="AI101">
        <v>0</v>
      </c>
      <c r="AJ101">
        <v>176000</v>
      </c>
      <c r="AK101">
        <v>0</v>
      </c>
      <c r="AL101">
        <v>0</v>
      </c>
      <c r="AM101">
        <v>176000</v>
      </c>
      <c r="AN101">
        <v>0</v>
      </c>
      <c r="AO101">
        <v>0</v>
      </c>
      <c r="AP101">
        <v>228</v>
      </c>
      <c r="AQ101">
        <v>930240.05</v>
      </c>
    </row>
    <row r="102" spans="1:43" x14ac:dyDescent="0.25">
      <c r="A102" s="23" t="s">
        <v>33</v>
      </c>
      <c r="B102" s="23" t="s">
        <v>276</v>
      </c>
      <c r="C102" s="33" t="str">
        <f>A102&amp;B102</f>
        <v>Scotland2016-17</v>
      </c>
      <c r="D102" s="46">
        <f>SUM(D70:D101)</f>
        <v>5968</v>
      </c>
      <c r="E102" s="46">
        <f t="shared" ref="E102:AQ102" si="4">SUM(E70:E101)</f>
        <v>22735941.080000002</v>
      </c>
      <c r="F102" s="46">
        <f t="shared" si="4"/>
        <v>0</v>
      </c>
      <c r="G102" s="46">
        <f t="shared" si="4"/>
        <v>0</v>
      </c>
      <c r="H102" s="46">
        <f t="shared" si="4"/>
        <v>0</v>
      </c>
      <c r="I102" s="46">
        <f t="shared" si="4"/>
        <v>0</v>
      </c>
      <c r="J102" s="46">
        <f t="shared" si="4"/>
        <v>0</v>
      </c>
      <c r="K102" s="46">
        <f t="shared" si="4"/>
        <v>0</v>
      </c>
      <c r="L102" s="46">
        <f t="shared" si="4"/>
        <v>0</v>
      </c>
      <c r="M102" s="46">
        <f t="shared" si="4"/>
        <v>0</v>
      </c>
      <c r="N102" s="46">
        <f t="shared" si="4"/>
        <v>0</v>
      </c>
      <c r="O102" s="46">
        <f t="shared" si="4"/>
        <v>0</v>
      </c>
      <c r="P102" s="46">
        <f t="shared" si="4"/>
        <v>202</v>
      </c>
      <c r="Q102" s="46">
        <f t="shared" si="4"/>
        <v>1056002.1199999999</v>
      </c>
      <c r="R102" s="46">
        <f t="shared" si="4"/>
        <v>55</v>
      </c>
      <c r="S102" s="46">
        <f t="shared" si="4"/>
        <v>305575.59999999998</v>
      </c>
      <c r="T102" s="46">
        <f t="shared" si="4"/>
        <v>0</v>
      </c>
      <c r="U102" s="46">
        <f t="shared" si="4"/>
        <v>0</v>
      </c>
      <c r="V102" s="46">
        <f t="shared" si="4"/>
        <v>114</v>
      </c>
      <c r="W102" s="46">
        <f t="shared" si="4"/>
        <v>154203.09</v>
      </c>
      <c r="X102" s="46">
        <f t="shared" si="4"/>
        <v>47</v>
      </c>
      <c r="Y102" s="46">
        <f t="shared" si="4"/>
        <v>596223.42999999993</v>
      </c>
      <c r="Z102" s="46">
        <f t="shared" si="4"/>
        <v>9207</v>
      </c>
      <c r="AA102" s="46">
        <f t="shared" si="4"/>
        <v>10689665.760000002</v>
      </c>
      <c r="AB102" s="46">
        <f t="shared" si="4"/>
        <v>4461</v>
      </c>
      <c r="AC102" s="46">
        <f t="shared" si="4"/>
        <v>8763251.6600000001</v>
      </c>
      <c r="AD102" s="46">
        <f t="shared" si="4"/>
        <v>0</v>
      </c>
      <c r="AE102" s="46">
        <f t="shared" si="4"/>
        <v>0</v>
      </c>
      <c r="AF102" s="46">
        <f t="shared" si="4"/>
        <v>494</v>
      </c>
      <c r="AG102" s="46">
        <f t="shared" si="4"/>
        <v>172974</v>
      </c>
      <c r="AH102" s="46">
        <f t="shared" si="4"/>
        <v>4252</v>
      </c>
      <c r="AI102" s="46">
        <f t="shared" si="4"/>
        <v>1753440.1</v>
      </c>
      <c r="AJ102" s="46">
        <f t="shared" si="4"/>
        <v>8629791.7699999996</v>
      </c>
      <c r="AK102" s="46">
        <f t="shared" si="4"/>
        <v>162210.22</v>
      </c>
      <c r="AL102" s="46">
        <f t="shared" si="4"/>
        <v>3269150.91</v>
      </c>
      <c r="AM102" s="46">
        <f t="shared" si="4"/>
        <v>5184294.6399999997</v>
      </c>
      <c r="AN102" s="46">
        <f t="shared" si="4"/>
        <v>0</v>
      </c>
      <c r="AO102" s="46">
        <f t="shared" si="4"/>
        <v>14136</v>
      </c>
      <c r="AP102" s="46">
        <f t="shared" si="4"/>
        <v>15391</v>
      </c>
      <c r="AQ102" s="46">
        <f t="shared" si="4"/>
        <v>43111400.729999997</v>
      </c>
    </row>
    <row r="103" spans="1:43" x14ac:dyDescent="0.25">
      <c r="A103" s="3" t="s">
        <v>1</v>
      </c>
      <c r="B103" s="3" t="s">
        <v>284</v>
      </c>
      <c r="C103" s="4" t="str">
        <f t="shared" si="3"/>
        <v>Aberdeen City2017-18</v>
      </c>
      <c r="D103">
        <v>176</v>
      </c>
      <c r="E103">
        <v>728361</v>
      </c>
      <c r="F103">
        <v>0</v>
      </c>
      <c r="G103">
        <v>0</v>
      </c>
      <c r="H103">
        <v>0</v>
      </c>
      <c r="I103">
        <v>0</v>
      </c>
      <c r="J103">
        <v>0</v>
      </c>
      <c r="K103">
        <v>0</v>
      </c>
      <c r="L103">
        <v>0</v>
      </c>
      <c r="M103">
        <v>0</v>
      </c>
      <c r="N103">
        <v>0</v>
      </c>
      <c r="O103">
        <v>0</v>
      </c>
      <c r="P103">
        <v>35</v>
      </c>
      <c r="Q103">
        <v>27410.59</v>
      </c>
      <c r="R103">
        <v>0</v>
      </c>
      <c r="S103">
        <v>0</v>
      </c>
      <c r="T103">
        <v>0</v>
      </c>
      <c r="U103">
        <v>0</v>
      </c>
      <c r="V103">
        <v>35</v>
      </c>
      <c r="W103">
        <v>27410.59</v>
      </c>
      <c r="X103">
        <v>0</v>
      </c>
      <c r="Y103">
        <v>0</v>
      </c>
      <c r="Z103">
        <v>66</v>
      </c>
      <c r="AA103">
        <v>107790.66</v>
      </c>
      <c r="AB103">
        <v>0</v>
      </c>
      <c r="AC103">
        <v>0</v>
      </c>
      <c r="AD103">
        <v>0</v>
      </c>
      <c r="AE103">
        <v>0</v>
      </c>
      <c r="AF103">
        <v>66</v>
      </c>
      <c r="AG103">
        <v>107790.66</v>
      </c>
      <c r="AH103">
        <v>0</v>
      </c>
      <c r="AI103">
        <v>0</v>
      </c>
      <c r="AJ103">
        <v>412952</v>
      </c>
      <c r="AK103">
        <v>0</v>
      </c>
      <c r="AL103">
        <v>162952</v>
      </c>
      <c r="AM103">
        <v>250000</v>
      </c>
      <c r="AN103">
        <v>0</v>
      </c>
      <c r="AO103">
        <v>0</v>
      </c>
      <c r="AP103">
        <v>277</v>
      </c>
      <c r="AQ103">
        <v>1276514.25</v>
      </c>
    </row>
    <row r="104" spans="1:43" x14ac:dyDescent="0.25">
      <c r="A104" s="3" t="s">
        <v>2</v>
      </c>
      <c r="B104" s="3" t="s">
        <v>284</v>
      </c>
      <c r="C104" s="4" t="str">
        <f t="shared" si="3"/>
        <v>Aberdeenshire2017-18</v>
      </c>
      <c r="D104">
        <v>240</v>
      </c>
      <c r="E104">
        <v>1108306</v>
      </c>
      <c r="F104">
        <v>0</v>
      </c>
      <c r="G104">
        <v>0</v>
      </c>
      <c r="H104">
        <v>0</v>
      </c>
      <c r="I104">
        <v>0</v>
      </c>
      <c r="J104">
        <v>0</v>
      </c>
      <c r="K104">
        <v>0</v>
      </c>
      <c r="L104">
        <v>0</v>
      </c>
      <c r="M104">
        <v>0</v>
      </c>
      <c r="N104">
        <v>0</v>
      </c>
      <c r="O104">
        <v>0</v>
      </c>
      <c r="P104">
        <v>0</v>
      </c>
      <c r="Q104">
        <v>0</v>
      </c>
      <c r="R104">
        <v>0</v>
      </c>
      <c r="S104">
        <v>0</v>
      </c>
      <c r="T104">
        <v>0</v>
      </c>
      <c r="U104">
        <v>0</v>
      </c>
      <c r="V104">
        <v>0</v>
      </c>
      <c r="W104">
        <v>0</v>
      </c>
      <c r="X104">
        <v>0</v>
      </c>
      <c r="Y104">
        <v>0</v>
      </c>
      <c r="Z104">
        <v>353</v>
      </c>
      <c r="AA104">
        <v>67591.83</v>
      </c>
      <c r="AB104">
        <v>0</v>
      </c>
      <c r="AC104">
        <v>34859</v>
      </c>
      <c r="AD104">
        <v>0</v>
      </c>
      <c r="AE104">
        <v>0</v>
      </c>
      <c r="AF104">
        <v>0</v>
      </c>
      <c r="AG104">
        <v>0</v>
      </c>
      <c r="AH104">
        <v>353</v>
      </c>
      <c r="AI104">
        <v>32732.83</v>
      </c>
      <c r="AJ104">
        <v>0</v>
      </c>
      <c r="AK104">
        <v>0</v>
      </c>
      <c r="AL104">
        <v>0</v>
      </c>
      <c r="AM104">
        <v>0</v>
      </c>
      <c r="AN104">
        <v>0</v>
      </c>
      <c r="AO104">
        <v>0</v>
      </c>
      <c r="AP104">
        <v>593</v>
      </c>
      <c r="AQ104">
        <v>1175897.83</v>
      </c>
    </row>
    <row r="105" spans="1:43" x14ac:dyDescent="0.25">
      <c r="A105" s="3" t="s">
        <v>3</v>
      </c>
      <c r="B105" s="3" t="s">
        <v>284</v>
      </c>
      <c r="C105" s="4" t="str">
        <f t="shared" si="3"/>
        <v>Angus2017-18</v>
      </c>
      <c r="D105">
        <v>81</v>
      </c>
      <c r="E105">
        <v>267780</v>
      </c>
      <c r="F105">
        <v>0</v>
      </c>
      <c r="G105">
        <v>0</v>
      </c>
      <c r="H105">
        <v>0</v>
      </c>
      <c r="I105">
        <v>0</v>
      </c>
      <c r="J105">
        <v>0</v>
      </c>
      <c r="K105">
        <v>0</v>
      </c>
      <c r="L105">
        <v>0</v>
      </c>
      <c r="M105">
        <v>0</v>
      </c>
      <c r="N105">
        <v>0</v>
      </c>
      <c r="O105">
        <v>0</v>
      </c>
      <c r="P105">
        <v>0</v>
      </c>
      <c r="Q105">
        <v>0</v>
      </c>
      <c r="R105">
        <v>0</v>
      </c>
      <c r="S105">
        <v>0</v>
      </c>
      <c r="T105">
        <v>0</v>
      </c>
      <c r="U105">
        <v>0</v>
      </c>
      <c r="V105">
        <v>0</v>
      </c>
      <c r="W105">
        <v>0</v>
      </c>
      <c r="X105">
        <v>0</v>
      </c>
      <c r="Y105">
        <v>0</v>
      </c>
      <c r="Z105">
        <v>0</v>
      </c>
      <c r="AA105">
        <v>0</v>
      </c>
      <c r="AB105">
        <v>0</v>
      </c>
      <c r="AC105">
        <v>0</v>
      </c>
      <c r="AD105">
        <v>0</v>
      </c>
      <c r="AE105">
        <v>0</v>
      </c>
      <c r="AF105">
        <v>0</v>
      </c>
      <c r="AG105">
        <v>0</v>
      </c>
      <c r="AH105">
        <v>0</v>
      </c>
      <c r="AI105">
        <v>0</v>
      </c>
      <c r="AJ105">
        <v>64388</v>
      </c>
      <c r="AK105">
        <v>977</v>
      </c>
      <c r="AL105">
        <v>63411</v>
      </c>
      <c r="AM105">
        <v>0</v>
      </c>
      <c r="AN105">
        <v>0</v>
      </c>
      <c r="AO105">
        <v>0</v>
      </c>
      <c r="AP105">
        <v>81</v>
      </c>
      <c r="AQ105">
        <v>332168</v>
      </c>
    </row>
    <row r="106" spans="1:43" x14ac:dyDescent="0.25">
      <c r="A106" s="3" t="s">
        <v>4</v>
      </c>
      <c r="B106" s="3" t="s">
        <v>284</v>
      </c>
      <c r="C106" s="4" t="str">
        <f t="shared" si="3"/>
        <v>Argyll &amp; Bute2017-18</v>
      </c>
      <c r="D106">
        <v>137</v>
      </c>
      <c r="E106">
        <v>678078</v>
      </c>
      <c r="F106">
        <v>0</v>
      </c>
      <c r="G106">
        <v>0</v>
      </c>
      <c r="H106">
        <v>0</v>
      </c>
      <c r="I106">
        <v>0</v>
      </c>
      <c r="J106">
        <v>0</v>
      </c>
      <c r="K106">
        <v>0</v>
      </c>
      <c r="L106">
        <v>0</v>
      </c>
      <c r="M106">
        <v>0</v>
      </c>
      <c r="N106">
        <v>0</v>
      </c>
      <c r="O106">
        <v>0</v>
      </c>
      <c r="P106">
        <v>0</v>
      </c>
      <c r="Q106">
        <v>0</v>
      </c>
      <c r="R106">
        <v>0</v>
      </c>
      <c r="S106">
        <v>0</v>
      </c>
      <c r="T106">
        <v>0</v>
      </c>
      <c r="U106">
        <v>0</v>
      </c>
      <c r="V106">
        <v>0</v>
      </c>
      <c r="W106">
        <v>0</v>
      </c>
      <c r="X106">
        <v>0</v>
      </c>
      <c r="Y106">
        <v>0</v>
      </c>
      <c r="Z106">
        <v>25</v>
      </c>
      <c r="AA106">
        <v>133153</v>
      </c>
      <c r="AB106">
        <v>25</v>
      </c>
      <c r="AC106">
        <v>133153</v>
      </c>
      <c r="AD106">
        <v>0</v>
      </c>
      <c r="AE106">
        <v>0</v>
      </c>
      <c r="AF106">
        <v>0</v>
      </c>
      <c r="AG106">
        <v>0</v>
      </c>
      <c r="AH106">
        <v>0</v>
      </c>
      <c r="AI106">
        <v>0</v>
      </c>
      <c r="AJ106">
        <v>0</v>
      </c>
      <c r="AK106">
        <v>0</v>
      </c>
      <c r="AL106">
        <v>0</v>
      </c>
      <c r="AM106">
        <v>0</v>
      </c>
      <c r="AN106">
        <v>0</v>
      </c>
      <c r="AO106">
        <v>0</v>
      </c>
      <c r="AP106">
        <v>162</v>
      </c>
      <c r="AQ106">
        <v>811231</v>
      </c>
    </row>
    <row r="107" spans="1:43" x14ac:dyDescent="0.25">
      <c r="A107" s="3" t="s">
        <v>5</v>
      </c>
      <c r="B107" s="3" t="s">
        <v>284</v>
      </c>
      <c r="C107" s="4" t="str">
        <f t="shared" si="3"/>
        <v>Clackmannanshire2017-18</v>
      </c>
      <c r="D107">
        <v>22</v>
      </c>
      <c r="E107">
        <v>136468</v>
      </c>
      <c r="F107">
        <v>0</v>
      </c>
      <c r="G107">
        <v>0</v>
      </c>
      <c r="H107">
        <v>0</v>
      </c>
      <c r="I107">
        <v>0</v>
      </c>
      <c r="J107">
        <v>0</v>
      </c>
      <c r="K107">
        <v>0</v>
      </c>
      <c r="L107">
        <v>0</v>
      </c>
      <c r="M107">
        <v>0</v>
      </c>
      <c r="N107">
        <v>0</v>
      </c>
      <c r="O107">
        <v>0</v>
      </c>
      <c r="P107">
        <v>0</v>
      </c>
      <c r="Q107">
        <v>0</v>
      </c>
      <c r="R107">
        <v>0</v>
      </c>
      <c r="S107">
        <v>0</v>
      </c>
      <c r="T107">
        <v>0</v>
      </c>
      <c r="U107">
        <v>0</v>
      </c>
      <c r="V107">
        <v>0</v>
      </c>
      <c r="W107">
        <v>0</v>
      </c>
      <c r="X107">
        <v>0</v>
      </c>
      <c r="Y107">
        <v>0</v>
      </c>
      <c r="Z107">
        <v>0</v>
      </c>
      <c r="AA107">
        <v>0</v>
      </c>
      <c r="AB107">
        <v>0</v>
      </c>
      <c r="AC107">
        <v>0</v>
      </c>
      <c r="AD107">
        <v>0</v>
      </c>
      <c r="AE107">
        <v>0</v>
      </c>
      <c r="AF107">
        <v>0</v>
      </c>
      <c r="AG107">
        <v>0</v>
      </c>
      <c r="AH107">
        <v>0</v>
      </c>
      <c r="AI107">
        <v>0</v>
      </c>
      <c r="AJ107">
        <v>15909</v>
      </c>
      <c r="AK107">
        <v>0</v>
      </c>
      <c r="AL107">
        <v>15909</v>
      </c>
      <c r="AM107">
        <v>0</v>
      </c>
      <c r="AN107">
        <v>0</v>
      </c>
      <c r="AO107">
        <v>0</v>
      </c>
      <c r="AP107">
        <v>22</v>
      </c>
      <c r="AQ107">
        <v>152156</v>
      </c>
    </row>
    <row r="108" spans="1:43" x14ac:dyDescent="0.25">
      <c r="A108" s="3" t="s">
        <v>6</v>
      </c>
      <c r="B108" s="3" t="s">
        <v>284</v>
      </c>
      <c r="C108" s="4" t="str">
        <f t="shared" si="3"/>
        <v>Dumfries &amp; Galloway2017-18</v>
      </c>
      <c r="D108">
        <v>232</v>
      </c>
      <c r="E108">
        <v>1052362</v>
      </c>
      <c r="F108">
        <v>0</v>
      </c>
      <c r="G108">
        <v>0</v>
      </c>
      <c r="H108">
        <v>0</v>
      </c>
      <c r="I108">
        <v>0</v>
      </c>
      <c r="J108">
        <v>0</v>
      </c>
      <c r="K108">
        <v>0</v>
      </c>
      <c r="L108">
        <v>0</v>
      </c>
      <c r="M108">
        <v>0</v>
      </c>
      <c r="N108">
        <v>0</v>
      </c>
      <c r="O108">
        <v>0</v>
      </c>
      <c r="P108">
        <v>0</v>
      </c>
      <c r="Q108">
        <v>0</v>
      </c>
      <c r="R108">
        <v>0</v>
      </c>
      <c r="S108">
        <v>0</v>
      </c>
      <c r="T108">
        <v>0</v>
      </c>
      <c r="U108">
        <v>0</v>
      </c>
      <c r="V108">
        <v>0</v>
      </c>
      <c r="W108">
        <v>0</v>
      </c>
      <c r="X108">
        <v>0</v>
      </c>
      <c r="Y108">
        <v>0</v>
      </c>
      <c r="Z108">
        <v>0</v>
      </c>
      <c r="AA108">
        <v>0</v>
      </c>
      <c r="AB108">
        <v>0</v>
      </c>
      <c r="AC108">
        <v>0</v>
      </c>
      <c r="AD108">
        <v>0</v>
      </c>
      <c r="AE108">
        <v>0</v>
      </c>
      <c r="AF108">
        <v>0</v>
      </c>
      <c r="AG108">
        <v>0</v>
      </c>
      <c r="AH108">
        <v>0</v>
      </c>
      <c r="AI108">
        <v>0</v>
      </c>
      <c r="AJ108">
        <v>215000</v>
      </c>
      <c r="AK108">
        <v>0</v>
      </c>
      <c r="AL108">
        <v>0</v>
      </c>
      <c r="AM108">
        <v>215000</v>
      </c>
      <c r="AN108">
        <v>0</v>
      </c>
      <c r="AO108">
        <v>0</v>
      </c>
      <c r="AP108">
        <v>232</v>
      </c>
      <c r="AQ108">
        <v>1267362</v>
      </c>
    </row>
    <row r="109" spans="1:43" x14ac:dyDescent="0.25">
      <c r="A109" s="3" t="s">
        <v>7</v>
      </c>
      <c r="B109" s="3" t="s">
        <v>284</v>
      </c>
      <c r="C109" s="4" t="str">
        <f t="shared" si="3"/>
        <v>Dundee City2017-18</v>
      </c>
      <c r="D109">
        <v>59</v>
      </c>
      <c r="E109">
        <v>327263</v>
      </c>
      <c r="F109">
        <v>0</v>
      </c>
      <c r="G109">
        <v>0</v>
      </c>
      <c r="H109">
        <v>0</v>
      </c>
      <c r="I109">
        <v>0</v>
      </c>
      <c r="J109">
        <v>0</v>
      </c>
      <c r="K109">
        <v>0</v>
      </c>
      <c r="L109">
        <v>0</v>
      </c>
      <c r="M109">
        <v>0</v>
      </c>
      <c r="N109">
        <v>0</v>
      </c>
      <c r="O109">
        <v>0</v>
      </c>
      <c r="P109">
        <v>0</v>
      </c>
      <c r="Q109">
        <v>0</v>
      </c>
      <c r="R109">
        <v>0</v>
      </c>
      <c r="S109">
        <v>0</v>
      </c>
      <c r="T109">
        <v>0</v>
      </c>
      <c r="U109">
        <v>0</v>
      </c>
      <c r="V109">
        <v>0</v>
      </c>
      <c r="W109">
        <v>0</v>
      </c>
      <c r="X109">
        <v>0</v>
      </c>
      <c r="Y109">
        <v>0</v>
      </c>
      <c r="Z109">
        <v>965</v>
      </c>
      <c r="AA109">
        <v>607108</v>
      </c>
      <c r="AB109">
        <v>699</v>
      </c>
      <c r="AC109">
        <v>360574</v>
      </c>
      <c r="AD109">
        <v>0</v>
      </c>
      <c r="AE109">
        <v>0</v>
      </c>
      <c r="AF109">
        <v>0</v>
      </c>
      <c r="AG109">
        <v>0</v>
      </c>
      <c r="AH109">
        <v>266</v>
      </c>
      <c r="AI109">
        <v>246534</v>
      </c>
      <c r="AJ109">
        <v>356915</v>
      </c>
      <c r="AK109" t="s">
        <v>226</v>
      </c>
      <c r="AL109">
        <v>308313</v>
      </c>
      <c r="AM109">
        <v>48602</v>
      </c>
      <c r="AN109" t="s">
        <v>226</v>
      </c>
      <c r="AO109" t="s">
        <v>226</v>
      </c>
      <c r="AP109">
        <v>1024</v>
      </c>
      <c r="AQ109">
        <v>1291286</v>
      </c>
    </row>
    <row r="110" spans="1:43" x14ac:dyDescent="0.25">
      <c r="A110" s="3" t="s">
        <v>8</v>
      </c>
      <c r="B110" s="3" t="s">
        <v>284</v>
      </c>
      <c r="C110" s="4" t="str">
        <f t="shared" si="3"/>
        <v>East Ayrshire2017-18</v>
      </c>
      <c r="D110">
        <v>171</v>
      </c>
      <c r="E110">
        <v>842656</v>
      </c>
      <c r="F110">
        <v>0</v>
      </c>
      <c r="G110">
        <v>0</v>
      </c>
      <c r="H110">
        <v>0</v>
      </c>
      <c r="I110">
        <v>0</v>
      </c>
      <c r="J110">
        <v>0</v>
      </c>
      <c r="K110">
        <v>0</v>
      </c>
      <c r="L110">
        <v>0</v>
      </c>
      <c r="M110">
        <v>0</v>
      </c>
      <c r="N110">
        <v>0</v>
      </c>
      <c r="O110">
        <v>0</v>
      </c>
      <c r="P110">
        <v>0</v>
      </c>
      <c r="Q110">
        <v>0</v>
      </c>
      <c r="R110">
        <v>0</v>
      </c>
      <c r="S110">
        <v>0</v>
      </c>
      <c r="T110">
        <v>0</v>
      </c>
      <c r="U110">
        <v>0</v>
      </c>
      <c r="V110">
        <v>0</v>
      </c>
      <c r="W110">
        <v>0</v>
      </c>
      <c r="X110">
        <v>0</v>
      </c>
      <c r="Y110">
        <v>0</v>
      </c>
      <c r="Z110">
        <v>0</v>
      </c>
      <c r="AA110">
        <v>0</v>
      </c>
      <c r="AB110">
        <v>0</v>
      </c>
      <c r="AC110">
        <v>0</v>
      </c>
      <c r="AD110">
        <v>0</v>
      </c>
      <c r="AE110">
        <v>0</v>
      </c>
      <c r="AF110">
        <v>0</v>
      </c>
      <c r="AG110">
        <v>0</v>
      </c>
      <c r="AH110">
        <v>0</v>
      </c>
      <c r="AI110">
        <v>0</v>
      </c>
      <c r="AJ110">
        <v>271994</v>
      </c>
      <c r="AK110">
        <v>14399</v>
      </c>
      <c r="AL110">
        <v>57595</v>
      </c>
      <c r="AM110">
        <v>200000</v>
      </c>
      <c r="AN110">
        <v>0</v>
      </c>
      <c r="AO110">
        <v>0</v>
      </c>
      <c r="AP110">
        <v>171</v>
      </c>
      <c r="AQ110">
        <v>1114650</v>
      </c>
    </row>
    <row r="111" spans="1:43" x14ac:dyDescent="0.25">
      <c r="A111" s="3" t="s">
        <v>9</v>
      </c>
      <c r="B111" s="3" t="s">
        <v>284</v>
      </c>
      <c r="C111" s="4" t="str">
        <f t="shared" si="3"/>
        <v>East Dunbartonshire2017-18</v>
      </c>
      <c r="D111">
        <v>104</v>
      </c>
      <c r="E111">
        <v>167000</v>
      </c>
      <c r="F111">
        <v>0</v>
      </c>
      <c r="G111">
        <v>0</v>
      </c>
      <c r="H111">
        <v>0</v>
      </c>
      <c r="I111">
        <v>0</v>
      </c>
      <c r="J111">
        <v>0</v>
      </c>
      <c r="K111">
        <v>0</v>
      </c>
      <c r="L111">
        <v>0</v>
      </c>
      <c r="M111">
        <v>0</v>
      </c>
      <c r="N111">
        <v>0</v>
      </c>
      <c r="O111">
        <v>0</v>
      </c>
      <c r="P111">
        <v>0</v>
      </c>
      <c r="Q111">
        <v>0</v>
      </c>
      <c r="R111">
        <v>0</v>
      </c>
      <c r="S111">
        <v>0</v>
      </c>
      <c r="T111">
        <v>0</v>
      </c>
      <c r="U111">
        <v>0</v>
      </c>
      <c r="V111">
        <v>0</v>
      </c>
      <c r="W111">
        <v>0</v>
      </c>
      <c r="X111">
        <v>0</v>
      </c>
      <c r="Y111">
        <v>0</v>
      </c>
      <c r="Z111">
        <v>14</v>
      </c>
      <c r="AA111">
        <v>16307</v>
      </c>
      <c r="AB111">
        <v>14</v>
      </c>
      <c r="AC111">
        <v>16307</v>
      </c>
      <c r="AD111">
        <v>0</v>
      </c>
      <c r="AE111">
        <v>0</v>
      </c>
      <c r="AF111">
        <v>0</v>
      </c>
      <c r="AG111">
        <v>0</v>
      </c>
      <c r="AH111">
        <v>0</v>
      </c>
      <c r="AI111">
        <v>0</v>
      </c>
      <c r="AJ111">
        <v>214000</v>
      </c>
      <c r="AK111">
        <v>0</v>
      </c>
      <c r="AL111">
        <v>30000</v>
      </c>
      <c r="AM111">
        <v>184000</v>
      </c>
      <c r="AN111">
        <v>0</v>
      </c>
      <c r="AO111">
        <v>0</v>
      </c>
      <c r="AP111">
        <v>118</v>
      </c>
      <c r="AQ111">
        <v>397307</v>
      </c>
    </row>
    <row r="112" spans="1:43" x14ac:dyDescent="0.25">
      <c r="A112" s="3" t="s">
        <v>10</v>
      </c>
      <c r="B112" s="3" t="s">
        <v>284</v>
      </c>
      <c r="C112" s="4" t="str">
        <f t="shared" si="3"/>
        <v>East Lothian2017-18</v>
      </c>
      <c r="D112">
        <v>61</v>
      </c>
      <c r="E112">
        <v>384677</v>
      </c>
      <c r="F112">
        <v>0</v>
      </c>
      <c r="G112">
        <v>0</v>
      </c>
      <c r="H112">
        <v>0</v>
      </c>
      <c r="I112">
        <v>0</v>
      </c>
      <c r="J112">
        <v>0</v>
      </c>
      <c r="K112">
        <v>0</v>
      </c>
      <c r="L112">
        <v>0</v>
      </c>
      <c r="M112">
        <v>0</v>
      </c>
      <c r="N112">
        <v>0</v>
      </c>
      <c r="O112">
        <v>0</v>
      </c>
      <c r="P112">
        <v>0</v>
      </c>
      <c r="Q112">
        <v>0</v>
      </c>
      <c r="R112">
        <v>0</v>
      </c>
      <c r="S112">
        <v>0</v>
      </c>
      <c r="T112">
        <v>0</v>
      </c>
      <c r="U112">
        <v>0</v>
      </c>
      <c r="V112">
        <v>0</v>
      </c>
      <c r="W112">
        <v>0</v>
      </c>
      <c r="X112">
        <v>0</v>
      </c>
      <c r="Y112">
        <v>0</v>
      </c>
      <c r="Z112">
        <v>0</v>
      </c>
      <c r="AA112">
        <v>0</v>
      </c>
      <c r="AB112">
        <v>0</v>
      </c>
      <c r="AC112">
        <v>0</v>
      </c>
      <c r="AD112">
        <v>0</v>
      </c>
      <c r="AE112">
        <v>0</v>
      </c>
      <c r="AF112">
        <v>0</v>
      </c>
      <c r="AG112">
        <v>0</v>
      </c>
      <c r="AH112">
        <v>0</v>
      </c>
      <c r="AI112">
        <v>0</v>
      </c>
      <c r="AJ112">
        <v>45000</v>
      </c>
      <c r="AK112">
        <v>0</v>
      </c>
      <c r="AL112">
        <v>0</v>
      </c>
      <c r="AM112">
        <v>0</v>
      </c>
      <c r="AN112">
        <v>0</v>
      </c>
      <c r="AO112">
        <v>0</v>
      </c>
      <c r="AP112">
        <v>61</v>
      </c>
      <c r="AQ112">
        <v>429677</v>
      </c>
    </row>
    <row r="113" spans="1:43" x14ac:dyDescent="0.25">
      <c r="A113" s="3" t="s">
        <v>11</v>
      </c>
      <c r="B113" s="3" t="s">
        <v>284</v>
      </c>
      <c r="C113" s="4" t="str">
        <f t="shared" si="3"/>
        <v>East Renfrewshire2017-18</v>
      </c>
      <c r="D113">
        <v>77</v>
      </c>
      <c r="E113">
        <v>208235</v>
      </c>
      <c r="F113">
        <v>0</v>
      </c>
      <c r="G113">
        <v>0</v>
      </c>
      <c r="H113">
        <v>0</v>
      </c>
      <c r="I113">
        <v>0</v>
      </c>
      <c r="J113">
        <v>0</v>
      </c>
      <c r="K113">
        <v>0</v>
      </c>
      <c r="L113">
        <v>0</v>
      </c>
      <c r="M113">
        <v>0</v>
      </c>
      <c r="N113">
        <v>0</v>
      </c>
      <c r="O113">
        <v>0</v>
      </c>
      <c r="P113">
        <v>0</v>
      </c>
      <c r="Q113">
        <v>0</v>
      </c>
      <c r="R113">
        <v>0</v>
      </c>
      <c r="S113">
        <v>0</v>
      </c>
      <c r="T113">
        <v>0</v>
      </c>
      <c r="U113">
        <v>0</v>
      </c>
      <c r="V113">
        <v>0</v>
      </c>
      <c r="W113">
        <v>0</v>
      </c>
      <c r="X113">
        <v>0</v>
      </c>
      <c r="Y113">
        <v>0</v>
      </c>
      <c r="Z113">
        <v>21</v>
      </c>
      <c r="AA113">
        <v>56749</v>
      </c>
      <c r="AB113">
        <v>21</v>
      </c>
      <c r="AC113">
        <v>56749</v>
      </c>
      <c r="AD113">
        <v>0</v>
      </c>
      <c r="AE113">
        <v>0</v>
      </c>
      <c r="AF113">
        <v>0</v>
      </c>
      <c r="AG113">
        <v>0</v>
      </c>
      <c r="AH113">
        <v>0</v>
      </c>
      <c r="AI113">
        <v>0</v>
      </c>
      <c r="AJ113">
        <v>207542</v>
      </c>
      <c r="AK113">
        <v>0</v>
      </c>
      <c r="AL113">
        <v>48542</v>
      </c>
      <c r="AM113">
        <v>159000</v>
      </c>
      <c r="AN113">
        <v>0</v>
      </c>
      <c r="AO113">
        <v>0</v>
      </c>
      <c r="AP113">
        <v>98</v>
      </c>
      <c r="AQ113">
        <v>472526</v>
      </c>
    </row>
    <row r="114" spans="1:43" x14ac:dyDescent="0.25">
      <c r="A114" s="48" t="s">
        <v>12</v>
      </c>
      <c r="B114" s="48" t="s">
        <v>284</v>
      </c>
      <c r="C114" s="49" t="str">
        <f t="shared" si="3"/>
        <v>Edinburgh, City of2017-18</v>
      </c>
      <c r="D114" s="50">
        <v>247</v>
      </c>
      <c r="E114" s="50">
        <v>1029645</v>
      </c>
      <c r="F114" s="50">
        <v>0</v>
      </c>
      <c r="G114" s="50">
        <v>0</v>
      </c>
      <c r="H114" s="50">
        <v>0</v>
      </c>
      <c r="I114" s="50">
        <v>0</v>
      </c>
      <c r="J114" s="50">
        <v>0</v>
      </c>
      <c r="K114" s="50">
        <v>0</v>
      </c>
      <c r="L114" s="50">
        <v>0</v>
      </c>
      <c r="M114" s="50">
        <v>0</v>
      </c>
      <c r="N114" s="50">
        <v>0</v>
      </c>
      <c r="O114" s="50">
        <v>0</v>
      </c>
      <c r="P114" s="50">
        <v>0</v>
      </c>
      <c r="Q114" s="50">
        <v>0</v>
      </c>
      <c r="R114" s="50">
        <v>0</v>
      </c>
      <c r="S114" s="50">
        <v>0</v>
      </c>
      <c r="T114" s="50">
        <v>0</v>
      </c>
      <c r="U114" s="50">
        <v>0</v>
      </c>
      <c r="V114" s="50">
        <v>0</v>
      </c>
      <c r="W114" s="50">
        <v>0</v>
      </c>
      <c r="X114" s="50">
        <v>0</v>
      </c>
      <c r="Y114" s="50">
        <v>0</v>
      </c>
      <c r="Z114" s="50">
        <v>0</v>
      </c>
      <c r="AA114" s="50">
        <v>0</v>
      </c>
      <c r="AB114" s="50">
        <v>0</v>
      </c>
      <c r="AC114" s="50">
        <v>0</v>
      </c>
      <c r="AD114" s="50">
        <v>0</v>
      </c>
      <c r="AE114" s="50">
        <v>0</v>
      </c>
      <c r="AF114" s="50">
        <v>0</v>
      </c>
      <c r="AG114" s="50">
        <v>0</v>
      </c>
      <c r="AH114" s="50">
        <v>0</v>
      </c>
      <c r="AI114" s="50">
        <v>0</v>
      </c>
      <c r="AJ114" s="50">
        <v>110000</v>
      </c>
      <c r="AK114" s="50">
        <v>0</v>
      </c>
      <c r="AL114" s="50">
        <v>110000</v>
      </c>
      <c r="AM114" s="50">
        <v>0</v>
      </c>
      <c r="AN114" s="50">
        <v>0</v>
      </c>
      <c r="AO114" s="50">
        <v>0</v>
      </c>
      <c r="AP114" s="50">
        <v>247</v>
      </c>
      <c r="AQ114" s="50">
        <v>1139645</v>
      </c>
    </row>
    <row r="115" spans="1:43" x14ac:dyDescent="0.25">
      <c r="A115" s="3" t="s">
        <v>14</v>
      </c>
      <c r="B115" s="3" t="s">
        <v>284</v>
      </c>
      <c r="C115" s="4" t="str">
        <f t="shared" si="3"/>
        <v>Falkirk2017-18</v>
      </c>
      <c r="D115">
        <v>67</v>
      </c>
      <c r="E115">
        <v>255704</v>
      </c>
      <c r="F115">
        <v>0</v>
      </c>
      <c r="G115">
        <v>0</v>
      </c>
      <c r="H115">
        <v>0</v>
      </c>
      <c r="I115">
        <v>0</v>
      </c>
      <c r="J115">
        <v>0</v>
      </c>
      <c r="K115">
        <v>0</v>
      </c>
      <c r="L115">
        <v>0</v>
      </c>
      <c r="M115">
        <v>0</v>
      </c>
      <c r="N115">
        <v>0</v>
      </c>
      <c r="O115">
        <v>0</v>
      </c>
      <c r="P115">
        <v>3</v>
      </c>
      <c r="Q115">
        <v>0</v>
      </c>
      <c r="R115">
        <v>0</v>
      </c>
      <c r="S115">
        <v>0</v>
      </c>
      <c r="T115">
        <v>0</v>
      </c>
      <c r="U115">
        <v>0</v>
      </c>
      <c r="V115">
        <v>0</v>
      </c>
      <c r="W115">
        <v>0</v>
      </c>
      <c r="X115">
        <v>3</v>
      </c>
      <c r="Y115">
        <v>0</v>
      </c>
      <c r="Z115">
        <v>1</v>
      </c>
      <c r="AA115">
        <v>0</v>
      </c>
      <c r="AB115">
        <v>0</v>
      </c>
      <c r="AC115">
        <v>0</v>
      </c>
      <c r="AD115">
        <v>1</v>
      </c>
      <c r="AE115">
        <v>0</v>
      </c>
      <c r="AF115">
        <v>0</v>
      </c>
      <c r="AG115">
        <v>0</v>
      </c>
      <c r="AH115">
        <v>0</v>
      </c>
      <c r="AI115">
        <v>0</v>
      </c>
      <c r="AJ115">
        <v>351153</v>
      </c>
      <c r="AK115">
        <v>49408</v>
      </c>
      <c r="AL115">
        <v>63933</v>
      </c>
      <c r="AM115">
        <v>237812</v>
      </c>
      <c r="AN115">
        <v>0</v>
      </c>
      <c r="AO115">
        <v>0</v>
      </c>
      <c r="AP115">
        <v>71</v>
      </c>
      <c r="AQ115">
        <v>606857</v>
      </c>
    </row>
    <row r="116" spans="1:43" x14ac:dyDescent="0.25">
      <c r="A116" s="3" t="s">
        <v>15</v>
      </c>
      <c r="B116" s="3" t="s">
        <v>284</v>
      </c>
      <c r="C116" s="4" t="str">
        <f t="shared" si="3"/>
        <v>Fife2017-18</v>
      </c>
      <c r="D116">
        <v>328</v>
      </c>
      <c r="E116">
        <v>1516183</v>
      </c>
      <c r="F116">
        <v>0</v>
      </c>
      <c r="G116">
        <v>0</v>
      </c>
      <c r="H116">
        <v>0</v>
      </c>
      <c r="I116">
        <v>0</v>
      </c>
      <c r="J116">
        <v>0</v>
      </c>
      <c r="K116">
        <v>0</v>
      </c>
      <c r="L116">
        <v>0</v>
      </c>
      <c r="M116">
        <v>0</v>
      </c>
      <c r="N116">
        <v>0</v>
      </c>
      <c r="O116">
        <v>0</v>
      </c>
      <c r="P116">
        <v>3</v>
      </c>
      <c r="Q116">
        <v>0</v>
      </c>
      <c r="R116">
        <v>0</v>
      </c>
      <c r="S116">
        <v>0</v>
      </c>
      <c r="T116">
        <v>0</v>
      </c>
      <c r="U116">
        <v>0</v>
      </c>
      <c r="V116">
        <v>0</v>
      </c>
      <c r="W116">
        <v>0</v>
      </c>
      <c r="X116">
        <v>3</v>
      </c>
      <c r="Y116">
        <v>0</v>
      </c>
      <c r="Z116">
        <v>932</v>
      </c>
      <c r="AA116">
        <v>78600</v>
      </c>
      <c r="AB116">
        <v>7</v>
      </c>
      <c r="AC116">
        <v>8000</v>
      </c>
      <c r="AD116">
        <v>0</v>
      </c>
      <c r="AE116">
        <v>0</v>
      </c>
      <c r="AF116">
        <v>0</v>
      </c>
      <c r="AG116">
        <v>0</v>
      </c>
      <c r="AH116">
        <v>925</v>
      </c>
      <c r="AI116">
        <v>70600</v>
      </c>
      <c r="AJ116">
        <v>589838</v>
      </c>
      <c r="AK116">
        <v>143000</v>
      </c>
      <c r="AL116">
        <v>158994</v>
      </c>
      <c r="AM116">
        <v>287844</v>
      </c>
      <c r="AN116">
        <v>0</v>
      </c>
      <c r="AO116">
        <v>0</v>
      </c>
      <c r="AP116">
        <v>1263</v>
      </c>
      <c r="AQ116">
        <v>2184621</v>
      </c>
    </row>
    <row r="117" spans="1:43" x14ac:dyDescent="0.25">
      <c r="A117" s="3" t="s">
        <v>16</v>
      </c>
      <c r="B117" s="3" t="s">
        <v>284</v>
      </c>
      <c r="C117" s="4" t="str">
        <f t="shared" si="3"/>
        <v>Glasgow City2017-18</v>
      </c>
      <c r="D117">
        <v>622</v>
      </c>
      <c r="E117">
        <v>2027722.83</v>
      </c>
      <c r="F117">
        <v>0</v>
      </c>
      <c r="G117">
        <v>0</v>
      </c>
      <c r="H117">
        <v>0</v>
      </c>
      <c r="I117">
        <v>0</v>
      </c>
      <c r="J117">
        <v>0</v>
      </c>
      <c r="K117">
        <v>0</v>
      </c>
      <c r="L117">
        <v>0</v>
      </c>
      <c r="M117">
        <v>0</v>
      </c>
      <c r="N117">
        <v>0</v>
      </c>
      <c r="O117">
        <v>0</v>
      </c>
      <c r="P117">
        <v>333</v>
      </c>
      <c r="Q117">
        <v>2282560.4299999997</v>
      </c>
      <c r="R117">
        <v>190</v>
      </c>
      <c r="S117">
        <v>1821523.38</v>
      </c>
      <c r="T117">
        <v>0</v>
      </c>
      <c r="U117">
        <v>0</v>
      </c>
      <c r="V117">
        <v>76</v>
      </c>
      <c r="W117">
        <v>76866</v>
      </c>
      <c r="X117">
        <v>67</v>
      </c>
      <c r="Y117">
        <v>384171.05000000005</v>
      </c>
      <c r="Z117">
        <v>1147</v>
      </c>
      <c r="AA117">
        <v>3466875.82</v>
      </c>
      <c r="AB117">
        <v>679</v>
      </c>
      <c r="AC117">
        <v>3466875.82</v>
      </c>
      <c r="AD117">
        <v>0</v>
      </c>
      <c r="AE117">
        <v>0</v>
      </c>
      <c r="AF117">
        <v>468</v>
      </c>
      <c r="AG117">
        <v>0</v>
      </c>
      <c r="AH117">
        <v>0</v>
      </c>
      <c r="AI117">
        <v>0</v>
      </c>
      <c r="AJ117">
        <v>768496.43</v>
      </c>
      <c r="AK117">
        <v>0</v>
      </c>
      <c r="AL117">
        <v>562750.79</v>
      </c>
      <c r="AM117">
        <v>170000</v>
      </c>
      <c r="AN117">
        <v>0</v>
      </c>
      <c r="AO117">
        <v>35745.64</v>
      </c>
      <c r="AP117">
        <v>2102</v>
      </c>
      <c r="AQ117">
        <v>8545655.5099999998</v>
      </c>
    </row>
    <row r="118" spans="1:43" x14ac:dyDescent="0.25">
      <c r="A118" s="3" t="s">
        <v>17</v>
      </c>
      <c r="B118" s="3" t="s">
        <v>284</v>
      </c>
      <c r="C118" s="4" t="str">
        <f t="shared" si="3"/>
        <v>Highland2017-18</v>
      </c>
      <c r="D118">
        <v>418</v>
      </c>
      <c r="E118">
        <v>1650316</v>
      </c>
      <c r="F118">
        <v>0</v>
      </c>
      <c r="G118">
        <v>0</v>
      </c>
      <c r="H118">
        <v>0</v>
      </c>
      <c r="I118">
        <v>0</v>
      </c>
      <c r="J118">
        <v>0</v>
      </c>
      <c r="K118">
        <v>0</v>
      </c>
      <c r="L118">
        <v>0</v>
      </c>
      <c r="M118">
        <v>0</v>
      </c>
      <c r="N118">
        <v>0</v>
      </c>
      <c r="O118">
        <v>0</v>
      </c>
      <c r="P118">
        <v>0</v>
      </c>
      <c r="Q118">
        <v>0</v>
      </c>
      <c r="R118">
        <v>0</v>
      </c>
      <c r="S118">
        <v>0</v>
      </c>
      <c r="T118">
        <v>0</v>
      </c>
      <c r="U118">
        <v>0</v>
      </c>
      <c r="V118">
        <v>0</v>
      </c>
      <c r="W118">
        <v>0</v>
      </c>
      <c r="X118">
        <v>0</v>
      </c>
      <c r="Y118">
        <v>0</v>
      </c>
      <c r="Z118">
        <v>47</v>
      </c>
      <c r="AA118">
        <v>294916</v>
      </c>
      <c r="AB118">
        <v>47</v>
      </c>
      <c r="AC118">
        <v>294916</v>
      </c>
      <c r="AD118">
        <v>0</v>
      </c>
      <c r="AE118">
        <v>0</v>
      </c>
      <c r="AF118">
        <v>0</v>
      </c>
      <c r="AG118">
        <v>0</v>
      </c>
      <c r="AH118">
        <v>0</v>
      </c>
      <c r="AI118">
        <v>0</v>
      </c>
      <c r="AJ118">
        <v>0</v>
      </c>
      <c r="AK118">
        <v>0</v>
      </c>
      <c r="AL118">
        <v>0</v>
      </c>
      <c r="AM118">
        <v>0</v>
      </c>
      <c r="AN118">
        <v>0</v>
      </c>
      <c r="AO118">
        <v>0</v>
      </c>
      <c r="AP118">
        <v>465</v>
      </c>
      <c r="AQ118">
        <v>1945232</v>
      </c>
    </row>
    <row r="119" spans="1:43" x14ac:dyDescent="0.25">
      <c r="A119" s="3" t="s">
        <v>18</v>
      </c>
      <c r="B119" s="3" t="s">
        <v>284</v>
      </c>
      <c r="C119" s="4" t="str">
        <f t="shared" si="3"/>
        <v>Inverclyde2017-18</v>
      </c>
      <c r="D119">
        <v>171</v>
      </c>
      <c r="E119">
        <v>508948</v>
      </c>
      <c r="F119">
        <v>0</v>
      </c>
      <c r="G119">
        <v>0</v>
      </c>
      <c r="H119">
        <v>0</v>
      </c>
      <c r="I119">
        <v>0</v>
      </c>
      <c r="J119">
        <v>0</v>
      </c>
      <c r="K119">
        <v>0</v>
      </c>
      <c r="L119">
        <v>0</v>
      </c>
      <c r="M119">
        <v>0</v>
      </c>
      <c r="N119">
        <v>0</v>
      </c>
      <c r="O119">
        <v>0</v>
      </c>
      <c r="P119">
        <v>0</v>
      </c>
      <c r="Q119">
        <v>0</v>
      </c>
      <c r="R119">
        <v>0</v>
      </c>
      <c r="S119">
        <v>0</v>
      </c>
      <c r="T119">
        <v>0</v>
      </c>
      <c r="U119">
        <v>0</v>
      </c>
      <c r="V119">
        <v>0</v>
      </c>
      <c r="W119">
        <v>0</v>
      </c>
      <c r="X119">
        <v>0</v>
      </c>
      <c r="Y119">
        <v>0</v>
      </c>
      <c r="Z119">
        <v>0</v>
      </c>
      <c r="AA119">
        <v>0</v>
      </c>
      <c r="AB119">
        <v>0</v>
      </c>
      <c r="AC119">
        <v>0</v>
      </c>
      <c r="AD119">
        <v>0</v>
      </c>
      <c r="AE119">
        <v>0</v>
      </c>
      <c r="AF119">
        <v>0</v>
      </c>
      <c r="AG119">
        <v>0</v>
      </c>
      <c r="AH119">
        <v>0</v>
      </c>
      <c r="AI119">
        <v>0</v>
      </c>
      <c r="AJ119">
        <v>215000</v>
      </c>
      <c r="AK119">
        <v>0</v>
      </c>
      <c r="AL119">
        <v>0</v>
      </c>
      <c r="AM119">
        <v>215000</v>
      </c>
      <c r="AN119">
        <v>0</v>
      </c>
      <c r="AO119">
        <v>0</v>
      </c>
      <c r="AP119">
        <v>171</v>
      </c>
      <c r="AQ119">
        <v>723948</v>
      </c>
    </row>
    <row r="120" spans="1:43" x14ac:dyDescent="0.25">
      <c r="A120" s="3" t="s">
        <v>19</v>
      </c>
      <c r="B120" s="3" t="s">
        <v>284</v>
      </c>
      <c r="C120" s="4" t="str">
        <f t="shared" si="3"/>
        <v>Midlothian2017-18</v>
      </c>
      <c r="D120">
        <v>53</v>
      </c>
      <c r="E120">
        <v>392860</v>
      </c>
      <c r="F120">
        <v>0</v>
      </c>
      <c r="G120">
        <v>0</v>
      </c>
      <c r="H120">
        <v>0</v>
      </c>
      <c r="I120">
        <v>0</v>
      </c>
      <c r="J120">
        <v>0</v>
      </c>
      <c r="K120">
        <v>0</v>
      </c>
      <c r="L120">
        <v>0</v>
      </c>
      <c r="M120">
        <v>0</v>
      </c>
      <c r="N120">
        <v>0</v>
      </c>
      <c r="O120">
        <v>0</v>
      </c>
      <c r="P120">
        <v>9</v>
      </c>
      <c r="Q120">
        <v>3546</v>
      </c>
      <c r="R120">
        <v>4</v>
      </c>
      <c r="S120">
        <v>3546</v>
      </c>
      <c r="T120">
        <v>0</v>
      </c>
      <c r="U120">
        <v>0</v>
      </c>
      <c r="V120">
        <v>0</v>
      </c>
      <c r="W120">
        <v>0</v>
      </c>
      <c r="X120">
        <v>5</v>
      </c>
      <c r="Y120">
        <v>0</v>
      </c>
      <c r="Z120">
        <v>119</v>
      </c>
      <c r="AA120">
        <v>0</v>
      </c>
      <c r="AB120">
        <v>4</v>
      </c>
      <c r="AC120">
        <v>0</v>
      </c>
      <c r="AD120">
        <v>0</v>
      </c>
      <c r="AE120">
        <v>0</v>
      </c>
      <c r="AF120">
        <v>0</v>
      </c>
      <c r="AG120">
        <v>0</v>
      </c>
      <c r="AH120">
        <v>115</v>
      </c>
      <c r="AI120">
        <v>0</v>
      </c>
      <c r="AJ120">
        <v>32078</v>
      </c>
      <c r="AK120">
        <v>0</v>
      </c>
      <c r="AL120">
        <v>32078</v>
      </c>
      <c r="AM120">
        <v>0</v>
      </c>
      <c r="AN120">
        <v>0</v>
      </c>
      <c r="AO120">
        <v>0</v>
      </c>
      <c r="AP120">
        <v>181</v>
      </c>
      <c r="AQ120">
        <v>428484</v>
      </c>
    </row>
    <row r="121" spans="1:43" x14ac:dyDescent="0.25">
      <c r="A121" s="3" t="s">
        <v>20</v>
      </c>
      <c r="B121" s="3" t="s">
        <v>284</v>
      </c>
      <c r="C121" s="4" t="str">
        <f t="shared" si="3"/>
        <v>Moray2017-18</v>
      </c>
      <c r="D121">
        <v>52</v>
      </c>
      <c r="E121">
        <v>308000</v>
      </c>
      <c r="F121">
        <v>0</v>
      </c>
      <c r="G121">
        <v>0</v>
      </c>
      <c r="H121">
        <v>0</v>
      </c>
      <c r="I121">
        <v>0</v>
      </c>
      <c r="J121">
        <v>0</v>
      </c>
      <c r="K121">
        <v>0</v>
      </c>
      <c r="L121">
        <v>0</v>
      </c>
      <c r="M121">
        <v>0</v>
      </c>
      <c r="N121">
        <v>0</v>
      </c>
      <c r="O121">
        <v>0</v>
      </c>
      <c r="P121">
        <v>0</v>
      </c>
      <c r="Q121">
        <v>0</v>
      </c>
      <c r="R121">
        <v>0</v>
      </c>
      <c r="S121">
        <v>0</v>
      </c>
      <c r="T121">
        <v>0</v>
      </c>
      <c r="U121">
        <v>0</v>
      </c>
      <c r="V121">
        <v>0</v>
      </c>
      <c r="W121">
        <v>0</v>
      </c>
      <c r="X121">
        <v>0</v>
      </c>
      <c r="Y121">
        <v>0</v>
      </c>
      <c r="Z121">
        <v>28</v>
      </c>
      <c r="AA121">
        <v>51000</v>
      </c>
      <c r="AB121">
        <v>28</v>
      </c>
      <c r="AC121">
        <v>51000</v>
      </c>
      <c r="AD121">
        <v>0</v>
      </c>
      <c r="AE121">
        <v>0</v>
      </c>
      <c r="AF121">
        <v>0</v>
      </c>
      <c r="AG121">
        <v>0</v>
      </c>
      <c r="AH121">
        <v>0</v>
      </c>
      <c r="AI121">
        <v>0</v>
      </c>
      <c r="AJ121">
        <v>163000</v>
      </c>
      <c r="AK121">
        <v>0</v>
      </c>
      <c r="AL121">
        <v>163000</v>
      </c>
      <c r="AM121">
        <v>0</v>
      </c>
      <c r="AN121">
        <v>0</v>
      </c>
      <c r="AO121">
        <v>0</v>
      </c>
      <c r="AP121">
        <v>80</v>
      </c>
      <c r="AQ121">
        <v>522000</v>
      </c>
    </row>
    <row r="122" spans="1:43" x14ac:dyDescent="0.25">
      <c r="A122" s="3" t="s">
        <v>269</v>
      </c>
      <c r="B122" s="3" t="s">
        <v>284</v>
      </c>
      <c r="C122" s="4" t="str">
        <f t="shared" si="3"/>
        <v>Na h-Eileanan Siar2017-18</v>
      </c>
      <c r="D122">
        <v>110</v>
      </c>
      <c r="E122">
        <v>555000</v>
      </c>
      <c r="F122">
        <v>0</v>
      </c>
      <c r="G122">
        <v>0</v>
      </c>
      <c r="H122">
        <v>0</v>
      </c>
      <c r="I122">
        <v>0</v>
      </c>
      <c r="J122">
        <v>0</v>
      </c>
      <c r="K122">
        <v>0</v>
      </c>
      <c r="L122">
        <v>0</v>
      </c>
      <c r="M122">
        <v>0</v>
      </c>
      <c r="N122">
        <v>0</v>
      </c>
      <c r="O122">
        <v>0</v>
      </c>
      <c r="P122">
        <v>0</v>
      </c>
      <c r="Q122">
        <v>0</v>
      </c>
      <c r="R122">
        <v>0</v>
      </c>
      <c r="S122">
        <v>0</v>
      </c>
      <c r="T122">
        <v>0</v>
      </c>
      <c r="U122">
        <v>0</v>
      </c>
      <c r="V122">
        <v>0</v>
      </c>
      <c r="W122">
        <v>0</v>
      </c>
      <c r="X122">
        <v>0</v>
      </c>
      <c r="Y122">
        <v>0</v>
      </c>
      <c r="Z122">
        <v>4</v>
      </c>
      <c r="AA122">
        <v>48000</v>
      </c>
      <c r="AB122">
        <v>4</v>
      </c>
      <c r="AC122">
        <v>48000</v>
      </c>
      <c r="AD122">
        <v>0</v>
      </c>
      <c r="AE122">
        <v>0</v>
      </c>
      <c r="AF122">
        <v>0</v>
      </c>
      <c r="AG122">
        <v>0</v>
      </c>
      <c r="AH122">
        <v>0</v>
      </c>
      <c r="AI122">
        <v>0</v>
      </c>
      <c r="AJ122">
        <v>358000</v>
      </c>
      <c r="AK122">
        <v>0</v>
      </c>
      <c r="AL122">
        <v>50000</v>
      </c>
      <c r="AM122">
        <v>308000</v>
      </c>
      <c r="AN122">
        <v>0</v>
      </c>
      <c r="AO122">
        <v>0</v>
      </c>
      <c r="AP122">
        <v>114</v>
      </c>
      <c r="AQ122">
        <v>961000</v>
      </c>
    </row>
    <row r="123" spans="1:43" x14ac:dyDescent="0.25">
      <c r="A123" s="3" t="s">
        <v>21</v>
      </c>
      <c r="B123" s="3" t="s">
        <v>284</v>
      </c>
      <c r="C123" s="4" t="str">
        <f t="shared" si="3"/>
        <v>North Ayrshire2017-18</v>
      </c>
      <c r="D123">
        <v>211</v>
      </c>
      <c r="E123">
        <v>640414</v>
      </c>
      <c r="F123">
        <v>0</v>
      </c>
      <c r="G123">
        <v>0</v>
      </c>
      <c r="H123">
        <v>0</v>
      </c>
      <c r="I123">
        <v>0</v>
      </c>
      <c r="J123">
        <v>0</v>
      </c>
      <c r="K123">
        <v>0</v>
      </c>
      <c r="L123">
        <v>0</v>
      </c>
      <c r="M123">
        <v>0</v>
      </c>
      <c r="N123">
        <v>0</v>
      </c>
      <c r="O123">
        <v>0</v>
      </c>
      <c r="P123">
        <v>0</v>
      </c>
      <c r="Q123">
        <v>0</v>
      </c>
      <c r="R123">
        <v>0</v>
      </c>
      <c r="S123">
        <v>0</v>
      </c>
      <c r="T123">
        <v>0</v>
      </c>
      <c r="U123">
        <v>0</v>
      </c>
      <c r="V123">
        <v>0</v>
      </c>
      <c r="W123">
        <v>0</v>
      </c>
      <c r="X123">
        <v>0</v>
      </c>
      <c r="Y123">
        <v>0</v>
      </c>
      <c r="Z123">
        <v>0</v>
      </c>
      <c r="AA123">
        <v>0</v>
      </c>
      <c r="AB123">
        <v>0</v>
      </c>
      <c r="AC123">
        <v>0</v>
      </c>
      <c r="AD123">
        <v>0</v>
      </c>
      <c r="AE123">
        <v>0</v>
      </c>
      <c r="AF123">
        <v>0</v>
      </c>
      <c r="AG123">
        <v>0</v>
      </c>
      <c r="AH123">
        <v>0</v>
      </c>
      <c r="AI123">
        <v>0</v>
      </c>
      <c r="AJ123">
        <v>223132</v>
      </c>
      <c r="AK123">
        <v>0</v>
      </c>
      <c r="AL123">
        <v>69000</v>
      </c>
      <c r="AM123">
        <v>154132</v>
      </c>
      <c r="AN123">
        <v>0</v>
      </c>
      <c r="AO123">
        <v>0</v>
      </c>
      <c r="AP123">
        <v>211</v>
      </c>
      <c r="AQ123">
        <v>863546</v>
      </c>
    </row>
    <row r="124" spans="1:43" x14ac:dyDescent="0.25">
      <c r="A124" s="3" t="s">
        <v>22</v>
      </c>
      <c r="B124" s="3" t="s">
        <v>284</v>
      </c>
      <c r="C124" s="4" t="str">
        <f t="shared" si="3"/>
        <v>North Lanarkshire2017-18</v>
      </c>
      <c r="D124">
        <v>305</v>
      </c>
      <c r="E124">
        <v>1079674</v>
      </c>
      <c r="F124">
        <v>0</v>
      </c>
      <c r="G124">
        <v>0</v>
      </c>
      <c r="H124">
        <v>0</v>
      </c>
      <c r="I124">
        <v>0</v>
      </c>
      <c r="J124">
        <v>0</v>
      </c>
      <c r="K124">
        <v>0</v>
      </c>
      <c r="L124">
        <v>0</v>
      </c>
      <c r="M124">
        <v>0</v>
      </c>
      <c r="N124">
        <v>0</v>
      </c>
      <c r="O124">
        <v>0</v>
      </c>
      <c r="P124">
        <v>13</v>
      </c>
      <c r="Q124">
        <v>0</v>
      </c>
      <c r="R124">
        <v>0</v>
      </c>
      <c r="S124">
        <v>0</v>
      </c>
      <c r="T124">
        <v>0</v>
      </c>
      <c r="U124">
        <v>0</v>
      </c>
      <c r="V124">
        <v>0</v>
      </c>
      <c r="W124">
        <v>0</v>
      </c>
      <c r="X124">
        <v>13</v>
      </c>
      <c r="Y124">
        <v>0</v>
      </c>
      <c r="Z124">
        <v>767</v>
      </c>
      <c r="AA124">
        <v>810331</v>
      </c>
      <c r="AB124">
        <v>255</v>
      </c>
      <c r="AC124">
        <v>784664</v>
      </c>
      <c r="AD124">
        <v>0</v>
      </c>
      <c r="AE124">
        <v>0</v>
      </c>
      <c r="AF124">
        <v>6</v>
      </c>
      <c r="AG124">
        <v>25667</v>
      </c>
      <c r="AH124">
        <v>506</v>
      </c>
      <c r="AI124">
        <v>0</v>
      </c>
      <c r="AJ124">
        <v>536122</v>
      </c>
      <c r="AK124">
        <v>5073</v>
      </c>
      <c r="AL124">
        <v>318073</v>
      </c>
      <c r="AM124">
        <v>206125</v>
      </c>
      <c r="AN124">
        <v>0</v>
      </c>
      <c r="AO124">
        <v>6851</v>
      </c>
      <c r="AP124">
        <v>1085</v>
      </c>
      <c r="AQ124">
        <v>2426127</v>
      </c>
    </row>
    <row r="125" spans="1:43" x14ac:dyDescent="0.25">
      <c r="A125" s="3" t="s">
        <v>23</v>
      </c>
      <c r="B125" s="3" t="s">
        <v>284</v>
      </c>
      <c r="C125" s="4" t="str">
        <f t="shared" si="3"/>
        <v>Orkney2017-18</v>
      </c>
      <c r="D125">
        <v>60</v>
      </c>
      <c r="E125">
        <v>225928</v>
      </c>
      <c r="F125">
        <v>0</v>
      </c>
      <c r="G125">
        <v>0</v>
      </c>
      <c r="H125">
        <v>0</v>
      </c>
      <c r="I125">
        <v>0</v>
      </c>
      <c r="J125">
        <v>0</v>
      </c>
      <c r="K125">
        <v>0</v>
      </c>
      <c r="L125">
        <v>0</v>
      </c>
      <c r="M125">
        <v>0</v>
      </c>
      <c r="N125">
        <v>0</v>
      </c>
      <c r="O125">
        <v>0</v>
      </c>
      <c r="P125">
        <v>0</v>
      </c>
      <c r="Q125">
        <v>0</v>
      </c>
      <c r="R125">
        <v>0</v>
      </c>
      <c r="S125">
        <v>0</v>
      </c>
      <c r="T125">
        <v>0</v>
      </c>
      <c r="U125">
        <v>0</v>
      </c>
      <c r="V125">
        <v>0</v>
      </c>
      <c r="W125">
        <v>0</v>
      </c>
      <c r="X125">
        <v>0</v>
      </c>
      <c r="Y125">
        <v>0</v>
      </c>
      <c r="Z125">
        <v>1177</v>
      </c>
      <c r="AA125">
        <v>160442.39000000001</v>
      </c>
      <c r="AB125">
        <v>44</v>
      </c>
      <c r="AC125">
        <v>106549.39</v>
      </c>
      <c r="AD125">
        <v>0</v>
      </c>
      <c r="AE125">
        <v>0</v>
      </c>
      <c r="AF125">
        <v>0</v>
      </c>
      <c r="AG125">
        <v>0</v>
      </c>
      <c r="AH125">
        <v>1133</v>
      </c>
      <c r="AI125">
        <v>53893</v>
      </c>
      <c r="AJ125">
        <v>248575</v>
      </c>
      <c r="AK125">
        <v>0</v>
      </c>
      <c r="AL125">
        <v>0</v>
      </c>
      <c r="AM125">
        <v>248575</v>
      </c>
      <c r="AN125">
        <v>0</v>
      </c>
      <c r="AO125">
        <v>0</v>
      </c>
      <c r="AP125">
        <v>1237</v>
      </c>
      <c r="AQ125">
        <v>634945.39</v>
      </c>
    </row>
    <row r="126" spans="1:43" x14ac:dyDescent="0.25">
      <c r="A126" s="3" t="s">
        <v>24</v>
      </c>
      <c r="B126" s="3" t="s">
        <v>284</v>
      </c>
      <c r="C126" s="4" t="str">
        <f t="shared" si="3"/>
        <v>Perth &amp; Kinross2017-18</v>
      </c>
      <c r="D126">
        <v>253</v>
      </c>
      <c r="E126">
        <v>1065735</v>
      </c>
      <c r="F126">
        <v>0</v>
      </c>
      <c r="G126">
        <v>0</v>
      </c>
      <c r="H126">
        <v>0</v>
      </c>
      <c r="I126">
        <v>0</v>
      </c>
      <c r="J126">
        <v>0</v>
      </c>
      <c r="K126">
        <v>0</v>
      </c>
      <c r="L126">
        <v>0</v>
      </c>
      <c r="M126">
        <v>0</v>
      </c>
      <c r="N126">
        <v>0</v>
      </c>
      <c r="O126">
        <v>0</v>
      </c>
      <c r="P126">
        <v>0</v>
      </c>
      <c r="Q126">
        <v>0</v>
      </c>
      <c r="R126">
        <v>0</v>
      </c>
      <c r="S126">
        <v>0</v>
      </c>
      <c r="T126">
        <v>0</v>
      </c>
      <c r="U126">
        <v>0</v>
      </c>
      <c r="V126">
        <v>0</v>
      </c>
      <c r="W126">
        <v>0</v>
      </c>
      <c r="X126">
        <v>0</v>
      </c>
      <c r="Y126">
        <v>0</v>
      </c>
      <c r="Z126">
        <v>722</v>
      </c>
      <c r="AA126">
        <v>159844</v>
      </c>
      <c r="AB126">
        <v>502</v>
      </c>
      <c r="AC126">
        <v>159844</v>
      </c>
      <c r="AD126">
        <v>0</v>
      </c>
      <c r="AE126">
        <v>0</v>
      </c>
      <c r="AF126">
        <v>0</v>
      </c>
      <c r="AG126">
        <v>0</v>
      </c>
      <c r="AH126">
        <v>220</v>
      </c>
      <c r="AI126">
        <v>0</v>
      </c>
      <c r="AJ126">
        <v>0</v>
      </c>
      <c r="AK126">
        <v>0</v>
      </c>
      <c r="AL126">
        <v>0</v>
      </c>
      <c r="AM126">
        <v>0</v>
      </c>
      <c r="AN126">
        <v>0</v>
      </c>
      <c r="AO126">
        <v>0</v>
      </c>
      <c r="AP126">
        <v>975</v>
      </c>
      <c r="AQ126">
        <v>1225579</v>
      </c>
    </row>
    <row r="127" spans="1:43" x14ac:dyDescent="0.25">
      <c r="A127" s="3" t="s">
        <v>25</v>
      </c>
      <c r="B127" s="3" t="s">
        <v>284</v>
      </c>
      <c r="C127" s="4" t="str">
        <f t="shared" si="3"/>
        <v>Renfrewshire2017-18</v>
      </c>
      <c r="D127">
        <v>186</v>
      </c>
      <c r="E127">
        <v>694000</v>
      </c>
      <c r="F127">
        <v>0</v>
      </c>
      <c r="G127">
        <v>0</v>
      </c>
      <c r="H127">
        <v>0</v>
      </c>
      <c r="I127">
        <v>0</v>
      </c>
      <c r="J127">
        <v>0</v>
      </c>
      <c r="K127">
        <v>0</v>
      </c>
      <c r="L127">
        <v>0</v>
      </c>
      <c r="M127">
        <v>0</v>
      </c>
      <c r="N127">
        <v>0</v>
      </c>
      <c r="O127">
        <v>0</v>
      </c>
      <c r="P127">
        <v>0</v>
      </c>
      <c r="Q127">
        <v>0</v>
      </c>
      <c r="R127">
        <v>0</v>
      </c>
      <c r="S127">
        <v>0</v>
      </c>
      <c r="T127">
        <v>0</v>
      </c>
      <c r="U127">
        <v>0</v>
      </c>
      <c r="V127">
        <v>0</v>
      </c>
      <c r="W127">
        <v>0</v>
      </c>
      <c r="X127">
        <v>0</v>
      </c>
      <c r="Y127">
        <v>0</v>
      </c>
      <c r="Z127">
        <v>63</v>
      </c>
      <c r="AA127">
        <v>57000</v>
      </c>
      <c r="AB127">
        <v>63</v>
      </c>
      <c r="AC127">
        <v>57000</v>
      </c>
      <c r="AD127">
        <v>0</v>
      </c>
      <c r="AE127">
        <v>0</v>
      </c>
      <c r="AF127">
        <v>0</v>
      </c>
      <c r="AG127">
        <v>0</v>
      </c>
      <c r="AH127">
        <v>0</v>
      </c>
      <c r="AI127">
        <v>0</v>
      </c>
      <c r="AJ127">
        <v>318000</v>
      </c>
      <c r="AK127">
        <v>0</v>
      </c>
      <c r="AL127">
        <v>110000</v>
      </c>
      <c r="AM127">
        <v>201000</v>
      </c>
      <c r="AN127">
        <v>0</v>
      </c>
      <c r="AO127">
        <v>7000</v>
      </c>
      <c r="AP127">
        <v>249</v>
      </c>
      <c r="AQ127">
        <v>1069000</v>
      </c>
    </row>
    <row r="128" spans="1:43" x14ac:dyDescent="0.25">
      <c r="A128" s="3" t="s">
        <v>26</v>
      </c>
      <c r="B128" s="3" t="s">
        <v>284</v>
      </c>
      <c r="C128" s="4" t="str">
        <f t="shared" si="3"/>
        <v>Scottish Borders, The2017-18</v>
      </c>
      <c r="D128">
        <v>92</v>
      </c>
      <c r="E128">
        <v>390433</v>
      </c>
      <c r="F128">
        <v>0</v>
      </c>
      <c r="G128">
        <v>0</v>
      </c>
      <c r="H128">
        <v>0</v>
      </c>
      <c r="I128">
        <v>0</v>
      </c>
      <c r="J128">
        <v>0</v>
      </c>
      <c r="K128">
        <v>0</v>
      </c>
      <c r="L128">
        <v>0</v>
      </c>
      <c r="M128">
        <v>0</v>
      </c>
      <c r="N128">
        <v>0</v>
      </c>
      <c r="O128">
        <v>0</v>
      </c>
      <c r="P128">
        <v>2</v>
      </c>
      <c r="Q128">
        <v>0</v>
      </c>
      <c r="R128">
        <v>2</v>
      </c>
      <c r="S128">
        <v>0</v>
      </c>
      <c r="T128">
        <v>0</v>
      </c>
      <c r="U128">
        <v>0</v>
      </c>
      <c r="V128">
        <v>0</v>
      </c>
      <c r="W128">
        <v>0</v>
      </c>
      <c r="X128">
        <v>0</v>
      </c>
      <c r="Y128">
        <v>0</v>
      </c>
      <c r="Z128">
        <v>0</v>
      </c>
      <c r="AA128">
        <v>0</v>
      </c>
      <c r="AB128">
        <v>0</v>
      </c>
      <c r="AC128">
        <v>0</v>
      </c>
      <c r="AD128">
        <v>0</v>
      </c>
      <c r="AE128">
        <v>0</v>
      </c>
      <c r="AF128">
        <v>0</v>
      </c>
      <c r="AG128">
        <v>0</v>
      </c>
      <c r="AH128">
        <v>0</v>
      </c>
      <c r="AI128">
        <v>0</v>
      </c>
      <c r="AJ128">
        <v>342101</v>
      </c>
      <c r="AK128">
        <v>0</v>
      </c>
      <c r="AL128">
        <v>57144</v>
      </c>
      <c r="AM128">
        <v>284957</v>
      </c>
      <c r="AN128">
        <v>0</v>
      </c>
      <c r="AO128">
        <v>0</v>
      </c>
      <c r="AP128">
        <v>94</v>
      </c>
      <c r="AQ128">
        <v>732534</v>
      </c>
    </row>
    <row r="129" spans="1:43" x14ac:dyDescent="0.25">
      <c r="A129" s="3" t="s">
        <v>27</v>
      </c>
      <c r="B129" s="3" t="s">
        <v>284</v>
      </c>
      <c r="C129" s="4" t="str">
        <f t="shared" si="3"/>
        <v>Shetland2017-18</v>
      </c>
      <c r="D129">
        <v>32</v>
      </c>
      <c r="E129">
        <v>239691</v>
      </c>
      <c r="F129">
        <v>0</v>
      </c>
      <c r="G129">
        <v>0</v>
      </c>
      <c r="H129">
        <v>0</v>
      </c>
      <c r="I129">
        <v>0</v>
      </c>
      <c r="J129">
        <v>0</v>
      </c>
      <c r="K129">
        <v>0</v>
      </c>
      <c r="L129">
        <v>0</v>
      </c>
      <c r="M129">
        <v>0</v>
      </c>
      <c r="N129">
        <v>0</v>
      </c>
      <c r="O129">
        <v>0</v>
      </c>
      <c r="P129">
        <v>0</v>
      </c>
      <c r="Q129">
        <v>0</v>
      </c>
      <c r="R129">
        <v>0</v>
      </c>
      <c r="S129">
        <v>0</v>
      </c>
      <c r="T129">
        <v>0</v>
      </c>
      <c r="U129">
        <v>0</v>
      </c>
      <c r="V129">
        <v>0</v>
      </c>
      <c r="W129">
        <v>0</v>
      </c>
      <c r="X129">
        <v>0</v>
      </c>
      <c r="Y129">
        <v>0</v>
      </c>
      <c r="Z129">
        <v>0</v>
      </c>
      <c r="AA129">
        <v>0</v>
      </c>
      <c r="AB129">
        <v>0</v>
      </c>
      <c r="AC129">
        <v>0</v>
      </c>
      <c r="AD129">
        <v>0</v>
      </c>
      <c r="AE129">
        <v>0</v>
      </c>
      <c r="AF129">
        <v>0</v>
      </c>
      <c r="AG129">
        <v>0</v>
      </c>
      <c r="AH129">
        <v>0</v>
      </c>
      <c r="AI129">
        <v>0</v>
      </c>
      <c r="AJ129">
        <v>145000</v>
      </c>
      <c r="AK129">
        <v>145000</v>
      </c>
      <c r="AL129">
        <v>0</v>
      </c>
      <c r="AM129">
        <v>0</v>
      </c>
      <c r="AN129">
        <v>0</v>
      </c>
      <c r="AO129">
        <v>0</v>
      </c>
      <c r="AP129">
        <v>32</v>
      </c>
      <c r="AQ129">
        <v>384691</v>
      </c>
    </row>
    <row r="130" spans="1:43" x14ac:dyDescent="0.25">
      <c r="A130" s="3" t="s">
        <v>28</v>
      </c>
      <c r="B130" s="3" t="s">
        <v>284</v>
      </c>
      <c r="C130" s="4" t="str">
        <f t="shared" si="3"/>
        <v>South Ayrshire2017-18</v>
      </c>
      <c r="D130">
        <v>162</v>
      </c>
      <c r="E130">
        <v>624423.06999999995</v>
      </c>
      <c r="F130">
        <v>0</v>
      </c>
      <c r="G130">
        <v>0</v>
      </c>
      <c r="H130">
        <v>0</v>
      </c>
      <c r="I130">
        <v>0</v>
      </c>
      <c r="J130">
        <v>0</v>
      </c>
      <c r="K130">
        <v>0</v>
      </c>
      <c r="L130">
        <v>0</v>
      </c>
      <c r="M130">
        <v>0</v>
      </c>
      <c r="N130">
        <v>0</v>
      </c>
      <c r="O130">
        <v>0</v>
      </c>
      <c r="P130">
        <v>0</v>
      </c>
      <c r="Q130">
        <v>0</v>
      </c>
      <c r="R130">
        <v>0</v>
      </c>
      <c r="S130">
        <v>0</v>
      </c>
      <c r="T130">
        <v>0</v>
      </c>
      <c r="U130">
        <v>0</v>
      </c>
      <c r="V130">
        <v>0</v>
      </c>
      <c r="W130">
        <v>0</v>
      </c>
      <c r="X130">
        <v>0</v>
      </c>
      <c r="Y130">
        <v>0</v>
      </c>
      <c r="Z130">
        <v>113</v>
      </c>
      <c r="AA130">
        <v>91176.87</v>
      </c>
      <c r="AB130">
        <v>113</v>
      </c>
      <c r="AC130">
        <v>91176.87</v>
      </c>
      <c r="AD130">
        <v>0</v>
      </c>
      <c r="AE130">
        <v>0</v>
      </c>
      <c r="AF130">
        <v>0</v>
      </c>
      <c r="AG130">
        <v>0</v>
      </c>
      <c r="AH130">
        <v>0</v>
      </c>
      <c r="AI130">
        <v>0</v>
      </c>
      <c r="AJ130">
        <v>158131</v>
      </c>
      <c r="AK130">
        <v>92445</v>
      </c>
      <c r="AL130">
        <v>113390</v>
      </c>
      <c r="AM130">
        <v>42947</v>
      </c>
      <c r="AN130" t="s">
        <v>226</v>
      </c>
      <c r="AO130" t="s">
        <v>226</v>
      </c>
      <c r="AP130">
        <v>275</v>
      </c>
      <c r="AQ130">
        <v>873731</v>
      </c>
    </row>
    <row r="131" spans="1:43" x14ac:dyDescent="0.25">
      <c r="A131" s="3" t="s">
        <v>29</v>
      </c>
      <c r="B131" s="3" t="s">
        <v>284</v>
      </c>
      <c r="C131" s="4" t="str">
        <f t="shared" si="3"/>
        <v>South Lanarkshire2017-18</v>
      </c>
      <c r="D131">
        <v>525</v>
      </c>
      <c r="E131">
        <v>1736012</v>
      </c>
      <c r="F131">
        <v>0</v>
      </c>
      <c r="G131">
        <v>0</v>
      </c>
      <c r="H131">
        <v>0</v>
      </c>
      <c r="I131">
        <v>0</v>
      </c>
      <c r="J131">
        <v>0</v>
      </c>
      <c r="K131">
        <v>0</v>
      </c>
      <c r="L131">
        <v>0</v>
      </c>
      <c r="M131">
        <v>0</v>
      </c>
      <c r="N131">
        <v>0</v>
      </c>
      <c r="O131">
        <v>0</v>
      </c>
      <c r="P131">
        <v>11</v>
      </c>
      <c r="Q131">
        <v>19223</v>
      </c>
      <c r="R131">
        <v>11</v>
      </c>
      <c r="S131">
        <v>19223</v>
      </c>
      <c r="T131">
        <v>0</v>
      </c>
      <c r="U131">
        <v>0</v>
      </c>
      <c r="V131">
        <v>0</v>
      </c>
      <c r="W131">
        <v>0</v>
      </c>
      <c r="X131">
        <v>0</v>
      </c>
      <c r="Y131">
        <v>0</v>
      </c>
      <c r="Z131">
        <v>216</v>
      </c>
      <c r="AA131">
        <v>277268</v>
      </c>
      <c r="AB131">
        <v>216</v>
      </c>
      <c r="AC131">
        <v>277268</v>
      </c>
      <c r="AD131">
        <v>0</v>
      </c>
      <c r="AE131">
        <v>0</v>
      </c>
      <c r="AF131">
        <v>0</v>
      </c>
      <c r="AG131">
        <v>0</v>
      </c>
      <c r="AH131">
        <v>0</v>
      </c>
      <c r="AI131">
        <v>0</v>
      </c>
      <c r="AJ131">
        <v>514909</v>
      </c>
      <c r="AK131">
        <v>0</v>
      </c>
      <c r="AL131">
        <v>299920</v>
      </c>
      <c r="AM131">
        <v>214989</v>
      </c>
      <c r="AN131">
        <v>0</v>
      </c>
      <c r="AO131">
        <v>0</v>
      </c>
      <c r="AP131">
        <v>752</v>
      </c>
      <c r="AQ131">
        <v>2547412</v>
      </c>
    </row>
    <row r="132" spans="1:43" x14ac:dyDescent="0.25">
      <c r="A132" s="3" t="s">
        <v>30</v>
      </c>
      <c r="B132" s="3" t="s">
        <v>284</v>
      </c>
      <c r="C132" s="4" t="str">
        <f t="shared" si="3"/>
        <v>Stirling2017-18</v>
      </c>
      <c r="D132">
        <v>104</v>
      </c>
      <c r="E132">
        <v>363695</v>
      </c>
      <c r="F132">
        <v>0</v>
      </c>
      <c r="G132">
        <v>0</v>
      </c>
      <c r="H132">
        <v>0</v>
      </c>
      <c r="I132">
        <v>0</v>
      </c>
      <c r="J132">
        <v>0</v>
      </c>
      <c r="K132">
        <v>0</v>
      </c>
      <c r="L132">
        <v>0</v>
      </c>
      <c r="M132">
        <v>0</v>
      </c>
      <c r="N132">
        <v>0</v>
      </c>
      <c r="O132">
        <v>0</v>
      </c>
      <c r="P132">
        <v>1</v>
      </c>
      <c r="Q132">
        <v>6400</v>
      </c>
      <c r="R132">
        <v>0</v>
      </c>
      <c r="S132">
        <v>0</v>
      </c>
      <c r="T132">
        <v>0</v>
      </c>
      <c r="U132">
        <v>0</v>
      </c>
      <c r="V132">
        <v>1</v>
      </c>
      <c r="W132">
        <v>6400</v>
      </c>
      <c r="X132">
        <v>0</v>
      </c>
      <c r="Y132">
        <v>0</v>
      </c>
      <c r="Z132">
        <v>519</v>
      </c>
      <c r="AA132">
        <v>91763</v>
      </c>
      <c r="AB132">
        <v>519</v>
      </c>
      <c r="AC132">
        <v>91763</v>
      </c>
      <c r="AD132">
        <v>0</v>
      </c>
      <c r="AE132">
        <v>0</v>
      </c>
      <c r="AF132">
        <v>0</v>
      </c>
      <c r="AG132">
        <v>0</v>
      </c>
      <c r="AH132">
        <v>0</v>
      </c>
      <c r="AI132">
        <v>0</v>
      </c>
      <c r="AJ132">
        <v>149225</v>
      </c>
      <c r="AK132">
        <v>0</v>
      </c>
      <c r="AL132">
        <v>106590</v>
      </c>
      <c r="AM132">
        <v>42635</v>
      </c>
      <c r="AN132">
        <v>0</v>
      </c>
      <c r="AO132">
        <v>0</v>
      </c>
      <c r="AP132">
        <v>624</v>
      </c>
      <c r="AQ132">
        <v>611083</v>
      </c>
    </row>
    <row r="133" spans="1:43" x14ac:dyDescent="0.25">
      <c r="A133" s="3" t="s">
        <v>31</v>
      </c>
      <c r="B133" s="3" t="s">
        <v>284</v>
      </c>
      <c r="C133" s="4" t="str">
        <f t="shared" si="3"/>
        <v>West Dunbartonshire2017-18</v>
      </c>
      <c r="D133">
        <v>75</v>
      </c>
      <c r="E133">
        <v>248115</v>
      </c>
      <c r="F133">
        <v>0</v>
      </c>
      <c r="G133">
        <v>0</v>
      </c>
      <c r="H133">
        <v>0</v>
      </c>
      <c r="I133">
        <v>0</v>
      </c>
      <c r="J133">
        <v>0</v>
      </c>
      <c r="K133">
        <v>0</v>
      </c>
      <c r="L133">
        <v>0</v>
      </c>
      <c r="M133">
        <v>0</v>
      </c>
      <c r="N133">
        <v>0</v>
      </c>
      <c r="O133">
        <v>0</v>
      </c>
      <c r="P133">
        <v>0</v>
      </c>
      <c r="Q133">
        <v>0</v>
      </c>
      <c r="R133">
        <v>0</v>
      </c>
      <c r="S133">
        <v>0</v>
      </c>
      <c r="T133">
        <v>0</v>
      </c>
      <c r="U133">
        <v>0</v>
      </c>
      <c r="V133">
        <v>0</v>
      </c>
      <c r="W133">
        <v>0</v>
      </c>
      <c r="X133">
        <v>0</v>
      </c>
      <c r="Y133">
        <v>0</v>
      </c>
      <c r="Z133">
        <v>3</v>
      </c>
      <c r="AA133">
        <v>14145</v>
      </c>
      <c r="AB133">
        <v>3</v>
      </c>
      <c r="AC133">
        <v>14145</v>
      </c>
      <c r="AD133">
        <v>0</v>
      </c>
      <c r="AE133">
        <v>0</v>
      </c>
      <c r="AF133">
        <v>0</v>
      </c>
      <c r="AG133">
        <v>0</v>
      </c>
      <c r="AH133">
        <v>0</v>
      </c>
      <c r="AI133">
        <v>0</v>
      </c>
      <c r="AJ133">
        <v>277523</v>
      </c>
      <c r="AK133">
        <v>0</v>
      </c>
      <c r="AL133">
        <v>46523</v>
      </c>
      <c r="AM133">
        <v>231000</v>
      </c>
      <c r="AN133">
        <v>0</v>
      </c>
      <c r="AO133">
        <v>0</v>
      </c>
      <c r="AP133">
        <v>78</v>
      </c>
      <c r="AQ133">
        <v>539783</v>
      </c>
    </row>
    <row r="134" spans="1:43" x14ac:dyDescent="0.25">
      <c r="A134" s="3" t="s">
        <v>32</v>
      </c>
      <c r="B134" s="3" t="s">
        <v>284</v>
      </c>
      <c r="C134" s="4" t="str">
        <f>A134&amp;B134</f>
        <v>West Lothian2017-18</v>
      </c>
      <c r="D134">
        <v>227</v>
      </c>
      <c r="E134">
        <v>788000</v>
      </c>
      <c r="F134">
        <v>0</v>
      </c>
      <c r="G134">
        <v>0</v>
      </c>
      <c r="H134">
        <v>0</v>
      </c>
      <c r="I134">
        <v>0</v>
      </c>
      <c r="J134">
        <v>0</v>
      </c>
      <c r="K134">
        <v>0</v>
      </c>
      <c r="L134">
        <v>0</v>
      </c>
      <c r="M134">
        <v>0</v>
      </c>
      <c r="N134">
        <v>0</v>
      </c>
      <c r="O134">
        <v>0</v>
      </c>
      <c r="P134">
        <v>0</v>
      </c>
      <c r="Q134">
        <v>0</v>
      </c>
      <c r="R134">
        <v>0</v>
      </c>
      <c r="S134">
        <v>0</v>
      </c>
      <c r="T134">
        <v>0</v>
      </c>
      <c r="U134">
        <v>0</v>
      </c>
      <c r="V134">
        <v>0</v>
      </c>
      <c r="W134">
        <v>0</v>
      </c>
      <c r="X134">
        <v>0</v>
      </c>
      <c r="Y134">
        <v>0</v>
      </c>
      <c r="Z134">
        <v>0</v>
      </c>
      <c r="AA134">
        <v>0</v>
      </c>
      <c r="AB134">
        <v>0</v>
      </c>
      <c r="AC134">
        <v>0</v>
      </c>
      <c r="AD134">
        <v>0</v>
      </c>
      <c r="AE134">
        <v>0</v>
      </c>
      <c r="AF134">
        <v>0</v>
      </c>
      <c r="AG134">
        <v>0</v>
      </c>
      <c r="AH134">
        <v>0</v>
      </c>
      <c r="AI134">
        <v>0</v>
      </c>
      <c r="AJ134">
        <v>170000</v>
      </c>
      <c r="AK134">
        <v>0</v>
      </c>
      <c r="AL134">
        <v>0</v>
      </c>
      <c r="AM134">
        <v>170000</v>
      </c>
      <c r="AN134">
        <v>0</v>
      </c>
      <c r="AO134">
        <v>0</v>
      </c>
      <c r="AP134">
        <v>227</v>
      </c>
      <c r="AQ134">
        <v>958000</v>
      </c>
    </row>
    <row r="135" spans="1:43" s="22" customFormat="1" x14ac:dyDescent="0.25">
      <c r="A135" s="23" t="s">
        <v>33</v>
      </c>
      <c r="B135" s="23" t="s">
        <v>284</v>
      </c>
      <c r="C135" s="33" t="str">
        <f t="shared" ref="C135:C168" si="5">A135&amp;B135</f>
        <v>Scotland2017-18</v>
      </c>
      <c r="D135" s="22">
        <f>SUM(D103:D134)</f>
        <v>5660</v>
      </c>
      <c r="E135" s="22">
        <f t="shared" ref="E135:AQ135" si="6">SUM(E103:E134)</f>
        <v>22241684.899999999</v>
      </c>
      <c r="F135" s="22">
        <f t="shared" si="6"/>
        <v>0</v>
      </c>
      <c r="G135" s="22">
        <f t="shared" si="6"/>
        <v>0</v>
      </c>
      <c r="H135" s="22">
        <f t="shared" si="6"/>
        <v>0</v>
      </c>
      <c r="I135" s="22">
        <f t="shared" si="6"/>
        <v>0</v>
      </c>
      <c r="J135" s="22">
        <f t="shared" si="6"/>
        <v>0</v>
      </c>
      <c r="K135" s="22">
        <f t="shared" si="6"/>
        <v>0</v>
      </c>
      <c r="L135" s="22">
        <f t="shared" si="6"/>
        <v>0</v>
      </c>
      <c r="M135" s="22">
        <f t="shared" si="6"/>
        <v>0</v>
      </c>
      <c r="N135" s="22">
        <f t="shared" si="6"/>
        <v>0</v>
      </c>
      <c r="O135" s="22">
        <f t="shared" si="6"/>
        <v>0</v>
      </c>
      <c r="P135" s="22">
        <f t="shared" si="6"/>
        <v>410</v>
      </c>
      <c r="Q135" s="22">
        <f t="shared" si="6"/>
        <v>2339140.0199999996</v>
      </c>
      <c r="R135" s="22">
        <f t="shared" si="6"/>
        <v>207</v>
      </c>
      <c r="S135" s="22">
        <f t="shared" si="6"/>
        <v>1844292.38</v>
      </c>
      <c r="T135" s="22">
        <f t="shared" si="6"/>
        <v>0</v>
      </c>
      <c r="U135" s="22">
        <f t="shared" si="6"/>
        <v>0</v>
      </c>
      <c r="V135" s="22">
        <f t="shared" si="6"/>
        <v>112</v>
      </c>
      <c r="W135" s="22">
        <f t="shared" si="6"/>
        <v>110676.59</v>
      </c>
      <c r="X135" s="22">
        <f t="shared" si="6"/>
        <v>91</v>
      </c>
      <c r="Y135" s="22">
        <f t="shared" si="6"/>
        <v>384171.05000000005</v>
      </c>
      <c r="Z135" s="22">
        <f t="shared" si="6"/>
        <v>7302</v>
      </c>
      <c r="AA135" s="22">
        <f t="shared" si="6"/>
        <v>6590061.5699999994</v>
      </c>
      <c r="AB135" s="22">
        <f t="shared" si="6"/>
        <v>3243</v>
      </c>
      <c r="AC135" s="22">
        <f t="shared" si="6"/>
        <v>6052844.0800000001</v>
      </c>
      <c r="AD135" s="22">
        <f t="shared" si="6"/>
        <v>1</v>
      </c>
      <c r="AE135" s="22">
        <f t="shared" si="6"/>
        <v>0</v>
      </c>
      <c r="AF135" s="22">
        <f t="shared" si="6"/>
        <v>540</v>
      </c>
      <c r="AG135" s="22">
        <f t="shared" si="6"/>
        <v>133457.66</v>
      </c>
      <c r="AH135" s="22">
        <f t="shared" si="6"/>
        <v>3518</v>
      </c>
      <c r="AI135" s="22">
        <f t="shared" si="6"/>
        <v>403759.83</v>
      </c>
      <c r="AJ135" s="22">
        <f t="shared" si="6"/>
        <v>7473983.4299999997</v>
      </c>
      <c r="AK135" s="22">
        <f t="shared" si="6"/>
        <v>450302</v>
      </c>
      <c r="AL135" s="22">
        <f t="shared" si="6"/>
        <v>2948117.79</v>
      </c>
      <c r="AM135" s="22">
        <f t="shared" si="6"/>
        <v>4071618</v>
      </c>
      <c r="AN135" s="22">
        <f t="shared" si="6"/>
        <v>0</v>
      </c>
      <c r="AO135" s="22">
        <f t="shared" si="6"/>
        <v>49596.639999999999</v>
      </c>
      <c r="AP135" s="22">
        <f t="shared" si="6"/>
        <v>13372</v>
      </c>
      <c r="AQ135" s="22">
        <f t="shared" si="6"/>
        <v>38644648.980000004</v>
      </c>
    </row>
    <row r="136" spans="1:43" x14ac:dyDescent="0.25">
      <c r="A136" s="3" t="s">
        <v>1</v>
      </c>
      <c r="B136" s="3" t="s">
        <v>288</v>
      </c>
      <c r="C136" s="4" t="str">
        <f t="shared" si="5"/>
        <v>Aberdeen City2018-19</v>
      </c>
      <c r="D136">
        <v>154</v>
      </c>
      <c r="E136">
        <v>615965</v>
      </c>
      <c r="F136">
        <v>0</v>
      </c>
      <c r="G136">
        <v>0</v>
      </c>
      <c r="H136">
        <v>0</v>
      </c>
      <c r="I136">
        <v>0</v>
      </c>
      <c r="J136">
        <v>0</v>
      </c>
      <c r="K136">
        <v>0</v>
      </c>
      <c r="L136">
        <v>0</v>
      </c>
      <c r="M136">
        <v>0</v>
      </c>
      <c r="N136">
        <v>0</v>
      </c>
      <c r="O136">
        <v>0</v>
      </c>
      <c r="P136">
        <v>9</v>
      </c>
      <c r="Q136">
        <v>203180.32</v>
      </c>
      <c r="R136">
        <v>0</v>
      </c>
      <c r="S136">
        <v>0</v>
      </c>
      <c r="T136">
        <v>0</v>
      </c>
      <c r="U136">
        <v>0</v>
      </c>
      <c r="V136">
        <v>9</v>
      </c>
      <c r="W136">
        <v>203180.32</v>
      </c>
      <c r="X136">
        <v>0</v>
      </c>
      <c r="Y136">
        <v>0</v>
      </c>
      <c r="Z136">
        <v>71</v>
      </c>
      <c r="AA136">
        <v>228395</v>
      </c>
      <c r="AB136">
        <v>0</v>
      </c>
      <c r="AC136">
        <v>0</v>
      </c>
      <c r="AD136">
        <v>0</v>
      </c>
      <c r="AE136">
        <v>0</v>
      </c>
      <c r="AF136">
        <v>71</v>
      </c>
      <c r="AG136">
        <v>228395</v>
      </c>
      <c r="AH136">
        <v>0</v>
      </c>
      <c r="AI136">
        <v>0</v>
      </c>
      <c r="AJ136">
        <v>346324</v>
      </c>
      <c r="AK136">
        <v>0</v>
      </c>
      <c r="AL136">
        <v>122031</v>
      </c>
      <c r="AM136">
        <v>224293</v>
      </c>
      <c r="AN136">
        <v>0</v>
      </c>
      <c r="AO136">
        <v>0</v>
      </c>
      <c r="AP136">
        <v>234</v>
      </c>
      <c r="AQ136">
        <v>1393864.32</v>
      </c>
    </row>
    <row r="137" spans="1:43" x14ac:dyDescent="0.25">
      <c r="A137" s="3" t="s">
        <v>2</v>
      </c>
      <c r="B137" s="3" t="s">
        <v>288</v>
      </c>
      <c r="C137" s="4" t="str">
        <f t="shared" si="5"/>
        <v>Aberdeenshire2018-19</v>
      </c>
      <c r="D137">
        <v>228</v>
      </c>
      <c r="E137">
        <v>932929</v>
      </c>
      <c r="F137">
        <v>0</v>
      </c>
      <c r="G137">
        <v>0</v>
      </c>
      <c r="H137">
        <v>0</v>
      </c>
      <c r="I137">
        <v>0</v>
      </c>
      <c r="J137">
        <v>0</v>
      </c>
      <c r="K137">
        <v>0</v>
      </c>
      <c r="L137">
        <v>0</v>
      </c>
      <c r="M137">
        <v>0</v>
      </c>
      <c r="N137">
        <v>0</v>
      </c>
      <c r="O137">
        <v>0</v>
      </c>
      <c r="P137">
        <v>0</v>
      </c>
      <c r="Q137">
        <v>0</v>
      </c>
      <c r="R137">
        <v>0</v>
      </c>
      <c r="S137">
        <v>0</v>
      </c>
      <c r="T137">
        <v>0</v>
      </c>
      <c r="U137">
        <v>0</v>
      </c>
      <c r="V137">
        <v>0</v>
      </c>
      <c r="W137">
        <v>0</v>
      </c>
      <c r="X137">
        <v>0</v>
      </c>
      <c r="Y137">
        <v>0</v>
      </c>
      <c r="Z137">
        <v>213</v>
      </c>
      <c r="AA137">
        <v>30005</v>
      </c>
      <c r="AB137">
        <v>213</v>
      </c>
      <c r="AC137">
        <v>30005</v>
      </c>
      <c r="AD137">
        <v>0</v>
      </c>
      <c r="AE137">
        <v>0</v>
      </c>
      <c r="AF137">
        <v>0</v>
      </c>
      <c r="AG137">
        <v>0</v>
      </c>
      <c r="AH137">
        <v>0</v>
      </c>
      <c r="AI137">
        <v>0</v>
      </c>
      <c r="AJ137">
        <v>0</v>
      </c>
      <c r="AK137">
        <v>0</v>
      </c>
      <c r="AL137">
        <v>0</v>
      </c>
      <c r="AM137">
        <v>0</v>
      </c>
      <c r="AN137">
        <v>0</v>
      </c>
      <c r="AO137">
        <v>0</v>
      </c>
      <c r="AP137">
        <v>962934</v>
      </c>
      <c r="AQ137">
        <v>962934</v>
      </c>
    </row>
    <row r="138" spans="1:43" x14ac:dyDescent="0.25">
      <c r="A138" s="3" t="s">
        <v>3</v>
      </c>
      <c r="B138" s="3" t="s">
        <v>288</v>
      </c>
      <c r="C138" s="4" t="str">
        <f t="shared" si="5"/>
        <v>Angus2018-19</v>
      </c>
      <c r="D138">
        <v>77</v>
      </c>
      <c r="E138">
        <v>254448</v>
      </c>
      <c r="F138">
        <v>0</v>
      </c>
      <c r="G138">
        <v>0</v>
      </c>
      <c r="H138">
        <v>0</v>
      </c>
      <c r="I138">
        <v>0</v>
      </c>
      <c r="J138">
        <v>0</v>
      </c>
      <c r="K138">
        <v>0</v>
      </c>
      <c r="L138">
        <v>0</v>
      </c>
      <c r="M138">
        <v>0</v>
      </c>
      <c r="N138">
        <v>0</v>
      </c>
      <c r="O138">
        <v>0</v>
      </c>
      <c r="P138">
        <v>0</v>
      </c>
      <c r="Q138">
        <v>0</v>
      </c>
      <c r="R138">
        <v>0</v>
      </c>
      <c r="S138">
        <v>0</v>
      </c>
      <c r="T138">
        <v>0</v>
      </c>
      <c r="U138">
        <v>0</v>
      </c>
      <c r="V138">
        <v>0</v>
      </c>
      <c r="W138">
        <v>0</v>
      </c>
      <c r="X138">
        <v>0</v>
      </c>
      <c r="Y138">
        <v>0</v>
      </c>
      <c r="Z138">
        <v>0</v>
      </c>
      <c r="AA138">
        <v>0</v>
      </c>
      <c r="AB138">
        <v>0</v>
      </c>
      <c r="AC138">
        <v>0</v>
      </c>
      <c r="AD138">
        <v>0</v>
      </c>
      <c r="AE138">
        <v>0</v>
      </c>
      <c r="AF138">
        <v>0</v>
      </c>
      <c r="AG138">
        <v>0</v>
      </c>
      <c r="AH138">
        <v>0</v>
      </c>
      <c r="AI138">
        <v>0</v>
      </c>
      <c r="AJ138">
        <v>56859</v>
      </c>
      <c r="AK138">
        <v>0</v>
      </c>
      <c r="AL138">
        <v>56202</v>
      </c>
      <c r="AM138">
        <v>0</v>
      </c>
      <c r="AN138">
        <v>0</v>
      </c>
      <c r="AO138">
        <v>657</v>
      </c>
      <c r="AP138">
        <v>77</v>
      </c>
      <c r="AQ138">
        <v>311307</v>
      </c>
    </row>
    <row r="139" spans="1:43" x14ac:dyDescent="0.25">
      <c r="A139" s="3" t="s">
        <v>4</v>
      </c>
      <c r="B139" s="3" t="s">
        <v>288</v>
      </c>
      <c r="C139" s="4" t="str">
        <f t="shared" si="5"/>
        <v>Argyll &amp; Bute2018-19</v>
      </c>
      <c r="D139">
        <v>144</v>
      </c>
      <c r="E139">
        <v>711298</v>
      </c>
      <c r="F139">
        <v>0</v>
      </c>
      <c r="G139">
        <v>0</v>
      </c>
      <c r="H139">
        <v>0</v>
      </c>
      <c r="I139">
        <v>0</v>
      </c>
      <c r="J139">
        <v>0</v>
      </c>
      <c r="K139">
        <v>0</v>
      </c>
      <c r="L139">
        <v>0</v>
      </c>
      <c r="M139">
        <v>0</v>
      </c>
      <c r="N139">
        <v>0</v>
      </c>
      <c r="O139">
        <v>0</v>
      </c>
      <c r="P139">
        <v>6</v>
      </c>
      <c r="Q139">
        <v>111120</v>
      </c>
      <c r="R139">
        <v>6</v>
      </c>
      <c r="S139">
        <v>111120</v>
      </c>
      <c r="T139">
        <v>0</v>
      </c>
      <c r="U139">
        <v>0</v>
      </c>
      <c r="V139">
        <v>0</v>
      </c>
      <c r="W139">
        <v>0</v>
      </c>
      <c r="X139">
        <v>0</v>
      </c>
      <c r="Y139">
        <v>0</v>
      </c>
      <c r="Z139">
        <v>75</v>
      </c>
      <c r="AA139">
        <v>152763</v>
      </c>
      <c r="AB139">
        <v>75</v>
      </c>
      <c r="AC139">
        <v>152763</v>
      </c>
      <c r="AD139">
        <v>0</v>
      </c>
      <c r="AE139">
        <v>0</v>
      </c>
      <c r="AF139">
        <v>0</v>
      </c>
      <c r="AG139">
        <v>0</v>
      </c>
      <c r="AH139">
        <v>0</v>
      </c>
      <c r="AI139">
        <v>0</v>
      </c>
      <c r="AJ139">
        <v>0</v>
      </c>
      <c r="AK139">
        <v>0</v>
      </c>
      <c r="AL139">
        <v>0</v>
      </c>
      <c r="AM139">
        <v>0</v>
      </c>
      <c r="AN139">
        <v>0</v>
      </c>
      <c r="AO139">
        <v>0</v>
      </c>
      <c r="AP139">
        <v>225</v>
      </c>
      <c r="AQ139">
        <v>975181</v>
      </c>
    </row>
    <row r="140" spans="1:43" x14ac:dyDescent="0.25">
      <c r="A140" s="3" t="s">
        <v>5</v>
      </c>
      <c r="B140" s="3" t="s">
        <v>288</v>
      </c>
      <c r="C140" s="4" t="str">
        <f t="shared" si="5"/>
        <v>Clackmannanshire2018-19</v>
      </c>
      <c r="D140">
        <v>18</v>
      </c>
      <c r="E140">
        <v>89813</v>
      </c>
      <c r="F140">
        <v>0</v>
      </c>
      <c r="G140">
        <v>0</v>
      </c>
      <c r="H140">
        <v>0</v>
      </c>
      <c r="I140">
        <v>0</v>
      </c>
      <c r="J140">
        <v>0</v>
      </c>
      <c r="K140">
        <v>0</v>
      </c>
      <c r="L140">
        <v>0</v>
      </c>
      <c r="M140">
        <v>0</v>
      </c>
      <c r="N140">
        <v>0</v>
      </c>
      <c r="O140">
        <v>0</v>
      </c>
      <c r="P140">
        <v>0</v>
      </c>
      <c r="Q140">
        <v>0</v>
      </c>
      <c r="R140">
        <v>0</v>
      </c>
      <c r="S140">
        <v>0</v>
      </c>
      <c r="T140">
        <v>0</v>
      </c>
      <c r="U140">
        <v>0</v>
      </c>
      <c r="V140">
        <v>0</v>
      </c>
      <c r="W140">
        <v>0</v>
      </c>
      <c r="X140">
        <v>0</v>
      </c>
      <c r="Y140">
        <v>0</v>
      </c>
      <c r="Z140">
        <v>0</v>
      </c>
      <c r="AA140">
        <v>0</v>
      </c>
      <c r="AB140">
        <v>0</v>
      </c>
      <c r="AC140">
        <v>0</v>
      </c>
      <c r="AD140">
        <v>0</v>
      </c>
      <c r="AE140">
        <v>0</v>
      </c>
      <c r="AF140">
        <v>0</v>
      </c>
      <c r="AG140">
        <v>0</v>
      </c>
      <c r="AH140">
        <v>0</v>
      </c>
      <c r="AI140">
        <v>0</v>
      </c>
      <c r="AJ140">
        <v>16481</v>
      </c>
      <c r="AK140">
        <v>0</v>
      </c>
      <c r="AL140">
        <v>16481</v>
      </c>
      <c r="AM140">
        <v>0</v>
      </c>
      <c r="AN140">
        <v>0</v>
      </c>
      <c r="AO140">
        <v>0</v>
      </c>
      <c r="AP140">
        <v>18</v>
      </c>
      <c r="AQ140">
        <v>106294</v>
      </c>
    </row>
    <row r="141" spans="1:43" x14ac:dyDescent="0.25">
      <c r="A141" s="3" t="s">
        <v>6</v>
      </c>
      <c r="B141" s="3" t="s">
        <v>288</v>
      </c>
      <c r="C141" s="4" t="str">
        <f t="shared" si="5"/>
        <v>Dumfries &amp; Galloway2018-19</v>
      </c>
      <c r="D141">
        <v>275</v>
      </c>
      <c r="E141">
        <v>1224508</v>
      </c>
      <c r="F141">
        <v>0</v>
      </c>
      <c r="G141">
        <v>0</v>
      </c>
      <c r="H141">
        <v>0</v>
      </c>
      <c r="I141">
        <v>0</v>
      </c>
      <c r="J141">
        <v>0</v>
      </c>
      <c r="K141">
        <v>0</v>
      </c>
      <c r="L141">
        <v>0</v>
      </c>
      <c r="M141">
        <v>0</v>
      </c>
      <c r="N141">
        <v>0</v>
      </c>
      <c r="O141">
        <v>0</v>
      </c>
      <c r="P141">
        <v>0</v>
      </c>
      <c r="Q141">
        <v>0</v>
      </c>
      <c r="R141">
        <v>0</v>
      </c>
      <c r="S141">
        <v>0</v>
      </c>
      <c r="T141">
        <v>0</v>
      </c>
      <c r="U141">
        <v>0</v>
      </c>
      <c r="V141">
        <v>0</v>
      </c>
      <c r="W141">
        <v>0</v>
      </c>
      <c r="X141">
        <v>0</v>
      </c>
      <c r="Y141">
        <v>0</v>
      </c>
      <c r="Z141">
        <v>0</v>
      </c>
      <c r="AA141">
        <v>0</v>
      </c>
      <c r="AB141">
        <v>0</v>
      </c>
      <c r="AC141">
        <v>0</v>
      </c>
      <c r="AD141">
        <v>0</v>
      </c>
      <c r="AE141">
        <v>0</v>
      </c>
      <c r="AF141">
        <v>0</v>
      </c>
      <c r="AG141">
        <v>0</v>
      </c>
      <c r="AH141">
        <v>0</v>
      </c>
      <c r="AI141">
        <v>0</v>
      </c>
      <c r="AJ141">
        <v>220122</v>
      </c>
      <c r="AK141">
        <v>0</v>
      </c>
      <c r="AL141">
        <v>0</v>
      </c>
      <c r="AM141">
        <v>220122</v>
      </c>
      <c r="AN141">
        <v>0</v>
      </c>
      <c r="AO141">
        <v>0</v>
      </c>
      <c r="AP141">
        <v>275</v>
      </c>
      <c r="AQ141">
        <v>1444630</v>
      </c>
    </row>
    <row r="142" spans="1:43" x14ac:dyDescent="0.25">
      <c r="A142" s="3" t="s">
        <v>7</v>
      </c>
      <c r="B142" s="3" t="s">
        <v>288</v>
      </c>
      <c r="C142" s="4" t="str">
        <f t="shared" si="5"/>
        <v>Dundee City2018-19</v>
      </c>
      <c r="D142">
        <v>90</v>
      </c>
      <c r="E142">
        <v>363853</v>
      </c>
      <c r="F142">
        <v>0</v>
      </c>
      <c r="G142">
        <v>0</v>
      </c>
      <c r="H142">
        <v>0</v>
      </c>
      <c r="I142">
        <v>0</v>
      </c>
      <c r="J142">
        <v>0</v>
      </c>
      <c r="K142">
        <v>0</v>
      </c>
      <c r="L142">
        <v>0</v>
      </c>
      <c r="M142">
        <v>0</v>
      </c>
      <c r="N142">
        <v>0</v>
      </c>
      <c r="O142">
        <v>0</v>
      </c>
      <c r="P142">
        <v>0</v>
      </c>
      <c r="Q142">
        <v>0</v>
      </c>
      <c r="R142">
        <v>0</v>
      </c>
      <c r="S142">
        <v>0</v>
      </c>
      <c r="T142">
        <v>0</v>
      </c>
      <c r="U142">
        <v>0</v>
      </c>
      <c r="V142">
        <v>0</v>
      </c>
      <c r="W142">
        <v>0</v>
      </c>
      <c r="X142">
        <v>0</v>
      </c>
      <c r="Y142">
        <v>0</v>
      </c>
      <c r="Z142">
        <v>646</v>
      </c>
      <c r="AA142">
        <v>665433</v>
      </c>
      <c r="AB142">
        <v>412</v>
      </c>
      <c r="AC142">
        <v>250899</v>
      </c>
      <c r="AD142">
        <v>0</v>
      </c>
      <c r="AE142">
        <v>0</v>
      </c>
      <c r="AF142">
        <v>0</v>
      </c>
      <c r="AG142">
        <v>0</v>
      </c>
      <c r="AH142">
        <v>234</v>
      </c>
      <c r="AI142">
        <v>414534</v>
      </c>
      <c r="AJ142">
        <v>315461</v>
      </c>
      <c r="AK142" t="s">
        <v>244</v>
      </c>
      <c r="AL142">
        <v>253000</v>
      </c>
      <c r="AM142">
        <v>62461</v>
      </c>
      <c r="AN142" t="s">
        <v>244</v>
      </c>
      <c r="AO142" t="s">
        <v>244</v>
      </c>
      <c r="AP142">
        <v>736</v>
      </c>
      <c r="AQ142">
        <v>1344747</v>
      </c>
    </row>
    <row r="143" spans="1:43" x14ac:dyDescent="0.25">
      <c r="A143" s="3" t="s">
        <v>8</v>
      </c>
      <c r="B143" s="3" t="s">
        <v>288</v>
      </c>
      <c r="C143" s="4" t="str">
        <f t="shared" si="5"/>
        <v>East Ayrshire2018-19</v>
      </c>
      <c r="D143">
        <v>178</v>
      </c>
      <c r="E143">
        <v>806145</v>
      </c>
      <c r="F143">
        <v>0</v>
      </c>
      <c r="G143">
        <v>0</v>
      </c>
      <c r="H143">
        <v>0</v>
      </c>
      <c r="I143">
        <v>0</v>
      </c>
      <c r="J143">
        <v>0</v>
      </c>
      <c r="K143">
        <v>0</v>
      </c>
      <c r="L143">
        <v>0</v>
      </c>
      <c r="M143">
        <v>0</v>
      </c>
      <c r="N143">
        <v>0</v>
      </c>
      <c r="O143">
        <v>0</v>
      </c>
      <c r="P143">
        <v>0</v>
      </c>
      <c r="Q143">
        <v>0</v>
      </c>
      <c r="R143">
        <v>0</v>
      </c>
      <c r="S143">
        <v>0</v>
      </c>
      <c r="T143">
        <v>0</v>
      </c>
      <c r="U143">
        <v>0</v>
      </c>
      <c r="V143">
        <v>0</v>
      </c>
      <c r="W143">
        <v>0</v>
      </c>
      <c r="X143">
        <v>0</v>
      </c>
      <c r="Y143">
        <v>0</v>
      </c>
      <c r="Z143">
        <v>0</v>
      </c>
      <c r="AA143">
        <v>0</v>
      </c>
      <c r="AB143">
        <v>0</v>
      </c>
      <c r="AC143">
        <v>0</v>
      </c>
      <c r="AD143">
        <v>0</v>
      </c>
      <c r="AE143">
        <v>0</v>
      </c>
      <c r="AF143">
        <v>0</v>
      </c>
      <c r="AG143">
        <v>0</v>
      </c>
      <c r="AH143">
        <v>0</v>
      </c>
      <c r="AI143">
        <v>0</v>
      </c>
      <c r="AJ143">
        <v>264303</v>
      </c>
      <c r="AK143">
        <v>3583</v>
      </c>
      <c r="AL143">
        <v>60720</v>
      </c>
      <c r="AM143">
        <v>200000</v>
      </c>
      <c r="AN143">
        <v>0</v>
      </c>
      <c r="AO143">
        <v>0</v>
      </c>
      <c r="AP143">
        <v>178</v>
      </c>
      <c r="AQ143">
        <v>1070448</v>
      </c>
    </row>
    <row r="144" spans="1:43" x14ac:dyDescent="0.25">
      <c r="A144" s="3" t="s">
        <v>9</v>
      </c>
      <c r="B144" s="3" t="s">
        <v>288</v>
      </c>
      <c r="C144" s="4" t="str">
        <f t="shared" si="5"/>
        <v>East Dunbartonshire2018-19</v>
      </c>
      <c r="D144">
        <v>102</v>
      </c>
      <c r="E144">
        <v>315000</v>
      </c>
      <c r="F144">
        <v>0</v>
      </c>
      <c r="G144">
        <v>0</v>
      </c>
      <c r="H144">
        <v>0</v>
      </c>
      <c r="I144">
        <v>0</v>
      </c>
      <c r="J144">
        <v>0</v>
      </c>
      <c r="K144">
        <v>0</v>
      </c>
      <c r="L144">
        <v>0</v>
      </c>
      <c r="M144">
        <v>0</v>
      </c>
      <c r="N144">
        <v>0</v>
      </c>
      <c r="O144">
        <v>0</v>
      </c>
      <c r="P144">
        <v>0</v>
      </c>
      <c r="Q144">
        <v>0</v>
      </c>
      <c r="R144">
        <v>0</v>
      </c>
      <c r="S144">
        <v>0</v>
      </c>
      <c r="T144">
        <v>0</v>
      </c>
      <c r="U144">
        <v>0</v>
      </c>
      <c r="V144">
        <v>0</v>
      </c>
      <c r="W144">
        <v>0</v>
      </c>
      <c r="X144">
        <v>0</v>
      </c>
      <c r="Y144">
        <v>0</v>
      </c>
      <c r="Z144">
        <v>12</v>
      </c>
      <c r="AA144">
        <v>24200</v>
      </c>
      <c r="AB144">
        <v>12</v>
      </c>
      <c r="AC144">
        <v>24200</v>
      </c>
      <c r="AD144">
        <v>0</v>
      </c>
      <c r="AE144">
        <v>0</v>
      </c>
      <c r="AF144">
        <v>0</v>
      </c>
      <c r="AG144">
        <v>0</v>
      </c>
      <c r="AH144">
        <v>0</v>
      </c>
      <c r="AI144">
        <v>0</v>
      </c>
      <c r="AJ144">
        <v>214000</v>
      </c>
      <c r="AK144">
        <v>0</v>
      </c>
      <c r="AL144">
        <v>214000</v>
      </c>
      <c r="AM144">
        <v>0</v>
      </c>
      <c r="AN144">
        <v>0</v>
      </c>
      <c r="AO144">
        <v>0</v>
      </c>
      <c r="AP144">
        <v>114</v>
      </c>
      <c r="AQ144">
        <v>553200</v>
      </c>
    </row>
    <row r="145" spans="1:43" x14ac:dyDescent="0.25">
      <c r="A145" s="3" t="s">
        <v>10</v>
      </c>
      <c r="B145" s="3" t="s">
        <v>288</v>
      </c>
      <c r="C145" s="4" t="str">
        <f t="shared" si="5"/>
        <v>East Lothian2018-19</v>
      </c>
      <c r="D145">
        <v>46</v>
      </c>
      <c r="E145">
        <v>338590</v>
      </c>
      <c r="F145">
        <v>0</v>
      </c>
      <c r="G145">
        <v>0</v>
      </c>
      <c r="H145">
        <v>0</v>
      </c>
      <c r="I145">
        <v>0</v>
      </c>
      <c r="J145">
        <v>0</v>
      </c>
      <c r="K145">
        <v>0</v>
      </c>
      <c r="L145">
        <v>0</v>
      </c>
      <c r="M145">
        <v>0</v>
      </c>
      <c r="N145">
        <v>0</v>
      </c>
      <c r="O145">
        <v>0</v>
      </c>
      <c r="P145">
        <v>0</v>
      </c>
      <c r="Q145">
        <v>0</v>
      </c>
      <c r="R145">
        <v>0</v>
      </c>
      <c r="S145">
        <v>0</v>
      </c>
      <c r="T145">
        <v>0</v>
      </c>
      <c r="U145">
        <v>0</v>
      </c>
      <c r="V145">
        <v>0</v>
      </c>
      <c r="W145">
        <v>0</v>
      </c>
      <c r="X145">
        <v>0</v>
      </c>
      <c r="Y145">
        <v>0</v>
      </c>
      <c r="Z145">
        <v>0</v>
      </c>
      <c r="AA145">
        <v>0</v>
      </c>
      <c r="AB145">
        <v>0</v>
      </c>
      <c r="AC145">
        <v>0</v>
      </c>
      <c r="AD145">
        <v>0</v>
      </c>
      <c r="AE145">
        <v>0</v>
      </c>
      <c r="AF145">
        <v>0</v>
      </c>
      <c r="AG145">
        <v>0</v>
      </c>
      <c r="AH145">
        <v>0</v>
      </c>
      <c r="AI145">
        <v>0</v>
      </c>
      <c r="AJ145">
        <v>374891</v>
      </c>
      <c r="AK145">
        <v>0</v>
      </c>
      <c r="AL145">
        <v>45000</v>
      </c>
      <c r="AM145">
        <v>329891</v>
      </c>
      <c r="AN145">
        <v>0</v>
      </c>
      <c r="AO145">
        <v>0</v>
      </c>
      <c r="AP145">
        <v>46</v>
      </c>
      <c r="AQ145">
        <v>713481</v>
      </c>
    </row>
    <row r="146" spans="1:43" x14ac:dyDescent="0.25">
      <c r="A146" s="3" t="s">
        <v>11</v>
      </c>
      <c r="B146" s="3" t="s">
        <v>288</v>
      </c>
      <c r="C146" s="4" t="str">
        <f t="shared" si="5"/>
        <v>East Renfrewshire2018-19</v>
      </c>
      <c r="D146">
        <v>67</v>
      </c>
      <c r="E146">
        <v>215860</v>
      </c>
      <c r="F146">
        <v>0</v>
      </c>
      <c r="G146">
        <v>0</v>
      </c>
      <c r="H146">
        <v>0</v>
      </c>
      <c r="I146">
        <v>0</v>
      </c>
      <c r="J146">
        <v>0</v>
      </c>
      <c r="K146">
        <v>0</v>
      </c>
      <c r="L146">
        <v>0</v>
      </c>
      <c r="M146">
        <v>0</v>
      </c>
      <c r="N146">
        <v>0</v>
      </c>
      <c r="O146">
        <v>0</v>
      </c>
      <c r="P146">
        <v>0</v>
      </c>
      <c r="Q146">
        <v>0</v>
      </c>
      <c r="R146">
        <v>0</v>
      </c>
      <c r="S146">
        <v>0</v>
      </c>
      <c r="T146">
        <v>0</v>
      </c>
      <c r="U146">
        <v>0</v>
      </c>
      <c r="V146">
        <v>0</v>
      </c>
      <c r="W146">
        <v>0</v>
      </c>
      <c r="X146">
        <v>0</v>
      </c>
      <c r="Y146">
        <v>0</v>
      </c>
      <c r="Z146">
        <v>21</v>
      </c>
      <c r="AA146">
        <v>46876</v>
      </c>
      <c r="AB146">
        <v>21</v>
      </c>
      <c r="AC146">
        <v>46876.07</v>
      </c>
      <c r="AD146">
        <v>0</v>
      </c>
      <c r="AE146">
        <v>0</v>
      </c>
      <c r="AF146">
        <v>0</v>
      </c>
      <c r="AG146">
        <v>0</v>
      </c>
      <c r="AH146">
        <v>0</v>
      </c>
      <c r="AI146">
        <v>0</v>
      </c>
      <c r="AJ146">
        <v>203392</v>
      </c>
      <c r="AK146">
        <v>0</v>
      </c>
      <c r="AL146">
        <v>48392</v>
      </c>
      <c r="AM146">
        <v>155000</v>
      </c>
      <c r="AN146">
        <v>0</v>
      </c>
      <c r="AO146">
        <v>0</v>
      </c>
      <c r="AP146">
        <v>88</v>
      </c>
      <c r="AQ146">
        <v>466128</v>
      </c>
    </row>
    <row r="147" spans="1:43" x14ac:dyDescent="0.25">
      <c r="A147" s="48" t="s">
        <v>12</v>
      </c>
      <c r="B147" s="48" t="s">
        <v>288</v>
      </c>
      <c r="C147" s="49" t="str">
        <f t="shared" si="5"/>
        <v>Edinburgh, City of2018-19</v>
      </c>
      <c r="D147" s="50">
        <v>247</v>
      </c>
      <c r="E147" s="50">
        <v>1029645</v>
      </c>
      <c r="F147" s="50">
        <v>0</v>
      </c>
      <c r="G147" s="50">
        <v>0</v>
      </c>
      <c r="H147" s="50">
        <v>0</v>
      </c>
      <c r="I147" s="50">
        <v>0</v>
      </c>
      <c r="J147" s="50">
        <v>0</v>
      </c>
      <c r="K147" s="50">
        <v>0</v>
      </c>
      <c r="L147" s="50">
        <v>0</v>
      </c>
      <c r="M147" s="50">
        <v>0</v>
      </c>
      <c r="N147" s="50">
        <v>0</v>
      </c>
      <c r="O147" s="50">
        <v>0</v>
      </c>
      <c r="P147" s="50">
        <v>0</v>
      </c>
      <c r="Q147" s="50">
        <v>0</v>
      </c>
      <c r="R147" s="50">
        <v>0</v>
      </c>
      <c r="S147" s="50">
        <v>0</v>
      </c>
      <c r="T147" s="50">
        <v>0</v>
      </c>
      <c r="U147" s="50">
        <v>0</v>
      </c>
      <c r="V147" s="50">
        <v>0</v>
      </c>
      <c r="W147" s="50">
        <v>0</v>
      </c>
      <c r="X147" s="50">
        <v>0</v>
      </c>
      <c r="Y147" s="50">
        <v>0</v>
      </c>
      <c r="Z147" s="50">
        <v>0</v>
      </c>
      <c r="AA147" s="50">
        <v>0</v>
      </c>
      <c r="AB147" s="50">
        <v>0</v>
      </c>
      <c r="AC147" s="50">
        <v>0</v>
      </c>
      <c r="AD147" s="50">
        <v>0</v>
      </c>
      <c r="AE147" s="50">
        <v>0</v>
      </c>
      <c r="AF147" s="50">
        <v>0</v>
      </c>
      <c r="AG147" s="50">
        <v>0</v>
      </c>
      <c r="AH147" s="50">
        <v>0</v>
      </c>
      <c r="AI147" s="50">
        <v>0</v>
      </c>
      <c r="AJ147" s="50">
        <v>110000</v>
      </c>
      <c r="AK147" s="50">
        <v>0</v>
      </c>
      <c r="AL147" s="50">
        <v>110000</v>
      </c>
      <c r="AM147" s="50">
        <v>0</v>
      </c>
      <c r="AN147" s="50">
        <v>0</v>
      </c>
      <c r="AO147" s="50">
        <v>0</v>
      </c>
      <c r="AP147" s="50">
        <v>247</v>
      </c>
      <c r="AQ147" s="50">
        <v>1139645</v>
      </c>
    </row>
    <row r="148" spans="1:43" x14ac:dyDescent="0.25">
      <c r="A148" s="3" t="s">
        <v>14</v>
      </c>
      <c r="B148" s="3" t="s">
        <v>288</v>
      </c>
      <c r="C148" s="4" t="str">
        <f t="shared" si="5"/>
        <v>Falkirk2018-19</v>
      </c>
      <c r="D148">
        <v>83</v>
      </c>
      <c r="E148">
        <v>362462</v>
      </c>
      <c r="F148">
        <v>0</v>
      </c>
      <c r="G148">
        <v>0</v>
      </c>
      <c r="H148">
        <v>0</v>
      </c>
      <c r="I148">
        <v>0</v>
      </c>
      <c r="J148">
        <v>0</v>
      </c>
      <c r="K148">
        <v>0</v>
      </c>
      <c r="L148">
        <v>0</v>
      </c>
      <c r="M148">
        <v>0</v>
      </c>
      <c r="N148">
        <v>0</v>
      </c>
      <c r="O148">
        <v>0</v>
      </c>
      <c r="P148">
        <v>6</v>
      </c>
      <c r="Q148">
        <v>0</v>
      </c>
      <c r="R148">
        <v>0</v>
      </c>
      <c r="S148">
        <v>0</v>
      </c>
      <c r="T148">
        <v>0</v>
      </c>
      <c r="U148">
        <v>0</v>
      </c>
      <c r="V148">
        <v>0</v>
      </c>
      <c r="W148">
        <v>0</v>
      </c>
      <c r="X148">
        <v>6</v>
      </c>
      <c r="Y148">
        <v>0</v>
      </c>
      <c r="Z148">
        <v>0</v>
      </c>
      <c r="AA148">
        <v>0</v>
      </c>
      <c r="AB148">
        <v>0</v>
      </c>
      <c r="AC148">
        <v>0</v>
      </c>
      <c r="AD148">
        <v>0</v>
      </c>
      <c r="AE148">
        <v>0</v>
      </c>
      <c r="AF148">
        <v>0</v>
      </c>
      <c r="AG148">
        <v>0</v>
      </c>
      <c r="AH148">
        <v>0</v>
      </c>
      <c r="AI148">
        <v>0</v>
      </c>
      <c r="AJ148">
        <v>234771</v>
      </c>
      <c r="AK148">
        <v>49549</v>
      </c>
      <c r="AL148">
        <v>57304</v>
      </c>
      <c r="AM148">
        <v>127918</v>
      </c>
      <c r="AN148">
        <v>0</v>
      </c>
      <c r="AO148">
        <v>0</v>
      </c>
      <c r="AP148">
        <v>89</v>
      </c>
      <c r="AQ148">
        <v>597233</v>
      </c>
    </row>
    <row r="149" spans="1:43" x14ac:dyDescent="0.25">
      <c r="A149" s="3" t="s">
        <v>15</v>
      </c>
      <c r="B149" s="3" t="s">
        <v>288</v>
      </c>
      <c r="C149" s="4" t="str">
        <f t="shared" si="5"/>
        <v>Fife2018-19</v>
      </c>
      <c r="D149">
        <v>264</v>
      </c>
      <c r="E149">
        <v>1285977</v>
      </c>
      <c r="F149">
        <v>0</v>
      </c>
      <c r="G149">
        <v>0</v>
      </c>
      <c r="H149">
        <v>0</v>
      </c>
      <c r="I149">
        <v>0</v>
      </c>
      <c r="J149">
        <v>0</v>
      </c>
      <c r="K149">
        <v>0</v>
      </c>
      <c r="L149">
        <v>0</v>
      </c>
      <c r="M149">
        <v>0</v>
      </c>
      <c r="N149">
        <v>0</v>
      </c>
      <c r="O149">
        <v>0</v>
      </c>
      <c r="P149">
        <v>0</v>
      </c>
      <c r="Q149">
        <v>0</v>
      </c>
      <c r="R149">
        <v>0</v>
      </c>
      <c r="S149">
        <v>0</v>
      </c>
      <c r="T149">
        <v>0</v>
      </c>
      <c r="U149">
        <v>0</v>
      </c>
      <c r="V149">
        <v>0</v>
      </c>
      <c r="W149">
        <v>0</v>
      </c>
      <c r="X149">
        <v>0</v>
      </c>
      <c r="Y149">
        <v>0</v>
      </c>
      <c r="Z149">
        <v>1006</v>
      </c>
      <c r="AA149">
        <v>193904</v>
      </c>
      <c r="AB149">
        <v>111</v>
      </c>
      <c r="AC149">
        <v>52904</v>
      </c>
      <c r="AD149">
        <v>0</v>
      </c>
      <c r="AE149">
        <v>0</v>
      </c>
      <c r="AF149">
        <v>0</v>
      </c>
      <c r="AG149">
        <v>0</v>
      </c>
      <c r="AH149">
        <v>895</v>
      </c>
      <c r="AI149">
        <v>141000</v>
      </c>
      <c r="AJ149">
        <v>520066</v>
      </c>
      <c r="AK149">
        <v>103996</v>
      </c>
      <c r="AL149">
        <v>128226</v>
      </c>
      <c r="AM149">
        <v>287844</v>
      </c>
      <c r="AN149">
        <v>0</v>
      </c>
      <c r="AO149">
        <v>0</v>
      </c>
      <c r="AP149">
        <v>1270</v>
      </c>
      <c r="AQ149">
        <v>1999947</v>
      </c>
    </row>
    <row r="150" spans="1:43" x14ac:dyDescent="0.25">
      <c r="A150" s="3" t="s">
        <v>16</v>
      </c>
      <c r="B150" s="3" t="s">
        <v>288</v>
      </c>
      <c r="C150" s="4" t="str">
        <f t="shared" si="5"/>
        <v>Glasgow City2018-19</v>
      </c>
      <c r="D150">
        <v>586</v>
      </c>
      <c r="E150">
        <v>2046265.33</v>
      </c>
      <c r="F150">
        <v>0</v>
      </c>
      <c r="G150">
        <v>0</v>
      </c>
      <c r="H150">
        <v>0</v>
      </c>
      <c r="I150">
        <v>0</v>
      </c>
      <c r="J150">
        <v>0</v>
      </c>
      <c r="K150">
        <v>0</v>
      </c>
      <c r="L150">
        <v>0</v>
      </c>
      <c r="M150">
        <v>0</v>
      </c>
      <c r="N150">
        <v>0</v>
      </c>
      <c r="O150">
        <v>0</v>
      </c>
      <c r="P150">
        <v>539</v>
      </c>
      <c r="Q150">
        <v>1863490.0599999998</v>
      </c>
      <c r="R150">
        <v>403</v>
      </c>
      <c r="S150">
        <v>798318.07999999996</v>
      </c>
      <c r="T150">
        <v>0</v>
      </c>
      <c r="U150">
        <v>0</v>
      </c>
      <c r="V150">
        <v>46</v>
      </c>
      <c r="W150">
        <v>58817.81</v>
      </c>
      <c r="X150">
        <v>90</v>
      </c>
      <c r="Y150">
        <v>1006354.1699999999</v>
      </c>
      <c r="Z150">
        <v>1000</v>
      </c>
      <c r="AA150">
        <v>3682042.7000000007</v>
      </c>
      <c r="AB150">
        <v>664</v>
      </c>
      <c r="AC150">
        <v>3682042.7000000007</v>
      </c>
      <c r="AD150">
        <v>0</v>
      </c>
      <c r="AE150">
        <v>0</v>
      </c>
      <c r="AF150">
        <v>336</v>
      </c>
      <c r="AG150">
        <v>0</v>
      </c>
      <c r="AH150">
        <v>0</v>
      </c>
      <c r="AI150">
        <v>0</v>
      </c>
      <c r="AJ150">
        <v>390349.89</v>
      </c>
      <c r="AK150">
        <v>0</v>
      </c>
      <c r="AL150">
        <v>0</v>
      </c>
      <c r="AM150">
        <v>170000</v>
      </c>
      <c r="AN150">
        <v>0</v>
      </c>
      <c r="AO150">
        <v>220349.89</v>
      </c>
      <c r="AP150">
        <v>2125</v>
      </c>
      <c r="AQ150">
        <v>7982147.9799999995</v>
      </c>
    </row>
    <row r="151" spans="1:43" x14ac:dyDescent="0.25">
      <c r="A151" s="3" t="s">
        <v>17</v>
      </c>
      <c r="B151" s="3" t="s">
        <v>288</v>
      </c>
      <c r="C151" s="4" t="str">
        <f t="shared" si="5"/>
        <v>Highland2018-19</v>
      </c>
      <c r="D151">
        <v>373</v>
      </c>
      <c r="E151">
        <v>1716915</v>
      </c>
      <c r="F151">
        <v>0</v>
      </c>
      <c r="G151">
        <v>0</v>
      </c>
      <c r="H151">
        <v>0</v>
      </c>
      <c r="I151">
        <v>0</v>
      </c>
      <c r="J151">
        <v>0</v>
      </c>
      <c r="K151">
        <v>0</v>
      </c>
      <c r="L151">
        <v>0</v>
      </c>
      <c r="M151">
        <v>0</v>
      </c>
      <c r="N151">
        <v>0</v>
      </c>
      <c r="O151">
        <v>0</v>
      </c>
      <c r="P151">
        <v>0</v>
      </c>
      <c r="Q151">
        <v>0</v>
      </c>
      <c r="R151">
        <v>0</v>
      </c>
      <c r="S151">
        <v>0</v>
      </c>
      <c r="T151">
        <v>0</v>
      </c>
      <c r="U151">
        <v>0</v>
      </c>
      <c r="V151">
        <v>0</v>
      </c>
      <c r="W151">
        <v>0</v>
      </c>
      <c r="X151">
        <v>0</v>
      </c>
      <c r="Y151">
        <v>0</v>
      </c>
      <c r="Z151">
        <v>51</v>
      </c>
      <c r="AA151">
        <v>357619</v>
      </c>
      <c r="AB151">
        <v>51</v>
      </c>
      <c r="AC151">
        <v>357619</v>
      </c>
      <c r="AD151">
        <v>0</v>
      </c>
      <c r="AE151">
        <v>0</v>
      </c>
      <c r="AF151">
        <v>0</v>
      </c>
      <c r="AG151">
        <v>0</v>
      </c>
      <c r="AH151">
        <v>0</v>
      </c>
      <c r="AI151">
        <v>0</v>
      </c>
      <c r="AJ151">
        <v>0</v>
      </c>
      <c r="AK151">
        <v>0</v>
      </c>
      <c r="AL151">
        <v>0</v>
      </c>
      <c r="AM151">
        <v>0</v>
      </c>
      <c r="AN151">
        <v>0</v>
      </c>
      <c r="AO151">
        <v>0</v>
      </c>
      <c r="AP151">
        <v>424</v>
      </c>
      <c r="AQ151">
        <v>2074534</v>
      </c>
    </row>
    <row r="152" spans="1:43" x14ac:dyDescent="0.25">
      <c r="A152" s="3" t="s">
        <v>18</v>
      </c>
      <c r="B152" s="3" t="s">
        <v>288</v>
      </c>
      <c r="C152" s="4" t="str">
        <f t="shared" si="5"/>
        <v>Inverclyde2018-19</v>
      </c>
      <c r="D152">
        <v>195</v>
      </c>
      <c r="E152">
        <v>599756</v>
      </c>
      <c r="F152">
        <v>0</v>
      </c>
      <c r="G152">
        <v>0</v>
      </c>
      <c r="H152">
        <v>0</v>
      </c>
      <c r="I152">
        <v>0</v>
      </c>
      <c r="J152">
        <v>0</v>
      </c>
      <c r="K152">
        <v>0</v>
      </c>
      <c r="L152">
        <v>0</v>
      </c>
      <c r="M152">
        <v>0</v>
      </c>
      <c r="N152">
        <v>0</v>
      </c>
      <c r="O152">
        <v>0</v>
      </c>
      <c r="P152">
        <v>0</v>
      </c>
      <c r="Q152">
        <v>0</v>
      </c>
      <c r="R152">
        <v>0</v>
      </c>
      <c r="S152">
        <v>0</v>
      </c>
      <c r="T152">
        <v>0</v>
      </c>
      <c r="U152">
        <v>0</v>
      </c>
      <c r="V152">
        <v>0</v>
      </c>
      <c r="W152">
        <v>0</v>
      </c>
      <c r="X152">
        <v>0</v>
      </c>
      <c r="Y152">
        <v>0</v>
      </c>
      <c r="Z152">
        <v>0</v>
      </c>
      <c r="AA152">
        <v>0</v>
      </c>
      <c r="AB152">
        <v>0</v>
      </c>
      <c r="AC152">
        <v>0</v>
      </c>
      <c r="AD152">
        <v>0</v>
      </c>
      <c r="AE152">
        <v>0</v>
      </c>
      <c r="AF152">
        <v>0</v>
      </c>
      <c r="AG152">
        <v>0</v>
      </c>
      <c r="AH152">
        <v>0</v>
      </c>
      <c r="AI152">
        <v>0</v>
      </c>
      <c r="AJ152">
        <v>215000</v>
      </c>
      <c r="AK152">
        <v>0</v>
      </c>
      <c r="AL152">
        <v>0</v>
      </c>
      <c r="AM152">
        <v>215000</v>
      </c>
      <c r="AN152">
        <v>0</v>
      </c>
      <c r="AO152">
        <v>0</v>
      </c>
      <c r="AP152">
        <v>195</v>
      </c>
      <c r="AQ152">
        <v>814756</v>
      </c>
    </row>
    <row r="153" spans="1:43" x14ac:dyDescent="0.25">
      <c r="A153" s="3" t="s">
        <v>19</v>
      </c>
      <c r="B153" s="3" t="s">
        <v>288</v>
      </c>
      <c r="C153" s="4" t="str">
        <f t="shared" si="5"/>
        <v>Midlothian2018-19</v>
      </c>
      <c r="D153">
        <v>44</v>
      </c>
      <c r="E153">
        <v>343446</v>
      </c>
      <c r="F153">
        <v>0</v>
      </c>
      <c r="G153">
        <v>0</v>
      </c>
      <c r="H153">
        <v>0</v>
      </c>
      <c r="I153">
        <v>0</v>
      </c>
      <c r="J153">
        <v>0</v>
      </c>
      <c r="K153">
        <v>0</v>
      </c>
      <c r="L153">
        <v>0</v>
      </c>
      <c r="M153">
        <v>0</v>
      </c>
      <c r="N153">
        <v>0</v>
      </c>
      <c r="O153">
        <v>0</v>
      </c>
      <c r="P153">
        <v>5</v>
      </c>
      <c r="Q153">
        <v>1234</v>
      </c>
      <c r="R153">
        <v>5</v>
      </c>
      <c r="S153">
        <v>1234</v>
      </c>
      <c r="T153">
        <v>0</v>
      </c>
      <c r="U153">
        <v>0</v>
      </c>
      <c r="V153">
        <v>0</v>
      </c>
      <c r="W153">
        <v>0</v>
      </c>
      <c r="X153">
        <v>0</v>
      </c>
      <c r="Y153">
        <v>0</v>
      </c>
      <c r="Z153">
        <v>6</v>
      </c>
      <c r="AA153">
        <v>1713</v>
      </c>
      <c r="AB153">
        <v>6</v>
      </c>
      <c r="AC153">
        <v>1713</v>
      </c>
      <c r="AD153">
        <v>0</v>
      </c>
      <c r="AE153">
        <v>0</v>
      </c>
      <c r="AF153">
        <v>0</v>
      </c>
      <c r="AG153">
        <v>0</v>
      </c>
      <c r="AH153">
        <v>0</v>
      </c>
      <c r="AI153">
        <v>0</v>
      </c>
      <c r="AJ153">
        <v>35518</v>
      </c>
      <c r="AK153">
        <v>0</v>
      </c>
      <c r="AL153">
        <v>35518</v>
      </c>
      <c r="AM153">
        <v>0</v>
      </c>
      <c r="AN153">
        <v>0</v>
      </c>
      <c r="AO153">
        <v>0</v>
      </c>
      <c r="AP153">
        <v>55</v>
      </c>
      <c r="AQ153">
        <v>381911</v>
      </c>
    </row>
    <row r="154" spans="1:43" x14ac:dyDescent="0.25">
      <c r="A154" s="3" t="s">
        <v>20</v>
      </c>
      <c r="B154" s="3" t="s">
        <v>288</v>
      </c>
      <c r="C154" s="4" t="str">
        <f t="shared" si="5"/>
        <v>Moray2018-19</v>
      </c>
      <c r="D154">
        <v>67</v>
      </c>
      <c r="E154">
        <v>371000</v>
      </c>
      <c r="F154">
        <v>0</v>
      </c>
      <c r="G154">
        <v>0</v>
      </c>
      <c r="H154">
        <v>0</v>
      </c>
      <c r="I154">
        <v>0</v>
      </c>
      <c r="J154">
        <v>0</v>
      </c>
      <c r="K154">
        <v>0</v>
      </c>
      <c r="L154">
        <v>0</v>
      </c>
      <c r="M154">
        <v>0</v>
      </c>
      <c r="N154">
        <v>0</v>
      </c>
      <c r="O154">
        <v>0</v>
      </c>
      <c r="P154">
        <v>0</v>
      </c>
      <c r="Q154">
        <v>0</v>
      </c>
      <c r="R154">
        <v>0</v>
      </c>
      <c r="S154">
        <v>0</v>
      </c>
      <c r="T154">
        <v>0</v>
      </c>
      <c r="U154">
        <v>0</v>
      </c>
      <c r="V154">
        <v>0</v>
      </c>
      <c r="W154">
        <v>0</v>
      </c>
      <c r="X154">
        <v>0</v>
      </c>
      <c r="Y154">
        <v>0</v>
      </c>
      <c r="Z154">
        <v>21</v>
      </c>
      <c r="AA154">
        <v>98000</v>
      </c>
      <c r="AB154">
        <v>21</v>
      </c>
      <c r="AC154">
        <v>98000</v>
      </c>
      <c r="AD154">
        <v>0</v>
      </c>
      <c r="AE154">
        <v>0</v>
      </c>
      <c r="AF154">
        <v>0</v>
      </c>
      <c r="AG154">
        <v>0</v>
      </c>
      <c r="AH154">
        <v>0</v>
      </c>
      <c r="AI154">
        <v>0</v>
      </c>
      <c r="AJ154">
        <v>163000</v>
      </c>
      <c r="AK154">
        <v>0</v>
      </c>
      <c r="AL154">
        <v>163000</v>
      </c>
      <c r="AM154">
        <v>0</v>
      </c>
      <c r="AN154">
        <v>0</v>
      </c>
      <c r="AO154">
        <v>0</v>
      </c>
      <c r="AP154">
        <v>88</v>
      </c>
      <c r="AQ154">
        <v>632000</v>
      </c>
    </row>
    <row r="155" spans="1:43" x14ac:dyDescent="0.25">
      <c r="A155" s="3" t="s">
        <v>269</v>
      </c>
      <c r="B155" s="3" t="s">
        <v>288</v>
      </c>
      <c r="C155" s="4" t="str">
        <f t="shared" si="5"/>
        <v>Na h-Eileanan Siar2018-19</v>
      </c>
      <c r="D155">
        <v>97</v>
      </c>
      <c r="E155">
        <v>532000</v>
      </c>
      <c r="F155">
        <v>0</v>
      </c>
      <c r="G155">
        <v>0</v>
      </c>
      <c r="H155">
        <v>0</v>
      </c>
      <c r="I155">
        <v>0</v>
      </c>
      <c r="J155">
        <v>0</v>
      </c>
      <c r="K155">
        <v>0</v>
      </c>
      <c r="L155">
        <v>0</v>
      </c>
      <c r="M155">
        <v>0</v>
      </c>
      <c r="N155">
        <v>0</v>
      </c>
      <c r="O155">
        <v>0</v>
      </c>
      <c r="P155">
        <v>0</v>
      </c>
      <c r="Q155">
        <v>0</v>
      </c>
      <c r="R155">
        <v>0</v>
      </c>
      <c r="S155">
        <v>0</v>
      </c>
      <c r="T155">
        <v>0</v>
      </c>
      <c r="U155">
        <v>0</v>
      </c>
      <c r="V155">
        <v>0</v>
      </c>
      <c r="W155">
        <v>0</v>
      </c>
      <c r="X155">
        <v>0</v>
      </c>
      <c r="Y155">
        <v>0</v>
      </c>
      <c r="Z155">
        <v>2</v>
      </c>
      <c r="AA155">
        <v>58000</v>
      </c>
      <c r="AB155">
        <v>2</v>
      </c>
      <c r="AC155">
        <v>58000</v>
      </c>
      <c r="AD155">
        <v>0</v>
      </c>
      <c r="AE155">
        <v>0</v>
      </c>
      <c r="AF155">
        <v>0</v>
      </c>
      <c r="AG155">
        <v>0</v>
      </c>
      <c r="AH155">
        <v>0</v>
      </c>
      <c r="AI155">
        <v>0</v>
      </c>
      <c r="AJ155">
        <v>358000</v>
      </c>
      <c r="AK155">
        <v>0</v>
      </c>
      <c r="AL155">
        <v>50000</v>
      </c>
      <c r="AM155">
        <v>308000</v>
      </c>
      <c r="AN155">
        <v>0</v>
      </c>
      <c r="AO155">
        <v>0</v>
      </c>
      <c r="AP155">
        <v>99</v>
      </c>
      <c r="AQ155">
        <v>948000</v>
      </c>
    </row>
    <row r="156" spans="1:43" x14ac:dyDescent="0.25">
      <c r="A156" s="3" t="s">
        <v>21</v>
      </c>
      <c r="B156" s="3" t="s">
        <v>288</v>
      </c>
      <c r="C156" s="4" t="str">
        <f t="shared" si="5"/>
        <v>North Ayrshire2018-19</v>
      </c>
      <c r="D156">
        <v>125</v>
      </c>
      <c r="E156">
        <v>559193</v>
      </c>
      <c r="F156">
        <v>0</v>
      </c>
      <c r="G156">
        <v>0</v>
      </c>
      <c r="H156">
        <v>0</v>
      </c>
      <c r="I156">
        <v>0</v>
      </c>
      <c r="J156">
        <v>0</v>
      </c>
      <c r="K156">
        <v>0</v>
      </c>
      <c r="L156">
        <v>0</v>
      </c>
      <c r="M156">
        <v>0</v>
      </c>
      <c r="N156">
        <v>0</v>
      </c>
      <c r="O156">
        <v>0</v>
      </c>
      <c r="P156">
        <v>0</v>
      </c>
      <c r="Q156">
        <v>0</v>
      </c>
      <c r="R156">
        <v>0</v>
      </c>
      <c r="S156">
        <v>0</v>
      </c>
      <c r="T156">
        <v>0</v>
      </c>
      <c r="U156">
        <v>0</v>
      </c>
      <c r="V156">
        <v>0</v>
      </c>
      <c r="W156">
        <v>0</v>
      </c>
      <c r="X156">
        <v>0</v>
      </c>
      <c r="Y156">
        <v>0</v>
      </c>
      <c r="Z156">
        <v>0</v>
      </c>
      <c r="AA156">
        <v>0</v>
      </c>
      <c r="AB156">
        <v>0</v>
      </c>
      <c r="AC156">
        <v>0</v>
      </c>
      <c r="AD156">
        <v>0</v>
      </c>
      <c r="AE156">
        <v>0</v>
      </c>
      <c r="AF156">
        <v>0</v>
      </c>
      <c r="AG156">
        <v>0</v>
      </c>
      <c r="AH156">
        <v>0</v>
      </c>
      <c r="AI156">
        <v>0</v>
      </c>
      <c r="AJ156">
        <v>62434</v>
      </c>
      <c r="AK156">
        <v>0</v>
      </c>
      <c r="AL156">
        <v>62434</v>
      </c>
      <c r="AM156">
        <v>0</v>
      </c>
      <c r="AN156">
        <v>0</v>
      </c>
      <c r="AO156">
        <v>0</v>
      </c>
      <c r="AP156">
        <v>125</v>
      </c>
      <c r="AQ156">
        <v>621627</v>
      </c>
    </row>
    <row r="157" spans="1:43" x14ac:dyDescent="0.25">
      <c r="A157" s="3" t="s">
        <v>22</v>
      </c>
      <c r="B157" s="3" t="s">
        <v>288</v>
      </c>
      <c r="C157" s="4" t="str">
        <f t="shared" si="5"/>
        <v>North Lanarkshire2018-19</v>
      </c>
      <c r="D157">
        <v>345</v>
      </c>
      <c r="E157">
        <v>1257477.0299999998</v>
      </c>
      <c r="F157">
        <v>0</v>
      </c>
      <c r="G157">
        <v>0</v>
      </c>
      <c r="H157">
        <v>0</v>
      </c>
      <c r="I157">
        <v>0</v>
      </c>
      <c r="J157">
        <v>0</v>
      </c>
      <c r="K157">
        <v>0</v>
      </c>
      <c r="L157">
        <v>0</v>
      </c>
      <c r="M157">
        <v>0</v>
      </c>
      <c r="N157">
        <v>0</v>
      </c>
      <c r="O157">
        <v>0</v>
      </c>
      <c r="P157">
        <v>5</v>
      </c>
      <c r="Q157">
        <v>0</v>
      </c>
      <c r="R157">
        <v>0</v>
      </c>
      <c r="S157">
        <v>0</v>
      </c>
      <c r="T157">
        <v>0</v>
      </c>
      <c r="U157">
        <v>0</v>
      </c>
      <c r="V157">
        <v>0</v>
      </c>
      <c r="W157">
        <v>0</v>
      </c>
      <c r="X157">
        <v>5</v>
      </c>
      <c r="Y157">
        <v>0</v>
      </c>
      <c r="Z157">
        <v>827</v>
      </c>
      <c r="AA157">
        <v>496826.31</v>
      </c>
      <c r="AB157">
        <v>167</v>
      </c>
      <c r="AC157">
        <v>482580.69</v>
      </c>
      <c r="AD157">
        <v>0</v>
      </c>
      <c r="AE157">
        <v>0</v>
      </c>
      <c r="AF157">
        <v>3</v>
      </c>
      <c r="AG157">
        <v>14245.62</v>
      </c>
      <c r="AH157">
        <v>657</v>
      </c>
      <c r="AI157">
        <v>0</v>
      </c>
      <c r="AJ157">
        <v>436372.77</v>
      </c>
      <c r="AK157">
        <v>7855</v>
      </c>
      <c r="AL157">
        <v>212953</v>
      </c>
      <c r="AM157">
        <v>206124.77</v>
      </c>
      <c r="AN157" t="s">
        <v>272</v>
      </c>
      <c r="AO157">
        <v>9440</v>
      </c>
      <c r="AP157">
        <v>1177</v>
      </c>
      <c r="AQ157">
        <v>2190676.11</v>
      </c>
    </row>
    <row r="158" spans="1:43" x14ac:dyDescent="0.25">
      <c r="A158" s="3" t="s">
        <v>23</v>
      </c>
      <c r="B158" s="3" t="s">
        <v>288</v>
      </c>
      <c r="C158" s="4" t="str">
        <f t="shared" si="5"/>
        <v>Orkney2018-19</v>
      </c>
      <c r="D158">
        <v>69</v>
      </c>
      <c r="E158">
        <v>190148</v>
      </c>
      <c r="F158">
        <v>0</v>
      </c>
      <c r="G158">
        <v>0</v>
      </c>
      <c r="H158">
        <v>0</v>
      </c>
      <c r="I158">
        <v>0</v>
      </c>
      <c r="J158">
        <v>0</v>
      </c>
      <c r="K158">
        <v>0</v>
      </c>
      <c r="L158">
        <v>0</v>
      </c>
      <c r="M158">
        <v>0</v>
      </c>
      <c r="N158">
        <v>0</v>
      </c>
      <c r="O158">
        <v>0</v>
      </c>
      <c r="P158">
        <v>3</v>
      </c>
      <c r="Q158">
        <v>10502</v>
      </c>
      <c r="R158">
        <v>3</v>
      </c>
      <c r="S158">
        <v>10502</v>
      </c>
      <c r="T158">
        <v>0</v>
      </c>
      <c r="U158">
        <v>0</v>
      </c>
      <c r="V158">
        <v>0</v>
      </c>
      <c r="W158">
        <v>0</v>
      </c>
      <c r="X158">
        <v>0</v>
      </c>
      <c r="Y158">
        <v>0</v>
      </c>
      <c r="Z158">
        <v>1130</v>
      </c>
      <c r="AA158">
        <v>44887</v>
      </c>
      <c r="AB158">
        <v>23</v>
      </c>
      <c r="AC158">
        <v>12369</v>
      </c>
      <c r="AD158">
        <v>0</v>
      </c>
      <c r="AE158">
        <v>0</v>
      </c>
      <c r="AF158" t="s">
        <v>272</v>
      </c>
      <c r="AG158">
        <v>0</v>
      </c>
      <c r="AH158">
        <v>1107</v>
      </c>
      <c r="AI158">
        <v>32518</v>
      </c>
      <c r="AJ158">
        <v>257635</v>
      </c>
      <c r="AK158">
        <v>0</v>
      </c>
      <c r="AL158">
        <v>0</v>
      </c>
      <c r="AM158">
        <v>257635</v>
      </c>
      <c r="AN158">
        <v>0</v>
      </c>
      <c r="AO158">
        <v>0</v>
      </c>
      <c r="AP158">
        <v>1202</v>
      </c>
      <c r="AQ158">
        <v>503172</v>
      </c>
    </row>
    <row r="159" spans="1:43" x14ac:dyDescent="0.25">
      <c r="A159" s="3" t="s">
        <v>24</v>
      </c>
      <c r="B159" s="3" t="s">
        <v>288</v>
      </c>
      <c r="C159" s="4" t="str">
        <f t="shared" si="5"/>
        <v>Perth &amp; Kinross2018-19</v>
      </c>
      <c r="D159">
        <v>192</v>
      </c>
      <c r="E159">
        <v>797817</v>
      </c>
      <c r="F159">
        <v>0</v>
      </c>
      <c r="G159">
        <v>0</v>
      </c>
      <c r="H159">
        <v>0</v>
      </c>
      <c r="I159">
        <v>0</v>
      </c>
      <c r="J159">
        <v>0</v>
      </c>
      <c r="K159">
        <v>0</v>
      </c>
      <c r="L159">
        <v>0</v>
      </c>
      <c r="M159">
        <v>0</v>
      </c>
      <c r="N159">
        <v>0</v>
      </c>
      <c r="O159">
        <v>0</v>
      </c>
      <c r="P159">
        <v>0</v>
      </c>
      <c r="Q159">
        <v>0</v>
      </c>
      <c r="R159">
        <v>0</v>
      </c>
      <c r="S159">
        <v>0</v>
      </c>
      <c r="T159">
        <v>0</v>
      </c>
      <c r="U159">
        <v>0</v>
      </c>
      <c r="V159">
        <v>0</v>
      </c>
      <c r="W159">
        <v>0</v>
      </c>
      <c r="X159">
        <v>0</v>
      </c>
      <c r="Y159">
        <v>0</v>
      </c>
      <c r="Z159">
        <v>314</v>
      </c>
      <c r="AA159">
        <v>148399</v>
      </c>
      <c r="AB159">
        <v>0</v>
      </c>
      <c r="AC159">
        <v>0</v>
      </c>
      <c r="AD159">
        <v>0</v>
      </c>
      <c r="AE159">
        <v>0</v>
      </c>
      <c r="AF159">
        <v>1</v>
      </c>
      <c r="AG159">
        <v>1784</v>
      </c>
      <c r="AH159">
        <v>313</v>
      </c>
      <c r="AI159">
        <v>146615</v>
      </c>
      <c r="AJ159">
        <v>277350</v>
      </c>
      <c r="AK159">
        <v>0</v>
      </c>
      <c r="AL159">
        <v>0</v>
      </c>
      <c r="AM159">
        <v>277350</v>
      </c>
      <c r="AN159">
        <v>0</v>
      </c>
      <c r="AO159">
        <v>0</v>
      </c>
      <c r="AP159">
        <v>506</v>
      </c>
      <c r="AQ159">
        <v>1223566</v>
      </c>
    </row>
    <row r="160" spans="1:43" x14ac:dyDescent="0.25">
      <c r="A160" s="3" t="s">
        <v>25</v>
      </c>
      <c r="B160" s="3" t="s">
        <v>288</v>
      </c>
      <c r="C160" s="4" t="str">
        <f t="shared" si="5"/>
        <v>Renfrewshire2018-19</v>
      </c>
      <c r="D160">
        <v>172</v>
      </c>
      <c r="E160">
        <v>634000</v>
      </c>
      <c r="F160">
        <v>0</v>
      </c>
      <c r="G160">
        <v>0</v>
      </c>
      <c r="H160">
        <v>0</v>
      </c>
      <c r="I160">
        <v>0</v>
      </c>
      <c r="J160">
        <v>0</v>
      </c>
      <c r="K160">
        <v>0</v>
      </c>
      <c r="L160">
        <v>0</v>
      </c>
      <c r="M160">
        <v>0</v>
      </c>
      <c r="N160">
        <v>0</v>
      </c>
      <c r="O160">
        <v>0</v>
      </c>
      <c r="P160">
        <v>0</v>
      </c>
      <c r="Q160">
        <v>0</v>
      </c>
      <c r="R160">
        <v>0</v>
      </c>
      <c r="S160">
        <v>0</v>
      </c>
      <c r="T160">
        <v>0</v>
      </c>
      <c r="U160">
        <v>0</v>
      </c>
      <c r="V160">
        <v>0</v>
      </c>
      <c r="W160">
        <v>0</v>
      </c>
      <c r="X160">
        <v>0</v>
      </c>
      <c r="Y160">
        <v>0</v>
      </c>
      <c r="Z160">
        <v>114</v>
      </c>
      <c r="AA160">
        <v>91</v>
      </c>
      <c r="AB160">
        <v>114</v>
      </c>
      <c r="AC160">
        <v>91</v>
      </c>
      <c r="AD160">
        <v>0</v>
      </c>
      <c r="AE160">
        <v>0</v>
      </c>
      <c r="AF160">
        <v>0</v>
      </c>
      <c r="AG160">
        <v>0</v>
      </c>
      <c r="AH160">
        <v>0</v>
      </c>
      <c r="AI160">
        <v>0</v>
      </c>
      <c r="AJ160">
        <v>256</v>
      </c>
      <c r="AK160">
        <v>0</v>
      </c>
      <c r="AL160">
        <v>93</v>
      </c>
      <c r="AM160">
        <v>158</v>
      </c>
      <c r="AN160">
        <v>0</v>
      </c>
      <c r="AO160">
        <v>5</v>
      </c>
      <c r="AP160">
        <v>286</v>
      </c>
      <c r="AQ160">
        <v>634347</v>
      </c>
    </row>
    <row r="161" spans="1:43" x14ac:dyDescent="0.25">
      <c r="A161" s="3" t="s">
        <v>26</v>
      </c>
      <c r="B161" s="3" t="s">
        <v>288</v>
      </c>
      <c r="C161" s="4" t="str">
        <f t="shared" si="5"/>
        <v>Scottish Borders, The2018-19</v>
      </c>
      <c r="D161">
        <v>85</v>
      </c>
      <c r="E161">
        <v>405651</v>
      </c>
      <c r="F161">
        <v>0</v>
      </c>
      <c r="G161">
        <v>0</v>
      </c>
      <c r="H161">
        <v>0</v>
      </c>
      <c r="I161">
        <v>0</v>
      </c>
      <c r="J161">
        <v>0</v>
      </c>
      <c r="K161">
        <v>0</v>
      </c>
      <c r="L161">
        <v>0</v>
      </c>
      <c r="M161">
        <v>0</v>
      </c>
      <c r="N161">
        <v>0</v>
      </c>
      <c r="O161">
        <v>0</v>
      </c>
      <c r="P161">
        <v>6</v>
      </c>
      <c r="Q161">
        <v>0</v>
      </c>
      <c r="R161">
        <v>6</v>
      </c>
      <c r="S161">
        <v>0</v>
      </c>
      <c r="T161">
        <v>0</v>
      </c>
      <c r="U161">
        <v>0</v>
      </c>
      <c r="V161">
        <v>0</v>
      </c>
      <c r="W161">
        <v>0</v>
      </c>
      <c r="X161">
        <v>0</v>
      </c>
      <c r="Y161">
        <v>0</v>
      </c>
      <c r="Z161">
        <v>0</v>
      </c>
      <c r="AA161">
        <v>0</v>
      </c>
      <c r="AB161">
        <v>0</v>
      </c>
      <c r="AC161">
        <v>0</v>
      </c>
      <c r="AD161">
        <v>0</v>
      </c>
      <c r="AE161">
        <v>0</v>
      </c>
      <c r="AF161">
        <v>0</v>
      </c>
      <c r="AG161">
        <v>0</v>
      </c>
      <c r="AH161">
        <v>0</v>
      </c>
      <c r="AI161">
        <v>0</v>
      </c>
      <c r="AJ161">
        <v>341310</v>
      </c>
      <c r="AK161">
        <v>0</v>
      </c>
      <c r="AL161">
        <v>54353</v>
      </c>
      <c r="AM161">
        <v>286957</v>
      </c>
      <c r="AN161">
        <v>0</v>
      </c>
      <c r="AO161">
        <v>0</v>
      </c>
      <c r="AP161">
        <v>85</v>
      </c>
      <c r="AQ161">
        <v>746961</v>
      </c>
    </row>
    <row r="162" spans="1:43" x14ac:dyDescent="0.25">
      <c r="A162" s="3" t="s">
        <v>27</v>
      </c>
      <c r="B162" s="3" t="s">
        <v>288</v>
      </c>
      <c r="C162" s="4" t="str">
        <f t="shared" si="5"/>
        <v>Shetland2018-19</v>
      </c>
      <c r="D162">
        <v>37</v>
      </c>
      <c r="E162">
        <v>228173</v>
      </c>
      <c r="F162">
        <v>0</v>
      </c>
      <c r="G162">
        <v>0</v>
      </c>
      <c r="H162">
        <v>0</v>
      </c>
      <c r="I162">
        <v>0</v>
      </c>
      <c r="J162">
        <v>0</v>
      </c>
      <c r="K162">
        <v>0</v>
      </c>
      <c r="L162">
        <v>0</v>
      </c>
      <c r="M162">
        <v>0</v>
      </c>
      <c r="N162">
        <v>0</v>
      </c>
      <c r="O162">
        <v>0</v>
      </c>
      <c r="P162">
        <v>0</v>
      </c>
      <c r="Q162">
        <v>0</v>
      </c>
      <c r="R162">
        <v>0</v>
      </c>
      <c r="S162">
        <v>0</v>
      </c>
      <c r="T162">
        <v>0</v>
      </c>
      <c r="U162">
        <v>0</v>
      </c>
      <c r="V162">
        <v>0</v>
      </c>
      <c r="W162">
        <v>0</v>
      </c>
      <c r="X162">
        <v>0</v>
      </c>
      <c r="Y162">
        <v>0</v>
      </c>
      <c r="Z162">
        <v>0</v>
      </c>
      <c r="AA162">
        <v>0</v>
      </c>
      <c r="AB162">
        <v>0</v>
      </c>
      <c r="AC162">
        <v>0</v>
      </c>
      <c r="AD162">
        <v>0</v>
      </c>
      <c r="AE162">
        <v>0</v>
      </c>
      <c r="AF162">
        <v>0</v>
      </c>
      <c r="AG162">
        <v>0</v>
      </c>
      <c r="AH162">
        <v>0</v>
      </c>
      <c r="AI162">
        <v>0</v>
      </c>
      <c r="AJ162">
        <v>148258</v>
      </c>
      <c r="AK162">
        <v>148258</v>
      </c>
      <c r="AL162">
        <v>0</v>
      </c>
      <c r="AM162">
        <v>0</v>
      </c>
      <c r="AN162">
        <v>0</v>
      </c>
      <c r="AO162">
        <v>0</v>
      </c>
      <c r="AP162">
        <v>37</v>
      </c>
      <c r="AQ162">
        <v>376431</v>
      </c>
    </row>
    <row r="163" spans="1:43" x14ac:dyDescent="0.25">
      <c r="A163" s="3" t="s">
        <v>28</v>
      </c>
      <c r="B163" s="3" t="s">
        <v>288</v>
      </c>
      <c r="C163" s="4" t="str">
        <f t="shared" si="5"/>
        <v>South Ayrshire2018-19</v>
      </c>
      <c r="D163">
        <v>190</v>
      </c>
      <c r="E163">
        <v>681933</v>
      </c>
      <c r="F163">
        <v>0</v>
      </c>
      <c r="G163">
        <v>0</v>
      </c>
      <c r="H163">
        <v>0</v>
      </c>
      <c r="I163">
        <v>0</v>
      </c>
      <c r="J163">
        <v>0</v>
      </c>
      <c r="K163">
        <v>0</v>
      </c>
      <c r="L163">
        <v>0</v>
      </c>
      <c r="M163">
        <v>0</v>
      </c>
      <c r="N163">
        <v>0</v>
      </c>
      <c r="O163">
        <v>0</v>
      </c>
      <c r="P163">
        <v>0</v>
      </c>
      <c r="Q163">
        <v>0</v>
      </c>
      <c r="R163">
        <v>0</v>
      </c>
      <c r="S163">
        <v>0</v>
      </c>
      <c r="T163">
        <v>0</v>
      </c>
      <c r="U163">
        <v>0</v>
      </c>
      <c r="V163">
        <v>0</v>
      </c>
      <c r="W163">
        <v>0</v>
      </c>
      <c r="X163">
        <v>0</v>
      </c>
      <c r="Y163">
        <v>0</v>
      </c>
      <c r="Z163">
        <v>20</v>
      </c>
      <c r="AA163">
        <v>46016</v>
      </c>
      <c r="AB163">
        <v>20</v>
      </c>
      <c r="AC163">
        <v>46016.28</v>
      </c>
      <c r="AD163">
        <v>0</v>
      </c>
      <c r="AE163">
        <v>0</v>
      </c>
      <c r="AF163">
        <v>0</v>
      </c>
      <c r="AG163">
        <v>0</v>
      </c>
      <c r="AH163">
        <v>0</v>
      </c>
      <c r="AI163">
        <v>0</v>
      </c>
      <c r="AJ163">
        <v>260456</v>
      </c>
      <c r="AK163">
        <v>134785</v>
      </c>
      <c r="AL163">
        <v>125670.66</v>
      </c>
      <c r="AM163">
        <v>0</v>
      </c>
      <c r="AN163">
        <v>0</v>
      </c>
      <c r="AO163">
        <v>0</v>
      </c>
      <c r="AP163">
        <v>210</v>
      </c>
      <c r="AQ163">
        <v>988405</v>
      </c>
    </row>
    <row r="164" spans="1:43" x14ac:dyDescent="0.25">
      <c r="A164" s="3" t="s">
        <v>29</v>
      </c>
      <c r="B164" s="3" t="s">
        <v>288</v>
      </c>
      <c r="C164" s="4" t="str">
        <f t="shared" si="5"/>
        <v>South Lanarkshire2018-19</v>
      </c>
      <c r="D164">
        <v>553</v>
      </c>
      <c r="E164">
        <v>1679993.63</v>
      </c>
      <c r="F164">
        <v>0</v>
      </c>
      <c r="G164">
        <v>0</v>
      </c>
      <c r="H164">
        <v>0</v>
      </c>
      <c r="I164">
        <v>0</v>
      </c>
      <c r="J164">
        <v>0</v>
      </c>
      <c r="K164">
        <v>0</v>
      </c>
      <c r="L164">
        <v>0</v>
      </c>
      <c r="M164">
        <v>0</v>
      </c>
      <c r="N164">
        <v>0</v>
      </c>
      <c r="O164">
        <v>0</v>
      </c>
      <c r="P164">
        <v>13</v>
      </c>
      <c r="Q164">
        <v>33094.67</v>
      </c>
      <c r="R164">
        <v>13</v>
      </c>
      <c r="S164">
        <v>33094.67</v>
      </c>
      <c r="T164">
        <v>0</v>
      </c>
      <c r="U164">
        <v>0</v>
      </c>
      <c r="V164">
        <v>0</v>
      </c>
      <c r="W164">
        <v>0</v>
      </c>
      <c r="X164">
        <v>0</v>
      </c>
      <c r="Y164">
        <v>0</v>
      </c>
      <c r="Z164">
        <v>273</v>
      </c>
      <c r="AA164">
        <v>334935.55</v>
      </c>
      <c r="AB164">
        <v>273</v>
      </c>
      <c r="AC164">
        <v>334935.55</v>
      </c>
      <c r="AD164">
        <v>0</v>
      </c>
      <c r="AE164">
        <v>0</v>
      </c>
      <c r="AF164">
        <v>0</v>
      </c>
      <c r="AG164">
        <v>0</v>
      </c>
      <c r="AH164">
        <v>0</v>
      </c>
      <c r="AI164">
        <v>0</v>
      </c>
      <c r="AJ164">
        <v>517483.19</v>
      </c>
      <c r="AK164">
        <v>0</v>
      </c>
      <c r="AL164">
        <v>0</v>
      </c>
      <c r="AM164">
        <v>301510.19</v>
      </c>
      <c r="AN164">
        <v>215973</v>
      </c>
      <c r="AO164">
        <v>0</v>
      </c>
      <c r="AP164">
        <v>839</v>
      </c>
      <c r="AQ164">
        <v>2565507.04</v>
      </c>
    </row>
    <row r="165" spans="1:43" x14ac:dyDescent="0.25">
      <c r="A165" s="3" t="s">
        <v>30</v>
      </c>
      <c r="B165" s="3" t="s">
        <v>288</v>
      </c>
      <c r="C165" s="4" t="str">
        <f t="shared" si="5"/>
        <v>Stirling2018-19</v>
      </c>
      <c r="D165">
        <v>96</v>
      </c>
      <c r="E165">
        <v>505022</v>
      </c>
      <c r="F165">
        <v>0</v>
      </c>
      <c r="G165">
        <v>0</v>
      </c>
      <c r="H165">
        <v>0</v>
      </c>
      <c r="I165">
        <v>0</v>
      </c>
      <c r="J165">
        <v>0</v>
      </c>
      <c r="K165">
        <v>0</v>
      </c>
      <c r="L165">
        <v>0</v>
      </c>
      <c r="M165">
        <v>0</v>
      </c>
      <c r="N165">
        <v>0</v>
      </c>
      <c r="O165">
        <v>0</v>
      </c>
      <c r="P165">
        <v>0</v>
      </c>
      <c r="Q165">
        <v>0</v>
      </c>
      <c r="R165">
        <v>0</v>
      </c>
      <c r="S165">
        <v>0</v>
      </c>
      <c r="T165">
        <v>0</v>
      </c>
      <c r="U165">
        <v>0</v>
      </c>
      <c r="V165">
        <v>0</v>
      </c>
      <c r="W165">
        <v>0</v>
      </c>
      <c r="X165">
        <v>0</v>
      </c>
      <c r="Y165">
        <v>0</v>
      </c>
      <c r="Z165">
        <v>571</v>
      </c>
      <c r="AA165">
        <v>90669</v>
      </c>
      <c r="AB165">
        <v>571</v>
      </c>
      <c r="AC165">
        <v>90669</v>
      </c>
      <c r="AD165">
        <v>0</v>
      </c>
      <c r="AE165">
        <v>0</v>
      </c>
      <c r="AF165">
        <v>0</v>
      </c>
      <c r="AG165">
        <v>0</v>
      </c>
      <c r="AH165">
        <v>0</v>
      </c>
      <c r="AI165">
        <v>0</v>
      </c>
      <c r="AJ165">
        <v>209009</v>
      </c>
      <c r="AK165">
        <v>71446</v>
      </c>
      <c r="AL165">
        <v>61834</v>
      </c>
      <c r="AM165">
        <v>75729</v>
      </c>
      <c r="AN165">
        <v>0</v>
      </c>
      <c r="AO165">
        <v>0</v>
      </c>
      <c r="AP165">
        <v>667</v>
      </c>
      <c r="AQ165">
        <v>804700</v>
      </c>
    </row>
    <row r="166" spans="1:43" x14ac:dyDescent="0.25">
      <c r="A166" s="3" t="s">
        <v>31</v>
      </c>
      <c r="B166" s="3" t="s">
        <v>288</v>
      </c>
      <c r="C166" s="4" t="str">
        <f t="shared" si="5"/>
        <v>West Dunbartonshire2018-19</v>
      </c>
      <c r="D166">
        <v>61</v>
      </c>
      <c r="E166">
        <v>236133</v>
      </c>
      <c r="F166">
        <v>0</v>
      </c>
      <c r="G166">
        <v>0</v>
      </c>
      <c r="H166">
        <v>0</v>
      </c>
      <c r="I166">
        <v>0</v>
      </c>
      <c r="J166">
        <v>0</v>
      </c>
      <c r="K166">
        <v>0</v>
      </c>
      <c r="L166">
        <v>0</v>
      </c>
      <c r="M166">
        <v>0</v>
      </c>
      <c r="N166">
        <v>0</v>
      </c>
      <c r="O166">
        <v>0</v>
      </c>
      <c r="P166">
        <v>0</v>
      </c>
      <c r="Q166">
        <v>0</v>
      </c>
      <c r="R166">
        <v>0</v>
      </c>
      <c r="S166">
        <v>0</v>
      </c>
      <c r="T166">
        <v>0</v>
      </c>
      <c r="U166">
        <v>0</v>
      </c>
      <c r="V166">
        <v>0</v>
      </c>
      <c r="W166">
        <v>0</v>
      </c>
      <c r="X166">
        <v>0</v>
      </c>
      <c r="Y166">
        <v>0</v>
      </c>
      <c r="Z166">
        <v>5</v>
      </c>
      <c r="AA166">
        <v>30821</v>
      </c>
      <c r="AB166">
        <v>5</v>
      </c>
      <c r="AC166">
        <v>30821</v>
      </c>
      <c r="AD166">
        <v>0</v>
      </c>
      <c r="AE166">
        <v>0</v>
      </c>
      <c r="AF166">
        <v>0</v>
      </c>
      <c r="AG166">
        <v>0</v>
      </c>
      <c r="AH166">
        <v>0</v>
      </c>
      <c r="AI166">
        <v>0</v>
      </c>
      <c r="AJ166">
        <v>277523</v>
      </c>
      <c r="AK166">
        <v>0</v>
      </c>
      <c r="AL166">
        <v>46523</v>
      </c>
      <c r="AM166">
        <v>231000</v>
      </c>
      <c r="AN166">
        <v>0</v>
      </c>
      <c r="AO166">
        <v>0</v>
      </c>
      <c r="AP166">
        <v>66</v>
      </c>
      <c r="AQ166">
        <v>544477</v>
      </c>
    </row>
    <row r="167" spans="1:43" x14ac:dyDescent="0.25">
      <c r="A167" s="57" t="s">
        <v>32</v>
      </c>
      <c r="B167" s="3" t="s">
        <v>288</v>
      </c>
      <c r="C167" s="4" t="str">
        <f t="shared" si="5"/>
        <v>West Lothian2018-19</v>
      </c>
      <c r="D167">
        <v>198</v>
      </c>
      <c r="E167">
        <v>480000</v>
      </c>
      <c r="F167">
        <v>0</v>
      </c>
      <c r="G167">
        <v>0</v>
      </c>
      <c r="H167">
        <v>0</v>
      </c>
      <c r="I167">
        <v>0</v>
      </c>
      <c r="J167">
        <v>0</v>
      </c>
      <c r="K167">
        <v>0</v>
      </c>
      <c r="L167">
        <v>0</v>
      </c>
      <c r="M167">
        <v>0</v>
      </c>
      <c r="N167">
        <v>0</v>
      </c>
      <c r="O167">
        <v>0</v>
      </c>
      <c r="P167">
        <v>0</v>
      </c>
      <c r="Q167">
        <v>0</v>
      </c>
      <c r="R167">
        <v>0</v>
      </c>
      <c r="S167">
        <v>0</v>
      </c>
      <c r="T167">
        <v>0</v>
      </c>
      <c r="U167">
        <v>0</v>
      </c>
      <c r="V167">
        <v>0</v>
      </c>
      <c r="W167">
        <v>0</v>
      </c>
      <c r="X167">
        <v>0</v>
      </c>
      <c r="Y167">
        <v>0</v>
      </c>
      <c r="Z167">
        <v>0</v>
      </c>
      <c r="AA167">
        <v>119000</v>
      </c>
      <c r="AB167">
        <v>0</v>
      </c>
      <c r="AC167">
        <v>119000</v>
      </c>
      <c r="AD167">
        <v>0</v>
      </c>
      <c r="AE167">
        <v>0</v>
      </c>
      <c r="AF167">
        <v>0</v>
      </c>
      <c r="AG167">
        <v>0</v>
      </c>
      <c r="AH167">
        <v>0</v>
      </c>
      <c r="AI167">
        <v>0</v>
      </c>
      <c r="AJ167">
        <v>17000</v>
      </c>
      <c r="AK167">
        <v>0</v>
      </c>
      <c r="AL167">
        <v>0</v>
      </c>
      <c r="AM167">
        <v>0</v>
      </c>
      <c r="AN167">
        <v>0</v>
      </c>
      <c r="AO167">
        <v>0</v>
      </c>
      <c r="AP167">
        <v>198</v>
      </c>
      <c r="AQ167">
        <v>616000</v>
      </c>
    </row>
    <row r="168" spans="1:43" s="22" customFormat="1" x14ac:dyDescent="0.25">
      <c r="A168" s="23" t="s">
        <v>33</v>
      </c>
      <c r="B168" s="23" t="s">
        <v>288</v>
      </c>
      <c r="C168" s="33" t="str">
        <f t="shared" si="5"/>
        <v>Scotland2018-19</v>
      </c>
      <c r="D168" s="22">
        <f>SUM(D136:D167)</f>
        <v>5458</v>
      </c>
      <c r="E168" s="22">
        <f t="shared" ref="E168:AQ168" si="7">SUM(E136:E167)</f>
        <v>21811415.989999998</v>
      </c>
      <c r="F168" s="22">
        <f t="shared" si="7"/>
        <v>0</v>
      </c>
      <c r="G168" s="22">
        <f t="shared" si="7"/>
        <v>0</v>
      </c>
      <c r="H168" s="22">
        <f t="shared" si="7"/>
        <v>0</v>
      </c>
      <c r="I168" s="22">
        <f t="shared" si="7"/>
        <v>0</v>
      </c>
      <c r="J168" s="22">
        <f t="shared" si="7"/>
        <v>0</v>
      </c>
      <c r="K168" s="22">
        <f t="shared" si="7"/>
        <v>0</v>
      </c>
      <c r="L168" s="22">
        <f t="shared" si="7"/>
        <v>0</v>
      </c>
      <c r="M168" s="22">
        <f t="shared" si="7"/>
        <v>0</v>
      </c>
      <c r="N168" s="22">
        <f t="shared" si="7"/>
        <v>0</v>
      </c>
      <c r="O168" s="22">
        <f t="shared" si="7"/>
        <v>0</v>
      </c>
      <c r="P168" s="22">
        <f t="shared" si="7"/>
        <v>592</v>
      </c>
      <c r="Q168" s="22">
        <f t="shared" si="7"/>
        <v>2222621.0499999998</v>
      </c>
      <c r="R168" s="22">
        <f t="shared" si="7"/>
        <v>436</v>
      </c>
      <c r="S168" s="22">
        <f t="shared" si="7"/>
        <v>954268.75</v>
      </c>
      <c r="T168" s="22">
        <f t="shared" si="7"/>
        <v>0</v>
      </c>
      <c r="U168" s="22">
        <f t="shared" si="7"/>
        <v>0</v>
      </c>
      <c r="V168" s="22">
        <f t="shared" si="7"/>
        <v>55</v>
      </c>
      <c r="W168" s="22">
        <f t="shared" si="7"/>
        <v>261998.13</v>
      </c>
      <c r="X168" s="22">
        <f t="shared" si="7"/>
        <v>101</v>
      </c>
      <c r="Y168" s="22">
        <f t="shared" si="7"/>
        <v>1006354.1699999999</v>
      </c>
      <c r="Z168" s="22">
        <f t="shared" si="7"/>
        <v>6378</v>
      </c>
      <c r="AA168" s="22">
        <f t="shared" si="7"/>
        <v>6850595.5600000005</v>
      </c>
      <c r="AB168" s="22">
        <f t="shared" si="7"/>
        <v>2761</v>
      </c>
      <c r="AC168" s="22">
        <f t="shared" si="7"/>
        <v>5871504.290000001</v>
      </c>
      <c r="AD168" s="22">
        <f t="shared" si="7"/>
        <v>0</v>
      </c>
      <c r="AE168" s="22">
        <f t="shared" si="7"/>
        <v>0</v>
      </c>
      <c r="AF168" s="22">
        <f t="shared" si="7"/>
        <v>411</v>
      </c>
      <c r="AG168" s="22">
        <f t="shared" si="7"/>
        <v>244424.62</v>
      </c>
      <c r="AH168" s="22">
        <f t="shared" si="7"/>
        <v>3206</v>
      </c>
      <c r="AI168" s="22">
        <f t="shared" si="7"/>
        <v>734667</v>
      </c>
      <c r="AJ168" s="22">
        <f t="shared" si="7"/>
        <v>6843624.8500000006</v>
      </c>
      <c r="AK168" s="22">
        <f t="shared" si="7"/>
        <v>519472</v>
      </c>
      <c r="AL168" s="22">
        <f t="shared" si="7"/>
        <v>1923734.66</v>
      </c>
      <c r="AM168" s="22">
        <f t="shared" si="7"/>
        <v>3936992.96</v>
      </c>
      <c r="AN168" s="22">
        <f t="shared" si="7"/>
        <v>215973</v>
      </c>
      <c r="AO168" s="22">
        <f t="shared" si="7"/>
        <v>230451.89</v>
      </c>
      <c r="AP168" s="22">
        <f t="shared" si="7"/>
        <v>974915</v>
      </c>
      <c r="AQ168" s="22">
        <f t="shared" si="7"/>
        <v>37728257.450000003</v>
      </c>
    </row>
    <row r="169" spans="1:43" x14ac:dyDescent="0.25">
      <c r="A169" s="3" t="s">
        <v>1</v>
      </c>
      <c r="B169" s="3" t="s">
        <v>290</v>
      </c>
      <c r="C169" s="4" t="str">
        <f t="shared" ref="C169:C201" si="8">A169&amp;B169</f>
        <v>Aberdeen City2019-20</v>
      </c>
      <c r="D169">
        <v>134</v>
      </c>
      <c r="E169">
        <v>631322</v>
      </c>
      <c r="F169">
        <v>0</v>
      </c>
      <c r="G169">
        <v>0</v>
      </c>
      <c r="H169">
        <v>0</v>
      </c>
      <c r="I169">
        <v>0</v>
      </c>
      <c r="J169">
        <v>0</v>
      </c>
      <c r="K169">
        <v>0</v>
      </c>
      <c r="L169">
        <v>0</v>
      </c>
      <c r="M169">
        <v>0</v>
      </c>
      <c r="N169">
        <v>0</v>
      </c>
      <c r="O169">
        <v>0</v>
      </c>
      <c r="P169">
        <v>4</v>
      </c>
      <c r="Q169">
        <v>374.4</v>
      </c>
      <c r="R169">
        <v>0</v>
      </c>
      <c r="S169">
        <v>0</v>
      </c>
      <c r="T169">
        <v>0</v>
      </c>
      <c r="U169">
        <v>0</v>
      </c>
      <c r="V169">
        <v>4</v>
      </c>
      <c r="W169">
        <v>374.4</v>
      </c>
      <c r="X169">
        <v>0</v>
      </c>
      <c r="Y169">
        <v>0</v>
      </c>
      <c r="Z169">
        <v>24</v>
      </c>
      <c r="AA169">
        <v>98587</v>
      </c>
      <c r="AB169">
        <v>0</v>
      </c>
      <c r="AC169">
        <v>0</v>
      </c>
      <c r="AD169">
        <v>0</v>
      </c>
      <c r="AE169">
        <v>0</v>
      </c>
      <c r="AF169">
        <v>24</v>
      </c>
      <c r="AG169">
        <v>98587</v>
      </c>
      <c r="AH169">
        <v>0</v>
      </c>
      <c r="AI169">
        <v>0</v>
      </c>
      <c r="AJ169">
        <v>403580</v>
      </c>
      <c r="AK169" t="s">
        <v>292</v>
      </c>
      <c r="AL169">
        <v>153580</v>
      </c>
      <c r="AM169">
        <v>250000</v>
      </c>
      <c r="AN169">
        <v>0</v>
      </c>
      <c r="AO169">
        <v>0</v>
      </c>
      <c r="AP169">
        <v>162</v>
      </c>
      <c r="AQ169">
        <v>1133863.3999999999</v>
      </c>
    </row>
    <row r="170" spans="1:43" x14ac:dyDescent="0.25">
      <c r="A170" s="3" t="s">
        <v>2</v>
      </c>
      <c r="B170" s="3" t="s">
        <v>290</v>
      </c>
      <c r="C170" s="4" t="str">
        <f t="shared" si="8"/>
        <v>Aberdeenshire2019-20</v>
      </c>
      <c r="D170">
        <v>199</v>
      </c>
      <c r="E170">
        <v>938000</v>
      </c>
      <c r="F170">
        <v>0</v>
      </c>
      <c r="G170">
        <v>0</v>
      </c>
      <c r="H170">
        <v>0</v>
      </c>
      <c r="I170">
        <v>0</v>
      </c>
      <c r="J170">
        <v>0</v>
      </c>
      <c r="K170">
        <v>0</v>
      </c>
      <c r="L170">
        <v>0</v>
      </c>
      <c r="M170">
        <v>0</v>
      </c>
      <c r="N170">
        <v>0</v>
      </c>
      <c r="O170">
        <v>0</v>
      </c>
      <c r="P170">
        <v>0</v>
      </c>
      <c r="Q170">
        <v>0</v>
      </c>
      <c r="R170">
        <v>0</v>
      </c>
      <c r="S170">
        <v>0</v>
      </c>
      <c r="T170">
        <v>0</v>
      </c>
      <c r="U170">
        <v>0</v>
      </c>
      <c r="V170">
        <v>0</v>
      </c>
      <c r="W170">
        <v>0</v>
      </c>
      <c r="X170">
        <v>0</v>
      </c>
      <c r="Y170">
        <v>0</v>
      </c>
      <c r="Z170">
        <v>191</v>
      </c>
      <c r="AA170">
        <v>32992</v>
      </c>
      <c r="AB170">
        <v>185</v>
      </c>
      <c r="AC170">
        <v>24148</v>
      </c>
      <c r="AD170">
        <v>3</v>
      </c>
      <c r="AE170">
        <v>8074</v>
      </c>
      <c r="AF170" t="s">
        <v>244</v>
      </c>
      <c r="AG170" t="s">
        <v>244</v>
      </c>
      <c r="AH170">
        <v>3</v>
      </c>
      <c r="AI170">
        <v>770</v>
      </c>
      <c r="AJ170">
        <v>0</v>
      </c>
      <c r="AK170">
        <v>0</v>
      </c>
      <c r="AL170">
        <v>0</v>
      </c>
      <c r="AM170">
        <v>0</v>
      </c>
      <c r="AN170">
        <v>0</v>
      </c>
      <c r="AO170">
        <v>0</v>
      </c>
      <c r="AP170">
        <v>390</v>
      </c>
      <c r="AQ170">
        <v>970992</v>
      </c>
    </row>
    <row r="171" spans="1:43" x14ac:dyDescent="0.25">
      <c r="A171" s="3" t="s">
        <v>3</v>
      </c>
      <c r="B171" s="3" t="s">
        <v>290</v>
      </c>
      <c r="C171" s="4" t="str">
        <f t="shared" si="8"/>
        <v>Angus2019-20</v>
      </c>
      <c r="D171">
        <v>85</v>
      </c>
      <c r="E171">
        <v>321759</v>
      </c>
      <c r="F171">
        <v>0</v>
      </c>
      <c r="G171">
        <v>0</v>
      </c>
      <c r="H171">
        <v>0</v>
      </c>
      <c r="I171">
        <v>0</v>
      </c>
      <c r="J171">
        <v>0</v>
      </c>
      <c r="K171">
        <v>0</v>
      </c>
      <c r="L171">
        <v>0</v>
      </c>
      <c r="M171">
        <v>0</v>
      </c>
      <c r="N171">
        <v>0</v>
      </c>
      <c r="O171">
        <v>0</v>
      </c>
      <c r="P171">
        <v>0</v>
      </c>
      <c r="Q171">
        <v>0</v>
      </c>
      <c r="R171">
        <v>0</v>
      </c>
      <c r="S171">
        <v>0</v>
      </c>
      <c r="T171">
        <v>0</v>
      </c>
      <c r="U171">
        <v>0</v>
      </c>
      <c r="V171">
        <v>0</v>
      </c>
      <c r="W171">
        <v>0</v>
      </c>
      <c r="X171">
        <v>0</v>
      </c>
      <c r="Y171">
        <v>0</v>
      </c>
      <c r="Z171">
        <v>0</v>
      </c>
      <c r="AA171">
        <v>0</v>
      </c>
      <c r="AB171">
        <v>0</v>
      </c>
      <c r="AC171">
        <v>0</v>
      </c>
      <c r="AD171">
        <v>0</v>
      </c>
      <c r="AE171">
        <v>0</v>
      </c>
      <c r="AF171">
        <v>0</v>
      </c>
      <c r="AG171">
        <v>0</v>
      </c>
      <c r="AH171">
        <v>0</v>
      </c>
      <c r="AI171">
        <v>0</v>
      </c>
      <c r="AJ171">
        <v>379657.12</v>
      </c>
      <c r="AK171">
        <v>2176.92</v>
      </c>
      <c r="AL171">
        <v>38366.46</v>
      </c>
      <c r="AM171">
        <v>0</v>
      </c>
      <c r="AN171">
        <v>313573.74</v>
      </c>
      <c r="AO171">
        <v>25540</v>
      </c>
      <c r="AP171">
        <v>85</v>
      </c>
      <c r="AQ171">
        <v>701416.12</v>
      </c>
    </row>
    <row r="172" spans="1:43" x14ac:dyDescent="0.25">
      <c r="A172" s="3" t="s">
        <v>4</v>
      </c>
      <c r="B172" s="3" t="s">
        <v>290</v>
      </c>
      <c r="C172" s="4" t="str">
        <f t="shared" si="8"/>
        <v>Argyll &amp; Bute2019-20</v>
      </c>
      <c r="D172">
        <v>124</v>
      </c>
      <c r="E172">
        <v>647482</v>
      </c>
      <c r="F172">
        <v>0</v>
      </c>
      <c r="G172">
        <v>0</v>
      </c>
      <c r="H172">
        <v>0</v>
      </c>
      <c r="I172">
        <v>0</v>
      </c>
      <c r="J172">
        <v>0</v>
      </c>
      <c r="K172">
        <v>0</v>
      </c>
      <c r="L172">
        <v>0</v>
      </c>
      <c r="M172">
        <v>0</v>
      </c>
      <c r="N172">
        <v>0</v>
      </c>
      <c r="O172">
        <v>0</v>
      </c>
      <c r="P172">
        <v>0</v>
      </c>
      <c r="Q172">
        <v>0</v>
      </c>
      <c r="R172">
        <v>0</v>
      </c>
      <c r="S172">
        <v>0</v>
      </c>
      <c r="T172">
        <v>0</v>
      </c>
      <c r="U172">
        <v>0</v>
      </c>
      <c r="V172">
        <v>0</v>
      </c>
      <c r="W172">
        <v>0</v>
      </c>
      <c r="X172">
        <v>0</v>
      </c>
      <c r="Y172">
        <v>0</v>
      </c>
      <c r="Z172">
        <v>108</v>
      </c>
      <c r="AA172">
        <v>354347</v>
      </c>
      <c r="AB172">
        <v>108</v>
      </c>
      <c r="AC172">
        <v>354347</v>
      </c>
      <c r="AD172">
        <v>0</v>
      </c>
      <c r="AE172">
        <v>0</v>
      </c>
      <c r="AF172">
        <v>0</v>
      </c>
      <c r="AG172">
        <v>0</v>
      </c>
      <c r="AH172">
        <v>0</v>
      </c>
      <c r="AI172">
        <v>0</v>
      </c>
      <c r="AJ172">
        <v>0</v>
      </c>
      <c r="AK172">
        <v>0</v>
      </c>
      <c r="AL172">
        <v>0</v>
      </c>
      <c r="AM172">
        <v>0</v>
      </c>
      <c r="AN172">
        <v>0</v>
      </c>
      <c r="AO172">
        <v>0</v>
      </c>
      <c r="AP172">
        <v>232</v>
      </c>
      <c r="AQ172">
        <v>1001829</v>
      </c>
    </row>
    <row r="173" spans="1:43" x14ac:dyDescent="0.25">
      <c r="A173" s="3" t="s">
        <v>5</v>
      </c>
      <c r="B173" s="3" t="s">
        <v>290</v>
      </c>
      <c r="C173" s="4" t="str">
        <f t="shared" si="8"/>
        <v>Clackmannanshire2019-20</v>
      </c>
      <c r="D173">
        <v>13</v>
      </c>
      <c r="E173">
        <v>70973</v>
      </c>
      <c r="F173">
        <v>0</v>
      </c>
      <c r="G173">
        <v>0</v>
      </c>
      <c r="H173">
        <v>0</v>
      </c>
      <c r="I173">
        <v>0</v>
      </c>
      <c r="J173">
        <v>0</v>
      </c>
      <c r="K173">
        <v>0</v>
      </c>
      <c r="L173">
        <v>0</v>
      </c>
      <c r="M173">
        <v>0</v>
      </c>
      <c r="N173">
        <v>0</v>
      </c>
      <c r="O173">
        <v>0</v>
      </c>
      <c r="P173">
        <v>16</v>
      </c>
      <c r="Q173">
        <v>0</v>
      </c>
      <c r="R173">
        <v>0</v>
      </c>
      <c r="S173">
        <v>0</v>
      </c>
      <c r="T173">
        <v>0</v>
      </c>
      <c r="U173">
        <v>0</v>
      </c>
      <c r="V173">
        <v>0</v>
      </c>
      <c r="W173">
        <v>0</v>
      </c>
      <c r="X173">
        <v>16</v>
      </c>
      <c r="Y173">
        <v>0</v>
      </c>
      <c r="Z173">
        <v>0</v>
      </c>
      <c r="AA173">
        <v>0</v>
      </c>
      <c r="AB173">
        <v>0</v>
      </c>
      <c r="AC173">
        <v>0</v>
      </c>
      <c r="AD173">
        <v>0</v>
      </c>
      <c r="AE173">
        <v>0</v>
      </c>
      <c r="AF173">
        <v>0</v>
      </c>
      <c r="AG173">
        <v>0</v>
      </c>
      <c r="AH173">
        <v>0</v>
      </c>
      <c r="AI173">
        <v>0</v>
      </c>
      <c r="AJ173">
        <v>16481</v>
      </c>
      <c r="AK173">
        <v>0</v>
      </c>
      <c r="AL173">
        <v>16481</v>
      </c>
      <c r="AM173">
        <v>0</v>
      </c>
      <c r="AN173">
        <v>0</v>
      </c>
      <c r="AO173">
        <v>0</v>
      </c>
      <c r="AP173">
        <v>29</v>
      </c>
      <c r="AQ173">
        <v>87454</v>
      </c>
    </row>
    <row r="174" spans="1:43" x14ac:dyDescent="0.25">
      <c r="A174" s="3" t="s">
        <v>6</v>
      </c>
      <c r="B174" s="3" t="s">
        <v>290</v>
      </c>
      <c r="C174" s="4" t="str">
        <f t="shared" si="8"/>
        <v>Dumfries &amp; Galloway2019-20</v>
      </c>
      <c r="D174">
        <v>258</v>
      </c>
      <c r="E174">
        <v>981960</v>
      </c>
      <c r="F174">
        <v>0</v>
      </c>
      <c r="G174">
        <v>0</v>
      </c>
      <c r="H174">
        <v>0</v>
      </c>
      <c r="I174">
        <v>0</v>
      </c>
      <c r="J174">
        <v>0</v>
      </c>
      <c r="K174">
        <v>0</v>
      </c>
      <c r="L174">
        <v>0</v>
      </c>
      <c r="M174">
        <v>0</v>
      </c>
      <c r="N174">
        <v>0</v>
      </c>
      <c r="O174">
        <v>0</v>
      </c>
      <c r="P174">
        <v>0</v>
      </c>
      <c r="Q174">
        <v>0</v>
      </c>
      <c r="R174">
        <v>0</v>
      </c>
      <c r="S174">
        <v>0</v>
      </c>
      <c r="T174">
        <v>0</v>
      </c>
      <c r="U174">
        <v>0</v>
      </c>
      <c r="V174">
        <v>0</v>
      </c>
      <c r="W174">
        <v>0</v>
      </c>
      <c r="X174">
        <v>0</v>
      </c>
      <c r="Y174">
        <v>0</v>
      </c>
      <c r="Z174">
        <v>0</v>
      </c>
      <c r="AA174">
        <v>0</v>
      </c>
      <c r="AB174">
        <v>0</v>
      </c>
      <c r="AC174">
        <v>0</v>
      </c>
      <c r="AD174">
        <v>0</v>
      </c>
      <c r="AE174">
        <v>0</v>
      </c>
      <c r="AF174">
        <v>0</v>
      </c>
      <c r="AG174">
        <v>0</v>
      </c>
      <c r="AH174">
        <v>0</v>
      </c>
      <c r="AI174">
        <v>0</v>
      </c>
      <c r="AJ174">
        <v>220000</v>
      </c>
      <c r="AK174">
        <v>0</v>
      </c>
      <c r="AL174">
        <v>0</v>
      </c>
      <c r="AM174">
        <v>220000</v>
      </c>
      <c r="AN174">
        <v>0</v>
      </c>
      <c r="AO174">
        <v>0</v>
      </c>
      <c r="AP174">
        <v>258</v>
      </c>
      <c r="AQ174">
        <v>1201960</v>
      </c>
    </row>
    <row r="175" spans="1:43" x14ac:dyDescent="0.25">
      <c r="A175" s="3" t="s">
        <v>7</v>
      </c>
      <c r="B175" s="3" t="s">
        <v>290</v>
      </c>
      <c r="C175" s="4" t="str">
        <f t="shared" si="8"/>
        <v>Dundee City2019-20</v>
      </c>
      <c r="D175">
        <v>98</v>
      </c>
      <c r="E175">
        <v>363708</v>
      </c>
      <c r="F175">
        <v>0</v>
      </c>
      <c r="G175">
        <v>0</v>
      </c>
      <c r="H175">
        <v>0</v>
      </c>
      <c r="I175">
        <v>0</v>
      </c>
      <c r="J175">
        <v>0</v>
      </c>
      <c r="K175">
        <v>0</v>
      </c>
      <c r="L175">
        <v>0</v>
      </c>
      <c r="M175">
        <v>0</v>
      </c>
      <c r="N175">
        <v>0</v>
      </c>
      <c r="O175">
        <v>0</v>
      </c>
      <c r="P175">
        <v>0</v>
      </c>
      <c r="Q175">
        <v>0</v>
      </c>
      <c r="R175">
        <v>0</v>
      </c>
      <c r="S175">
        <v>0</v>
      </c>
      <c r="T175">
        <v>0</v>
      </c>
      <c r="U175">
        <v>0</v>
      </c>
      <c r="V175">
        <v>0</v>
      </c>
      <c r="W175">
        <v>0</v>
      </c>
      <c r="X175">
        <v>0</v>
      </c>
      <c r="Y175">
        <v>0</v>
      </c>
      <c r="Z175">
        <v>595</v>
      </c>
      <c r="AA175">
        <v>622896</v>
      </c>
      <c r="AB175">
        <v>386</v>
      </c>
      <c r="AC175">
        <v>250050</v>
      </c>
      <c r="AD175">
        <v>0</v>
      </c>
      <c r="AE175">
        <v>0</v>
      </c>
      <c r="AF175">
        <v>0</v>
      </c>
      <c r="AG175">
        <v>0</v>
      </c>
      <c r="AH175">
        <v>209</v>
      </c>
      <c r="AI175">
        <v>372846</v>
      </c>
      <c r="AJ175">
        <v>288552</v>
      </c>
      <c r="AK175" t="s">
        <v>244</v>
      </c>
      <c r="AL175">
        <v>231419</v>
      </c>
      <c r="AM175">
        <v>57133</v>
      </c>
      <c r="AN175" t="s">
        <v>244</v>
      </c>
      <c r="AO175" t="s">
        <v>244</v>
      </c>
      <c r="AP175">
        <v>693</v>
      </c>
      <c r="AQ175">
        <v>1275156</v>
      </c>
    </row>
    <row r="176" spans="1:43" x14ac:dyDescent="0.25">
      <c r="A176" s="3" t="s">
        <v>8</v>
      </c>
      <c r="B176" s="3" t="s">
        <v>290</v>
      </c>
      <c r="C176" s="4" t="str">
        <f t="shared" si="8"/>
        <v>East Ayrshire2019-20</v>
      </c>
      <c r="D176">
        <v>194</v>
      </c>
      <c r="E176">
        <v>545859</v>
      </c>
      <c r="F176">
        <v>0</v>
      </c>
      <c r="G176">
        <v>0</v>
      </c>
      <c r="H176">
        <v>0</v>
      </c>
      <c r="I176">
        <v>0</v>
      </c>
      <c r="J176">
        <v>0</v>
      </c>
      <c r="K176">
        <v>0</v>
      </c>
      <c r="L176">
        <v>0</v>
      </c>
      <c r="M176">
        <v>0</v>
      </c>
      <c r="N176">
        <v>0</v>
      </c>
      <c r="O176">
        <v>0</v>
      </c>
      <c r="P176">
        <v>0</v>
      </c>
      <c r="Q176">
        <v>0</v>
      </c>
      <c r="R176">
        <v>0</v>
      </c>
      <c r="S176">
        <v>0</v>
      </c>
      <c r="T176">
        <v>0</v>
      </c>
      <c r="U176">
        <v>0</v>
      </c>
      <c r="V176">
        <v>0</v>
      </c>
      <c r="W176">
        <v>0</v>
      </c>
      <c r="X176">
        <v>0</v>
      </c>
      <c r="Y176">
        <v>0</v>
      </c>
      <c r="Z176">
        <v>0</v>
      </c>
      <c r="AA176">
        <v>0</v>
      </c>
      <c r="AB176">
        <v>0</v>
      </c>
      <c r="AC176">
        <v>0</v>
      </c>
      <c r="AD176">
        <v>0</v>
      </c>
      <c r="AE176">
        <v>0</v>
      </c>
      <c r="AF176">
        <v>0</v>
      </c>
      <c r="AG176">
        <v>0</v>
      </c>
      <c r="AH176">
        <v>0</v>
      </c>
      <c r="AI176">
        <v>0</v>
      </c>
      <c r="AJ176">
        <v>234094</v>
      </c>
      <c r="AK176">
        <v>2864</v>
      </c>
      <c r="AL176">
        <v>31230</v>
      </c>
      <c r="AM176">
        <v>200000</v>
      </c>
      <c r="AN176">
        <v>0</v>
      </c>
      <c r="AO176">
        <v>0</v>
      </c>
      <c r="AP176">
        <v>194</v>
      </c>
      <c r="AQ176">
        <v>779953</v>
      </c>
    </row>
    <row r="177" spans="1:43" x14ac:dyDescent="0.25">
      <c r="A177" s="3" t="s">
        <v>9</v>
      </c>
      <c r="B177" s="3" t="s">
        <v>290</v>
      </c>
      <c r="C177" s="4" t="str">
        <f t="shared" si="8"/>
        <v>East Dunbartonshire2019-20</v>
      </c>
      <c r="D177">
        <v>35</v>
      </c>
      <c r="E177">
        <v>139573</v>
      </c>
      <c r="F177">
        <v>0</v>
      </c>
      <c r="G177">
        <v>0</v>
      </c>
      <c r="H177">
        <v>0</v>
      </c>
      <c r="I177">
        <v>0</v>
      </c>
      <c r="J177">
        <v>0</v>
      </c>
      <c r="K177">
        <v>0</v>
      </c>
      <c r="L177">
        <v>0</v>
      </c>
      <c r="M177">
        <v>0</v>
      </c>
      <c r="N177">
        <v>0</v>
      </c>
      <c r="O177">
        <v>0</v>
      </c>
      <c r="P177">
        <v>0</v>
      </c>
      <c r="Q177">
        <v>0</v>
      </c>
      <c r="R177">
        <v>0</v>
      </c>
      <c r="S177">
        <v>0</v>
      </c>
      <c r="T177">
        <v>0</v>
      </c>
      <c r="U177">
        <v>0</v>
      </c>
      <c r="V177">
        <v>0</v>
      </c>
      <c r="W177">
        <v>0</v>
      </c>
      <c r="X177">
        <v>0</v>
      </c>
      <c r="Y177">
        <v>0</v>
      </c>
      <c r="Z177">
        <v>11</v>
      </c>
      <c r="AA177">
        <v>19633</v>
      </c>
      <c r="AB177">
        <v>11</v>
      </c>
      <c r="AC177">
        <v>19633</v>
      </c>
      <c r="AD177">
        <v>0</v>
      </c>
      <c r="AE177">
        <v>0</v>
      </c>
      <c r="AF177">
        <v>0</v>
      </c>
      <c r="AG177">
        <v>0</v>
      </c>
      <c r="AH177">
        <v>0</v>
      </c>
      <c r="AI177">
        <v>0</v>
      </c>
      <c r="AJ177">
        <v>245736</v>
      </c>
      <c r="AK177">
        <v>0</v>
      </c>
      <c r="AL177">
        <v>31736</v>
      </c>
      <c r="AM177">
        <v>214000</v>
      </c>
      <c r="AN177">
        <v>0</v>
      </c>
      <c r="AO177">
        <v>0</v>
      </c>
      <c r="AP177">
        <v>46</v>
      </c>
      <c r="AQ177">
        <v>404942</v>
      </c>
    </row>
    <row r="178" spans="1:43" x14ac:dyDescent="0.25">
      <c r="A178" s="3" t="s">
        <v>10</v>
      </c>
      <c r="B178" s="3" t="s">
        <v>290</v>
      </c>
      <c r="C178" s="4" t="str">
        <f t="shared" si="8"/>
        <v>East Lothian2019-20</v>
      </c>
      <c r="D178">
        <v>57</v>
      </c>
      <c r="E178">
        <v>358203.08</v>
      </c>
      <c r="F178">
        <v>0</v>
      </c>
      <c r="G178">
        <v>0</v>
      </c>
      <c r="H178">
        <v>0</v>
      </c>
      <c r="I178">
        <v>0</v>
      </c>
      <c r="J178">
        <v>0</v>
      </c>
      <c r="K178">
        <v>0</v>
      </c>
      <c r="L178">
        <v>0</v>
      </c>
      <c r="M178">
        <v>0</v>
      </c>
      <c r="N178">
        <v>0</v>
      </c>
      <c r="O178">
        <v>0</v>
      </c>
      <c r="P178">
        <v>0</v>
      </c>
      <c r="Q178">
        <v>0</v>
      </c>
      <c r="R178">
        <v>0</v>
      </c>
      <c r="S178">
        <v>0</v>
      </c>
      <c r="T178">
        <v>0</v>
      </c>
      <c r="U178">
        <v>0</v>
      </c>
      <c r="V178">
        <v>0</v>
      </c>
      <c r="W178">
        <v>0</v>
      </c>
      <c r="X178">
        <v>0</v>
      </c>
      <c r="Y178">
        <v>0</v>
      </c>
      <c r="Z178">
        <v>0</v>
      </c>
      <c r="AA178">
        <v>0</v>
      </c>
      <c r="AB178">
        <v>0</v>
      </c>
      <c r="AC178">
        <v>0</v>
      </c>
      <c r="AD178">
        <v>0</v>
      </c>
      <c r="AE178">
        <v>0</v>
      </c>
      <c r="AF178">
        <v>0</v>
      </c>
      <c r="AG178">
        <v>0</v>
      </c>
      <c r="AH178">
        <v>0</v>
      </c>
      <c r="AI178">
        <v>0</v>
      </c>
      <c r="AJ178">
        <v>354755</v>
      </c>
      <c r="AK178">
        <v>0</v>
      </c>
      <c r="AL178">
        <v>24864</v>
      </c>
      <c r="AM178">
        <v>329891</v>
      </c>
      <c r="AN178">
        <v>0</v>
      </c>
      <c r="AO178">
        <v>0</v>
      </c>
      <c r="AP178">
        <v>57</v>
      </c>
      <c r="AQ178">
        <v>712958.08000000007</v>
      </c>
    </row>
    <row r="179" spans="1:43" x14ac:dyDescent="0.25">
      <c r="A179" s="3" t="s">
        <v>11</v>
      </c>
      <c r="B179" s="3" t="s">
        <v>290</v>
      </c>
      <c r="C179" s="4" t="str">
        <f t="shared" si="8"/>
        <v>East Renfrewshire2019-20</v>
      </c>
      <c r="D179">
        <v>92</v>
      </c>
      <c r="E179">
        <v>264460</v>
      </c>
      <c r="F179">
        <v>0</v>
      </c>
      <c r="G179">
        <v>0</v>
      </c>
      <c r="H179">
        <v>0</v>
      </c>
      <c r="I179">
        <v>0</v>
      </c>
      <c r="J179">
        <v>0</v>
      </c>
      <c r="K179">
        <v>0</v>
      </c>
      <c r="L179">
        <v>0</v>
      </c>
      <c r="M179">
        <v>0</v>
      </c>
      <c r="N179">
        <v>0</v>
      </c>
      <c r="O179">
        <v>0</v>
      </c>
      <c r="P179">
        <v>0</v>
      </c>
      <c r="Q179">
        <v>0</v>
      </c>
      <c r="R179">
        <v>0</v>
      </c>
      <c r="S179">
        <v>0</v>
      </c>
      <c r="T179">
        <v>0</v>
      </c>
      <c r="U179">
        <v>0</v>
      </c>
      <c r="V179">
        <v>0</v>
      </c>
      <c r="W179">
        <v>0</v>
      </c>
      <c r="X179">
        <v>0</v>
      </c>
      <c r="Y179">
        <v>0</v>
      </c>
      <c r="Z179">
        <v>4</v>
      </c>
      <c r="AA179">
        <v>13336</v>
      </c>
      <c r="AB179">
        <v>4</v>
      </c>
      <c r="AC179">
        <v>13336</v>
      </c>
      <c r="AD179">
        <v>0</v>
      </c>
      <c r="AE179">
        <v>0</v>
      </c>
      <c r="AF179">
        <v>0</v>
      </c>
      <c r="AG179">
        <v>0</v>
      </c>
      <c r="AH179">
        <v>0</v>
      </c>
      <c r="AI179">
        <v>0</v>
      </c>
      <c r="AJ179">
        <v>201700</v>
      </c>
      <c r="AK179">
        <v>0</v>
      </c>
      <c r="AL179">
        <v>46700</v>
      </c>
      <c r="AM179">
        <v>155000</v>
      </c>
      <c r="AN179">
        <v>0</v>
      </c>
      <c r="AO179">
        <v>0</v>
      </c>
      <c r="AP179">
        <v>96</v>
      </c>
      <c r="AQ179">
        <v>479496</v>
      </c>
    </row>
    <row r="180" spans="1:43" x14ac:dyDescent="0.25">
      <c r="A180" s="57" t="s">
        <v>12</v>
      </c>
      <c r="B180" s="57" t="s">
        <v>290</v>
      </c>
      <c r="C180" s="58" t="str">
        <f t="shared" si="8"/>
        <v>Edinburgh, City of2019-20</v>
      </c>
      <c r="D180">
        <v>269</v>
      </c>
      <c r="E180">
        <v>1047629</v>
      </c>
      <c r="F180">
        <v>0</v>
      </c>
      <c r="G180">
        <v>0</v>
      </c>
      <c r="H180">
        <v>0</v>
      </c>
      <c r="I180">
        <v>0</v>
      </c>
      <c r="J180">
        <v>0</v>
      </c>
      <c r="K180">
        <v>0</v>
      </c>
      <c r="L180">
        <v>0</v>
      </c>
      <c r="M180">
        <v>0</v>
      </c>
      <c r="N180">
        <v>0</v>
      </c>
      <c r="O180">
        <v>0</v>
      </c>
      <c r="P180">
        <v>5689</v>
      </c>
      <c r="Q180">
        <v>733012</v>
      </c>
      <c r="R180">
        <v>0</v>
      </c>
      <c r="S180">
        <v>0</v>
      </c>
      <c r="T180">
        <v>0</v>
      </c>
      <c r="U180">
        <v>0</v>
      </c>
      <c r="V180">
        <v>8</v>
      </c>
      <c r="W180">
        <v>27183</v>
      </c>
      <c r="X180">
        <v>5681</v>
      </c>
      <c r="Y180">
        <v>705829</v>
      </c>
      <c r="Z180">
        <v>0</v>
      </c>
      <c r="AA180">
        <v>0</v>
      </c>
      <c r="AB180">
        <v>0</v>
      </c>
      <c r="AC180">
        <v>0</v>
      </c>
      <c r="AD180">
        <v>0</v>
      </c>
      <c r="AE180">
        <v>0</v>
      </c>
      <c r="AF180">
        <v>0</v>
      </c>
      <c r="AG180">
        <v>0</v>
      </c>
      <c r="AH180">
        <v>0</v>
      </c>
      <c r="AI180">
        <v>0</v>
      </c>
      <c r="AJ180">
        <v>0</v>
      </c>
      <c r="AK180">
        <v>0</v>
      </c>
      <c r="AL180">
        <v>0</v>
      </c>
      <c r="AM180">
        <v>0</v>
      </c>
      <c r="AN180">
        <v>0</v>
      </c>
      <c r="AO180">
        <v>0</v>
      </c>
      <c r="AP180">
        <v>5958</v>
      </c>
      <c r="AQ180">
        <v>1780641</v>
      </c>
    </row>
    <row r="181" spans="1:43" x14ac:dyDescent="0.25">
      <c r="A181" s="3" t="s">
        <v>14</v>
      </c>
      <c r="B181" s="3" t="s">
        <v>290</v>
      </c>
      <c r="C181" s="4" t="str">
        <f t="shared" si="8"/>
        <v>Falkirk2019-20</v>
      </c>
      <c r="D181">
        <v>69</v>
      </c>
      <c r="E181">
        <v>189189</v>
      </c>
      <c r="F181">
        <v>0</v>
      </c>
      <c r="G181">
        <v>0</v>
      </c>
      <c r="H181">
        <v>0</v>
      </c>
      <c r="I181">
        <v>0</v>
      </c>
      <c r="J181">
        <v>0</v>
      </c>
      <c r="K181">
        <v>0</v>
      </c>
      <c r="L181">
        <v>0</v>
      </c>
      <c r="M181">
        <v>0</v>
      </c>
      <c r="N181">
        <v>0</v>
      </c>
      <c r="O181">
        <v>0</v>
      </c>
      <c r="P181">
        <v>0</v>
      </c>
      <c r="Q181">
        <v>0</v>
      </c>
      <c r="R181">
        <v>0</v>
      </c>
      <c r="S181">
        <v>0</v>
      </c>
      <c r="T181">
        <v>0</v>
      </c>
      <c r="U181">
        <v>0</v>
      </c>
      <c r="V181">
        <v>0</v>
      </c>
      <c r="W181">
        <v>0</v>
      </c>
      <c r="X181">
        <v>0</v>
      </c>
      <c r="Y181">
        <v>0</v>
      </c>
      <c r="Z181">
        <v>0</v>
      </c>
      <c r="AA181">
        <v>0</v>
      </c>
      <c r="AB181">
        <v>0</v>
      </c>
      <c r="AC181">
        <v>0</v>
      </c>
      <c r="AD181">
        <v>0</v>
      </c>
      <c r="AE181">
        <v>0</v>
      </c>
      <c r="AF181">
        <v>0</v>
      </c>
      <c r="AG181">
        <v>0</v>
      </c>
      <c r="AH181">
        <v>0</v>
      </c>
      <c r="AI181">
        <v>0</v>
      </c>
      <c r="AJ181">
        <v>218851</v>
      </c>
      <c r="AK181">
        <v>47723</v>
      </c>
      <c r="AL181">
        <v>30906</v>
      </c>
      <c r="AM181">
        <v>140222</v>
      </c>
      <c r="AN181">
        <v>0</v>
      </c>
      <c r="AO181">
        <v>0</v>
      </c>
      <c r="AP181">
        <v>69</v>
      </c>
      <c r="AQ181">
        <v>408040</v>
      </c>
    </row>
    <row r="182" spans="1:43" x14ac:dyDescent="0.25">
      <c r="A182" s="3" t="s">
        <v>15</v>
      </c>
      <c r="B182" s="3" t="s">
        <v>290</v>
      </c>
      <c r="C182" s="4" t="str">
        <f t="shared" si="8"/>
        <v>Fife2019-20</v>
      </c>
      <c r="D182">
        <v>0</v>
      </c>
      <c r="E182">
        <v>1521137</v>
      </c>
      <c r="F182">
        <v>0</v>
      </c>
      <c r="G182">
        <v>0</v>
      </c>
      <c r="H182">
        <v>0</v>
      </c>
      <c r="I182">
        <v>0</v>
      </c>
      <c r="J182">
        <v>0</v>
      </c>
      <c r="K182">
        <v>0</v>
      </c>
      <c r="L182">
        <v>0</v>
      </c>
      <c r="M182">
        <v>0</v>
      </c>
      <c r="N182">
        <v>0</v>
      </c>
      <c r="O182">
        <v>0</v>
      </c>
      <c r="P182">
        <v>0</v>
      </c>
      <c r="Q182">
        <v>0</v>
      </c>
      <c r="R182">
        <v>0</v>
      </c>
      <c r="S182">
        <v>0</v>
      </c>
      <c r="T182">
        <v>0</v>
      </c>
      <c r="U182">
        <v>0</v>
      </c>
      <c r="V182">
        <v>0</v>
      </c>
      <c r="W182">
        <v>0</v>
      </c>
      <c r="X182">
        <v>0</v>
      </c>
      <c r="Y182">
        <v>0</v>
      </c>
      <c r="Z182">
        <v>924</v>
      </c>
      <c r="AA182">
        <v>136327</v>
      </c>
      <c r="AB182">
        <v>110</v>
      </c>
      <c r="AC182">
        <v>87427</v>
      </c>
      <c r="AD182">
        <v>0</v>
      </c>
      <c r="AE182">
        <v>0</v>
      </c>
      <c r="AF182">
        <v>0</v>
      </c>
      <c r="AG182">
        <v>0</v>
      </c>
      <c r="AH182">
        <v>814</v>
      </c>
      <c r="AI182">
        <v>48900</v>
      </c>
      <c r="AJ182">
        <v>617501</v>
      </c>
      <c r="AK182">
        <v>155530</v>
      </c>
      <c r="AL182">
        <v>174127</v>
      </c>
      <c r="AM182">
        <v>287844</v>
      </c>
      <c r="AN182">
        <v>0</v>
      </c>
      <c r="AO182">
        <v>0</v>
      </c>
      <c r="AP182">
        <v>1187</v>
      </c>
      <c r="AQ182">
        <v>2274965</v>
      </c>
    </row>
    <row r="183" spans="1:43" x14ac:dyDescent="0.25">
      <c r="A183" s="3" t="s">
        <v>16</v>
      </c>
      <c r="B183" s="3" t="s">
        <v>290</v>
      </c>
      <c r="C183" s="4" t="str">
        <f t="shared" si="8"/>
        <v>Glasgow City2019-20</v>
      </c>
      <c r="D183">
        <v>541</v>
      </c>
      <c r="E183">
        <v>2042754.99</v>
      </c>
      <c r="F183">
        <v>0</v>
      </c>
      <c r="G183">
        <v>0</v>
      </c>
      <c r="H183">
        <v>0</v>
      </c>
      <c r="I183">
        <v>0</v>
      </c>
      <c r="J183">
        <v>0</v>
      </c>
      <c r="K183">
        <v>0</v>
      </c>
      <c r="L183">
        <v>0</v>
      </c>
      <c r="M183">
        <v>0</v>
      </c>
      <c r="N183">
        <v>0</v>
      </c>
      <c r="O183">
        <v>0</v>
      </c>
      <c r="P183">
        <v>155</v>
      </c>
      <c r="Q183">
        <v>1800028.0499999998</v>
      </c>
      <c r="R183">
        <v>28</v>
      </c>
      <c r="S183">
        <v>84271.760000000038</v>
      </c>
      <c r="T183">
        <v>0</v>
      </c>
      <c r="U183">
        <v>0</v>
      </c>
      <c r="V183">
        <v>84</v>
      </c>
      <c r="W183">
        <v>71880.92</v>
      </c>
      <c r="X183">
        <v>43</v>
      </c>
      <c r="Y183">
        <v>1643875.3699999999</v>
      </c>
      <c r="Z183">
        <v>664</v>
      </c>
      <c r="AA183">
        <v>3715939.91</v>
      </c>
      <c r="AB183">
        <v>646</v>
      </c>
      <c r="AC183">
        <v>3704490.5100000002</v>
      </c>
      <c r="AD183">
        <v>0</v>
      </c>
      <c r="AE183">
        <v>0</v>
      </c>
      <c r="AF183">
        <v>0</v>
      </c>
      <c r="AG183">
        <v>0</v>
      </c>
      <c r="AH183">
        <v>18</v>
      </c>
      <c r="AI183">
        <v>11449.4</v>
      </c>
      <c r="AJ183">
        <v>516780.16</v>
      </c>
      <c r="AK183">
        <v>0</v>
      </c>
      <c r="AL183">
        <v>197870.3</v>
      </c>
      <c r="AM183">
        <v>200000</v>
      </c>
      <c r="AN183">
        <v>0</v>
      </c>
      <c r="AO183">
        <v>118909.86</v>
      </c>
      <c r="AP183">
        <v>1360</v>
      </c>
      <c r="AQ183">
        <v>8075503.1100000003</v>
      </c>
    </row>
    <row r="184" spans="1:43" x14ac:dyDescent="0.25">
      <c r="A184" s="3" t="s">
        <v>17</v>
      </c>
      <c r="B184" s="3" t="s">
        <v>290</v>
      </c>
      <c r="C184" s="4" t="str">
        <f t="shared" si="8"/>
        <v>Highland2019-20</v>
      </c>
      <c r="D184">
        <v>399</v>
      </c>
      <c r="E184">
        <v>2045257</v>
      </c>
      <c r="F184">
        <v>0</v>
      </c>
      <c r="G184">
        <v>0</v>
      </c>
      <c r="H184">
        <v>0</v>
      </c>
      <c r="I184">
        <v>0</v>
      </c>
      <c r="J184">
        <v>0</v>
      </c>
      <c r="K184">
        <v>0</v>
      </c>
      <c r="L184">
        <v>0</v>
      </c>
      <c r="M184">
        <v>0</v>
      </c>
      <c r="N184">
        <v>0</v>
      </c>
      <c r="O184">
        <v>0</v>
      </c>
      <c r="P184">
        <v>0</v>
      </c>
      <c r="Q184">
        <v>0</v>
      </c>
      <c r="R184">
        <v>0</v>
      </c>
      <c r="S184">
        <v>0</v>
      </c>
      <c r="T184">
        <v>0</v>
      </c>
      <c r="U184">
        <v>0</v>
      </c>
      <c r="V184">
        <v>0</v>
      </c>
      <c r="W184">
        <v>0</v>
      </c>
      <c r="X184">
        <v>0</v>
      </c>
      <c r="Y184">
        <v>0</v>
      </c>
      <c r="Z184">
        <v>40</v>
      </c>
      <c r="AA184">
        <v>298301</v>
      </c>
      <c r="AB184">
        <v>40</v>
      </c>
      <c r="AC184">
        <v>298301</v>
      </c>
      <c r="AD184">
        <v>0</v>
      </c>
      <c r="AE184">
        <v>0</v>
      </c>
      <c r="AF184">
        <v>0</v>
      </c>
      <c r="AG184">
        <v>0</v>
      </c>
      <c r="AH184">
        <v>0</v>
      </c>
      <c r="AI184">
        <v>0</v>
      </c>
      <c r="AJ184">
        <v>0</v>
      </c>
      <c r="AK184">
        <v>0</v>
      </c>
      <c r="AL184">
        <v>0</v>
      </c>
      <c r="AM184">
        <v>0</v>
      </c>
      <c r="AN184">
        <v>0</v>
      </c>
      <c r="AO184">
        <v>0</v>
      </c>
      <c r="AP184">
        <v>439</v>
      </c>
      <c r="AQ184">
        <v>2343558</v>
      </c>
    </row>
    <row r="185" spans="1:43" x14ac:dyDescent="0.25">
      <c r="A185" s="3" t="s">
        <v>18</v>
      </c>
      <c r="B185" s="3" t="s">
        <v>290</v>
      </c>
      <c r="C185" s="4" t="str">
        <f t="shared" si="8"/>
        <v>Inverclyde2019-20</v>
      </c>
      <c r="D185">
        <v>169</v>
      </c>
      <c r="E185">
        <v>610160.88</v>
      </c>
      <c r="F185">
        <v>0</v>
      </c>
      <c r="G185">
        <v>0</v>
      </c>
      <c r="H185">
        <v>0</v>
      </c>
      <c r="I185">
        <v>0</v>
      </c>
      <c r="J185">
        <v>0</v>
      </c>
      <c r="K185">
        <v>0</v>
      </c>
      <c r="L185">
        <v>0</v>
      </c>
      <c r="M185">
        <v>0</v>
      </c>
      <c r="N185">
        <v>0</v>
      </c>
      <c r="O185">
        <v>0</v>
      </c>
      <c r="P185">
        <v>0</v>
      </c>
      <c r="Q185">
        <v>0</v>
      </c>
      <c r="R185">
        <v>0</v>
      </c>
      <c r="S185">
        <v>0</v>
      </c>
      <c r="T185">
        <v>0</v>
      </c>
      <c r="U185">
        <v>0</v>
      </c>
      <c r="V185">
        <v>0</v>
      </c>
      <c r="W185">
        <v>0</v>
      </c>
      <c r="X185">
        <v>0</v>
      </c>
      <c r="Y185">
        <v>0</v>
      </c>
      <c r="Z185">
        <v>0</v>
      </c>
      <c r="AA185">
        <v>0</v>
      </c>
      <c r="AB185">
        <v>0</v>
      </c>
      <c r="AC185">
        <v>0</v>
      </c>
      <c r="AD185">
        <v>0</v>
      </c>
      <c r="AE185">
        <v>0</v>
      </c>
      <c r="AF185">
        <v>0</v>
      </c>
      <c r="AG185">
        <v>0</v>
      </c>
      <c r="AH185">
        <v>0</v>
      </c>
      <c r="AI185">
        <v>0</v>
      </c>
      <c r="AJ185">
        <v>129000</v>
      </c>
      <c r="AK185">
        <v>0</v>
      </c>
      <c r="AL185">
        <v>0</v>
      </c>
      <c r="AM185">
        <v>129000</v>
      </c>
      <c r="AN185">
        <v>0</v>
      </c>
      <c r="AO185">
        <v>0</v>
      </c>
      <c r="AP185">
        <v>169</v>
      </c>
      <c r="AQ185">
        <v>739160.88</v>
      </c>
    </row>
    <row r="186" spans="1:43" x14ac:dyDescent="0.25">
      <c r="A186" s="3" t="s">
        <v>19</v>
      </c>
      <c r="B186" s="3" t="s">
        <v>290</v>
      </c>
      <c r="C186" s="4" t="str">
        <f t="shared" si="8"/>
        <v>Midlothian2019-20</v>
      </c>
      <c r="D186">
        <v>55</v>
      </c>
      <c r="E186">
        <v>224718</v>
      </c>
      <c r="F186">
        <v>0</v>
      </c>
      <c r="G186">
        <v>0</v>
      </c>
      <c r="H186">
        <v>0</v>
      </c>
      <c r="I186">
        <v>0</v>
      </c>
      <c r="J186">
        <v>0</v>
      </c>
      <c r="K186">
        <v>0</v>
      </c>
      <c r="L186">
        <v>0</v>
      </c>
      <c r="M186">
        <v>0</v>
      </c>
      <c r="N186">
        <v>0</v>
      </c>
      <c r="O186">
        <v>0</v>
      </c>
      <c r="P186">
        <v>0</v>
      </c>
      <c r="Q186">
        <v>0</v>
      </c>
      <c r="R186">
        <v>0</v>
      </c>
      <c r="S186">
        <v>0</v>
      </c>
      <c r="T186">
        <v>0</v>
      </c>
      <c r="U186">
        <v>0</v>
      </c>
      <c r="V186">
        <v>0</v>
      </c>
      <c r="W186">
        <v>0</v>
      </c>
      <c r="X186">
        <v>0</v>
      </c>
      <c r="Y186">
        <v>0</v>
      </c>
      <c r="Z186">
        <v>44</v>
      </c>
      <c r="AA186">
        <v>4000</v>
      </c>
      <c r="AB186">
        <v>5</v>
      </c>
      <c r="AC186">
        <v>4000</v>
      </c>
      <c r="AD186">
        <v>0</v>
      </c>
      <c r="AE186">
        <v>0</v>
      </c>
      <c r="AF186">
        <v>0</v>
      </c>
      <c r="AG186">
        <v>0</v>
      </c>
      <c r="AH186">
        <v>39</v>
      </c>
      <c r="AI186">
        <v>0</v>
      </c>
      <c r="AJ186">
        <v>37588</v>
      </c>
      <c r="AK186">
        <v>0</v>
      </c>
      <c r="AL186">
        <v>37588</v>
      </c>
      <c r="AM186" t="s">
        <v>226</v>
      </c>
      <c r="AN186">
        <v>0</v>
      </c>
      <c r="AO186">
        <v>0</v>
      </c>
      <c r="AP186">
        <v>99</v>
      </c>
      <c r="AQ186">
        <v>266306</v>
      </c>
    </row>
    <row r="187" spans="1:43" x14ac:dyDescent="0.25">
      <c r="A187" s="3" t="s">
        <v>20</v>
      </c>
      <c r="B187" s="3" t="s">
        <v>290</v>
      </c>
      <c r="C187" s="4" t="str">
        <f t="shared" si="8"/>
        <v>Moray2019-20</v>
      </c>
      <c r="D187">
        <v>67</v>
      </c>
      <c r="E187">
        <v>507000</v>
      </c>
      <c r="F187">
        <v>0</v>
      </c>
      <c r="G187">
        <v>0</v>
      </c>
      <c r="H187">
        <v>0</v>
      </c>
      <c r="I187">
        <v>0</v>
      </c>
      <c r="J187">
        <v>0</v>
      </c>
      <c r="K187">
        <v>0</v>
      </c>
      <c r="L187">
        <v>0</v>
      </c>
      <c r="M187">
        <v>0</v>
      </c>
      <c r="N187">
        <v>0</v>
      </c>
      <c r="O187">
        <v>0</v>
      </c>
      <c r="P187">
        <v>0</v>
      </c>
      <c r="Q187">
        <v>0</v>
      </c>
      <c r="R187">
        <v>0</v>
      </c>
      <c r="S187">
        <v>0</v>
      </c>
      <c r="T187">
        <v>0</v>
      </c>
      <c r="U187">
        <v>0</v>
      </c>
      <c r="V187">
        <v>0</v>
      </c>
      <c r="W187">
        <v>0</v>
      </c>
      <c r="X187">
        <v>0</v>
      </c>
      <c r="Y187">
        <v>0</v>
      </c>
      <c r="Z187">
        <v>20</v>
      </c>
      <c r="AA187">
        <v>31000</v>
      </c>
      <c r="AB187">
        <v>20</v>
      </c>
      <c r="AC187">
        <v>31000</v>
      </c>
      <c r="AD187">
        <v>0</v>
      </c>
      <c r="AE187">
        <v>0</v>
      </c>
      <c r="AF187">
        <v>0</v>
      </c>
      <c r="AG187">
        <v>0</v>
      </c>
      <c r="AH187">
        <v>0</v>
      </c>
      <c r="AI187">
        <v>0</v>
      </c>
      <c r="AJ187">
        <v>163000</v>
      </c>
      <c r="AK187">
        <v>0</v>
      </c>
      <c r="AL187">
        <v>0</v>
      </c>
      <c r="AM187">
        <v>163000</v>
      </c>
      <c r="AN187">
        <v>0</v>
      </c>
      <c r="AO187">
        <v>0</v>
      </c>
      <c r="AP187">
        <v>87</v>
      </c>
      <c r="AQ187">
        <v>701000</v>
      </c>
    </row>
    <row r="188" spans="1:43" x14ac:dyDescent="0.25">
      <c r="A188" s="3" t="s">
        <v>269</v>
      </c>
      <c r="B188" s="3" t="s">
        <v>290</v>
      </c>
      <c r="C188" s="4" t="str">
        <f t="shared" si="8"/>
        <v>Na h-Eileanan Siar2019-20</v>
      </c>
      <c r="D188">
        <v>111</v>
      </c>
      <c r="E188">
        <v>613496</v>
      </c>
      <c r="F188">
        <v>0</v>
      </c>
      <c r="G188">
        <v>0</v>
      </c>
      <c r="H188">
        <v>0</v>
      </c>
      <c r="I188">
        <v>0</v>
      </c>
      <c r="J188">
        <v>0</v>
      </c>
      <c r="K188">
        <v>0</v>
      </c>
      <c r="L188">
        <v>0</v>
      </c>
      <c r="M188">
        <v>0</v>
      </c>
      <c r="N188">
        <v>0</v>
      </c>
      <c r="O188">
        <v>0</v>
      </c>
      <c r="P188">
        <v>0</v>
      </c>
      <c r="Q188">
        <v>0</v>
      </c>
      <c r="R188">
        <v>0</v>
      </c>
      <c r="S188">
        <v>0</v>
      </c>
      <c r="T188">
        <v>0</v>
      </c>
      <c r="U188">
        <v>0</v>
      </c>
      <c r="V188">
        <v>0</v>
      </c>
      <c r="W188">
        <v>0</v>
      </c>
      <c r="X188">
        <v>0</v>
      </c>
      <c r="Y188">
        <v>0</v>
      </c>
      <c r="Z188">
        <v>0</v>
      </c>
      <c r="AA188">
        <v>0</v>
      </c>
      <c r="AB188">
        <v>0</v>
      </c>
      <c r="AC188">
        <v>0</v>
      </c>
      <c r="AD188">
        <v>0</v>
      </c>
      <c r="AE188">
        <v>0</v>
      </c>
      <c r="AF188">
        <v>0</v>
      </c>
      <c r="AG188">
        <v>0</v>
      </c>
      <c r="AH188">
        <v>0</v>
      </c>
      <c r="AI188">
        <v>0</v>
      </c>
      <c r="AJ188">
        <v>308000</v>
      </c>
      <c r="AK188">
        <v>0</v>
      </c>
      <c r="AL188">
        <v>0</v>
      </c>
      <c r="AM188">
        <v>308000</v>
      </c>
      <c r="AN188">
        <v>0</v>
      </c>
      <c r="AO188">
        <v>0</v>
      </c>
      <c r="AP188">
        <v>111</v>
      </c>
      <c r="AQ188">
        <v>921496</v>
      </c>
    </row>
    <row r="189" spans="1:43" x14ac:dyDescent="0.25">
      <c r="A189" s="3" t="s">
        <v>21</v>
      </c>
      <c r="B189" s="3" t="s">
        <v>290</v>
      </c>
      <c r="C189" s="4" t="str">
        <f t="shared" si="8"/>
        <v>North Ayrshire2019-20</v>
      </c>
      <c r="D189">
        <v>179</v>
      </c>
      <c r="E189">
        <v>611787</v>
      </c>
      <c r="F189">
        <v>0</v>
      </c>
      <c r="G189">
        <v>0</v>
      </c>
      <c r="H189">
        <v>0</v>
      </c>
      <c r="I189">
        <v>0</v>
      </c>
      <c r="J189">
        <v>0</v>
      </c>
      <c r="K189">
        <v>0</v>
      </c>
      <c r="L189">
        <v>0</v>
      </c>
      <c r="M189">
        <v>0</v>
      </c>
      <c r="N189">
        <v>0</v>
      </c>
      <c r="O189">
        <v>0</v>
      </c>
      <c r="P189">
        <v>0</v>
      </c>
      <c r="Q189">
        <v>0</v>
      </c>
      <c r="R189">
        <v>0</v>
      </c>
      <c r="S189">
        <v>0</v>
      </c>
      <c r="T189">
        <v>0</v>
      </c>
      <c r="U189">
        <v>0</v>
      </c>
      <c r="V189">
        <v>0</v>
      </c>
      <c r="W189">
        <v>0</v>
      </c>
      <c r="X189">
        <v>0</v>
      </c>
      <c r="Y189">
        <v>0</v>
      </c>
      <c r="Z189">
        <v>0</v>
      </c>
      <c r="AA189">
        <v>0</v>
      </c>
      <c r="AB189">
        <v>0</v>
      </c>
      <c r="AC189">
        <v>0</v>
      </c>
      <c r="AD189">
        <v>0</v>
      </c>
      <c r="AE189">
        <v>0</v>
      </c>
      <c r="AF189">
        <v>0</v>
      </c>
      <c r="AG189">
        <v>0</v>
      </c>
      <c r="AH189">
        <v>0</v>
      </c>
      <c r="AI189">
        <v>0</v>
      </c>
      <c r="AJ189">
        <v>27288</v>
      </c>
      <c r="AK189">
        <v>0</v>
      </c>
      <c r="AL189">
        <v>27288</v>
      </c>
      <c r="AM189">
        <v>0</v>
      </c>
      <c r="AN189">
        <v>0</v>
      </c>
      <c r="AO189">
        <v>0</v>
      </c>
      <c r="AP189">
        <v>179</v>
      </c>
      <c r="AQ189">
        <v>639075</v>
      </c>
    </row>
    <row r="190" spans="1:43" x14ac:dyDescent="0.25">
      <c r="A190" s="3" t="s">
        <v>22</v>
      </c>
      <c r="B190" s="3" t="s">
        <v>290</v>
      </c>
      <c r="C190" s="4" t="str">
        <f t="shared" si="8"/>
        <v>North Lanarkshire2019-20</v>
      </c>
      <c r="D190">
        <v>348</v>
      </c>
      <c r="E190">
        <v>1183690</v>
      </c>
      <c r="F190">
        <v>0</v>
      </c>
      <c r="G190">
        <v>0</v>
      </c>
      <c r="H190">
        <v>0</v>
      </c>
      <c r="I190">
        <v>0</v>
      </c>
      <c r="J190">
        <v>0</v>
      </c>
      <c r="K190">
        <v>0</v>
      </c>
      <c r="L190">
        <v>0</v>
      </c>
      <c r="M190">
        <v>0</v>
      </c>
      <c r="N190">
        <v>0</v>
      </c>
      <c r="O190">
        <v>0</v>
      </c>
      <c r="P190">
        <v>0</v>
      </c>
      <c r="Q190">
        <v>0</v>
      </c>
      <c r="R190">
        <v>0</v>
      </c>
      <c r="S190">
        <v>0</v>
      </c>
      <c r="T190">
        <v>0</v>
      </c>
      <c r="U190">
        <v>0</v>
      </c>
      <c r="V190">
        <v>0</v>
      </c>
      <c r="W190">
        <v>0</v>
      </c>
      <c r="X190">
        <v>0</v>
      </c>
      <c r="Y190">
        <v>0</v>
      </c>
      <c r="Z190">
        <v>840</v>
      </c>
      <c r="AA190">
        <v>670336</v>
      </c>
      <c r="AB190">
        <v>180</v>
      </c>
      <c r="AC190">
        <v>663691</v>
      </c>
      <c r="AD190">
        <v>0</v>
      </c>
      <c r="AE190">
        <v>0</v>
      </c>
      <c r="AF190">
        <v>1</v>
      </c>
      <c r="AG190">
        <v>6645</v>
      </c>
      <c r="AH190">
        <v>659</v>
      </c>
      <c r="AI190">
        <v>0</v>
      </c>
      <c r="AJ190">
        <v>0</v>
      </c>
      <c r="AK190">
        <v>0</v>
      </c>
      <c r="AL190">
        <v>0</v>
      </c>
      <c r="AM190">
        <v>0</v>
      </c>
      <c r="AN190">
        <v>0</v>
      </c>
      <c r="AO190">
        <v>0</v>
      </c>
      <c r="AP190">
        <v>1188</v>
      </c>
      <c r="AQ190">
        <v>1854026</v>
      </c>
    </row>
    <row r="191" spans="1:43" x14ac:dyDescent="0.25">
      <c r="A191" s="3" t="s">
        <v>23</v>
      </c>
      <c r="B191" s="3" t="s">
        <v>290</v>
      </c>
      <c r="C191" s="4" t="str">
        <f t="shared" si="8"/>
        <v>Orkney2019-20</v>
      </c>
      <c r="D191">
        <v>51</v>
      </c>
      <c r="E191">
        <v>204632</v>
      </c>
      <c r="F191">
        <v>0</v>
      </c>
      <c r="G191">
        <v>0</v>
      </c>
      <c r="H191">
        <v>0</v>
      </c>
      <c r="I191">
        <v>0</v>
      </c>
      <c r="J191">
        <v>0</v>
      </c>
      <c r="K191">
        <v>0</v>
      </c>
      <c r="L191">
        <v>0</v>
      </c>
      <c r="M191">
        <v>0</v>
      </c>
      <c r="N191">
        <v>0</v>
      </c>
      <c r="O191">
        <v>0</v>
      </c>
      <c r="P191">
        <v>0</v>
      </c>
      <c r="Q191">
        <v>0</v>
      </c>
      <c r="R191">
        <v>0</v>
      </c>
      <c r="S191">
        <v>0</v>
      </c>
      <c r="T191">
        <v>0</v>
      </c>
      <c r="U191">
        <v>0</v>
      </c>
      <c r="V191">
        <v>0</v>
      </c>
      <c r="W191">
        <v>0</v>
      </c>
      <c r="X191">
        <v>0</v>
      </c>
      <c r="Y191">
        <v>0</v>
      </c>
      <c r="Z191">
        <v>1213</v>
      </c>
      <c r="AA191">
        <v>56011</v>
      </c>
      <c r="AB191">
        <v>37</v>
      </c>
      <c r="AC191">
        <v>20860</v>
      </c>
      <c r="AD191">
        <v>0</v>
      </c>
      <c r="AE191">
        <v>0</v>
      </c>
      <c r="AF191">
        <v>0</v>
      </c>
      <c r="AG191">
        <v>0</v>
      </c>
      <c r="AH191">
        <v>1176</v>
      </c>
      <c r="AI191">
        <v>35151</v>
      </c>
      <c r="AJ191">
        <v>263310</v>
      </c>
      <c r="AK191">
        <v>0</v>
      </c>
      <c r="AL191">
        <v>0</v>
      </c>
      <c r="AM191">
        <v>263310</v>
      </c>
      <c r="AN191">
        <v>0</v>
      </c>
      <c r="AO191">
        <v>0</v>
      </c>
      <c r="AP191">
        <v>1264</v>
      </c>
      <c r="AQ191">
        <v>523953</v>
      </c>
    </row>
    <row r="192" spans="1:43" x14ac:dyDescent="0.25">
      <c r="A192" s="3" t="s">
        <v>24</v>
      </c>
      <c r="B192" s="3" t="s">
        <v>290</v>
      </c>
      <c r="C192" s="4" t="str">
        <f t="shared" si="8"/>
        <v>Perth &amp; Kinross2019-20</v>
      </c>
      <c r="D192">
        <v>200</v>
      </c>
      <c r="E192">
        <v>757032</v>
      </c>
      <c r="F192">
        <v>0</v>
      </c>
      <c r="G192">
        <v>0</v>
      </c>
      <c r="H192">
        <v>0</v>
      </c>
      <c r="I192">
        <v>0</v>
      </c>
      <c r="J192">
        <v>0</v>
      </c>
      <c r="K192">
        <v>0</v>
      </c>
      <c r="L192">
        <v>0</v>
      </c>
      <c r="M192">
        <v>0</v>
      </c>
      <c r="N192">
        <v>0</v>
      </c>
      <c r="O192">
        <v>0</v>
      </c>
      <c r="P192">
        <v>2</v>
      </c>
      <c r="Q192">
        <v>13882</v>
      </c>
      <c r="R192">
        <v>0</v>
      </c>
      <c r="S192">
        <v>0</v>
      </c>
      <c r="T192">
        <v>0</v>
      </c>
      <c r="U192">
        <v>0</v>
      </c>
      <c r="V192">
        <v>2</v>
      </c>
      <c r="W192">
        <v>13882</v>
      </c>
      <c r="X192">
        <v>0</v>
      </c>
      <c r="Y192">
        <v>0</v>
      </c>
      <c r="Z192">
        <v>136</v>
      </c>
      <c r="AA192">
        <v>63664</v>
      </c>
      <c r="AB192">
        <v>0</v>
      </c>
      <c r="AC192">
        <v>0</v>
      </c>
      <c r="AD192">
        <v>0</v>
      </c>
      <c r="AE192">
        <v>0</v>
      </c>
      <c r="AF192">
        <v>1</v>
      </c>
      <c r="AG192">
        <v>6941</v>
      </c>
      <c r="AH192">
        <v>135</v>
      </c>
      <c r="AI192">
        <v>56723</v>
      </c>
      <c r="AJ192">
        <v>277350</v>
      </c>
      <c r="AK192">
        <v>0</v>
      </c>
      <c r="AL192">
        <v>0</v>
      </c>
      <c r="AM192">
        <v>277350</v>
      </c>
      <c r="AN192">
        <v>0</v>
      </c>
      <c r="AO192">
        <v>0</v>
      </c>
      <c r="AP192">
        <v>338</v>
      </c>
      <c r="AQ192">
        <v>1111928</v>
      </c>
    </row>
    <row r="193" spans="1:43" x14ac:dyDescent="0.25">
      <c r="A193" s="3" t="s">
        <v>25</v>
      </c>
      <c r="B193" s="3" t="s">
        <v>290</v>
      </c>
      <c r="C193" s="4" t="str">
        <f t="shared" si="8"/>
        <v>Renfrewshire2019-20</v>
      </c>
      <c r="D193">
        <v>145</v>
      </c>
      <c r="E193">
        <v>512000</v>
      </c>
      <c r="F193">
        <v>0</v>
      </c>
      <c r="G193">
        <v>0</v>
      </c>
      <c r="H193">
        <v>0</v>
      </c>
      <c r="I193">
        <v>0</v>
      </c>
      <c r="J193">
        <v>0</v>
      </c>
      <c r="K193">
        <v>0</v>
      </c>
      <c r="L193">
        <v>0</v>
      </c>
      <c r="M193">
        <v>0</v>
      </c>
      <c r="N193">
        <v>0</v>
      </c>
      <c r="O193">
        <v>0</v>
      </c>
      <c r="P193">
        <v>0</v>
      </c>
      <c r="Q193">
        <v>0</v>
      </c>
      <c r="R193">
        <v>0</v>
      </c>
      <c r="S193">
        <v>0</v>
      </c>
      <c r="T193">
        <v>0</v>
      </c>
      <c r="U193">
        <v>0</v>
      </c>
      <c r="V193">
        <v>0</v>
      </c>
      <c r="W193">
        <v>0</v>
      </c>
      <c r="X193">
        <v>0</v>
      </c>
      <c r="Y193">
        <v>0</v>
      </c>
      <c r="Z193">
        <v>284</v>
      </c>
      <c r="AA193">
        <v>61000</v>
      </c>
      <c r="AB193">
        <v>283</v>
      </c>
      <c r="AC193">
        <v>60000</v>
      </c>
      <c r="AD193">
        <v>0</v>
      </c>
      <c r="AE193">
        <v>0</v>
      </c>
      <c r="AF193">
        <v>1</v>
      </c>
      <c r="AG193">
        <v>1000</v>
      </c>
      <c r="AH193">
        <v>0</v>
      </c>
      <c r="AI193">
        <v>0</v>
      </c>
      <c r="AJ193">
        <v>416000</v>
      </c>
      <c r="AK193">
        <v>0</v>
      </c>
      <c r="AL193">
        <v>149000</v>
      </c>
      <c r="AM193">
        <v>263000</v>
      </c>
      <c r="AN193">
        <v>0</v>
      </c>
      <c r="AO193">
        <v>4000</v>
      </c>
      <c r="AP193">
        <v>429</v>
      </c>
      <c r="AQ193">
        <v>989000</v>
      </c>
    </row>
    <row r="194" spans="1:43" x14ac:dyDescent="0.25">
      <c r="A194" s="3" t="s">
        <v>26</v>
      </c>
      <c r="B194" s="3" t="s">
        <v>290</v>
      </c>
      <c r="C194" s="4" t="str">
        <f t="shared" si="8"/>
        <v>Scottish Borders, The2019-20</v>
      </c>
      <c r="D194">
        <v>90</v>
      </c>
      <c r="E194">
        <v>439000</v>
      </c>
      <c r="F194">
        <v>0</v>
      </c>
      <c r="G194">
        <v>0</v>
      </c>
      <c r="H194">
        <v>0</v>
      </c>
      <c r="I194">
        <v>0</v>
      </c>
      <c r="J194">
        <v>0</v>
      </c>
      <c r="K194">
        <v>0</v>
      </c>
      <c r="L194">
        <v>0</v>
      </c>
      <c r="M194">
        <v>0</v>
      </c>
      <c r="N194">
        <v>0</v>
      </c>
      <c r="O194">
        <v>0</v>
      </c>
      <c r="P194">
        <v>5</v>
      </c>
      <c r="Q194">
        <v>91000</v>
      </c>
      <c r="R194">
        <v>5</v>
      </c>
      <c r="S194">
        <v>91000</v>
      </c>
      <c r="T194">
        <v>0</v>
      </c>
      <c r="U194">
        <v>0</v>
      </c>
      <c r="V194">
        <v>0</v>
      </c>
      <c r="W194">
        <v>0</v>
      </c>
      <c r="X194">
        <v>0</v>
      </c>
      <c r="Y194">
        <v>0</v>
      </c>
      <c r="Z194">
        <v>8</v>
      </c>
      <c r="AA194">
        <v>0</v>
      </c>
      <c r="AB194" t="s">
        <v>272</v>
      </c>
      <c r="AC194" t="s">
        <v>272</v>
      </c>
      <c r="AD194" t="s">
        <v>272</v>
      </c>
      <c r="AE194" t="s">
        <v>272</v>
      </c>
      <c r="AF194">
        <v>8</v>
      </c>
      <c r="AG194">
        <v>0</v>
      </c>
      <c r="AH194" t="s">
        <v>272</v>
      </c>
      <c r="AI194" t="s">
        <v>272</v>
      </c>
      <c r="AJ194">
        <v>344233</v>
      </c>
      <c r="AK194">
        <v>0</v>
      </c>
      <c r="AL194">
        <v>59276</v>
      </c>
      <c r="AM194">
        <v>284957</v>
      </c>
      <c r="AN194">
        <v>0</v>
      </c>
      <c r="AO194">
        <v>0</v>
      </c>
      <c r="AP194">
        <v>103</v>
      </c>
      <c r="AQ194">
        <v>874233</v>
      </c>
    </row>
    <row r="195" spans="1:43" x14ac:dyDescent="0.25">
      <c r="A195" s="3" t="s">
        <v>27</v>
      </c>
      <c r="B195" s="3" t="s">
        <v>290</v>
      </c>
      <c r="C195" s="4" t="str">
        <f t="shared" si="8"/>
        <v>Shetland2019-20</v>
      </c>
      <c r="D195">
        <v>18</v>
      </c>
      <c r="E195">
        <v>126431</v>
      </c>
      <c r="F195">
        <v>0</v>
      </c>
      <c r="G195">
        <v>0</v>
      </c>
      <c r="H195">
        <v>0</v>
      </c>
      <c r="I195">
        <v>0</v>
      </c>
      <c r="J195">
        <v>0</v>
      </c>
      <c r="K195">
        <v>0</v>
      </c>
      <c r="L195">
        <v>0</v>
      </c>
      <c r="M195">
        <v>0</v>
      </c>
      <c r="N195">
        <v>0</v>
      </c>
      <c r="O195">
        <v>0</v>
      </c>
      <c r="P195">
        <v>0</v>
      </c>
      <c r="Q195">
        <v>0</v>
      </c>
      <c r="R195">
        <v>0</v>
      </c>
      <c r="S195">
        <v>0</v>
      </c>
      <c r="T195">
        <v>0</v>
      </c>
      <c r="U195">
        <v>0</v>
      </c>
      <c r="V195">
        <v>0</v>
      </c>
      <c r="W195">
        <v>0</v>
      </c>
      <c r="X195">
        <v>0</v>
      </c>
      <c r="Y195">
        <v>0</v>
      </c>
      <c r="Z195">
        <v>0</v>
      </c>
      <c r="AA195">
        <v>0</v>
      </c>
      <c r="AB195">
        <v>0</v>
      </c>
      <c r="AC195">
        <v>0</v>
      </c>
      <c r="AD195">
        <v>0</v>
      </c>
      <c r="AE195">
        <v>0</v>
      </c>
      <c r="AF195">
        <v>0</v>
      </c>
      <c r="AG195">
        <v>0</v>
      </c>
      <c r="AH195">
        <v>0</v>
      </c>
      <c r="AI195">
        <v>0</v>
      </c>
      <c r="AJ195">
        <v>0</v>
      </c>
      <c r="AK195">
        <v>0</v>
      </c>
      <c r="AL195">
        <v>0</v>
      </c>
      <c r="AM195">
        <v>0</v>
      </c>
      <c r="AN195">
        <v>0</v>
      </c>
      <c r="AO195">
        <v>0</v>
      </c>
      <c r="AP195">
        <v>18</v>
      </c>
      <c r="AQ195">
        <v>126431</v>
      </c>
    </row>
    <row r="196" spans="1:43" x14ac:dyDescent="0.25">
      <c r="A196" s="3" t="s">
        <v>28</v>
      </c>
      <c r="B196" s="3" t="s">
        <v>290</v>
      </c>
      <c r="C196" s="4" t="str">
        <f t="shared" si="8"/>
        <v>South Ayrshire2019-20</v>
      </c>
      <c r="D196">
        <v>128</v>
      </c>
      <c r="E196">
        <v>490077</v>
      </c>
      <c r="F196">
        <v>0</v>
      </c>
      <c r="G196">
        <v>0</v>
      </c>
      <c r="H196">
        <v>0</v>
      </c>
      <c r="I196">
        <v>0</v>
      </c>
      <c r="J196">
        <v>0</v>
      </c>
      <c r="K196">
        <v>0</v>
      </c>
      <c r="L196">
        <v>0</v>
      </c>
      <c r="M196">
        <v>0</v>
      </c>
      <c r="N196">
        <v>0</v>
      </c>
      <c r="O196">
        <v>0</v>
      </c>
      <c r="P196">
        <v>0</v>
      </c>
      <c r="Q196">
        <v>0</v>
      </c>
      <c r="R196">
        <v>0</v>
      </c>
      <c r="S196">
        <v>0</v>
      </c>
      <c r="T196">
        <v>0</v>
      </c>
      <c r="U196">
        <v>0</v>
      </c>
      <c r="V196">
        <v>0</v>
      </c>
      <c r="W196">
        <v>0</v>
      </c>
      <c r="X196">
        <v>0</v>
      </c>
      <c r="Y196">
        <v>0</v>
      </c>
      <c r="Z196">
        <v>24</v>
      </c>
      <c r="AA196">
        <v>74006</v>
      </c>
      <c r="AB196">
        <v>24</v>
      </c>
      <c r="AC196">
        <v>74006</v>
      </c>
      <c r="AD196">
        <v>0</v>
      </c>
      <c r="AE196">
        <v>0</v>
      </c>
      <c r="AF196">
        <v>0</v>
      </c>
      <c r="AG196">
        <v>0</v>
      </c>
      <c r="AH196">
        <v>0</v>
      </c>
      <c r="AI196">
        <v>0</v>
      </c>
      <c r="AJ196">
        <v>138750</v>
      </c>
      <c r="AK196">
        <v>4148</v>
      </c>
      <c r="AL196">
        <v>134602</v>
      </c>
      <c r="AM196">
        <v>0</v>
      </c>
      <c r="AN196">
        <v>0</v>
      </c>
      <c r="AO196">
        <v>0</v>
      </c>
      <c r="AP196">
        <v>152</v>
      </c>
      <c r="AQ196">
        <v>702833</v>
      </c>
    </row>
    <row r="197" spans="1:43" x14ac:dyDescent="0.25">
      <c r="A197" s="3" t="s">
        <v>29</v>
      </c>
      <c r="B197" s="3" t="s">
        <v>290</v>
      </c>
      <c r="C197" s="4" t="str">
        <f t="shared" si="8"/>
        <v>South Lanarkshire2019-20</v>
      </c>
      <c r="D197">
        <v>482</v>
      </c>
      <c r="E197">
        <v>1799369.6</v>
      </c>
      <c r="F197">
        <v>0</v>
      </c>
      <c r="G197">
        <v>0</v>
      </c>
      <c r="H197">
        <v>0</v>
      </c>
      <c r="I197">
        <v>0</v>
      </c>
      <c r="J197">
        <v>0</v>
      </c>
      <c r="K197">
        <v>0</v>
      </c>
      <c r="L197">
        <v>0</v>
      </c>
      <c r="M197">
        <v>0</v>
      </c>
      <c r="N197">
        <v>0</v>
      </c>
      <c r="O197">
        <v>0</v>
      </c>
      <c r="P197">
        <v>3</v>
      </c>
      <c r="Q197">
        <v>29002.57</v>
      </c>
      <c r="R197">
        <v>3</v>
      </c>
      <c r="S197">
        <v>29002.57</v>
      </c>
      <c r="T197">
        <v>0</v>
      </c>
      <c r="U197">
        <v>0</v>
      </c>
      <c r="V197">
        <v>0</v>
      </c>
      <c r="W197">
        <v>0</v>
      </c>
      <c r="X197">
        <v>0</v>
      </c>
      <c r="Y197">
        <v>0</v>
      </c>
      <c r="Z197">
        <v>0</v>
      </c>
      <c r="AA197">
        <v>0</v>
      </c>
      <c r="AB197">
        <v>0</v>
      </c>
      <c r="AC197">
        <v>0</v>
      </c>
      <c r="AD197">
        <v>0</v>
      </c>
      <c r="AE197">
        <v>0</v>
      </c>
      <c r="AF197">
        <v>0</v>
      </c>
      <c r="AG197">
        <v>0</v>
      </c>
      <c r="AH197">
        <v>0</v>
      </c>
      <c r="AI197">
        <v>0</v>
      </c>
      <c r="AJ197">
        <v>0</v>
      </c>
      <c r="AK197">
        <v>0</v>
      </c>
      <c r="AL197">
        <v>0</v>
      </c>
      <c r="AM197">
        <v>0</v>
      </c>
      <c r="AN197">
        <v>0</v>
      </c>
      <c r="AO197">
        <v>0</v>
      </c>
      <c r="AP197">
        <v>485</v>
      </c>
      <c r="AQ197">
        <v>1828372.1700000002</v>
      </c>
    </row>
    <row r="198" spans="1:43" x14ac:dyDescent="0.25">
      <c r="A198" s="3" t="s">
        <v>30</v>
      </c>
      <c r="B198" s="3" t="s">
        <v>290</v>
      </c>
      <c r="C198" s="4" t="str">
        <f t="shared" si="8"/>
        <v>Stirling2019-20</v>
      </c>
      <c r="D198">
        <v>80</v>
      </c>
      <c r="E198">
        <v>471178</v>
      </c>
      <c r="F198">
        <v>0</v>
      </c>
      <c r="G198">
        <v>0</v>
      </c>
      <c r="H198">
        <v>0</v>
      </c>
      <c r="I198">
        <v>0</v>
      </c>
      <c r="J198">
        <v>0</v>
      </c>
      <c r="K198">
        <v>0</v>
      </c>
      <c r="L198">
        <v>0</v>
      </c>
      <c r="M198">
        <v>0</v>
      </c>
      <c r="N198">
        <v>0</v>
      </c>
      <c r="O198">
        <v>0</v>
      </c>
      <c r="P198">
        <v>0</v>
      </c>
      <c r="Q198">
        <v>0</v>
      </c>
      <c r="R198">
        <v>0</v>
      </c>
      <c r="S198">
        <v>0</v>
      </c>
      <c r="T198">
        <v>0</v>
      </c>
      <c r="U198">
        <v>0</v>
      </c>
      <c r="V198">
        <v>0</v>
      </c>
      <c r="W198">
        <v>0</v>
      </c>
      <c r="X198">
        <v>0</v>
      </c>
      <c r="Y198">
        <v>0</v>
      </c>
      <c r="Z198">
        <v>512</v>
      </c>
      <c r="AA198">
        <v>82181</v>
      </c>
      <c r="AB198">
        <v>512</v>
      </c>
      <c r="AC198">
        <v>82181</v>
      </c>
      <c r="AD198">
        <v>0</v>
      </c>
      <c r="AE198">
        <v>0</v>
      </c>
      <c r="AF198">
        <v>0</v>
      </c>
      <c r="AG198">
        <v>0</v>
      </c>
      <c r="AH198">
        <v>0</v>
      </c>
      <c r="AI198">
        <v>0</v>
      </c>
      <c r="AJ198">
        <v>150975</v>
      </c>
      <c r="AK198">
        <v>15202</v>
      </c>
      <c r="AL198">
        <v>65821</v>
      </c>
      <c r="AM198">
        <v>69952</v>
      </c>
      <c r="AN198">
        <v>0</v>
      </c>
      <c r="AO198">
        <v>0</v>
      </c>
      <c r="AP198">
        <v>592</v>
      </c>
      <c r="AQ198">
        <v>704334</v>
      </c>
    </row>
    <row r="199" spans="1:43" x14ac:dyDescent="0.25">
      <c r="A199" s="3" t="s">
        <v>31</v>
      </c>
      <c r="B199" s="3" t="s">
        <v>290</v>
      </c>
      <c r="C199" s="4" t="str">
        <f t="shared" si="8"/>
        <v>West Dunbartonshire2019-20</v>
      </c>
      <c r="D199">
        <v>64</v>
      </c>
      <c r="E199">
        <v>208228</v>
      </c>
      <c r="F199">
        <v>0</v>
      </c>
      <c r="G199">
        <v>0</v>
      </c>
      <c r="H199">
        <v>0</v>
      </c>
      <c r="I199">
        <v>0</v>
      </c>
      <c r="J199">
        <v>0</v>
      </c>
      <c r="K199">
        <v>0</v>
      </c>
      <c r="L199">
        <v>0</v>
      </c>
      <c r="M199">
        <v>0</v>
      </c>
      <c r="N199">
        <v>0</v>
      </c>
      <c r="O199">
        <v>0</v>
      </c>
      <c r="P199">
        <v>0</v>
      </c>
      <c r="Q199">
        <v>0</v>
      </c>
      <c r="R199">
        <v>0</v>
      </c>
      <c r="S199">
        <v>0</v>
      </c>
      <c r="T199">
        <v>0</v>
      </c>
      <c r="U199">
        <v>0</v>
      </c>
      <c r="V199">
        <v>0</v>
      </c>
      <c r="W199">
        <v>0</v>
      </c>
      <c r="X199">
        <v>0</v>
      </c>
      <c r="Y199">
        <v>0</v>
      </c>
      <c r="Z199">
        <v>4</v>
      </c>
      <c r="AA199">
        <v>26768</v>
      </c>
      <c r="AB199">
        <v>4</v>
      </c>
      <c r="AC199">
        <v>26768</v>
      </c>
      <c r="AD199">
        <v>0</v>
      </c>
      <c r="AE199">
        <v>0</v>
      </c>
      <c r="AF199">
        <v>0</v>
      </c>
      <c r="AG199">
        <v>0</v>
      </c>
      <c r="AH199">
        <v>0</v>
      </c>
      <c r="AI199">
        <v>0</v>
      </c>
      <c r="AJ199">
        <v>277523</v>
      </c>
      <c r="AK199">
        <v>0</v>
      </c>
      <c r="AL199">
        <v>46523</v>
      </c>
      <c r="AM199">
        <v>231000</v>
      </c>
      <c r="AN199">
        <v>0</v>
      </c>
      <c r="AO199">
        <v>0</v>
      </c>
      <c r="AP199">
        <v>68</v>
      </c>
      <c r="AQ199">
        <v>512519</v>
      </c>
    </row>
    <row r="200" spans="1:43" x14ac:dyDescent="0.25">
      <c r="A200" s="57" t="s">
        <v>32</v>
      </c>
      <c r="B200" s="3" t="s">
        <v>290</v>
      </c>
      <c r="C200" s="4" t="str">
        <f t="shared" si="8"/>
        <v>West Lothian2019-20</v>
      </c>
      <c r="D200">
        <v>115</v>
      </c>
      <c r="E200">
        <v>217110</v>
      </c>
      <c r="F200">
        <v>0</v>
      </c>
      <c r="G200">
        <v>0</v>
      </c>
      <c r="H200">
        <v>0</v>
      </c>
      <c r="I200">
        <v>0</v>
      </c>
      <c r="J200">
        <v>0</v>
      </c>
      <c r="K200">
        <v>0</v>
      </c>
      <c r="L200">
        <v>0</v>
      </c>
      <c r="M200">
        <v>0</v>
      </c>
      <c r="N200">
        <v>0</v>
      </c>
      <c r="O200">
        <v>0</v>
      </c>
      <c r="P200">
        <v>0</v>
      </c>
      <c r="Q200">
        <v>0</v>
      </c>
      <c r="R200">
        <v>0</v>
      </c>
      <c r="S200">
        <v>0</v>
      </c>
      <c r="T200">
        <v>0</v>
      </c>
      <c r="U200">
        <v>0</v>
      </c>
      <c r="V200">
        <v>0</v>
      </c>
      <c r="W200">
        <v>0</v>
      </c>
      <c r="X200">
        <v>0</v>
      </c>
      <c r="Y200">
        <v>0</v>
      </c>
      <c r="Z200">
        <v>0</v>
      </c>
      <c r="AA200">
        <v>0</v>
      </c>
      <c r="AB200" t="s">
        <v>142</v>
      </c>
      <c r="AC200" t="s">
        <v>142</v>
      </c>
      <c r="AD200" t="s">
        <v>142</v>
      </c>
      <c r="AE200" t="s">
        <v>142</v>
      </c>
      <c r="AF200" t="s">
        <v>142</v>
      </c>
      <c r="AG200" t="s">
        <v>142</v>
      </c>
      <c r="AH200" t="s">
        <v>142</v>
      </c>
      <c r="AI200" t="s">
        <v>142</v>
      </c>
      <c r="AJ200">
        <v>12000</v>
      </c>
      <c r="AK200">
        <v>12000</v>
      </c>
      <c r="AL200">
        <v>0</v>
      </c>
      <c r="AM200">
        <v>0</v>
      </c>
      <c r="AN200">
        <v>0</v>
      </c>
      <c r="AO200">
        <v>0</v>
      </c>
      <c r="AP200">
        <v>115</v>
      </c>
      <c r="AQ200">
        <v>229110</v>
      </c>
    </row>
    <row r="201" spans="1:43" x14ac:dyDescent="0.25">
      <c r="A201" s="57" t="s">
        <v>33</v>
      </c>
      <c r="B201" s="3" t="s">
        <v>290</v>
      </c>
      <c r="C201" s="58" t="str">
        <f t="shared" si="8"/>
        <v>Scotland2019-20</v>
      </c>
      <c r="D201" s="22">
        <f>SUM(D169:D200)</f>
        <v>4869</v>
      </c>
      <c r="E201" s="22">
        <f t="shared" ref="E201:AP201" si="9">SUM(E169:E200)</f>
        <v>21085175.550000004</v>
      </c>
      <c r="F201" s="22">
        <f t="shared" si="9"/>
        <v>0</v>
      </c>
      <c r="G201" s="22">
        <f t="shared" si="9"/>
        <v>0</v>
      </c>
      <c r="H201" s="22">
        <f t="shared" si="9"/>
        <v>0</v>
      </c>
      <c r="I201" s="22">
        <f t="shared" si="9"/>
        <v>0</v>
      </c>
      <c r="J201" s="22">
        <f t="shared" si="9"/>
        <v>0</v>
      </c>
      <c r="K201" s="22">
        <f t="shared" si="9"/>
        <v>0</v>
      </c>
      <c r="L201" s="22">
        <f t="shared" si="9"/>
        <v>0</v>
      </c>
      <c r="M201" s="22">
        <f t="shared" si="9"/>
        <v>0</v>
      </c>
      <c r="N201" s="22">
        <f t="shared" si="9"/>
        <v>0</v>
      </c>
      <c r="O201" s="22">
        <f t="shared" si="9"/>
        <v>0</v>
      </c>
      <c r="P201" s="22">
        <f t="shared" si="9"/>
        <v>5874</v>
      </c>
      <c r="Q201" s="22">
        <f t="shared" si="9"/>
        <v>2667299.0199999996</v>
      </c>
      <c r="R201" s="22">
        <f t="shared" si="9"/>
        <v>36</v>
      </c>
      <c r="S201" s="22">
        <f t="shared" si="9"/>
        <v>204274.33000000005</v>
      </c>
      <c r="T201" s="22">
        <f t="shared" si="9"/>
        <v>0</v>
      </c>
      <c r="U201" s="22">
        <f t="shared" si="9"/>
        <v>0</v>
      </c>
      <c r="V201" s="22">
        <f t="shared" si="9"/>
        <v>98</v>
      </c>
      <c r="W201" s="22">
        <f t="shared" si="9"/>
        <v>113320.32000000001</v>
      </c>
      <c r="X201" s="22">
        <f t="shared" si="9"/>
        <v>5740</v>
      </c>
      <c r="Y201" s="22">
        <f t="shared" si="9"/>
        <v>2349704.37</v>
      </c>
      <c r="Z201" s="22">
        <f t="shared" si="9"/>
        <v>5646</v>
      </c>
      <c r="AA201" s="22">
        <f t="shared" si="9"/>
        <v>6361324.9100000001</v>
      </c>
      <c r="AB201" s="22">
        <f t="shared" si="9"/>
        <v>2555</v>
      </c>
      <c r="AC201" s="22">
        <f t="shared" si="9"/>
        <v>5714238.5099999998</v>
      </c>
      <c r="AD201" s="22">
        <f t="shared" si="9"/>
        <v>3</v>
      </c>
      <c r="AE201" s="22">
        <f t="shared" si="9"/>
        <v>8074</v>
      </c>
      <c r="AF201" s="22">
        <f t="shared" si="9"/>
        <v>35</v>
      </c>
      <c r="AG201" s="22">
        <f t="shared" si="9"/>
        <v>113173</v>
      </c>
      <c r="AH201" s="22">
        <f t="shared" si="9"/>
        <v>3053</v>
      </c>
      <c r="AI201" s="22">
        <f t="shared" si="9"/>
        <v>525839.4</v>
      </c>
      <c r="AJ201" s="22">
        <f t="shared" si="9"/>
        <v>6242704.2800000003</v>
      </c>
      <c r="AK201" s="22">
        <f t="shared" si="9"/>
        <v>239643.91999999998</v>
      </c>
      <c r="AL201" s="22">
        <f t="shared" si="9"/>
        <v>1497377.76</v>
      </c>
      <c r="AM201" s="22">
        <f t="shared" si="9"/>
        <v>4043659</v>
      </c>
      <c r="AN201" s="22">
        <f t="shared" si="9"/>
        <v>313573.74</v>
      </c>
      <c r="AO201" s="22">
        <f t="shared" si="9"/>
        <v>148449.85999999999</v>
      </c>
      <c r="AP201" s="22">
        <f t="shared" si="9"/>
        <v>16652</v>
      </c>
      <c r="AQ201" s="22">
        <f>SUM(AQ169:AQ200)</f>
        <v>36356503.759999998</v>
      </c>
    </row>
    <row r="202" spans="1:43" x14ac:dyDescent="0.25">
      <c r="A202" s="3" t="s">
        <v>1</v>
      </c>
      <c r="B202" s="3" t="s">
        <v>291</v>
      </c>
      <c r="C202" s="4" t="str">
        <f t="shared" ref="C202:C265" si="10">A202&amp;B202</f>
        <v>Aberdeen City2020-21</v>
      </c>
      <c r="D202">
        <v>118</v>
      </c>
      <c r="E202">
        <v>344958.71</v>
      </c>
      <c r="F202">
        <v>0</v>
      </c>
      <c r="G202">
        <v>0</v>
      </c>
      <c r="H202">
        <v>0</v>
      </c>
      <c r="I202">
        <v>0</v>
      </c>
      <c r="J202">
        <v>0</v>
      </c>
      <c r="K202">
        <v>0</v>
      </c>
      <c r="L202">
        <v>0</v>
      </c>
      <c r="M202">
        <v>0</v>
      </c>
      <c r="N202">
        <v>0</v>
      </c>
      <c r="O202">
        <v>0</v>
      </c>
      <c r="P202">
        <v>13</v>
      </c>
      <c r="Q202">
        <v>525</v>
      </c>
      <c r="R202">
        <v>0</v>
      </c>
      <c r="S202">
        <v>0</v>
      </c>
      <c r="T202">
        <v>0</v>
      </c>
      <c r="U202">
        <v>0</v>
      </c>
      <c r="V202">
        <v>13</v>
      </c>
      <c r="W202">
        <v>525</v>
      </c>
      <c r="X202">
        <v>0</v>
      </c>
      <c r="Y202">
        <v>0</v>
      </c>
      <c r="Z202">
        <v>32</v>
      </c>
      <c r="AA202">
        <v>59699</v>
      </c>
      <c r="AB202">
        <v>0</v>
      </c>
      <c r="AC202">
        <v>0</v>
      </c>
      <c r="AD202">
        <v>0</v>
      </c>
      <c r="AE202">
        <v>0</v>
      </c>
      <c r="AF202">
        <v>32</v>
      </c>
      <c r="AG202">
        <v>59699</v>
      </c>
      <c r="AH202">
        <v>0</v>
      </c>
      <c r="AI202">
        <v>0</v>
      </c>
      <c r="AJ202">
        <v>400944</v>
      </c>
      <c r="AK202">
        <v>0</v>
      </c>
      <c r="AL202">
        <v>150944</v>
      </c>
      <c r="AM202">
        <v>250000</v>
      </c>
      <c r="AN202">
        <v>0</v>
      </c>
      <c r="AO202">
        <v>0</v>
      </c>
      <c r="AP202">
        <v>163</v>
      </c>
      <c r="AQ202">
        <v>806126.71</v>
      </c>
    </row>
    <row r="203" spans="1:43" x14ac:dyDescent="0.25">
      <c r="A203" s="3" t="s">
        <v>2</v>
      </c>
      <c r="B203" s="3" t="s">
        <v>291</v>
      </c>
      <c r="C203" s="4" t="str">
        <f t="shared" si="10"/>
        <v>Aberdeenshire2020-21</v>
      </c>
      <c r="D203">
        <v>122</v>
      </c>
      <c r="E203">
        <v>632076</v>
      </c>
      <c r="F203">
        <v>0</v>
      </c>
      <c r="G203">
        <v>0</v>
      </c>
      <c r="H203">
        <v>0</v>
      </c>
      <c r="I203">
        <v>0</v>
      </c>
      <c r="J203">
        <v>0</v>
      </c>
      <c r="K203">
        <v>0</v>
      </c>
      <c r="L203">
        <v>0</v>
      </c>
      <c r="M203">
        <v>0</v>
      </c>
      <c r="N203">
        <v>0</v>
      </c>
      <c r="O203">
        <v>0</v>
      </c>
      <c r="P203">
        <v>0</v>
      </c>
      <c r="Q203">
        <v>0</v>
      </c>
      <c r="R203">
        <v>0</v>
      </c>
      <c r="S203">
        <v>0</v>
      </c>
      <c r="T203">
        <v>0</v>
      </c>
      <c r="U203">
        <v>0</v>
      </c>
      <c r="V203">
        <v>0</v>
      </c>
      <c r="W203">
        <v>0</v>
      </c>
      <c r="X203">
        <v>0</v>
      </c>
      <c r="Y203">
        <v>0</v>
      </c>
      <c r="Z203">
        <v>126</v>
      </c>
      <c r="AA203">
        <v>20774</v>
      </c>
      <c r="AB203">
        <v>120</v>
      </c>
      <c r="AC203">
        <v>16433</v>
      </c>
      <c r="AD203">
        <v>1</v>
      </c>
      <c r="AE203">
        <v>1950</v>
      </c>
      <c r="AF203">
        <v>0</v>
      </c>
      <c r="AG203">
        <v>0</v>
      </c>
      <c r="AH203">
        <v>5</v>
      </c>
      <c r="AI203">
        <v>2391</v>
      </c>
      <c r="AJ203">
        <v>0</v>
      </c>
      <c r="AK203">
        <v>0</v>
      </c>
      <c r="AL203">
        <v>0</v>
      </c>
      <c r="AM203">
        <v>0</v>
      </c>
      <c r="AN203">
        <v>0</v>
      </c>
      <c r="AO203">
        <v>0</v>
      </c>
      <c r="AP203">
        <v>248</v>
      </c>
      <c r="AQ203">
        <v>652850</v>
      </c>
    </row>
    <row r="204" spans="1:43" x14ac:dyDescent="0.25">
      <c r="A204" s="3" t="s">
        <v>3</v>
      </c>
      <c r="B204" s="3" t="s">
        <v>291</v>
      </c>
      <c r="C204" s="4" t="str">
        <f t="shared" si="10"/>
        <v>Angus2020-21</v>
      </c>
      <c r="D204">
        <v>28</v>
      </c>
      <c r="E204">
        <v>93673</v>
      </c>
      <c r="F204">
        <v>0</v>
      </c>
      <c r="G204">
        <v>0</v>
      </c>
      <c r="H204">
        <v>0</v>
      </c>
      <c r="I204">
        <v>0</v>
      </c>
      <c r="J204">
        <v>0</v>
      </c>
      <c r="K204">
        <v>0</v>
      </c>
      <c r="L204">
        <v>0</v>
      </c>
      <c r="M204">
        <v>0</v>
      </c>
      <c r="N204">
        <v>0</v>
      </c>
      <c r="O204">
        <v>0</v>
      </c>
      <c r="P204">
        <v>0</v>
      </c>
      <c r="Q204">
        <v>0</v>
      </c>
      <c r="R204">
        <v>0</v>
      </c>
      <c r="S204">
        <v>0</v>
      </c>
      <c r="T204">
        <v>0</v>
      </c>
      <c r="U204">
        <v>0</v>
      </c>
      <c r="V204">
        <v>0</v>
      </c>
      <c r="W204">
        <v>0</v>
      </c>
      <c r="X204">
        <v>0</v>
      </c>
      <c r="Y204">
        <v>0</v>
      </c>
      <c r="Z204">
        <v>0</v>
      </c>
      <c r="AA204">
        <v>0</v>
      </c>
      <c r="AB204">
        <v>0</v>
      </c>
      <c r="AC204">
        <v>0</v>
      </c>
      <c r="AD204">
        <v>0</v>
      </c>
      <c r="AE204">
        <v>0</v>
      </c>
      <c r="AF204">
        <v>0</v>
      </c>
      <c r="AG204">
        <v>0</v>
      </c>
      <c r="AH204">
        <v>0</v>
      </c>
      <c r="AI204">
        <v>0</v>
      </c>
      <c r="AJ204">
        <v>64454</v>
      </c>
      <c r="AK204">
        <v>0</v>
      </c>
      <c r="AL204">
        <v>0</v>
      </c>
      <c r="AM204">
        <v>98804.3</v>
      </c>
      <c r="AN204">
        <v>0</v>
      </c>
      <c r="AO204">
        <v>0</v>
      </c>
      <c r="AP204">
        <v>28</v>
      </c>
      <c r="AQ204">
        <v>158127</v>
      </c>
    </row>
    <row r="205" spans="1:43" x14ac:dyDescent="0.25">
      <c r="A205" s="3" t="s">
        <v>4</v>
      </c>
      <c r="B205" s="3" t="s">
        <v>291</v>
      </c>
      <c r="C205" s="4" t="str">
        <f t="shared" si="10"/>
        <v>Argyll &amp; Bute2020-21</v>
      </c>
      <c r="D205">
        <v>81</v>
      </c>
      <c r="E205">
        <v>467379.3</v>
      </c>
      <c r="F205">
        <v>0</v>
      </c>
      <c r="G205">
        <v>0</v>
      </c>
      <c r="H205">
        <v>0</v>
      </c>
      <c r="I205">
        <v>0</v>
      </c>
      <c r="J205">
        <v>0</v>
      </c>
      <c r="K205">
        <v>0</v>
      </c>
      <c r="L205">
        <v>0</v>
      </c>
      <c r="M205">
        <v>0</v>
      </c>
      <c r="N205">
        <v>0</v>
      </c>
      <c r="O205">
        <v>0</v>
      </c>
      <c r="P205">
        <v>1</v>
      </c>
      <c r="Q205">
        <v>0</v>
      </c>
      <c r="R205">
        <v>1</v>
      </c>
      <c r="S205">
        <v>0</v>
      </c>
      <c r="T205">
        <v>0</v>
      </c>
      <c r="U205">
        <v>0</v>
      </c>
      <c r="V205">
        <v>0</v>
      </c>
      <c r="W205">
        <v>0</v>
      </c>
      <c r="X205">
        <v>0</v>
      </c>
      <c r="Y205">
        <v>0</v>
      </c>
      <c r="Z205">
        <v>33</v>
      </c>
      <c r="AA205">
        <v>89515.209999999992</v>
      </c>
      <c r="AB205">
        <v>33</v>
      </c>
      <c r="AC205">
        <v>89515.209999999992</v>
      </c>
      <c r="AD205">
        <v>0</v>
      </c>
      <c r="AE205">
        <v>0</v>
      </c>
      <c r="AF205">
        <v>0</v>
      </c>
      <c r="AG205">
        <v>0</v>
      </c>
      <c r="AH205">
        <v>0</v>
      </c>
      <c r="AI205">
        <v>0</v>
      </c>
      <c r="AJ205">
        <v>0</v>
      </c>
      <c r="AK205">
        <v>0</v>
      </c>
      <c r="AL205">
        <v>0</v>
      </c>
      <c r="AM205">
        <v>0</v>
      </c>
      <c r="AN205">
        <v>0</v>
      </c>
      <c r="AO205">
        <v>0</v>
      </c>
      <c r="AP205">
        <v>115</v>
      </c>
      <c r="AQ205">
        <v>556894.51</v>
      </c>
    </row>
    <row r="206" spans="1:43" x14ac:dyDescent="0.25">
      <c r="A206" s="3" t="s">
        <v>5</v>
      </c>
      <c r="B206" s="3" t="s">
        <v>291</v>
      </c>
      <c r="C206" s="4" t="str">
        <f t="shared" si="10"/>
        <v>Clackmannanshire2020-21</v>
      </c>
      <c r="D206">
        <v>6</v>
      </c>
      <c r="E206">
        <v>41647</v>
      </c>
      <c r="F206">
        <v>0</v>
      </c>
      <c r="G206">
        <v>0</v>
      </c>
      <c r="H206">
        <v>0</v>
      </c>
      <c r="I206">
        <v>0</v>
      </c>
      <c r="J206">
        <v>0</v>
      </c>
      <c r="K206">
        <v>0</v>
      </c>
      <c r="L206">
        <v>0</v>
      </c>
      <c r="M206">
        <v>0</v>
      </c>
      <c r="N206">
        <v>0</v>
      </c>
      <c r="O206">
        <v>0</v>
      </c>
      <c r="P206">
        <v>0</v>
      </c>
      <c r="Q206">
        <v>0</v>
      </c>
      <c r="R206">
        <v>0</v>
      </c>
      <c r="S206">
        <v>0</v>
      </c>
      <c r="T206">
        <v>0</v>
      </c>
      <c r="U206">
        <v>0</v>
      </c>
      <c r="V206">
        <v>0</v>
      </c>
      <c r="W206">
        <v>0</v>
      </c>
      <c r="X206">
        <v>0</v>
      </c>
      <c r="Y206">
        <v>0</v>
      </c>
      <c r="Z206">
        <v>0</v>
      </c>
      <c r="AA206">
        <v>0</v>
      </c>
      <c r="AB206">
        <v>0</v>
      </c>
      <c r="AC206">
        <v>0</v>
      </c>
      <c r="AD206">
        <v>0</v>
      </c>
      <c r="AE206">
        <v>0</v>
      </c>
      <c r="AF206">
        <v>0</v>
      </c>
      <c r="AG206">
        <v>0</v>
      </c>
      <c r="AH206">
        <v>0</v>
      </c>
      <c r="AI206">
        <v>0</v>
      </c>
      <c r="AJ206">
        <v>16646</v>
      </c>
      <c r="AK206">
        <v>0</v>
      </c>
      <c r="AL206">
        <v>16646</v>
      </c>
      <c r="AM206">
        <v>0</v>
      </c>
      <c r="AN206">
        <v>0</v>
      </c>
      <c r="AO206">
        <v>0</v>
      </c>
      <c r="AP206">
        <v>6</v>
      </c>
      <c r="AQ206">
        <v>58293</v>
      </c>
    </row>
    <row r="207" spans="1:43" x14ac:dyDescent="0.25">
      <c r="A207" s="3" t="s">
        <v>6</v>
      </c>
      <c r="B207" s="3" t="s">
        <v>291</v>
      </c>
      <c r="C207" s="4" t="str">
        <f t="shared" si="10"/>
        <v>Dumfries &amp; Galloway2020-21</v>
      </c>
      <c r="D207">
        <v>146</v>
      </c>
      <c r="E207">
        <v>678721</v>
      </c>
      <c r="F207">
        <v>0</v>
      </c>
      <c r="G207">
        <v>0</v>
      </c>
      <c r="H207">
        <v>0</v>
      </c>
      <c r="I207">
        <v>0</v>
      </c>
      <c r="J207">
        <v>0</v>
      </c>
      <c r="K207">
        <v>0</v>
      </c>
      <c r="L207">
        <v>0</v>
      </c>
      <c r="M207">
        <v>0</v>
      </c>
      <c r="N207">
        <v>0</v>
      </c>
      <c r="O207">
        <v>0</v>
      </c>
      <c r="P207">
        <v>0</v>
      </c>
      <c r="Q207">
        <v>0</v>
      </c>
      <c r="R207">
        <v>0</v>
      </c>
      <c r="S207">
        <v>0</v>
      </c>
      <c r="T207">
        <v>0</v>
      </c>
      <c r="U207">
        <v>0</v>
      </c>
      <c r="V207">
        <v>0</v>
      </c>
      <c r="W207">
        <v>0</v>
      </c>
      <c r="X207">
        <v>0</v>
      </c>
      <c r="Y207">
        <v>0</v>
      </c>
      <c r="Z207">
        <v>0</v>
      </c>
      <c r="AA207">
        <v>0</v>
      </c>
      <c r="AB207">
        <v>0</v>
      </c>
      <c r="AC207">
        <v>0</v>
      </c>
      <c r="AD207">
        <v>0</v>
      </c>
      <c r="AE207">
        <v>0</v>
      </c>
      <c r="AF207">
        <v>0</v>
      </c>
      <c r="AG207">
        <v>0</v>
      </c>
      <c r="AH207">
        <v>0</v>
      </c>
      <c r="AI207">
        <v>0</v>
      </c>
      <c r="AJ207">
        <v>220000</v>
      </c>
      <c r="AK207">
        <v>0</v>
      </c>
      <c r="AL207">
        <v>0</v>
      </c>
      <c r="AM207">
        <v>220000</v>
      </c>
      <c r="AN207">
        <v>0</v>
      </c>
      <c r="AO207">
        <v>0</v>
      </c>
      <c r="AP207">
        <v>146</v>
      </c>
      <c r="AQ207">
        <v>898721</v>
      </c>
    </row>
    <row r="208" spans="1:43" x14ac:dyDescent="0.25">
      <c r="A208" s="3" t="s">
        <v>7</v>
      </c>
      <c r="B208" s="3" t="s">
        <v>291</v>
      </c>
      <c r="C208" s="4" t="str">
        <f t="shared" si="10"/>
        <v>Dundee City2020-21</v>
      </c>
      <c r="D208">
        <v>48</v>
      </c>
      <c r="E208">
        <v>175353</v>
      </c>
      <c r="F208">
        <v>0</v>
      </c>
      <c r="G208">
        <v>0</v>
      </c>
      <c r="H208">
        <v>0</v>
      </c>
      <c r="I208">
        <v>0</v>
      </c>
      <c r="J208">
        <v>0</v>
      </c>
      <c r="K208">
        <v>0</v>
      </c>
      <c r="L208">
        <v>0</v>
      </c>
      <c r="M208">
        <v>0</v>
      </c>
      <c r="N208">
        <v>0</v>
      </c>
      <c r="O208">
        <v>0</v>
      </c>
      <c r="P208">
        <v>0</v>
      </c>
      <c r="Q208">
        <v>0</v>
      </c>
      <c r="R208">
        <v>0</v>
      </c>
      <c r="S208">
        <v>0</v>
      </c>
      <c r="T208">
        <v>0</v>
      </c>
      <c r="U208">
        <v>0</v>
      </c>
      <c r="V208">
        <v>0</v>
      </c>
      <c r="W208">
        <v>0</v>
      </c>
      <c r="X208">
        <v>0</v>
      </c>
      <c r="Y208">
        <v>0</v>
      </c>
      <c r="Z208">
        <v>301</v>
      </c>
      <c r="AA208">
        <v>696654</v>
      </c>
      <c r="AB208">
        <v>144</v>
      </c>
      <c r="AC208">
        <v>288621</v>
      </c>
      <c r="AD208">
        <v>0</v>
      </c>
      <c r="AE208">
        <v>0</v>
      </c>
      <c r="AF208">
        <v>0</v>
      </c>
      <c r="AG208">
        <v>0</v>
      </c>
      <c r="AH208">
        <v>157</v>
      </c>
      <c r="AI208">
        <v>408033</v>
      </c>
      <c r="AJ208">
        <v>301313</v>
      </c>
      <c r="AK208" t="s">
        <v>244</v>
      </c>
      <c r="AL208">
        <v>241653</v>
      </c>
      <c r="AM208">
        <v>59660</v>
      </c>
      <c r="AN208" t="s">
        <v>244</v>
      </c>
      <c r="AO208" t="s">
        <v>244</v>
      </c>
      <c r="AP208">
        <v>349</v>
      </c>
      <c r="AQ208">
        <v>1173320</v>
      </c>
    </row>
    <row r="209" spans="1:43" x14ac:dyDescent="0.25">
      <c r="A209" s="3" t="s">
        <v>8</v>
      </c>
      <c r="B209" s="3" t="s">
        <v>291</v>
      </c>
      <c r="C209" s="4" t="str">
        <f t="shared" si="10"/>
        <v>East Ayrshire2020-21</v>
      </c>
      <c r="D209">
        <v>155</v>
      </c>
      <c r="E209">
        <v>590376</v>
      </c>
      <c r="F209">
        <v>0</v>
      </c>
      <c r="G209">
        <v>0</v>
      </c>
      <c r="H209">
        <v>0</v>
      </c>
      <c r="I209">
        <v>0</v>
      </c>
      <c r="J209">
        <v>0</v>
      </c>
      <c r="K209">
        <v>0</v>
      </c>
      <c r="L209">
        <v>0</v>
      </c>
      <c r="M209">
        <v>0</v>
      </c>
      <c r="N209">
        <v>0</v>
      </c>
      <c r="O209">
        <v>0</v>
      </c>
      <c r="P209">
        <v>0</v>
      </c>
      <c r="Q209">
        <v>0</v>
      </c>
      <c r="R209">
        <v>0</v>
      </c>
      <c r="S209">
        <v>0</v>
      </c>
      <c r="T209">
        <v>0</v>
      </c>
      <c r="U209">
        <v>0</v>
      </c>
      <c r="V209">
        <v>0</v>
      </c>
      <c r="W209">
        <v>0</v>
      </c>
      <c r="X209">
        <v>0</v>
      </c>
      <c r="Y209">
        <v>0</v>
      </c>
      <c r="Z209">
        <v>0</v>
      </c>
      <c r="AA209">
        <v>0</v>
      </c>
      <c r="AB209">
        <v>0</v>
      </c>
      <c r="AC209">
        <v>0</v>
      </c>
      <c r="AD209">
        <v>0</v>
      </c>
      <c r="AE209">
        <v>0</v>
      </c>
      <c r="AF209">
        <v>0</v>
      </c>
      <c r="AG209">
        <v>0</v>
      </c>
      <c r="AH209">
        <v>0</v>
      </c>
      <c r="AI209">
        <v>0</v>
      </c>
      <c r="AJ209">
        <v>264111</v>
      </c>
      <c r="AK209">
        <v>235</v>
      </c>
      <c r="AL209">
        <v>63876</v>
      </c>
      <c r="AM209">
        <v>200000</v>
      </c>
      <c r="AN209">
        <v>0</v>
      </c>
      <c r="AO209">
        <v>0</v>
      </c>
      <c r="AP209">
        <v>155</v>
      </c>
      <c r="AQ209">
        <v>854487</v>
      </c>
    </row>
    <row r="210" spans="1:43" x14ac:dyDescent="0.25">
      <c r="A210" s="3" t="s">
        <v>9</v>
      </c>
      <c r="B210" s="3" t="s">
        <v>291</v>
      </c>
      <c r="C210" s="4" t="str">
        <f t="shared" si="10"/>
        <v>East Dunbartonshire2020-21</v>
      </c>
      <c r="D210">
        <v>19</v>
      </c>
      <c r="E210">
        <v>57340</v>
      </c>
      <c r="F210">
        <v>0</v>
      </c>
      <c r="G210">
        <v>0</v>
      </c>
      <c r="H210">
        <v>0</v>
      </c>
      <c r="I210">
        <v>0</v>
      </c>
      <c r="J210">
        <v>0</v>
      </c>
      <c r="K210">
        <v>0</v>
      </c>
      <c r="L210">
        <v>0</v>
      </c>
      <c r="M210">
        <v>0</v>
      </c>
      <c r="N210">
        <v>0</v>
      </c>
      <c r="O210">
        <v>0</v>
      </c>
      <c r="P210">
        <v>0</v>
      </c>
      <c r="Q210">
        <v>0</v>
      </c>
      <c r="R210">
        <v>0</v>
      </c>
      <c r="S210">
        <v>0</v>
      </c>
      <c r="T210">
        <v>0</v>
      </c>
      <c r="U210">
        <v>0</v>
      </c>
      <c r="V210">
        <v>0</v>
      </c>
      <c r="W210">
        <v>0</v>
      </c>
      <c r="X210">
        <v>0</v>
      </c>
      <c r="Y210">
        <v>0</v>
      </c>
      <c r="Z210">
        <v>4</v>
      </c>
      <c r="AA210">
        <v>5121</v>
      </c>
      <c r="AB210">
        <v>4</v>
      </c>
      <c r="AC210">
        <v>5121</v>
      </c>
      <c r="AD210">
        <v>0</v>
      </c>
      <c r="AE210">
        <v>0</v>
      </c>
      <c r="AF210">
        <v>0</v>
      </c>
      <c r="AG210">
        <v>0</v>
      </c>
      <c r="AH210">
        <v>0</v>
      </c>
      <c r="AI210">
        <v>0</v>
      </c>
      <c r="AJ210">
        <v>0</v>
      </c>
      <c r="AK210">
        <v>0</v>
      </c>
      <c r="AL210">
        <v>0</v>
      </c>
      <c r="AM210">
        <v>0</v>
      </c>
      <c r="AN210">
        <v>0</v>
      </c>
      <c r="AO210">
        <v>0</v>
      </c>
      <c r="AP210">
        <v>23</v>
      </c>
      <c r="AQ210">
        <v>62461</v>
      </c>
    </row>
    <row r="211" spans="1:43" x14ac:dyDescent="0.25">
      <c r="A211" s="3" t="s">
        <v>10</v>
      </c>
      <c r="B211" s="3" t="s">
        <v>291</v>
      </c>
      <c r="C211" s="4" t="str">
        <f t="shared" si="10"/>
        <v>East Lothian2020-21</v>
      </c>
      <c r="D211">
        <v>37</v>
      </c>
      <c r="E211">
        <v>242474</v>
      </c>
      <c r="F211">
        <v>0</v>
      </c>
      <c r="G211">
        <v>0</v>
      </c>
      <c r="H211">
        <v>0</v>
      </c>
      <c r="I211">
        <v>0</v>
      </c>
      <c r="J211">
        <v>0</v>
      </c>
      <c r="K211">
        <v>0</v>
      </c>
      <c r="L211">
        <v>0</v>
      </c>
      <c r="M211">
        <v>0</v>
      </c>
      <c r="N211">
        <v>0</v>
      </c>
      <c r="O211">
        <v>0</v>
      </c>
      <c r="P211">
        <v>0</v>
      </c>
      <c r="Q211">
        <v>0</v>
      </c>
      <c r="R211">
        <v>0</v>
      </c>
      <c r="S211">
        <v>0</v>
      </c>
      <c r="T211">
        <v>0</v>
      </c>
      <c r="U211">
        <v>0</v>
      </c>
      <c r="V211">
        <v>0</v>
      </c>
      <c r="W211">
        <v>0</v>
      </c>
      <c r="X211">
        <v>0</v>
      </c>
      <c r="Y211">
        <v>0</v>
      </c>
      <c r="Z211">
        <v>0</v>
      </c>
      <c r="AA211">
        <v>0</v>
      </c>
      <c r="AB211">
        <v>0</v>
      </c>
      <c r="AC211">
        <v>0</v>
      </c>
      <c r="AD211">
        <v>0</v>
      </c>
      <c r="AE211">
        <v>0</v>
      </c>
      <c r="AF211">
        <v>0</v>
      </c>
      <c r="AG211">
        <v>0</v>
      </c>
      <c r="AH211">
        <v>0</v>
      </c>
      <c r="AI211">
        <v>0</v>
      </c>
      <c r="AJ211">
        <v>354755</v>
      </c>
      <c r="AK211">
        <v>0</v>
      </c>
      <c r="AL211">
        <v>24864</v>
      </c>
      <c r="AM211">
        <v>329891</v>
      </c>
      <c r="AN211">
        <v>0</v>
      </c>
      <c r="AO211">
        <v>0</v>
      </c>
      <c r="AP211">
        <v>37</v>
      </c>
      <c r="AQ211">
        <v>597229</v>
      </c>
    </row>
    <row r="212" spans="1:43" x14ac:dyDescent="0.25">
      <c r="A212" s="3" t="s">
        <v>11</v>
      </c>
      <c r="B212" s="3" t="s">
        <v>291</v>
      </c>
      <c r="C212" s="4" t="str">
        <f t="shared" si="10"/>
        <v>East Renfrewshire2020-21</v>
      </c>
      <c r="D212">
        <v>30</v>
      </c>
      <c r="E212">
        <v>90246.86</v>
      </c>
      <c r="F212">
        <v>0</v>
      </c>
      <c r="G212">
        <v>0</v>
      </c>
      <c r="H212">
        <v>0</v>
      </c>
      <c r="I212">
        <v>0</v>
      </c>
      <c r="J212">
        <v>0</v>
      </c>
      <c r="K212">
        <v>0</v>
      </c>
      <c r="L212">
        <v>0</v>
      </c>
      <c r="M212">
        <v>0</v>
      </c>
      <c r="N212">
        <v>0</v>
      </c>
      <c r="O212">
        <v>0</v>
      </c>
      <c r="P212">
        <v>0</v>
      </c>
      <c r="Q212">
        <v>0</v>
      </c>
      <c r="R212">
        <v>0</v>
      </c>
      <c r="S212">
        <v>0</v>
      </c>
      <c r="T212">
        <v>0</v>
      </c>
      <c r="U212">
        <v>0</v>
      </c>
      <c r="V212">
        <v>0</v>
      </c>
      <c r="W212">
        <v>0</v>
      </c>
      <c r="X212">
        <v>0</v>
      </c>
      <c r="Y212">
        <v>0</v>
      </c>
      <c r="Z212">
        <v>4</v>
      </c>
      <c r="AA212">
        <v>9312.41</v>
      </c>
      <c r="AB212">
        <v>4</v>
      </c>
      <c r="AC212">
        <v>9312.41</v>
      </c>
      <c r="AD212">
        <v>0</v>
      </c>
      <c r="AE212">
        <v>0</v>
      </c>
      <c r="AF212">
        <v>0</v>
      </c>
      <c r="AG212">
        <v>0</v>
      </c>
      <c r="AH212">
        <v>0</v>
      </c>
      <c r="AI212">
        <v>0</v>
      </c>
      <c r="AJ212">
        <v>505940</v>
      </c>
      <c r="AK212">
        <v>245000</v>
      </c>
      <c r="AL212">
        <v>105940</v>
      </c>
      <c r="AM212">
        <v>155000</v>
      </c>
      <c r="AN212">
        <v>0</v>
      </c>
      <c r="AO212">
        <v>0</v>
      </c>
      <c r="AP212">
        <v>34</v>
      </c>
      <c r="AQ212">
        <v>605499.27</v>
      </c>
    </row>
    <row r="213" spans="1:43" x14ac:dyDescent="0.25">
      <c r="A213" s="57" t="s">
        <v>12</v>
      </c>
      <c r="B213" s="3" t="s">
        <v>291</v>
      </c>
      <c r="C213" s="58" t="str">
        <f t="shared" si="10"/>
        <v>Edinburgh, City of2020-21</v>
      </c>
      <c r="D213">
        <v>152</v>
      </c>
      <c r="E213">
        <v>867644</v>
      </c>
      <c r="F213">
        <v>0</v>
      </c>
      <c r="G213">
        <v>0</v>
      </c>
      <c r="H213">
        <v>0</v>
      </c>
      <c r="I213">
        <v>0</v>
      </c>
      <c r="J213">
        <v>0</v>
      </c>
      <c r="K213">
        <v>0</v>
      </c>
      <c r="L213">
        <v>0</v>
      </c>
      <c r="M213">
        <v>0</v>
      </c>
      <c r="N213">
        <v>0</v>
      </c>
      <c r="O213">
        <v>0</v>
      </c>
      <c r="P213">
        <v>5579</v>
      </c>
      <c r="Q213">
        <v>616676</v>
      </c>
      <c r="R213">
        <v>0</v>
      </c>
      <c r="S213">
        <v>0</v>
      </c>
      <c r="T213">
        <v>0</v>
      </c>
      <c r="U213">
        <v>0</v>
      </c>
      <c r="V213">
        <v>10</v>
      </c>
      <c r="W213">
        <v>64060</v>
      </c>
      <c r="X213">
        <v>5569</v>
      </c>
      <c r="Y213">
        <v>552616</v>
      </c>
      <c r="Z213">
        <v>0</v>
      </c>
      <c r="AA213">
        <v>0</v>
      </c>
      <c r="AB213">
        <v>0</v>
      </c>
      <c r="AC213">
        <v>0</v>
      </c>
      <c r="AD213">
        <v>0</v>
      </c>
      <c r="AE213">
        <v>0</v>
      </c>
      <c r="AF213">
        <v>0</v>
      </c>
      <c r="AG213">
        <v>0</v>
      </c>
      <c r="AH213">
        <v>0</v>
      </c>
      <c r="AI213">
        <v>0</v>
      </c>
      <c r="AJ213">
        <v>21000</v>
      </c>
      <c r="AK213">
        <v>21000</v>
      </c>
      <c r="AL213">
        <v>0</v>
      </c>
      <c r="AM213">
        <v>0</v>
      </c>
      <c r="AN213">
        <v>0</v>
      </c>
      <c r="AO213">
        <v>0</v>
      </c>
      <c r="AP213">
        <v>5731</v>
      </c>
      <c r="AQ213">
        <v>1505320</v>
      </c>
    </row>
    <row r="214" spans="1:43" x14ac:dyDescent="0.25">
      <c r="A214" s="3" t="s">
        <v>14</v>
      </c>
      <c r="B214" s="3" t="s">
        <v>291</v>
      </c>
      <c r="C214" s="4" t="str">
        <f t="shared" si="10"/>
        <v>Falkirk2020-21</v>
      </c>
      <c r="D214">
        <v>26</v>
      </c>
      <c r="E214">
        <v>122577.34</v>
      </c>
      <c r="F214">
        <v>0</v>
      </c>
      <c r="G214">
        <v>0</v>
      </c>
      <c r="H214">
        <v>0</v>
      </c>
      <c r="I214">
        <v>0</v>
      </c>
      <c r="J214">
        <v>0</v>
      </c>
      <c r="K214">
        <v>0</v>
      </c>
      <c r="L214">
        <v>0</v>
      </c>
      <c r="M214">
        <v>0</v>
      </c>
      <c r="N214">
        <v>0</v>
      </c>
      <c r="O214">
        <v>0</v>
      </c>
      <c r="P214">
        <v>1</v>
      </c>
      <c r="Q214">
        <v>0</v>
      </c>
      <c r="R214">
        <v>0</v>
      </c>
      <c r="S214">
        <v>0</v>
      </c>
      <c r="T214">
        <v>0</v>
      </c>
      <c r="U214">
        <v>0</v>
      </c>
      <c r="V214">
        <v>0</v>
      </c>
      <c r="W214">
        <v>0</v>
      </c>
      <c r="X214">
        <v>1</v>
      </c>
      <c r="Y214">
        <v>0</v>
      </c>
      <c r="Z214">
        <v>1</v>
      </c>
      <c r="AA214">
        <v>0</v>
      </c>
      <c r="AB214">
        <v>1</v>
      </c>
      <c r="AC214">
        <v>0</v>
      </c>
      <c r="AD214">
        <v>0</v>
      </c>
      <c r="AE214">
        <v>0</v>
      </c>
      <c r="AF214">
        <v>0</v>
      </c>
      <c r="AG214">
        <v>0</v>
      </c>
      <c r="AH214">
        <v>0</v>
      </c>
      <c r="AI214">
        <v>0</v>
      </c>
      <c r="AJ214">
        <v>193618</v>
      </c>
      <c r="AK214">
        <v>46090</v>
      </c>
      <c r="AL214">
        <v>46107</v>
      </c>
      <c r="AM214">
        <v>101421</v>
      </c>
      <c r="AN214">
        <v>0</v>
      </c>
      <c r="AO214">
        <v>0</v>
      </c>
      <c r="AP214">
        <v>28</v>
      </c>
      <c r="AQ214">
        <v>316195.33999999997</v>
      </c>
    </row>
    <row r="215" spans="1:43" x14ac:dyDescent="0.25">
      <c r="A215" s="3" t="s">
        <v>15</v>
      </c>
      <c r="B215" s="3" t="s">
        <v>291</v>
      </c>
      <c r="C215" s="4" t="str">
        <f t="shared" si="10"/>
        <v>Fife2020-21</v>
      </c>
      <c r="D215">
        <v>132</v>
      </c>
      <c r="E215">
        <v>1018232</v>
      </c>
      <c r="F215">
        <v>0</v>
      </c>
      <c r="G215">
        <v>0</v>
      </c>
      <c r="H215">
        <v>0</v>
      </c>
      <c r="I215">
        <v>0</v>
      </c>
      <c r="J215">
        <v>0</v>
      </c>
      <c r="K215">
        <v>0</v>
      </c>
      <c r="L215">
        <v>0</v>
      </c>
      <c r="M215">
        <v>0</v>
      </c>
      <c r="N215">
        <v>0</v>
      </c>
      <c r="O215">
        <v>0</v>
      </c>
      <c r="P215">
        <v>0</v>
      </c>
      <c r="Q215">
        <v>0</v>
      </c>
      <c r="R215">
        <v>0</v>
      </c>
      <c r="S215">
        <v>0</v>
      </c>
      <c r="T215">
        <v>0</v>
      </c>
      <c r="U215">
        <v>0</v>
      </c>
      <c r="V215">
        <v>0</v>
      </c>
      <c r="W215">
        <v>0</v>
      </c>
      <c r="X215">
        <v>0</v>
      </c>
      <c r="Y215">
        <v>0</v>
      </c>
      <c r="Z215">
        <v>0</v>
      </c>
      <c r="AA215">
        <v>0</v>
      </c>
      <c r="AB215">
        <v>0</v>
      </c>
      <c r="AC215">
        <v>0</v>
      </c>
      <c r="AD215">
        <v>0</v>
      </c>
      <c r="AE215">
        <v>0</v>
      </c>
      <c r="AF215">
        <v>0</v>
      </c>
      <c r="AG215">
        <v>0</v>
      </c>
      <c r="AH215">
        <v>0</v>
      </c>
      <c r="AI215">
        <v>0</v>
      </c>
      <c r="AJ215">
        <v>0</v>
      </c>
      <c r="AK215">
        <v>0</v>
      </c>
      <c r="AL215">
        <v>0</v>
      </c>
      <c r="AM215">
        <v>0</v>
      </c>
      <c r="AN215">
        <v>0</v>
      </c>
      <c r="AO215">
        <v>0</v>
      </c>
      <c r="AP215">
        <v>132</v>
      </c>
      <c r="AQ215">
        <v>1018232</v>
      </c>
    </row>
    <row r="216" spans="1:43" x14ac:dyDescent="0.25">
      <c r="A216" s="3" t="s">
        <v>16</v>
      </c>
      <c r="B216" s="3" t="s">
        <v>291</v>
      </c>
      <c r="C216" s="4" t="str">
        <f t="shared" si="10"/>
        <v>Glasgow City2020-21</v>
      </c>
      <c r="D216">
        <v>266</v>
      </c>
      <c r="E216">
        <v>1061468.52</v>
      </c>
      <c r="F216">
        <v>0</v>
      </c>
      <c r="G216">
        <v>0</v>
      </c>
      <c r="H216">
        <v>0</v>
      </c>
      <c r="I216">
        <v>0</v>
      </c>
      <c r="J216">
        <v>0</v>
      </c>
      <c r="K216">
        <v>0</v>
      </c>
      <c r="L216">
        <v>0</v>
      </c>
      <c r="M216">
        <v>0</v>
      </c>
      <c r="N216">
        <v>0</v>
      </c>
      <c r="O216">
        <v>0</v>
      </c>
      <c r="P216">
        <v>116</v>
      </c>
      <c r="Q216">
        <v>1827564.92</v>
      </c>
      <c r="R216">
        <v>33</v>
      </c>
      <c r="S216">
        <v>172368.48</v>
      </c>
      <c r="T216">
        <v>0</v>
      </c>
      <c r="U216">
        <v>0</v>
      </c>
      <c r="V216">
        <v>44</v>
      </c>
      <c r="W216">
        <v>146625.21000000002</v>
      </c>
      <c r="X216">
        <v>39</v>
      </c>
      <c r="Y216">
        <v>1508571.23</v>
      </c>
      <c r="Z216">
        <v>344</v>
      </c>
      <c r="AA216">
        <v>3236602.35</v>
      </c>
      <c r="AB216">
        <v>344</v>
      </c>
      <c r="AC216">
        <v>3236602.35</v>
      </c>
      <c r="AD216">
        <v>0</v>
      </c>
      <c r="AE216">
        <v>0</v>
      </c>
      <c r="AF216">
        <v>0</v>
      </c>
      <c r="AG216">
        <v>0</v>
      </c>
      <c r="AH216">
        <v>0</v>
      </c>
      <c r="AI216">
        <v>0</v>
      </c>
      <c r="AJ216">
        <v>1333280.41249658</v>
      </c>
      <c r="AK216">
        <v>0</v>
      </c>
      <c r="AL216">
        <v>585543.32249658008</v>
      </c>
      <c r="AM216">
        <v>350000</v>
      </c>
      <c r="AN216">
        <v>0</v>
      </c>
      <c r="AO216">
        <v>397737.08999999997</v>
      </c>
      <c r="AP216">
        <v>726</v>
      </c>
      <c r="AQ216">
        <v>7458916.2024965798</v>
      </c>
    </row>
    <row r="217" spans="1:43" x14ac:dyDescent="0.25">
      <c r="A217" s="3" t="s">
        <v>17</v>
      </c>
      <c r="B217" s="3" t="s">
        <v>291</v>
      </c>
      <c r="C217" s="4" t="str">
        <f t="shared" si="10"/>
        <v>Highland2020-21</v>
      </c>
      <c r="D217">
        <v>265</v>
      </c>
      <c r="E217">
        <v>1369943.8</v>
      </c>
      <c r="F217">
        <v>0</v>
      </c>
      <c r="G217">
        <v>0</v>
      </c>
      <c r="H217">
        <v>0</v>
      </c>
      <c r="I217">
        <v>0</v>
      </c>
      <c r="J217">
        <v>0</v>
      </c>
      <c r="K217">
        <v>0</v>
      </c>
      <c r="L217">
        <v>0</v>
      </c>
      <c r="M217">
        <v>0</v>
      </c>
      <c r="N217">
        <v>0</v>
      </c>
      <c r="O217">
        <v>0</v>
      </c>
      <c r="P217">
        <v>0</v>
      </c>
      <c r="Q217">
        <v>0</v>
      </c>
      <c r="R217">
        <v>0</v>
      </c>
      <c r="S217">
        <v>0</v>
      </c>
      <c r="T217">
        <v>0</v>
      </c>
      <c r="U217">
        <v>0</v>
      </c>
      <c r="V217">
        <v>0</v>
      </c>
      <c r="W217">
        <v>0</v>
      </c>
      <c r="X217">
        <v>0</v>
      </c>
      <c r="Y217">
        <v>0</v>
      </c>
      <c r="Z217">
        <v>11</v>
      </c>
      <c r="AA217">
        <v>76007</v>
      </c>
      <c r="AB217">
        <v>11</v>
      </c>
      <c r="AC217">
        <v>76007</v>
      </c>
      <c r="AD217">
        <v>0</v>
      </c>
      <c r="AE217">
        <v>0</v>
      </c>
      <c r="AF217">
        <v>0</v>
      </c>
      <c r="AG217">
        <v>0</v>
      </c>
      <c r="AH217">
        <v>0</v>
      </c>
      <c r="AI217">
        <v>0</v>
      </c>
      <c r="AJ217">
        <v>0</v>
      </c>
      <c r="AK217">
        <v>0</v>
      </c>
      <c r="AL217">
        <v>0</v>
      </c>
      <c r="AM217">
        <v>0</v>
      </c>
      <c r="AN217">
        <v>0</v>
      </c>
      <c r="AO217">
        <v>0</v>
      </c>
      <c r="AP217">
        <v>276</v>
      </c>
      <c r="AQ217">
        <v>1445950.8</v>
      </c>
    </row>
    <row r="218" spans="1:43" x14ac:dyDescent="0.25">
      <c r="A218" s="3" t="s">
        <v>18</v>
      </c>
      <c r="B218" s="3" t="s">
        <v>291</v>
      </c>
      <c r="C218" s="4" t="str">
        <f t="shared" si="10"/>
        <v>Inverclyde2020-21</v>
      </c>
      <c r="D218">
        <v>133</v>
      </c>
      <c r="E218">
        <v>492635</v>
      </c>
      <c r="F218">
        <v>0</v>
      </c>
      <c r="G218">
        <v>0</v>
      </c>
      <c r="H218">
        <v>0</v>
      </c>
      <c r="I218">
        <v>0</v>
      </c>
      <c r="J218">
        <v>0</v>
      </c>
      <c r="K218">
        <v>0</v>
      </c>
      <c r="L218">
        <v>0</v>
      </c>
      <c r="M218">
        <v>0</v>
      </c>
      <c r="N218">
        <v>0</v>
      </c>
      <c r="O218">
        <v>0</v>
      </c>
      <c r="P218">
        <v>0</v>
      </c>
      <c r="Q218">
        <v>0</v>
      </c>
      <c r="R218">
        <v>0</v>
      </c>
      <c r="S218">
        <v>0</v>
      </c>
      <c r="T218">
        <v>0</v>
      </c>
      <c r="U218">
        <v>0</v>
      </c>
      <c r="V218">
        <v>0</v>
      </c>
      <c r="W218">
        <v>0</v>
      </c>
      <c r="X218">
        <v>0</v>
      </c>
      <c r="Y218">
        <v>0</v>
      </c>
      <c r="Z218">
        <v>4</v>
      </c>
      <c r="AA218">
        <v>0</v>
      </c>
      <c r="AB218">
        <v>0</v>
      </c>
      <c r="AC218">
        <v>0</v>
      </c>
      <c r="AD218">
        <v>0</v>
      </c>
      <c r="AE218">
        <v>0</v>
      </c>
      <c r="AF218">
        <v>4</v>
      </c>
      <c r="AG218">
        <v>0</v>
      </c>
      <c r="AH218">
        <v>0</v>
      </c>
      <c r="AI218">
        <v>0</v>
      </c>
      <c r="AJ218">
        <v>129000</v>
      </c>
      <c r="AK218">
        <v>0</v>
      </c>
      <c r="AL218">
        <v>0</v>
      </c>
      <c r="AM218">
        <v>129000</v>
      </c>
      <c r="AN218">
        <v>0</v>
      </c>
      <c r="AO218">
        <v>0</v>
      </c>
      <c r="AP218">
        <v>141</v>
      </c>
      <c r="AQ218">
        <v>621635</v>
      </c>
    </row>
    <row r="219" spans="1:43" x14ac:dyDescent="0.25">
      <c r="A219" s="3" t="s">
        <v>19</v>
      </c>
      <c r="B219" s="3" t="s">
        <v>291</v>
      </c>
      <c r="C219" s="4" t="str">
        <f t="shared" si="10"/>
        <v>Midlothian2020-21</v>
      </c>
      <c r="D219">
        <v>16</v>
      </c>
      <c r="E219">
        <v>137486</v>
      </c>
      <c r="F219">
        <v>0</v>
      </c>
      <c r="G219">
        <v>0</v>
      </c>
      <c r="H219">
        <v>0</v>
      </c>
      <c r="I219">
        <v>0</v>
      </c>
      <c r="J219">
        <v>0</v>
      </c>
      <c r="K219">
        <v>0</v>
      </c>
      <c r="L219">
        <v>0</v>
      </c>
      <c r="M219">
        <v>0</v>
      </c>
      <c r="N219">
        <v>0</v>
      </c>
      <c r="O219">
        <v>0</v>
      </c>
      <c r="P219">
        <v>0</v>
      </c>
      <c r="Q219">
        <v>0</v>
      </c>
      <c r="R219">
        <v>0</v>
      </c>
      <c r="S219">
        <v>0</v>
      </c>
      <c r="T219">
        <v>0</v>
      </c>
      <c r="U219">
        <v>0</v>
      </c>
      <c r="V219">
        <v>0</v>
      </c>
      <c r="W219">
        <v>0</v>
      </c>
      <c r="X219">
        <v>0</v>
      </c>
      <c r="Y219">
        <v>0</v>
      </c>
      <c r="Z219">
        <v>0</v>
      </c>
      <c r="AA219">
        <v>0</v>
      </c>
      <c r="AB219">
        <v>0</v>
      </c>
      <c r="AC219">
        <v>0</v>
      </c>
      <c r="AD219">
        <v>0</v>
      </c>
      <c r="AE219">
        <v>0</v>
      </c>
      <c r="AF219">
        <v>0</v>
      </c>
      <c r="AG219">
        <v>0</v>
      </c>
      <c r="AH219">
        <v>0</v>
      </c>
      <c r="AI219">
        <v>0</v>
      </c>
      <c r="AJ219">
        <v>0</v>
      </c>
      <c r="AK219" t="s">
        <v>142</v>
      </c>
      <c r="AL219" t="s">
        <v>142</v>
      </c>
      <c r="AM219" t="s">
        <v>142</v>
      </c>
      <c r="AN219" t="s">
        <v>142</v>
      </c>
      <c r="AO219" t="s">
        <v>142</v>
      </c>
      <c r="AP219">
        <v>16</v>
      </c>
      <c r="AQ219">
        <v>137486</v>
      </c>
    </row>
    <row r="220" spans="1:43" x14ac:dyDescent="0.25">
      <c r="A220" s="3" t="s">
        <v>20</v>
      </c>
      <c r="B220" s="3" t="s">
        <v>291</v>
      </c>
      <c r="C220" s="4" t="str">
        <f t="shared" si="10"/>
        <v>Moray2020-21</v>
      </c>
      <c r="D220">
        <v>30</v>
      </c>
      <c r="E220">
        <v>178000</v>
      </c>
      <c r="F220">
        <v>0</v>
      </c>
      <c r="G220">
        <v>0</v>
      </c>
      <c r="H220">
        <v>0</v>
      </c>
      <c r="I220">
        <v>0</v>
      </c>
      <c r="J220">
        <v>0</v>
      </c>
      <c r="K220">
        <v>0</v>
      </c>
      <c r="L220">
        <v>0</v>
      </c>
      <c r="M220">
        <v>0</v>
      </c>
      <c r="N220">
        <v>0</v>
      </c>
      <c r="O220">
        <v>0</v>
      </c>
      <c r="P220">
        <v>0</v>
      </c>
      <c r="Q220">
        <v>0</v>
      </c>
      <c r="R220">
        <v>0</v>
      </c>
      <c r="S220">
        <v>0</v>
      </c>
      <c r="T220">
        <v>0</v>
      </c>
      <c r="U220">
        <v>0</v>
      </c>
      <c r="V220">
        <v>0</v>
      </c>
      <c r="W220">
        <v>0</v>
      </c>
      <c r="X220">
        <v>0</v>
      </c>
      <c r="Y220">
        <v>0</v>
      </c>
      <c r="Z220">
        <v>5</v>
      </c>
      <c r="AA220">
        <v>46000</v>
      </c>
      <c r="AB220">
        <v>5</v>
      </c>
      <c r="AC220">
        <v>46000</v>
      </c>
      <c r="AD220">
        <v>0</v>
      </c>
      <c r="AE220">
        <v>0</v>
      </c>
      <c r="AF220">
        <v>0</v>
      </c>
      <c r="AG220">
        <v>0</v>
      </c>
      <c r="AH220">
        <v>0</v>
      </c>
      <c r="AI220">
        <v>0</v>
      </c>
      <c r="AJ220">
        <v>94000</v>
      </c>
      <c r="AK220">
        <v>0</v>
      </c>
      <c r="AL220">
        <v>94000</v>
      </c>
      <c r="AM220">
        <v>0</v>
      </c>
      <c r="AN220">
        <v>0</v>
      </c>
      <c r="AO220">
        <v>0</v>
      </c>
      <c r="AP220">
        <v>35</v>
      </c>
      <c r="AQ220">
        <v>318000</v>
      </c>
    </row>
    <row r="221" spans="1:43" x14ac:dyDescent="0.25">
      <c r="A221" s="3" t="s">
        <v>269</v>
      </c>
      <c r="B221" s="3" t="s">
        <v>291</v>
      </c>
      <c r="C221" s="4" t="str">
        <f t="shared" si="10"/>
        <v>Na h-Eileanan Siar2020-21</v>
      </c>
      <c r="D221">
        <v>72</v>
      </c>
      <c r="E221">
        <v>452609</v>
      </c>
      <c r="F221">
        <v>0</v>
      </c>
      <c r="G221">
        <v>0</v>
      </c>
      <c r="H221">
        <v>0</v>
      </c>
      <c r="I221">
        <v>0</v>
      </c>
      <c r="J221">
        <v>0</v>
      </c>
      <c r="K221">
        <v>0</v>
      </c>
      <c r="L221">
        <v>0</v>
      </c>
      <c r="M221">
        <v>0</v>
      </c>
      <c r="N221">
        <v>0</v>
      </c>
      <c r="O221">
        <v>0</v>
      </c>
      <c r="P221">
        <v>0</v>
      </c>
      <c r="Q221">
        <v>0</v>
      </c>
      <c r="R221">
        <v>0</v>
      </c>
      <c r="S221">
        <v>0</v>
      </c>
      <c r="T221">
        <v>0</v>
      </c>
      <c r="U221">
        <v>0</v>
      </c>
      <c r="V221">
        <v>0</v>
      </c>
      <c r="W221">
        <v>0</v>
      </c>
      <c r="X221">
        <v>0</v>
      </c>
      <c r="Y221">
        <v>0</v>
      </c>
      <c r="Z221">
        <v>0</v>
      </c>
      <c r="AA221">
        <v>0</v>
      </c>
      <c r="AB221">
        <v>0</v>
      </c>
      <c r="AC221">
        <v>0</v>
      </c>
      <c r="AD221">
        <v>0</v>
      </c>
      <c r="AE221">
        <v>0</v>
      </c>
      <c r="AF221">
        <v>0</v>
      </c>
      <c r="AG221">
        <v>0</v>
      </c>
      <c r="AH221">
        <v>0</v>
      </c>
      <c r="AI221">
        <v>0</v>
      </c>
      <c r="AJ221">
        <v>308000</v>
      </c>
      <c r="AK221">
        <v>0</v>
      </c>
      <c r="AL221">
        <v>0</v>
      </c>
      <c r="AM221">
        <v>308000</v>
      </c>
      <c r="AN221">
        <v>0</v>
      </c>
      <c r="AO221">
        <v>0</v>
      </c>
      <c r="AP221">
        <v>72</v>
      </c>
      <c r="AQ221">
        <v>760609</v>
      </c>
    </row>
    <row r="222" spans="1:43" x14ac:dyDescent="0.25">
      <c r="A222" s="3" t="s">
        <v>21</v>
      </c>
      <c r="B222" s="3" t="s">
        <v>291</v>
      </c>
      <c r="C222" s="4" t="str">
        <f t="shared" si="10"/>
        <v>North Ayrshire2020-21</v>
      </c>
      <c r="D222">
        <v>90</v>
      </c>
      <c r="E222">
        <v>362322</v>
      </c>
      <c r="F222">
        <v>0</v>
      </c>
      <c r="G222">
        <v>0</v>
      </c>
      <c r="H222">
        <v>0</v>
      </c>
      <c r="I222">
        <v>0</v>
      </c>
      <c r="J222">
        <v>0</v>
      </c>
      <c r="K222">
        <v>0</v>
      </c>
      <c r="L222">
        <v>0</v>
      </c>
      <c r="M222">
        <v>0</v>
      </c>
      <c r="N222">
        <v>0</v>
      </c>
      <c r="O222">
        <v>0</v>
      </c>
      <c r="P222">
        <v>0</v>
      </c>
      <c r="Q222">
        <v>0</v>
      </c>
      <c r="R222">
        <v>0</v>
      </c>
      <c r="S222">
        <v>0</v>
      </c>
      <c r="T222">
        <v>0</v>
      </c>
      <c r="U222">
        <v>0</v>
      </c>
      <c r="V222">
        <v>0</v>
      </c>
      <c r="W222">
        <v>0</v>
      </c>
      <c r="X222">
        <v>0</v>
      </c>
      <c r="Y222">
        <v>0</v>
      </c>
      <c r="Z222">
        <v>1</v>
      </c>
      <c r="AA222">
        <v>6000</v>
      </c>
      <c r="AB222">
        <v>0</v>
      </c>
      <c r="AC222">
        <v>0</v>
      </c>
      <c r="AD222">
        <v>0</v>
      </c>
      <c r="AE222">
        <v>0</v>
      </c>
      <c r="AF222">
        <v>1</v>
      </c>
      <c r="AG222">
        <v>6000</v>
      </c>
      <c r="AH222">
        <v>0</v>
      </c>
      <c r="AI222">
        <v>0</v>
      </c>
      <c r="AJ222">
        <v>50537</v>
      </c>
      <c r="AK222">
        <v>0</v>
      </c>
      <c r="AL222">
        <v>50537</v>
      </c>
      <c r="AM222">
        <v>0</v>
      </c>
      <c r="AN222">
        <v>0</v>
      </c>
      <c r="AO222">
        <v>0</v>
      </c>
      <c r="AP222">
        <v>91</v>
      </c>
      <c r="AQ222">
        <v>418859</v>
      </c>
    </row>
    <row r="223" spans="1:43" x14ac:dyDescent="0.25">
      <c r="A223" s="3" t="s">
        <v>22</v>
      </c>
      <c r="B223" s="3" t="s">
        <v>291</v>
      </c>
      <c r="C223" s="4" t="str">
        <f t="shared" si="10"/>
        <v>North Lanarkshire2020-21</v>
      </c>
      <c r="D223">
        <v>0</v>
      </c>
      <c r="E223">
        <v>790233</v>
      </c>
      <c r="F223">
        <v>0</v>
      </c>
      <c r="G223">
        <v>0</v>
      </c>
      <c r="H223">
        <v>0</v>
      </c>
      <c r="I223">
        <v>0</v>
      </c>
      <c r="J223">
        <v>0</v>
      </c>
      <c r="K223">
        <v>0</v>
      </c>
      <c r="L223">
        <v>0</v>
      </c>
      <c r="M223">
        <v>0</v>
      </c>
      <c r="N223">
        <v>0</v>
      </c>
      <c r="O223">
        <v>0</v>
      </c>
      <c r="P223">
        <v>0</v>
      </c>
      <c r="Q223">
        <v>0</v>
      </c>
      <c r="R223">
        <v>0</v>
      </c>
      <c r="S223">
        <v>0</v>
      </c>
      <c r="T223">
        <v>0</v>
      </c>
      <c r="U223">
        <v>0</v>
      </c>
      <c r="V223">
        <v>0</v>
      </c>
      <c r="W223">
        <v>0</v>
      </c>
      <c r="X223">
        <v>0</v>
      </c>
      <c r="Y223">
        <v>0</v>
      </c>
      <c r="Z223">
        <v>198</v>
      </c>
      <c r="AA223">
        <v>335574</v>
      </c>
      <c r="AB223">
        <v>91</v>
      </c>
      <c r="AC223">
        <v>335574</v>
      </c>
      <c r="AD223">
        <v>0</v>
      </c>
      <c r="AE223">
        <v>0</v>
      </c>
      <c r="AF223">
        <v>0</v>
      </c>
      <c r="AG223">
        <v>0</v>
      </c>
      <c r="AH223">
        <v>107</v>
      </c>
      <c r="AI223">
        <v>0</v>
      </c>
      <c r="AJ223">
        <v>287812</v>
      </c>
      <c r="AK223">
        <v>183</v>
      </c>
      <c r="AL223">
        <v>257104</v>
      </c>
      <c r="AM223">
        <v>0</v>
      </c>
      <c r="AN223">
        <v>0</v>
      </c>
      <c r="AO223">
        <v>30525</v>
      </c>
      <c r="AP223">
        <v>198</v>
      </c>
      <c r="AQ223">
        <v>1413619</v>
      </c>
    </row>
    <row r="224" spans="1:43" x14ac:dyDescent="0.25">
      <c r="A224" s="3" t="s">
        <v>23</v>
      </c>
      <c r="B224" s="3" t="s">
        <v>291</v>
      </c>
      <c r="C224" s="4" t="str">
        <f t="shared" si="10"/>
        <v>Orkney2020-21</v>
      </c>
      <c r="D224">
        <v>65</v>
      </c>
      <c r="E224">
        <v>260456</v>
      </c>
      <c r="F224">
        <v>0</v>
      </c>
      <c r="G224">
        <v>0</v>
      </c>
      <c r="H224">
        <v>0</v>
      </c>
      <c r="I224">
        <v>0</v>
      </c>
      <c r="J224">
        <v>0</v>
      </c>
      <c r="K224">
        <v>0</v>
      </c>
      <c r="L224">
        <v>0</v>
      </c>
      <c r="M224">
        <v>0</v>
      </c>
      <c r="N224">
        <v>0</v>
      </c>
      <c r="O224">
        <v>0</v>
      </c>
      <c r="P224">
        <v>0</v>
      </c>
      <c r="Q224">
        <v>0</v>
      </c>
      <c r="R224">
        <v>0</v>
      </c>
      <c r="S224">
        <v>0</v>
      </c>
      <c r="T224">
        <v>0</v>
      </c>
      <c r="U224">
        <v>0</v>
      </c>
      <c r="V224">
        <v>0</v>
      </c>
      <c r="W224">
        <v>0</v>
      </c>
      <c r="X224">
        <v>0</v>
      </c>
      <c r="Y224">
        <v>0</v>
      </c>
      <c r="Z224">
        <v>879</v>
      </c>
      <c r="AA224">
        <v>54005</v>
      </c>
      <c r="AB224">
        <v>21</v>
      </c>
      <c r="AC224">
        <v>25395</v>
      </c>
      <c r="AD224">
        <v>0</v>
      </c>
      <c r="AE224">
        <v>0</v>
      </c>
      <c r="AF224" t="s">
        <v>244</v>
      </c>
      <c r="AG224" t="s">
        <v>244</v>
      </c>
      <c r="AH224">
        <v>858</v>
      </c>
      <c r="AI224">
        <v>28610</v>
      </c>
      <c r="AJ224">
        <v>280320</v>
      </c>
      <c r="AK224">
        <v>0</v>
      </c>
      <c r="AL224">
        <v>0</v>
      </c>
      <c r="AM224">
        <v>0</v>
      </c>
      <c r="AN224">
        <v>0</v>
      </c>
      <c r="AO224">
        <v>0</v>
      </c>
      <c r="AP224">
        <v>944</v>
      </c>
      <c r="AQ224">
        <v>594781</v>
      </c>
    </row>
    <row r="225" spans="1:43" x14ac:dyDescent="0.25">
      <c r="A225" s="3" t="s">
        <v>24</v>
      </c>
      <c r="B225" s="3" t="s">
        <v>291</v>
      </c>
      <c r="C225" s="4" t="str">
        <f t="shared" si="10"/>
        <v>Perth &amp; Kinross2020-21</v>
      </c>
      <c r="D225">
        <v>83</v>
      </c>
      <c r="E225">
        <v>338010</v>
      </c>
      <c r="F225">
        <v>0</v>
      </c>
      <c r="G225">
        <v>0</v>
      </c>
      <c r="H225">
        <v>0</v>
      </c>
      <c r="I225">
        <v>0</v>
      </c>
      <c r="J225">
        <v>0</v>
      </c>
      <c r="K225">
        <v>0</v>
      </c>
      <c r="L225">
        <v>0</v>
      </c>
      <c r="M225">
        <v>0</v>
      </c>
      <c r="N225">
        <v>0</v>
      </c>
      <c r="O225">
        <v>0</v>
      </c>
      <c r="P225">
        <v>0</v>
      </c>
      <c r="Q225">
        <v>0</v>
      </c>
      <c r="R225">
        <v>0</v>
      </c>
      <c r="S225">
        <v>0</v>
      </c>
      <c r="T225">
        <v>0</v>
      </c>
      <c r="U225">
        <v>0</v>
      </c>
      <c r="V225">
        <v>0</v>
      </c>
      <c r="W225">
        <v>0</v>
      </c>
      <c r="X225">
        <v>0</v>
      </c>
      <c r="Y225">
        <v>0</v>
      </c>
      <c r="Z225">
        <v>140</v>
      </c>
      <c r="AA225">
        <v>61704</v>
      </c>
      <c r="AB225">
        <v>0</v>
      </c>
      <c r="AC225">
        <v>0</v>
      </c>
      <c r="AD225">
        <v>0</v>
      </c>
      <c r="AE225">
        <v>0</v>
      </c>
      <c r="AF225">
        <v>0</v>
      </c>
      <c r="AG225">
        <v>0</v>
      </c>
      <c r="AH225">
        <v>140</v>
      </c>
      <c r="AI225">
        <v>61704</v>
      </c>
      <c r="AJ225">
        <v>0</v>
      </c>
      <c r="AK225">
        <v>0</v>
      </c>
      <c r="AL225">
        <v>0</v>
      </c>
      <c r="AM225">
        <v>0</v>
      </c>
      <c r="AN225">
        <v>0</v>
      </c>
      <c r="AO225">
        <v>0</v>
      </c>
      <c r="AP225">
        <v>223</v>
      </c>
      <c r="AQ225">
        <v>399714</v>
      </c>
    </row>
    <row r="226" spans="1:43" x14ac:dyDescent="0.25">
      <c r="A226" s="3" t="s">
        <v>25</v>
      </c>
      <c r="B226" s="3" t="s">
        <v>291</v>
      </c>
      <c r="C226" s="4" t="str">
        <f t="shared" si="10"/>
        <v>Renfrewshire2020-21</v>
      </c>
      <c r="D226">
        <v>109</v>
      </c>
      <c r="E226">
        <v>370000</v>
      </c>
      <c r="F226">
        <v>0</v>
      </c>
      <c r="G226">
        <v>0</v>
      </c>
      <c r="H226">
        <v>0</v>
      </c>
      <c r="I226">
        <v>0</v>
      </c>
      <c r="J226">
        <v>0</v>
      </c>
      <c r="K226">
        <v>0</v>
      </c>
      <c r="L226">
        <v>0</v>
      </c>
      <c r="M226">
        <v>0</v>
      </c>
      <c r="N226">
        <v>0</v>
      </c>
      <c r="O226">
        <v>0</v>
      </c>
      <c r="P226">
        <v>0</v>
      </c>
      <c r="Q226">
        <v>0</v>
      </c>
      <c r="R226">
        <v>0</v>
      </c>
      <c r="S226">
        <v>0</v>
      </c>
      <c r="T226">
        <v>0</v>
      </c>
      <c r="U226">
        <v>0</v>
      </c>
      <c r="V226">
        <v>0</v>
      </c>
      <c r="W226">
        <v>0</v>
      </c>
      <c r="X226">
        <v>0</v>
      </c>
      <c r="Y226">
        <v>0</v>
      </c>
      <c r="Z226">
        <v>31</v>
      </c>
      <c r="AA226">
        <v>124170</v>
      </c>
      <c r="AB226">
        <v>25</v>
      </c>
      <c r="AC226">
        <v>97000</v>
      </c>
      <c r="AD226">
        <v>0</v>
      </c>
      <c r="AE226">
        <v>0</v>
      </c>
      <c r="AF226">
        <v>6</v>
      </c>
      <c r="AG226">
        <v>27170</v>
      </c>
      <c r="AH226">
        <v>0</v>
      </c>
      <c r="AI226">
        <v>0</v>
      </c>
      <c r="AJ226">
        <v>310000</v>
      </c>
      <c r="AK226">
        <v>0</v>
      </c>
      <c r="AL226">
        <v>151000</v>
      </c>
      <c r="AM226">
        <v>158000</v>
      </c>
      <c r="AN226">
        <v>0</v>
      </c>
      <c r="AO226">
        <v>1000</v>
      </c>
      <c r="AP226">
        <v>140</v>
      </c>
      <c r="AQ226">
        <v>804170</v>
      </c>
    </row>
    <row r="227" spans="1:43" x14ac:dyDescent="0.25">
      <c r="A227" s="3" t="s">
        <v>26</v>
      </c>
      <c r="B227" s="3" t="s">
        <v>291</v>
      </c>
      <c r="C227" s="4" t="str">
        <f t="shared" si="10"/>
        <v>Scottish Borders, The2020-21</v>
      </c>
      <c r="D227">
        <v>41</v>
      </c>
      <c r="E227">
        <v>173221</v>
      </c>
      <c r="F227">
        <v>0</v>
      </c>
      <c r="G227">
        <v>0</v>
      </c>
      <c r="H227">
        <v>0</v>
      </c>
      <c r="I227">
        <v>0</v>
      </c>
      <c r="J227">
        <v>0</v>
      </c>
      <c r="K227">
        <v>0</v>
      </c>
      <c r="L227">
        <v>0</v>
      </c>
      <c r="M227">
        <v>0</v>
      </c>
      <c r="N227">
        <v>0</v>
      </c>
      <c r="O227">
        <v>0</v>
      </c>
      <c r="P227">
        <v>0</v>
      </c>
      <c r="Q227">
        <v>0</v>
      </c>
      <c r="R227">
        <v>0</v>
      </c>
      <c r="S227">
        <v>0</v>
      </c>
      <c r="T227">
        <v>0</v>
      </c>
      <c r="U227">
        <v>0</v>
      </c>
      <c r="V227">
        <v>0</v>
      </c>
      <c r="W227">
        <v>0</v>
      </c>
      <c r="X227">
        <v>0</v>
      </c>
      <c r="Y227">
        <v>0</v>
      </c>
      <c r="Z227">
        <v>0</v>
      </c>
      <c r="AA227">
        <v>0</v>
      </c>
      <c r="AB227">
        <v>0</v>
      </c>
      <c r="AC227">
        <v>0</v>
      </c>
      <c r="AD227">
        <v>0</v>
      </c>
      <c r="AE227">
        <v>0</v>
      </c>
      <c r="AF227">
        <v>0</v>
      </c>
      <c r="AG227">
        <v>0</v>
      </c>
      <c r="AH227">
        <v>0</v>
      </c>
      <c r="AI227">
        <v>0</v>
      </c>
      <c r="AJ227">
        <v>344233</v>
      </c>
      <c r="AK227">
        <v>0</v>
      </c>
      <c r="AL227">
        <v>59276</v>
      </c>
      <c r="AM227">
        <v>284957</v>
      </c>
      <c r="AN227">
        <v>0</v>
      </c>
      <c r="AO227">
        <v>0</v>
      </c>
      <c r="AP227">
        <v>41</v>
      </c>
      <c r="AQ227">
        <v>517454</v>
      </c>
    </row>
    <row r="228" spans="1:43" x14ac:dyDescent="0.25">
      <c r="A228" s="3" t="s">
        <v>27</v>
      </c>
      <c r="B228" s="3" t="s">
        <v>291</v>
      </c>
      <c r="C228" s="4" t="str">
        <f t="shared" si="10"/>
        <v>Shetland2020-21</v>
      </c>
      <c r="D228">
        <v>19</v>
      </c>
      <c r="E228">
        <v>129547</v>
      </c>
      <c r="F228">
        <v>0</v>
      </c>
      <c r="G228">
        <v>0</v>
      </c>
      <c r="H228">
        <v>0</v>
      </c>
      <c r="I228">
        <v>0</v>
      </c>
      <c r="J228">
        <v>0</v>
      </c>
      <c r="K228">
        <v>0</v>
      </c>
      <c r="L228">
        <v>0</v>
      </c>
      <c r="M228">
        <v>0</v>
      </c>
      <c r="N228">
        <v>0</v>
      </c>
      <c r="O228">
        <v>0</v>
      </c>
      <c r="P228">
        <v>0</v>
      </c>
      <c r="Q228">
        <v>0</v>
      </c>
      <c r="R228">
        <v>0</v>
      </c>
      <c r="S228">
        <v>0</v>
      </c>
      <c r="T228">
        <v>0</v>
      </c>
      <c r="U228">
        <v>0</v>
      </c>
      <c r="V228">
        <v>0</v>
      </c>
      <c r="W228">
        <v>0</v>
      </c>
      <c r="X228">
        <v>0</v>
      </c>
      <c r="Y228">
        <v>0</v>
      </c>
      <c r="Z228">
        <v>0</v>
      </c>
      <c r="AA228">
        <v>0</v>
      </c>
      <c r="AB228">
        <v>0</v>
      </c>
      <c r="AC228">
        <v>0</v>
      </c>
      <c r="AD228">
        <v>0</v>
      </c>
      <c r="AE228">
        <v>0</v>
      </c>
      <c r="AF228">
        <v>0</v>
      </c>
      <c r="AG228">
        <v>0</v>
      </c>
      <c r="AH228">
        <v>0</v>
      </c>
      <c r="AI228">
        <v>0</v>
      </c>
      <c r="AJ228">
        <v>0</v>
      </c>
      <c r="AK228">
        <v>0</v>
      </c>
      <c r="AL228">
        <v>0</v>
      </c>
      <c r="AM228">
        <v>0</v>
      </c>
      <c r="AN228">
        <v>0</v>
      </c>
      <c r="AO228">
        <v>0</v>
      </c>
      <c r="AP228">
        <v>19</v>
      </c>
      <c r="AQ228">
        <v>129547</v>
      </c>
    </row>
    <row r="229" spans="1:43" x14ac:dyDescent="0.25">
      <c r="A229" s="3" t="s">
        <v>28</v>
      </c>
      <c r="B229" s="3" t="s">
        <v>291</v>
      </c>
      <c r="C229" s="4" t="str">
        <f t="shared" si="10"/>
        <v>South Ayrshire2020-21</v>
      </c>
      <c r="D229">
        <v>73</v>
      </c>
      <c r="E229">
        <v>313885</v>
      </c>
      <c r="F229">
        <v>0</v>
      </c>
      <c r="G229">
        <v>0</v>
      </c>
      <c r="H229">
        <v>0</v>
      </c>
      <c r="I229">
        <v>0</v>
      </c>
      <c r="J229">
        <v>0</v>
      </c>
      <c r="K229">
        <v>0</v>
      </c>
      <c r="L229">
        <v>0</v>
      </c>
      <c r="M229">
        <v>0</v>
      </c>
      <c r="N229">
        <v>0</v>
      </c>
      <c r="O229">
        <v>0</v>
      </c>
      <c r="P229">
        <v>0</v>
      </c>
      <c r="Q229">
        <v>0</v>
      </c>
      <c r="R229">
        <v>0</v>
      </c>
      <c r="S229">
        <v>0</v>
      </c>
      <c r="T229">
        <v>0</v>
      </c>
      <c r="U229">
        <v>0</v>
      </c>
      <c r="V229">
        <v>0</v>
      </c>
      <c r="W229">
        <v>0</v>
      </c>
      <c r="X229">
        <v>0</v>
      </c>
      <c r="Y229">
        <v>0</v>
      </c>
      <c r="Z229">
        <v>19</v>
      </c>
      <c r="AA229">
        <v>50075</v>
      </c>
      <c r="AB229">
        <v>19</v>
      </c>
      <c r="AC229">
        <v>50075</v>
      </c>
      <c r="AD229">
        <v>0</v>
      </c>
      <c r="AE229">
        <v>0</v>
      </c>
      <c r="AF229">
        <v>0</v>
      </c>
      <c r="AG229">
        <v>0</v>
      </c>
      <c r="AH229">
        <v>0</v>
      </c>
      <c r="AI229">
        <v>0</v>
      </c>
      <c r="AJ229">
        <v>146253</v>
      </c>
      <c r="AK229">
        <v>2160</v>
      </c>
      <c r="AL229">
        <v>144093</v>
      </c>
      <c r="AM229">
        <v>0</v>
      </c>
      <c r="AN229">
        <v>0</v>
      </c>
      <c r="AO229">
        <v>0</v>
      </c>
      <c r="AP229">
        <v>92</v>
      </c>
      <c r="AQ229">
        <v>510213</v>
      </c>
    </row>
    <row r="230" spans="1:43" x14ac:dyDescent="0.25">
      <c r="A230" s="3" t="s">
        <v>29</v>
      </c>
      <c r="B230" s="3" t="s">
        <v>291</v>
      </c>
      <c r="C230" s="4" t="str">
        <f t="shared" si="10"/>
        <v>South Lanarkshire2020-21</v>
      </c>
      <c r="D230">
        <v>376</v>
      </c>
      <c r="E230">
        <v>873822.15</v>
      </c>
      <c r="F230">
        <v>0</v>
      </c>
      <c r="G230">
        <v>0</v>
      </c>
      <c r="H230">
        <v>0</v>
      </c>
      <c r="I230">
        <v>0</v>
      </c>
      <c r="J230">
        <v>0</v>
      </c>
      <c r="K230">
        <v>0</v>
      </c>
      <c r="L230">
        <v>0</v>
      </c>
      <c r="M230">
        <v>0</v>
      </c>
      <c r="N230">
        <v>0</v>
      </c>
      <c r="O230">
        <v>0</v>
      </c>
      <c r="P230">
        <v>7</v>
      </c>
      <c r="Q230">
        <v>23590</v>
      </c>
      <c r="R230">
        <v>7</v>
      </c>
      <c r="S230">
        <v>23590</v>
      </c>
      <c r="T230">
        <v>0</v>
      </c>
      <c r="U230">
        <v>0</v>
      </c>
      <c r="V230">
        <v>0</v>
      </c>
      <c r="W230">
        <v>0</v>
      </c>
      <c r="X230">
        <v>0</v>
      </c>
      <c r="Y230">
        <v>0</v>
      </c>
      <c r="Z230">
        <v>324</v>
      </c>
      <c r="AA230">
        <v>417928.43</v>
      </c>
      <c r="AB230">
        <v>324</v>
      </c>
      <c r="AC230">
        <v>417928.43</v>
      </c>
      <c r="AD230">
        <v>0</v>
      </c>
      <c r="AE230">
        <v>0</v>
      </c>
      <c r="AF230">
        <v>0</v>
      </c>
      <c r="AG230">
        <v>0</v>
      </c>
      <c r="AH230">
        <v>0</v>
      </c>
      <c r="AI230">
        <v>0</v>
      </c>
      <c r="AJ230">
        <v>356773.83999999997</v>
      </c>
      <c r="AK230">
        <v>0</v>
      </c>
      <c r="AL230">
        <v>141784.84</v>
      </c>
      <c r="AM230">
        <v>214989</v>
      </c>
      <c r="AN230">
        <v>0</v>
      </c>
      <c r="AO230">
        <v>0</v>
      </c>
      <c r="AP230">
        <v>707</v>
      </c>
      <c r="AQ230">
        <v>1672114.42</v>
      </c>
    </row>
    <row r="231" spans="1:43" x14ac:dyDescent="0.25">
      <c r="A231" s="3" t="s">
        <v>30</v>
      </c>
      <c r="B231" s="3" t="s">
        <v>291</v>
      </c>
      <c r="C231" s="4" t="str">
        <f t="shared" si="10"/>
        <v>Stirling2020-21</v>
      </c>
      <c r="D231">
        <v>58</v>
      </c>
      <c r="E231">
        <v>399939</v>
      </c>
      <c r="F231">
        <v>0</v>
      </c>
      <c r="G231">
        <v>0</v>
      </c>
      <c r="H231">
        <v>0</v>
      </c>
      <c r="I231">
        <v>0</v>
      </c>
      <c r="J231">
        <v>0</v>
      </c>
      <c r="K231">
        <v>0</v>
      </c>
      <c r="L231">
        <v>0</v>
      </c>
      <c r="M231">
        <v>0</v>
      </c>
      <c r="N231">
        <v>0</v>
      </c>
      <c r="O231">
        <v>0</v>
      </c>
      <c r="P231">
        <v>0</v>
      </c>
      <c r="Q231">
        <v>0</v>
      </c>
      <c r="R231">
        <v>0</v>
      </c>
      <c r="S231">
        <v>0</v>
      </c>
      <c r="T231">
        <v>0</v>
      </c>
      <c r="U231">
        <v>0</v>
      </c>
      <c r="V231">
        <v>0</v>
      </c>
      <c r="W231">
        <v>0</v>
      </c>
      <c r="X231">
        <v>0</v>
      </c>
      <c r="Y231">
        <v>0</v>
      </c>
      <c r="Z231">
        <v>235</v>
      </c>
      <c r="AA231">
        <v>47957</v>
      </c>
      <c r="AB231">
        <v>235</v>
      </c>
      <c r="AC231">
        <v>47957</v>
      </c>
      <c r="AD231">
        <v>0</v>
      </c>
      <c r="AE231">
        <v>0</v>
      </c>
      <c r="AF231">
        <v>0</v>
      </c>
      <c r="AG231">
        <v>0</v>
      </c>
      <c r="AH231">
        <v>0</v>
      </c>
      <c r="AI231">
        <v>0</v>
      </c>
      <c r="AJ231">
        <v>146866.68</v>
      </c>
      <c r="AK231">
        <v>12682.68</v>
      </c>
      <c r="AL231">
        <v>64901</v>
      </c>
      <c r="AM231">
        <v>69283</v>
      </c>
      <c r="AN231">
        <v>0</v>
      </c>
      <c r="AO231">
        <v>0</v>
      </c>
      <c r="AP231">
        <v>293</v>
      </c>
      <c r="AQ231">
        <v>594762.67999999993</v>
      </c>
    </row>
    <row r="232" spans="1:43" x14ac:dyDescent="0.25">
      <c r="A232" s="3" t="s">
        <v>31</v>
      </c>
      <c r="B232" s="3" t="s">
        <v>291</v>
      </c>
      <c r="C232" s="4" t="str">
        <f t="shared" si="10"/>
        <v>West Dunbartonshire2020-21</v>
      </c>
      <c r="D232">
        <v>23</v>
      </c>
      <c r="E232">
        <v>80514</v>
      </c>
      <c r="F232">
        <v>0</v>
      </c>
      <c r="G232">
        <v>0</v>
      </c>
      <c r="H232">
        <v>0</v>
      </c>
      <c r="I232">
        <v>0</v>
      </c>
      <c r="J232">
        <v>0</v>
      </c>
      <c r="K232">
        <v>0</v>
      </c>
      <c r="L232">
        <v>0</v>
      </c>
      <c r="M232">
        <v>0</v>
      </c>
      <c r="N232">
        <v>0</v>
      </c>
      <c r="O232">
        <v>0</v>
      </c>
      <c r="P232">
        <v>0</v>
      </c>
      <c r="Q232">
        <v>0</v>
      </c>
      <c r="R232">
        <v>0</v>
      </c>
      <c r="S232">
        <v>0</v>
      </c>
      <c r="T232">
        <v>0</v>
      </c>
      <c r="U232">
        <v>0</v>
      </c>
      <c r="V232">
        <v>0</v>
      </c>
      <c r="W232">
        <v>0</v>
      </c>
      <c r="X232">
        <v>0</v>
      </c>
      <c r="Y232">
        <v>0</v>
      </c>
      <c r="Z232">
        <v>2</v>
      </c>
      <c r="AA232">
        <v>7456</v>
      </c>
      <c r="AB232">
        <v>2</v>
      </c>
      <c r="AC232">
        <v>7456</v>
      </c>
      <c r="AD232">
        <v>0</v>
      </c>
      <c r="AE232">
        <v>0</v>
      </c>
      <c r="AF232">
        <v>0</v>
      </c>
      <c r="AG232">
        <v>0</v>
      </c>
      <c r="AH232">
        <v>0</v>
      </c>
      <c r="AI232">
        <v>0</v>
      </c>
      <c r="AJ232">
        <v>277523</v>
      </c>
      <c r="AK232">
        <v>0</v>
      </c>
      <c r="AL232">
        <v>46523</v>
      </c>
      <c r="AM232">
        <v>231000</v>
      </c>
      <c r="AN232">
        <v>0</v>
      </c>
      <c r="AO232">
        <v>0</v>
      </c>
      <c r="AP232">
        <v>25</v>
      </c>
      <c r="AQ232">
        <v>365493</v>
      </c>
    </row>
    <row r="233" spans="1:43" x14ac:dyDescent="0.25">
      <c r="A233" s="57" t="s">
        <v>32</v>
      </c>
      <c r="B233" s="3" t="s">
        <v>291</v>
      </c>
      <c r="C233" s="4" t="str">
        <f t="shared" si="10"/>
        <v>West Lothian2020-21</v>
      </c>
      <c r="D233">
        <v>75</v>
      </c>
      <c r="E233">
        <v>329629</v>
      </c>
      <c r="F233">
        <v>0</v>
      </c>
      <c r="G233">
        <v>0</v>
      </c>
      <c r="H233">
        <v>0</v>
      </c>
      <c r="I233">
        <v>0</v>
      </c>
      <c r="J233">
        <v>0</v>
      </c>
      <c r="K233">
        <v>0</v>
      </c>
      <c r="L233">
        <v>0</v>
      </c>
      <c r="M233">
        <v>0</v>
      </c>
      <c r="N233">
        <v>0</v>
      </c>
      <c r="O233">
        <v>0</v>
      </c>
      <c r="P233">
        <v>0</v>
      </c>
      <c r="Q233">
        <v>0</v>
      </c>
      <c r="R233">
        <v>0</v>
      </c>
      <c r="S233">
        <v>0</v>
      </c>
      <c r="T233">
        <v>0</v>
      </c>
      <c r="U233">
        <v>0</v>
      </c>
      <c r="V233">
        <v>0</v>
      </c>
      <c r="W233">
        <v>0</v>
      </c>
      <c r="X233">
        <v>0</v>
      </c>
      <c r="Y233">
        <v>0</v>
      </c>
      <c r="Z233">
        <v>0</v>
      </c>
      <c r="AA233">
        <v>0</v>
      </c>
      <c r="AB233">
        <v>0</v>
      </c>
      <c r="AC233">
        <v>0</v>
      </c>
      <c r="AD233">
        <v>0</v>
      </c>
      <c r="AE233">
        <v>0</v>
      </c>
      <c r="AF233">
        <v>0</v>
      </c>
      <c r="AG233">
        <v>0</v>
      </c>
      <c r="AH233">
        <v>0</v>
      </c>
      <c r="AI233">
        <v>0</v>
      </c>
      <c r="AJ233">
        <v>12000</v>
      </c>
      <c r="AK233">
        <v>12000</v>
      </c>
      <c r="AL233">
        <v>0</v>
      </c>
      <c r="AM233">
        <v>0</v>
      </c>
      <c r="AN233">
        <v>0</v>
      </c>
      <c r="AO233">
        <v>0</v>
      </c>
      <c r="AP233">
        <v>75</v>
      </c>
      <c r="AQ233">
        <v>341629</v>
      </c>
    </row>
    <row r="234" spans="1:43" x14ac:dyDescent="0.25">
      <c r="A234" s="57" t="s">
        <v>33</v>
      </c>
      <c r="B234" s="3" t="s">
        <v>291</v>
      </c>
      <c r="C234" s="58" t="str">
        <f t="shared" si="10"/>
        <v>Scotland2020-21</v>
      </c>
      <c r="D234" s="22">
        <f>SUM(D202:D233)</f>
        <v>2894</v>
      </c>
      <c r="E234" s="22">
        <f t="shared" ref="E234:AP234" si="11">SUM(E202:E233)</f>
        <v>13536418.679999998</v>
      </c>
      <c r="F234" s="22">
        <f t="shared" si="11"/>
        <v>0</v>
      </c>
      <c r="G234" s="22">
        <f t="shared" si="11"/>
        <v>0</v>
      </c>
      <c r="H234" s="22">
        <f t="shared" si="11"/>
        <v>0</v>
      </c>
      <c r="I234" s="22">
        <f t="shared" si="11"/>
        <v>0</v>
      </c>
      <c r="J234" s="22">
        <f t="shared" si="11"/>
        <v>0</v>
      </c>
      <c r="K234" s="22">
        <f t="shared" si="11"/>
        <v>0</v>
      </c>
      <c r="L234" s="22">
        <f t="shared" si="11"/>
        <v>0</v>
      </c>
      <c r="M234" s="22">
        <f t="shared" si="11"/>
        <v>0</v>
      </c>
      <c r="N234" s="22">
        <f t="shared" si="11"/>
        <v>0</v>
      </c>
      <c r="O234" s="22">
        <f t="shared" si="11"/>
        <v>0</v>
      </c>
      <c r="P234" s="22">
        <f t="shared" si="11"/>
        <v>5717</v>
      </c>
      <c r="Q234" s="22">
        <f t="shared" si="11"/>
        <v>2468355.92</v>
      </c>
      <c r="R234" s="22">
        <f t="shared" si="11"/>
        <v>41</v>
      </c>
      <c r="S234" s="22">
        <f t="shared" si="11"/>
        <v>195958.48</v>
      </c>
      <c r="T234" s="22">
        <f t="shared" si="11"/>
        <v>0</v>
      </c>
      <c r="U234" s="22">
        <f t="shared" si="11"/>
        <v>0</v>
      </c>
      <c r="V234" s="22">
        <f t="shared" si="11"/>
        <v>67</v>
      </c>
      <c r="W234" s="22">
        <f t="shared" si="11"/>
        <v>211210.21000000002</v>
      </c>
      <c r="X234" s="22">
        <f t="shared" si="11"/>
        <v>5609</v>
      </c>
      <c r="Y234" s="22">
        <f t="shared" si="11"/>
        <v>2061187.23</v>
      </c>
      <c r="Z234" s="22">
        <f t="shared" si="11"/>
        <v>2694</v>
      </c>
      <c r="AA234" s="22">
        <f t="shared" si="11"/>
        <v>5344554.4000000004</v>
      </c>
      <c r="AB234" s="22">
        <f t="shared" si="11"/>
        <v>1383</v>
      </c>
      <c r="AC234" s="22">
        <f t="shared" si="11"/>
        <v>4748997.4000000004</v>
      </c>
      <c r="AD234" s="22">
        <f t="shared" si="11"/>
        <v>1</v>
      </c>
      <c r="AE234" s="22">
        <f t="shared" si="11"/>
        <v>1950</v>
      </c>
      <c r="AF234" s="22">
        <f t="shared" si="11"/>
        <v>43</v>
      </c>
      <c r="AG234" s="22">
        <f t="shared" si="11"/>
        <v>92869</v>
      </c>
      <c r="AH234" s="22">
        <f t="shared" si="11"/>
        <v>1267</v>
      </c>
      <c r="AI234" s="22">
        <f t="shared" si="11"/>
        <v>500738</v>
      </c>
      <c r="AJ234" s="22">
        <f t="shared" si="11"/>
        <v>6419379.9324965794</v>
      </c>
      <c r="AK234" s="22">
        <f t="shared" si="11"/>
        <v>339350.68</v>
      </c>
      <c r="AL234" s="22">
        <f t="shared" si="11"/>
        <v>2244792.1624965798</v>
      </c>
      <c r="AM234" s="22">
        <f t="shared" si="11"/>
        <v>3160005.3</v>
      </c>
      <c r="AN234" s="22">
        <f t="shared" si="11"/>
        <v>0</v>
      </c>
      <c r="AO234" s="22">
        <f t="shared" si="11"/>
        <v>429262.08999999997</v>
      </c>
      <c r="AP234" s="22">
        <f t="shared" si="11"/>
        <v>11309</v>
      </c>
      <c r="AQ234" s="22">
        <f>SUM(AQ202:AQ233)</f>
        <v>27768708.932496578</v>
      </c>
    </row>
    <row r="235" spans="1:43" x14ac:dyDescent="0.25">
      <c r="A235" t="s">
        <v>1</v>
      </c>
      <c r="B235" t="s">
        <v>295</v>
      </c>
      <c r="C235" s="58" t="str">
        <f t="shared" si="10"/>
        <v>Aberdeen City2021-22</v>
      </c>
      <c r="D235" s="59">
        <v>156</v>
      </c>
      <c r="E235" s="59">
        <v>589181.96</v>
      </c>
      <c r="F235" s="59">
        <v>0</v>
      </c>
      <c r="G235" s="59">
        <v>0</v>
      </c>
      <c r="H235" s="59">
        <v>0</v>
      </c>
      <c r="I235" s="59">
        <v>0</v>
      </c>
      <c r="J235" s="59">
        <v>0</v>
      </c>
      <c r="K235" s="59">
        <v>0</v>
      </c>
      <c r="L235" s="59">
        <v>0</v>
      </c>
      <c r="M235" s="59">
        <v>0</v>
      </c>
      <c r="N235" s="59">
        <v>0</v>
      </c>
      <c r="O235" s="59">
        <v>0</v>
      </c>
      <c r="P235" s="59">
        <v>8</v>
      </c>
      <c r="Q235" s="59">
        <v>66500</v>
      </c>
      <c r="R235" s="59">
        <v>0</v>
      </c>
      <c r="S235" s="59">
        <v>0</v>
      </c>
      <c r="T235" s="59">
        <v>0</v>
      </c>
      <c r="U235" s="59">
        <v>0</v>
      </c>
      <c r="V235" s="59">
        <v>8</v>
      </c>
      <c r="W235" s="59">
        <v>66500</v>
      </c>
      <c r="X235" s="59">
        <v>0</v>
      </c>
      <c r="Y235" s="59">
        <v>0</v>
      </c>
      <c r="Z235" s="59">
        <v>26</v>
      </c>
      <c r="AA235" s="59">
        <v>43500</v>
      </c>
      <c r="AB235" s="59">
        <v>0</v>
      </c>
      <c r="AC235" s="59">
        <v>0</v>
      </c>
      <c r="AD235" s="59">
        <v>0</v>
      </c>
      <c r="AE235" s="59">
        <v>0</v>
      </c>
      <c r="AF235" s="59">
        <v>26</v>
      </c>
      <c r="AG235" s="59">
        <v>43500</v>
      </c>
      <c r="AH235" s="59">
        <v>0</v>
      </c>
      <c r="AI235" s="59">
        <v>0</v>
      </c>
      <c r="AJ235" s="59">
        <v>393828</v>
      </c>
      <c r="AK235" s="59">
        <v>0</v>
      </c>
      <c r="AL235" s="59">
        <v>143828</v>
      </c>
      <c r="AM235" s="59">
        <v>250000</v>
      </c>
      <c r="AN235" s="59">
        <v>0</v>
      </c>
      <c r="AO235" s="59">
        <v>0</v>
      </c>
      <c r="AP235" s="59">
        <v>190</v>
      </c>
      <c r="AQ235" s="59">
        <v>1093009.96</v>
      </c>
    </row>
    <row r="236" spans="1:43" x14ac:dyDescent="0.25">
      <c r="A236" t="s">
        <v>2</v>
      </c>
      <c r="B236" t="s">
        <v>295</v>
      </c>
      <c r="C236" s="58" t="str">
        <f t="shared" si="10"/>
        <v>Aberdeenshire2021-22</v>
      </c>
      <c r="D236" s="59">
        <v>228</v>
      </c>
      <c r="E236" s="59">
        <v>1164000</v>
      </c>
      <c r="F236" s="59">
        <v>0</v>
      </c>
      <c r="G236" s="59">
        <v>0</v>
      </c>
      <c r="H236" s="59">
        <v>0</v>
      </c>
      <c r="I236" s="59">
        <v>0</v>
      </c>
      <c r="J236" s="59">
        <v>0</v>
      </c>
      <c r="K236" s="59">
        <v>0</v>
      </c>
      <c r="L236" s="59">
        <v>0</v>
      </c>
      <c r="M236" s="59">
        <v>0</v>
      </c>
      <c r="N236" s="59">
        <v>0</v>
      </c>
      <c r="O236" s="59">
        <v>0</v>
      </c>
      <c r="P236" s="59">
        <v>0</v>
      </c>
      <c r="Q236" s="59">
        <v>0</v>
      </c>
      <c r="R236" s="59">
        <v>0</v>
      </c>
      <c r="S236" s="59">
        <v>0</v>
      </c>
      <c r="T236" s="59">
        <v>0</v>
      </c>
      <c r="U236" s="59">
        <v>0</v>
      </c>
      <c r="V236" s="59">
        <v>0</v>
      </c>
      <c r="W236" s="59">
        <v>0</v>
      </c>
      <c r="X236" s="59">
        <v>0</v>
      </c>
      <c r="Y236" s="59">
        <v>0</v>
      </c>
      <c r="Z236" s="59">
        <v>147</v>
      </c>
      <c r="AA236" s="59">
        <v>21002.94</v>
      </c>
      <c r="AB236" s="59">
        <v>147</v>
      </c>
      <c r="AC236" s="59">
        <v>21002.94</v>
      </c>
      <c r="AD236" s="59">
        <v>0</v>
      </c>
      <c r="AE236" s="59">
        <v>0</v>
      </c>
      <c r="AF236" s="59">
        <v>0</v>
      </c>
      <c r="AG236" s="59">
        <v>0</v>
      </c>
      <c r="AH236" s="59">
        <v>0</v>
      </c>
      <c r="AI236" s="59">
        <v>0</v>
      </c>
      <c r="AJ236" s="59">
        <v>0</v>
      </c>
      <c r="AK236" s="59" t="s">
        <v>142</v>
      </c>
      <c r="AL236" s="59" t="s">
        <v>142</v>
      </c>
      <c r="AM236" s="59" t="s">
        <v>142</v>
      </c>
      <c r="AN236" s="59" t="s">
        <v>142</v>
      </c>
      <c r="AO236" s="59" t="s">
        <v>142</v>
      </c>
      <c r="AP236" s="59">
        <v>375</v>
      </c>
      <c r="AQ236" s="59">
        <v>1185002.94</v>
      </c>
    </row>
    <row r="237" spans="1:43" x14ac:dyDescent="0.25">
      <c r="A237" t="s">
        <v>3</v>
      </c>
      <c r="B237" t="s">
        <v>295</v>
      </c>
      <c r="C237" s="58" t="str">
        <f t="shared" si="10"/>
        <v>Angus2021-22</v>
      </c>
      <c r="D237" s="59">
        <v>77</v>
      </c>
      <c r="E237" s="59">
        <v>314591</v>
      </c>
      <c r="F237" s="59">
        <v>0</v>
      </c>
      <c r="G237" s="59">
        <v>0</v>
      </c>
      <c r="H237" s="59">
        <v>0</v>
      </c>
      <c r="I237" s="59">
        <v>0</v>
      </c>
      <c r="J237" s="59">
        <v>0</v>
      </c>
      <c r="K237" s="59">
        <v>0</v>
      </c>
      <c r="L237" s="59">
        <v>0</v>
      </c>
      <c r="M237" s="59">
        <v>0</v>
      </c>
      <c r="N237" s="59">
        <v>0</v>
      </c>
      <c r="O237" s="59">
        <v>0</v>
      </c>
      <c r="P237" s="59">
        <v>0</v>
      </c>
      <c r="Q237" s="59">
        <v>0</v>
      </c>
      <c r="R237" s="59">
        <v>0</v>
      </c>
      <c r="S237" s="59">
        <v>0</v>
      </c>
      <c r="T237" s="59">
        <v>0</v>
      </c>
      <c r="U237" s="59">
        <v>0</v>
      </c>
      <c r="V237" s="59">
        <v>0</v>
      </c>
      <c r="W237" s="59">
        <v>0</v>
      </c>
      <c r="X237" s="59">
        <v>0</v>
      </c>
      <c r="Y237" s="59">
        <v>0</v>
      </c>
      <c r="Z237" s="59">
        <v>0</v>
      </c>
      <c r="AA237" s="59">
        <v>0</v>
      </c>
      <c r="AB237" s="59">
        <v>0</v>
      </c>
      <c r="AC237" s="59">
        <v>0</v>
      </c>
      <c r="AD237" s="59">
        <v>0</v>
      </c>
      <c r="AE237" s="59">
        <v>0</v>
      </c>
      <c r="AF237" s="59">
        <v>0</v>
      </c>
      <c r="AG237" s="59">
        <v>0</v>
      </c>
      <c r="AH237" s="59">
        <v>0</v>
      </c>
      <c r="AI237" s="59">
        <v>0</v>
      </c>
      <c r="AJ237" s="59">
        <v>84498</v>
      </c>
      <c r="AK237" s="59">
        <v>0</v>
      </c>
      <c r="AL237" s="59">
        <v>65645</v>
      </c>
      <c r="AM237" s="59">
        <v>0</v>
      </c>
      <c r="AN237" s="59">
        <v>0</v>
      </c>
      <c r="AO237" s="59">
        <v>18853</v>
      </c>
      <c r="AP237" s="59">
        <v>77</v>
      </c>
      <c r="AQ237" s="59">
        <v>399089</v>
      </c>
    </row>
    <row r="238" spans="1:43" x14ac:dyDescent="0.25">
      <c r="A238" t="s">
        <v>4</v>
      </c>
      <c r="B238" t="s">
        <v>295</v>
      </c>
      <c r="C238" s="58" t="str">
        <f t="shared" si="10"/>
        <v>Argyll &amp; Bute2021-22</v>
      </c>
      <c r="D238" s="59">
        <v>83</v>
      </c>
      <c r="E238" s="59">
        <v>502994</v>
      </c>
      <c r="F238" s="59">
        <v>0</v>
      </c>
      <c r="G238" s="59">
        <v>0</v>
      </c>
      <c r="H238" s="59">
        <v>0</v>
      </c>
      <c r="I238" s="59">
        <v>0</v>
      </c>
      <c r="J238" s="59">
        <v>0</v>
      </c>
      <c r="K238" s="59">
        <v>0</v>
      </c>
      <c r="L238" s="59">
        <v>0</v>
      </c>
      <c r="M238" s="59">
        <v>0</v>
      </c>
      <c r="N238" s="59">
        <v>0</v>
      </c>
      <c r="O238" s="59">
        <v>0</v>
      </c>
      <c r="P238" s="59">
        <v>0</v>
      </c>
      <c r="Q238" s="59">
        <v>0</v>
      </c>
      <c r="R238" s="59">
        <v>0</v>
      </c>
      <c r="S238" s="59">
        <v>0</v>
      </c>
      <c r="T238" s="59">
        <v>0</v>
      </c>
      <c r="U238" s="59">
        <v>0</v>
      </c>
      <c r="V238" s="59">
        <v>0</v>
      </c>
      <c r="W238" s="59">
        <v>0</v>
      </c>
      <c r="X238" s="59">
        <v>0</v>
      </c>
      <c r="Y238" s="59">
        <v>0</v>
      </c>
      <c r="Z238" s="59">
        <v>111</v>
      </c>
      <c r="AA238" s="59">
        <v>65387</v>
      </c>
      <c r="AB238" s="59">
        <v>111</v>
      </c>
      <c r="AC238" s="59">
        <v>65387</v>
      </c>
      <c r="AD238" s="59">
        <v>0</v>
      </c>
      <c r="AE238" s="59">
        <v>0</v>
      </c>
      <c r="AF238" s="59">
        <v>0</v>
      </c>
      <c r="AG238" s="59">
        <v>0</v>
      </c>
      <c r="AH238" s="59">
        <v>0</v>
      </c>
      <c r="AI238" s="59">
        <v>0</v>
      </c>
      <c r="AJ238" s="59">
        <v>0</v>
      </c>
      <c r="AK238" s="59">
        <v>0</v>
      </c>
      <c r="AL238" s="59">
        <v>0</v>
      </c>
      <c r="AM238" s="59">
        <v>0</v>
      </c>
      <c r="AN238" s="59">
        <v>0</v>
      </c>
      <c r="AO238" s="59">
        <v>0</v>
      </c>
      <c r="AP238" s="59">
        <v>194</v>
      </c>
      <c r="AQ238" s="59">
        <v>568381</v>
      </c>
    </row>
    <row r="239" spans="1:43" x14ac:dyDescent="0.25">
      <c r="A239" t="s">
        <v>5</v>
      </c>
      <c r="B239" t="s">
        <v>295</v>
      </c>
      <c r="C239" s="58" t="str">
        <f t="shared" si="10"/>
        <v>Clackmannanshire2021-22</v>
      </c>
      <c r="D239" s="59">
        <v>24</v>
      </c>
      <c r="E239" s="59">
        <v>125042</v>
      </c>
      <c r="F239" s="59">
        <v>0</v>
      </c>
      <c r="G239" s="59">
        <v>0</v>
      </c>
      <c r="H239" s="59">
        <v>0</v>
      </c>
      <c r="I239" s="59">
        <v>0</v>
      </c>
      <c r="J239" s="59">
        <v>0</v>
      </c>
      <c r="K239" s="59">
        <v>0</v>
      </c>
      <c r="L239" s="59">
        <v>0</v>
      </c>
      <c r="M239" s="59">
        <v>0</v>
      </c>
      <c r="N239" s="59">
        <v>0</v>
      </c>
      <c r="O239" s="59">
        <v>0</v>
      </c>
      <c r="P239" s="59">
        <v>0</v>
      </c>
      <c r="Q239" s="59">
        <v>0</v>
      </c>
      <c r="R239" s="59">
        <v>0</v>
      </c>
      <c r="S239" s="59">
        <v>0</v>
      </c>
      <c r="T239" s="59">
        <v>0</v>
      </c>
      <c r="U239" s="59">
        <v>0</v>
      </c>
      <c r="V239" s="59">
        <v>0</v>
      </c>
      <c r="W239" s="59">
        <v>0</v>
      </c>
      <c r="X239" s="59">
        <v>0</v>
      </c>
      <c r="Y239" s="59">
        <v>0</v>
      </c>
      <c r="Z239" s="59">
        <v>0</v>
      </c>
      <c r="AA239" s="59">
        <v>0</v>
      </c>
      <c r="AB239" s="59">
        <v>0</v>
      </c>
      <c r="AC239" s="59">
        <v>0</v>
      </c>
      <c r="AD239" s="59">
        <v>0</v>
      </c>
      <c r="AE239" s="59">
        <v>0</v>
      </c>
      <c r="AF239" s="59">
        <v>0</v>
      </c>
      <c r="AG239" s="59">
        <v>0</v>
      </c>
      <c r="AH239" s="59">
        <v>0</v>
      </c>
      <c r="AI239" s="59">
        <v>0</v>
      </c>
      <c r="AJ239" s="59">
        <v>18900</v>
      </c>
      <c r="AK239" s="59">
        <v>0</v>
      </c>
      <c r="AL239" s="59">
        <v>18900</v>
      </c>
      <c r="AM239" s="59">
        <v>0</v>
      </c>
      <c r="AN239" s="59">
        <v>0</v>
      </c>
      <c r="AO239" s="59">
        <v>0</v>
      </c>
      <c r="AP239" s="59">
        <v>24</v>
      </c>
      <c r="AQ239" s="59">
        <v>143942</v>
      </c>
    </row>
    <row r="240" spans="1:43" x14ac:dyDescent="0.25">
      <c r="A240" t="s">
        <v>6</v>
      </c>
      <c r="B240" t="s">
        <v>295</v>
      </c>
      <c r="C240" s="58" t="str">
        <f t="shared" si="10"/>
        <v>Dumfries &amp; Galloway2021-22</v>
      </c>
      <c r="D240" s="59">
        <v>219</v>
      </c>
      <c r="E240" s="59">
        <v>1061790</v>
      </c>
      <c r="F240" s="59">
        <v>0</v>
      </c>
      <c r="G240" s="59">
        <v>0</v>
      </c>
      <c r="H240" s="59">
        <v>0</v>
      </c>
      <c r="I240" s="59">
        <v>0</v>
      </c>
      <c r="J240" s="59">
        <v>0</v>
      </c>
      <c r="K240" s="59">
        <v>0</v>
      </c>
      <c r="L240" s="59">
        <v>0</v>
      </c>
      <c r="M240" s="59">
        <v>0</v>
      </c>
      <c r="N240" s="59">
        <v>0</v>
      </c>
      <c r="O240" s="59">
        <v>0</v>
      </c>
      <c r="P240" s="59">
        <v>0</v>
      </c>
      <c r="Q240" s="59">
        <v>0</v>
      </c>
      <c r="R240" s="59">
        <v>0</v>
      </c>
      <c r="S240" s="59">
        <v>0</v>
      </c>
      <c r="T240" s="59">
        <v>0</v>
      </c>
      <c r="U240" s="59">
        <v>0</v>
      </c>
      <c r="V240" s="59">
        <v>0</v>
      </c>
      <c r="W240" s="59">
        <v>0</v>
      </c>
      <c r="X240" s="59">
        <v>0</v>
      </c>
      <c r="Y240" s="59">
        <v>0</v>
      </c>
      <c r="Z240" s="59">
        <v>0</v>
      </c>
      <c r="AA240" s="59">
        <v>0</v>
      </c>
      <c r="AB240" s="59">
        <v>0</v>
      </c>
      <c r="AC240" s="59">
        <v>0</v>
      </c>
      <c r="AD240" s="59">
        <v>0</v>
      </c>
      <c r="AE240" s="59">
        <v>0</v>
      </c>
      <c r="AF240" s="59">
        <v>0</v>
      </c>
      <c r="AG240" s="59">
        <v>0</v>
      </c>
      <c r="AH240" s="59">
        <v>0</v>
      </c>
      <c r="AI240" s="59">
        <v>0</v>
      </c>
      <c r="AJ240" s="59">
        <v>222000</v>
      </c>
      <c r="AK240" s="59">
        <v>0</v>
      </c>
      <c r="AL240" s="59">
        <v>0</v>
      </c>
      <c r="AM240" s="59">
        <v>222000</v>
      </c>
      <c r="AN240" s="59">
        <v>0</v>
      </c>
      <c r="AO240" s="59">
        <v>0</v>
      </c>
      <c r="AP240" s="59">
        <v>219</v>
      </c>
      <c r="AQ240" s="59">
        <v>1283790</v>
      </c>
    </row>
    <row r="241" spans="1:43" x14ac:dyDescent="0.25">
      <c r="A241" t="s">
        <v>7</v>
      </c>
      <c r="B241" t="s">
        <v>295</v>
      </c>
      <c r="C241" s="58" t="str">
        <f t="shared" si="10"/>
        <v>Dundee City2021-22</v>
      </c>
      <c r="D241" s="59">
        <v>96</v>
      </c>
      <c r="E241" s="59">
        <v>300229</v>
      </c>
      <c r="F241" s="59">
        <v>0</v>
      </c>
      <c r="G241" s="59">
        <v>0</v>
      </c>
      <c r="H241" s="59">
        <v>0</v>
      </c>
      <c r="I241" s="59">
        <v>0</v>
      </c>
      <c r="J241" s="59">
        <v>0</v>
      </c>
      <c r="K241" s="59">
        <v>0</v>
      </c>
      <c r="L241" s="59">
        <v>0</v>
      </c>
      <c r="M241" s="59">
        <v>0</v>
      </c>
      <c r="N241" s="59">
        <v>0</v>
      </c>
      <c r="O241" s="59">
        <v>0</v>
      </c>
      <c r="P241" s="59">
        <v>0</v>
      </c>
      <c r="Q241" s="59">
        <v>0</v>
      </c>
      <c r="R241" s="59">
        <v>0</v>
      </c>
      <c r="S241" s="59">
        <v>0</v>
      </c>
      <c r="T241" s="59">
        <v>0</v>
      </c>
      <c r="U241" s="59">
        <v>0</v>
      </c>
      <c r="V241" s="59">
        <v>0</v>
      </c>
      <c r="W241" s="59">
        <v>0</v>
      </c>
      <c r="X241" s="59">
        <v>0</v>
      </c>
      <c r="Y241" s="59">
        <v>0</v>
      </c>
      <c r="Z241" s="59">
        <v>338</v>
      </c>
      <c r="AA241" s="59">
        <v>225281</v>
      </c>
      <c r="AB241" s="59">
        <v>133</v>
      </c>
      <c r="AC241" s="59">
        <v>65458</v>
      </c>
      <c r="AD241" s="59">
        <v>0</v>
      </c>
      <c r="AE241" s="59">
        <v>0</v>
      </c>
      <c r="AF241" s="59">
        <v>2</v>
      </c>
      <c r="AG241" s="59">
        <v>19610</v>
      </c>
      <c r="AH241" s="59">
        <v>203</v>
      </c>
      <c r="AI241" s="59">
        <v>140213</v>
      </c>
      <c r="AJ241" s="59">
        <v>301069</v>
      </c>
      <c r="AK241" s="59">
        <v>0</v>
      </c>
      <c r="AL241" s="59">
        <v>241489</v>
      </c>
      <c r="AM241" s="59">
        <v>59580</v>
      </c>
      <c r="AN241" s="59">
        <v>0</v>
      </c>
      <c r="AO241" s="59">
        <v>0</v>
      </c>
      <c r="AP241" s="59">
        <v>434</v>
      </c>
      <c r="AQ241" s="59">
        <v>826579</v>
      </c>
    </row>
    <row r="242" spans="1:43" x14ac:dyDescent="0.25">
      <c r="A242" t="s">
        <v>8</v>
      </c>
      <c r="B242" t="s">
        <v>295</v>
      </c>
      <c r="C242" s="58" t="str">
        <f t="shared" si="10"/>
        <v>East Ayrshire2021-22</v>
      </c>
      <c r="D242" s="59">
        <v>147</v>
      </c>
      <c r="E242" s="59">
        <v>587056</v>
      </c>
      <c r="F242" s="59">
        <v>0</v>
      </c>
      <c r="G242" s="59">
        <v>0</v>
      </c>
      <c r="H242" s="59">
        <v>0</v>
      </c>
      <c r="I242" s="59">
        <v>0</v>
      </c>
      <c r="J242" s="59">
        <v>0</v>
      </c>
      <c r="K242" s="59">
        <v>0</v>
      </c>
      <c r="L242" s="59">
        <v>0</v>
      </c>
      <c r="M242" s="59">
        <v>0</v>
      </c>
      <c r="N242" s="59">
        <v>0</v>
      </c>
      <c r="O242" s="59">
        <v>0</v>
      </c>
      <c r="P242" s="59">
        <v>0</v>
      </c>
      <c r="Q242" s="59">
        <v>0</v>
      </c>
      <c r="R242" s="59">
        <v>0</v>
      </c>
      <c r="S242" s="59">
        <v>0</v>
      </c>
      <c r="T242" s="59">
        <v>0</v>
      </c>
      <c r="U242" s="59">
        <v>0</v>
      </c>
      <c r="V242" s="59">
        <v>0</v>
      </c>
      <c r="W242" s="59">
        <v>0</v>
      </c>
      <c r="X242" s="59">
        <v>0</v>
      </c>
      <c r="Y242" s="59">
        <v>0</v>
      </c>
      <c r="Z242" s="59">
        <v>0</v>
      </c>
      <c r="AA242" s="59">
        <v>0</v>
      </c>
      <c r="AB242" s="59">
        <v>0</v>
      </c>
      <c r="AC242" s="59">
        <v>0</v>
      </c>
      <c r="AD242" s="59">
        <v>0</v>
      </c>
      <c r="AE242" s="59">
        <v>0</v>
      </c>
      <c r="AF242" s="59">
        <v>0</v>
      </c>
      <c r="AG242" s="59">
        <v>0</v>
      </c>
      <c r="AH242" s="59">
        <v>0</v>
      </c>
      <c r="AI242" s="59">
        <v>0</v>
      </c>
      <c r="AJ242" s="59">
        <v>255667</v>
      </c>
      <c r="AK242" s="59">
        <v>62</v>
      </c>
      <c r="AL242" s="59">
        <v>55605</v>
      </c>
      <c r="AM242" s="59">
        <v>200000</v>
      </c>
      <c r="AN242" s="59">
        <v>0</v>
      </c>
      <c r="AO242" s="59">
        <v>0</v>
      </c>
      <c r="AP242" s="59">
        <v>147</v>
      </c>
      <c r="AQ242" s="59">
        <v>842723</v>
      </c>
    </row>
    <row r="243" spans="1:43" x14ac:dyDescent="0.25">
      <c r="A243" t="s">
        <v>9</v>
      </c>
      <c r="B243" t="s">
        <v>295</v>
      </c>
      <c r="C243" s="58" t="str">
        <f t="shared" si="10"/>
        <v>East Dunbartonshire2021-22</v>
      </c>
      <c r="D243" s="59">
        <v>24</v>
      </c>
      <c r="E243" s="59">
        <v>109732.6</v>
      </c>
      <c r="F243" s="59">
        <v>0</v>
      </c>
      <c r="G243" s="59">
        <v>0</v>
      </c>
      <c r="H243" s="59">
        <v>0</v>
      </c>
      <c r="I243" s="59">
        <v>0</v>
      </c>
      <c r="J243" s="59">
        <v>0</v>
      </c>
      <c r="K243" s="59">
        <v>0</v>
      </c>
      <c r="L243" s="59">
        <v>0</v>
      </c>
      <c r="M243" s="59">
        <v>0</v>
      </c>
      <c r="N243" s="59">
        <v>0</v>
      </c>
      <c r="O243" s="59">
        <v>0</v>
      </c>
      <c r="P243" s="59">
        <v>0</v>
      </c>
      <c r="Q243" s="59">
        <v>0</v>
      </c>
      <c r="R243" s="59">
        <v>0</v>
      </c>
      <c r="S243" s="59">
        <v>0</v>
      </c>
      <c r="T243" s="59">
        <v>0</v>
      </c>
      <c r="U243" s="59">
        <v>0</v>
      </c>
      <c r="V243" s="59">
        <v>0</v>
      </c>
      <c r="W243" s="59">
        <v>0</v>
      </c>
      <c r="X243" s="59">
        <v>0</v>
      </c>
      <c r="Y243" s="59">
        <v>0</v>
      </c>
      <c r="Z243" s="59">
        <v>0</v>
      </c>
      <c r="AA243" s="59">
        <v>0</v>
      </c>
      <c r="AB243" s="59">
        <v>0</v>
      </c>
      <c r="AC243" s="59">
        <v>0</v>
      </c>
      <c r="AD243" s="59">
        <v>0</v>
      </c>
      <c r="AE243" s="59">
        <v>0</v>
      </c>
      <c r="AF243" s="59">
        <v>0</v>
      </c>
      <c r="AG243" s="59">
        <v>0</v>
      </c>
      <c r="AH243" s="59">
        <v>0</v>
      </c>
      <c r="AI243" s="59">
        <v>0</v>
      </c>
      <c r="AJ243" s="59">
        <v>0</v>
      </c>
      <c r="AK243" s="59">
        <v>0</v>
      </c>
      <c r="AL243" s="59">
        <v>0</v>
      </c>
      <c r="AM243" s="59">
        <v>0</v>
      </c>
      <c r="AN243" s="59">
        <v>0</v>
      </c>
      <c r="AO243" s="59">
        <v>0</v>
      </c>
      <c r="AP243" s="59">
        <v>24</v>
      </c>
      <c r="AQ243" s="59">
        <v>109732.6</v>
      </c>
    </row>
    <row r="244" spans="1:43" x14ac:dyDescent="0.25">
      <c r="A244" t="s">
        <v>10</v>
      </c>
      <c r="B244" t="s">
        <v>295</v>
      </c>
      <c r="C244" s="58" t="str">
        <f t="shared" si="10"/>
        <v>East Lothian2021-22</v>
      </c>
      <c r="D244" s="59">
        <v>44</v>
      </c>
      <c r="E244" s="59">
        <v>399186</v>
      </c>
      <c r="F244" s="59">
        <v>0</v>
      </c>
      <c r="G244" s="59">
        <v>0</v>
      </c>
      <c r="H244" s="59">
        <v>0</v>
      </c>
      <c r="I244" s="59">
        <v>0</v>
      </c>
      <c r="J244" s="59">
        <v>0</v>
      </c>
      <c r="K244" s="59">
        <v>0</v>
      </c>
      <c r="L244" s="59">
        <v>0</v>
      </c>
      <c r="M244" s="59">
        <v>0</v>
      </c>
      <c r="N244" s="59">
        <v>0</v>
      </c>
      <c r="O244" s="59">
        <v>0</v>
      </c>
      <c r="P244" s="59">
        <v>0</v>
      </c>
      <c r="Q244" s="59">
        <v>0</v>
      </c>
      <c r="R244" s="59">
        <v>0</v>
      </c>
      <c r="S244" s="59">
        <v>0</v>
      </c>
      <c r="T244" s="59">
        <v>0</v>
      </c>
      <c r="U244" s="59">
        <v>0</v>
      </c>
      <c r="V244" s="59">
        <v>0</v>
      </c>
      <c r="W244" s="59">
        <v>0</v>
      </c>
      <c r="X244" s="59">
        <v>0</v>
      </c>
      <c r="Y244" s="59">
        <v>0</v>
      </c>
      <c r="Z244" s="59">
        <v>0</v>
      </c>
      <c r="AA244" s="59">
        <v>0</v>
      </c>
      <c r="AB244" s="59">
        <v>0</v>
      </c>
      <c r="AC244" s="59">
        <v>0</v>
      </c>
      <c r="AD244" s="59">
        <v>0</v>
      </c>
      <c r="AE244" s="59">
        <v>0</v>
      </c>
      <c r="AF244" s="59">
        <v>0</v>
      </c>
      <c r="AG244" s="59">
        <v>0</v>
      </c>
      <c r="AH244" s="59">
        <v>0</v>
      </c>
      <c r="AI244" s="59">
        <v>0</v>
      </c>
      <c r="AJ244" s="59">
        <v>356503</v>
      </c>
      <c r="AK244" s="59">
        <v>0</v>
      </c>
      <c r="AL244" s="59">
        <v>26612</v>
      </c>
      <c r="AM244" s="59">
        <v>329891</v>
      </c>
      <c r="AN244" s="59">
        <v>0</v>
      </c>
      <c r="AO244" s="59">
        <v>0</v>
      </c>
      <c r="AP244" s="59">
        <v>44</v>
      </c>
      <c r="AQ244" s="59">
        <v>755689</v>
      </c>
    </row>
    <row r="245" spans="1:43" x14ac:dyDescent="0.25">
      <c r="A245" t="s">
        <v>11</v>
      </c>
      <c r="B245" t="s">
        <v>295</v>
      </c>
      <c r="C245" s="58" t="str">
        <f t="shared" si="10"/>
        <v>East Renfrewshire2021-22</v>
      </c>
      <c r="D245" s="59">
        <v>51</v>
      </c>
      <c r="E245" s="59">
        <v>246937</v>
      </c>
      <c r="F245" s="59">
        <v>0</v>
      </c>
      <c r="G245" s="59">
        <v>0</v>
      </c>
      <c r="H245" s="59">
        <v>0</v>
      </c>
      <c r="I245" s="59">
        <v>0</v>
      </c>
      <c r="J245" s="59">
        <v>0</v>
      </c>
      <c r="K245" s="59">
        <v>0</v>
      </c>
      <c r="L245" s="59">
        <v>0</v>
      </c>
      <c r="M245" s="59">
        <v>0</v>
      </c>
      <c r="N245" s="59">
        <v>0</v>
      </c>
      <c r="O245" s="59">
        <v>0</v>
      </c>
      <c r="P245" s="59">
        <v>0</v>
      </c>
      <c r="Q245" s="59">
        <v>0</v>
      </c>
      <c r="R245" s="59">
        <v>0</v>
      </c>
      <c r="S245" s="59">
        <v>0</v>
      </c>
      <c r="T245" s="59">
        <v>0</v>
      </c>
      <c r="U245" s="59">
        <v>0</v>
      </c>
      <c r="V245" s="59">
        <v>0</v>
      </c>
      <c r="W245" s="59">
        <v>0</v>
      </c>
      <c r="X245" s="59">
        <v>0</v>
      </c>
      <c r="Y245" s="59">
        <v>0</v>
      </c>
      <c r="Z245" s="59">
        <v>0</v>
      </c>
      <c r="AA245" s="60">
        <v>0</v>
      </c>
      <c r="AB245" s="59">
        <v>0</v>
      </c>
      <c r="AC245" s="59">
        <v>0</v>
      </c>
      <c r="AD245" s="59">
        <v>0</v>
      </c>
      <c r="AE245" s="59">
        <v>0</v>
      </c>
      <c r="AF245" s="59">
        <v>0</v>
      </c>
      <c r="AG245" s="59">
        <v>0</v>
      </c>
      <c r="AH245" s="59">
        <v>0</v>
      </c>
      <c r="AI245" s="59">
        <v>0</v>
      </c>
      <c r="AJ245" s="59">
        <v>260397</v>
      </c>
      <c r="AK245" s="59">
        <v>0</v>
      </c>
      <c r="AL245" s="59">
        <v>103976</v>
      </c>
      <c r="AM245" s="59">
        <v>156421</v>
      </c>
      <c r="AN245" s="59">
        <v>0</v>
      </c>
      <c r="AO245" s="59">
        <v>0</v>
      </c>
      <c r="AP245" s="59">
        <v>51</v>
      </c>
      <c r="AQ245" s="59">
        <v>507334</v>
      </c>
    </row>
    <row r="246" spans="1:43" x14ac:dyDescent="0.25">
      <c r="A246" t="s">
        <v>12</v>
      </c>
      <c r="B246" t="s">
        <v>295</v>
      </c>
      <c r="C246" s="58" t="str">
        <f t="shared" si="10"/>
        <v>Edinburgh, City of2021-22</v>
      </c>
      <c r="D246" s="59">
        <v>202</v>
      </c>
      <c r="E246" s="59">
        <v>901980</v>
      </c>
      <c r="F246" s="59">
        <v>0</v>
      </c>
      <c r="G246" s="59">
        <v>0</v>
      </c>
      <c r="H246" s="59">
        <v>0</v>
      </c>
      <c r="I246" s="59">
        <v>0</v>
      </c>
      <c r="J246" s="59">
        <v>0</v>
      </c>
      <c r="K246" s="59">
        <v>0</v>
      </c>
      <c r="L246" s="59">
        <v>0</v>
      </c>
      <c r="M246" s="59">
        <v>0</v>
      </c>
      <c r="N246" s="59">
        <v>0</v>
      </c>
      <c r="O246" s="59">
        <v>0</v>
      </c>
      <c r="P246" s="59">
        <v>708</v>
      </c>
      <c r="Q246" s="59">
        <v>400019</v>
      </c>
      <c r="R246" s="59">
        <v>0</v>
      </c>
      <c r="S246" s="59">
        <v>0</v>
      </c>
      <c r="T246" s="59">
        <v>0</v>
      </c>
      <c r="U246" s="59">
        <v>0</v>
      </c>
      <c r="V246" s="59">
        <v>25</v>
      </c>
      <c r="W246" s="59">
        <v>14269</v>
      </c>
      <c r="X246" s="59">
        <v>683</v>
      </c>
      <c r="Y246" s="59">
        <v>385750</v>
      </c>
      <c r="Z246" s="59">
        <v>2746</v>
      </c>
      <c r="AA246" s="59">
        <v>0</v>
      </c>
      <c r="AB246" s="59">
        <v>0</v>
      </c>
      <c r="AC246" s="59">
        <v>0</v>
      </c>
      <c r="AD246" s="59">
        <v>0</v>
      </c>
      <c r="AE246" s="59">
        <v>0</v>
      </c>
      <c r="AF246" s="59">
        <v>0</v>
      </c>
      <c r="AG246" s="59">
        <v>0</v>
      </c>
      <c r="AH246" s="59">
        <v>2746</v>
      </c>
      <c r="AI246" s="59">
        <v>0</v>
      </c>
      <c r="AJ246" s="59">
        <v>0</v>
      </c>
      <c r="AK246" s="59">
        <v>0</v>
      </c>
      <c r="AL246" s="59">
        <v>0</v>
      </c>
      <c r="AM246" s="59">
        <v>0</v>
      </c>
      <c r="AN246" s="59">
        <v>0</v>
      </c>
      <c r="AO246" s="59">
        <v>0</v>
      </c>
      <c r="AP246" s="59">
        <v>3656</v>
      </c>
      <c r="AQ246" s="59">
        <v>1301999</v>
      </c>
    </row>
    <row r="247" spans="1:43" x14ac:dyDescent="0.25">
      <c r="A247" t="s">
        <v>14</v>
      </c>
      <c r="B247" t="s">
        <v>295</v>
      </c>
      <c r="C247" s="58" t="str">
        <f t="shared" si="10"/>
        <v>Falkirk2021-22</v>
      </c>
      <c r="D247" s="59">
        <v>54</v>
      </c>
      <c r="E247" s="59">
        <v>178230.06</v>
      </c>
      <c r="F247" s="59">
        <v>0</v>
      </c>
      <c r="G247" s="59">
        <v>0</v>
      </c>
      <c r="H247" s="59">
        <v>0</v>
      </c>
      <c r="I247" s="59">
        <v>0</v>
      </c>
      <c r="J247" s="59">
        <v>0</v>
      </c>
      <c r="K247" s="59">
        <v>0</v>
      </c>
      <c r="L247" s="59">
        <v>0</v>
      </c>
      <c r="M247" s="59">
        <v>0</v>
      </c>
      <c r="N247" s="59">
        <v>0</v>
      </c>
      <c r="O247" s="59">
        <v>0</v>
      </c>
      <c r="P247" s="59">
        <v>0</v>
      </c>
      <c r="Q247" s="59">
        <v>0</v>
      </c>
      <c r="R247" s="59">
        <v>0</v>
      </c>
      <c r="S247" s="59">
        <v>0</v>
      </c>
      <c r="T247" s="59">
        <v>0</v>
      </c>
      <c r="U247" s="59">
        <v>0</v>
      </c>
      <c r="V247" s="59">
        <v>0</v>
      </c>
      <c r="W247" s="59">
        <v>0</v>
      </c>
      <c r="X247" s="59">
        <v>0</v>
      </c>
      <c r="Y247" s="59">
        <v>0</v>
      </c>
      <c r="Z247" s="59">
        <v>0</v>
      </c>
      <c r="AA247" s="59">
        <v>500</v>
      </c>
      <c r="AB247" s="59">
        <v>0</v>
      </c>
      <c r="AC247" s="59">
        <v>500</v>
      </c>
      <c r="AD247" s="59">
        <v>0</v>
      </c>
      <c r="AE247" s="59">
        <v>0</v>
      </c>
      <c r="AF247" s="59">
        <v>0</v>
      </c>
      <c r="AG247" s="59">
        <v>0</v>
      </c>
      <c r="AH247" s="59">
        <v>0</v>
      </c>
      <c r="AI247" s="59">
        <v>0</v>
      </c>
      <c r="AJ247" s="59">
        <v>226308</v>
      </c>
      <c r="AK247" s="59">
        <v>48767</v>
      </c>
      <c r="AL247" s="59">
        <v>65025</v>
      </c>
      <c r="AM247" s="59">
        <v>112516</v>
      </c>
      <c r="AN247" s="59">
        <v>0</v>
      </c>
      <c r="AO247" s="59">
        <v>0</v>
      </c>
      <c r="AP247" s="59">
        <v>54</v>
      </c>
      <c r="AQ247" s="59">
        <v>405038.06</v>
      </c>
    </row>
    <row r="248" spans="1:43" x14ac:dyDescent="0.25">
      <c r="A248" t="s">
        <v>15</v>
      </c>
      <c r="B248" t="s">
        <v>295</v>
      </c>
      <c r="C248" s="58" t="str">
        <f t="shared" si="10"/>
        <v>Fife2021-22</v>
      </c>
      <c r="D248" s="59">
        <v>148</v>
      </c>
      <c r="E248" s="59">
        <v>530540</v>
      </c>
      <c r="F248" s="59">
        <v>0</v>
      </c>
      <c r="G248" s="59">
        <v>0</v>
      </c>
      <c r="H248" s="59">
        <v>0</v>
      </c>
      <c r="I248" s="59">
        <v>0</v>
      </c>
      <c r="J248" s="59">
        <v>0</v>
      </c>
      <c r="K248" s="59">
        <v>0</v>
      </c>
      <c r="L248" s="59">
        <v>0</v>
      </c>
      <c r="M248" s="59">
        <v>0</v>
      </c>
      <c r="N248" s="59">
        <v>0</v>
      </c>
      <c r="O248" s="59">
        <v>0</v>
      </c>
      <c r="P248" s="59">
        <v>0</v>
      </c>
      <c r="Q248" s="59">
        <v>0</v>
      </c>
      <c r="R248" s="59">
        <v>0</v>
      </c>
      <c r="S248" s="59">
        <v>0</v>
      </c>
      <c r="T248" s="59">
        <v>0</v>
      </c>
      <c r="U248" s="59">
        <v>0</v>
      </c>
      <c r="V248" s="59">
        <v>0</v>
      </c>
      <c r="W248" s="59">
        <v>0</v>
      </c>
      <c r="X248" s="59">
        <v>0</v>
      </c>
      <c r="Y248" s="59">
        <v>0</v>
      </c>
      <c r="Z248" s="59">
        <v>0</v>
      </c>
      <c r="AA248" s="59">
        <v>0</v>
      </c>
      <c r="AB248" s="59">
        <v>0</v>
      </c>
      <c r="AC248" s="59">
        <v>0</v>
      </c>
      <c r="AD248" s="59">
        <v>0</v>
      </c>
      <c r="AE248" s="59">
        <v>0</v>
      </c>
      <c r="AF248" s="59">
        <v>0</v>
      </c>
      <c r="AG248" s="59">
        <v>0</v>
      </c>
      <c r="AH248" s="59">
        <v>0</v>
      </c>
      <c r="AI248" s="59">
        <v>0</v>
      </c>
      <c r="AJ248" s="59">
        <v>0</v>
      </c>
      <c r="AK248" s="59">
        <v>0</v>
      </c>
      <c r="AL248" s="59">
        <v>0</v>
      </c>
      <c r="AM248" s="59">
        <v>0</v>
      </c>
      <c r="AN248" s="59">
        <v>0</v>
      </c>
      <c r="AO248" s="59">
        <v>0</v>
      </c>
      <c r="AP248" s="59">
        <v>148</v>
      </c>
      <c r="AQ248" s="59">
        <v>530540</v>
      </c>
    </row>
    <row r="249" spans="1:43" x14ac:dyDescent="0.25">
      <c r="A249" t="s">
        <v>16</v>
      </c>
      <c r="B249" t="s">
        <v>295</v>
      </c>
      <c r="C249" s="58" t="str">
        <f t="shared" si="10"/>
        <v>Glasgow City2021-22</v>
      </c>
      <c r="D249" s="59">
        <v>619</v>
      </c>
      <c r="E249" s="59">
        <v>2115130.5099999998</v>
      </c>
      <c r="F249" s="59">
        <v>0</v>
      </c>
      <c r="G249" s="59">
        <v>0</v>
      </c>
      <c r="H249" s="59">
        <v>0</v>
      </c>
      <c r="I249" s="59">
        <v>0</v>
      </c>
      <c r="J249" s="59">
        <v>0</v>
      </c>
      <c r="K249" s="59">
        <v>0</v>
      </c>
      <c r="L249" s="59">
        <v>0</v>
      </c>
      <c r="M249" s="59">
        <v>0</v>
      </c>
      <c r="N249" s="59">
        <v>0</v>
      </c>
      <c r="O249" s="59">
        <v>0</v>
      </c>
      <c r="P249" s="59">
        <v>80</v>
      </c>
      <c r="Q249" s="59">
        <v>2371924.41</v>
      </c>
      <c r="R249" s="59">
        <v>3</v>
      </c>
      <c r="S249" s="59">
        <v>689198.75</v>
      </c>
      <c r="T249" s="59">
        <v>0</v>
      </c>
      <c r="U249" s="59">
        <v>0</v>
      </c>
      <c r="V249" s="59">
        <v>47</v>
      </c>
      <c r="W249" s="59">
        <v>8882.15</v>
      </c>
      <c r="X249" s="59">
        <v>30</v>
      </c>
      <c r="Y249" s="59">
        <v>1673843.51</v>
      </c>
      <c r="Z249" s="59">
        <v>467</v>
      </c>
      <c r="AA249" s="59">
        <v>3073068.12</v>
      </c>
      <c r="AB249" s="59">
        <v>467</v>
      </c>
      <c r="AC249" s="59">
        <v>3073068.12</v>
      </c>
      <c r="AD249" s="59">
        <v>0</v>
      </c>
      <c r="AE249" s="59">
        <v>0</v>
      </c>
      <c r="AF249" s="59">
        <v>0</v>
      </c>
      <c r="AG249" s="59">
        <v>0</v>
      </c>
      <c r="AH249" s="59">
        <v>0</v>
      </c>
      <c r="AI249" s="59">
        <v>0</v>
      </c>
      <c r="AJ249" s="59">
        <v>784026.21572154597</v>
      </c>
      <c r="AK249" s="59">
        <v>0</v>
      </c>
      <c r="AL249" s="59">
        <v>591398.75572154589</v>
      </c>
      <c r="AM249" s="59">
        <v>0</v>
      </c>
      <c r="AN249" s="59">
        <v>0</v>
      </c>
      <c r="AO249" s="59">
        <v>192627.46000000002</v>
      </c>
      <c r="AP249" s="59">
        <v>1166</v>
      </c>
      <c r="AQ249" s="59">
        <v>8344149.2557215458</v>
      </c>
    </row>
    <row r="250" spans="1:43" x14ac:dyDescent="0.25">
      <c r="A250" t="s">
        <v>17</v>
      </c>
      <c r="B250" t="s">
        <v>295</v>
      </c>
      <c r="C250" s="58" t="str">
        <f t="shared" si="10"/>
        <v>Highland2021-22</v>
      </c>
      <c r="D250" s="59">
        <v>200</v>
      </c>
      <c r="E250" s="59">
        <v>788497.18</v>
      </c>
      <c r="F250" s="59">
        <v>0</v>
      </c>
      <c r="G250" s="59">
        <v>0</v>
      </c>
      <c r="H250" s="59">
        <v>0</v>
      </c>
      <c r="I250" s="59">
        <v>0</v>
      </c>
      <c r="J250" s="59">
        <v>0</v>
      </c>
      <c r="K250" s="59">
        <v>0</v>
      </c>
      <c r="L250" s="59">
        <v>0</v>
      </c>
      <c r="M250" s="59">
        <v>0</v>
      </c>
      <c r="N250" s="59">
        <v>0</v>
      </c>
      <c r="O250" s="59">
        <v>0</v>
      </c>
      <c r="P250" s="59">
        <v>0</v>
      </c>
      <c r="Q250" s="59">
        <v>0</v>
      </c>
      <c r="R250" s="59">
        <v>0</v>
      </c>
      <c r="S250" s="59">
        <v>0</v>
      </c>
      <c r="T250" s="59">
        <v>0</v>
      </c>
      <c r="U250" s="59">
        <v>0</v>
      </c>
      <c r="V250" s="59">
        <v>0</v>
      </c>
      <c r="W250" s="59">
        <v>0</v>
      </c>
      <c r="X250" s="59">
        <v>0</v>
      </c>
      <c r="Y250" s="59">
        <v>0</v>
      </c>
      <c r="Z250" s="59">
        <v>14</v>
      </c>
      <c r="AA250" s="59">
        <v>82672</v>
      </c>
      <c r="AB250" s="59">
        <v>14</v>
      </c>
      <c r="AC250" s="59">
        <v>82672</v>
      </c>
      <c r="AD250" s="59">
        <v>0</v>
      </c>
      <c r="AE250" s="59">
        <v>0</v>
      </c>
      <c r="AF250" s="59">
        <v>0</v>
      </c>
      <c r="AG250" s="59">
        <v>0</v>
      </c>
      <c r="AH250" s="59">
        <v>0</v>
      </c>
      <c r="AI250" s="59">
        <v>0</v>
      </c>
      <c r="AJ250" s="59">
        <v>0</v>
      </c>
      <c r="AK250" s="59">
        <v>0</v>
      </c>
      <c r="AL250" s="59">
        <v>0</v>
      </c>
      <c r="AM250" s="59">
        <v>0</v>
      </c>
      <c r="AN250" s="59">
        <v>0</v>
      </c>
      <c r="AO250" s="59">
        <v>0</v>
      </c>
      <c r="AP250" s="59">
        <v>214</v>
      </c>
      <c r="AQ250" s="59">
        <v>871169.18</v>
      </c>
    </row>
    <row r="251" spans="1:43" x14ac:dyDescent="0.25">
      <c r="A251" t="s">
        <v>18</v>
      </c>
      <c r="B251" t="s">
        <v>295</v>
      </c>
      <c r="C251" s="58" t="str">
        <f t="shared" si="10"/>
        <v>Inverclyde2021-22</v>
      </c>
      <c r="D251" s="59">
        <v>162</v>
      </c>
      <c r="E251" s="59">
        <v>603416</v>
      </c>
      <c r="F251" s="59">
        <v>0</v>
      </c>
      <c r="G251" s="59">
        <v>0</v>
      </c>
      <c r="H251" s="59">
        <v>0</v>
      </c>
      <c r="I251" s="59">
        <v>0</v>
      </c>
      <c r="J251" s="59">
        <v>0</v>
      </c>
      <c r="K251" s="59">
        <v>0</v>
      </c>
      <c r="L251" s="59">
        <v>0</v>
      </c>
      <c r="M251" s="59">
        <v>0</v>
      </c>
      <c r="N251" s="59">
        <v>0</v>
      </c>
      <c r="O251" s="59">
        <v>0</v>
      </c>
      <c r="P251" s="59">
        <v>259</v>
      </c>
      <c r="Q251" s="59">
        <v>0</v>
      </c>
      <c r="R251" s="59">
        <v>0</v>
      </c>
      <c r="S251" s="59">
        <v>0</v>
      </c>
      <c r="T251" s="59">
        <v>0</v>
      </c>
      <c r="U251" s="59">
        <v>0</v>
      </c>
      <c r="V251" s="59">
        <v>0</v>
      </c>
      <c r="W251" s="59">
        <v>0</v>
      </c>
      <c r="X251" s="59">
        <v>259</v>
      </c>
      <c r="Y251" s="59">
        <v>0</v>
      </c>
      <c r="Z251" s="59">
        <v>5</v>
      </c>
      <c r="AA251" s="59">
        <v>2400</v>
      </c>
      <c r="AB251" s="59">
        <v>0</v>
      </c>
      <c r="AC251" s="59">
        <v>0</v>
      </c>
      <c r="AD251" s="59">
        <v>0</v>
      </c>
      <c r="AE251" s="59">
        <v>0</v>
      </c>
      <c r="AF251" s="59">
        <v>3</v>
      </c>
      <c r="AG251" s="59">
        <v>0</v>
      </c>
      <c r="AH251" s="59">
        <v>2</v>
      </c>
      <c r="AI251" s="59">
        <v>2400</v>
      </c>
      <c r="AJ251" s="59">
        <v>129000</v>
      </c>
      <c r="AK251" s="59">
        <v>129000</v>
      </c>
      <c r="AL251" s="59">
        <v>0</v>
      </c>
      <c r="AM251" s="59">
        <v>0</v>
      </c>
      <c r="AN251" s="59">
        <v>0</v>
      </c>
      <c r="AO251" s="59">
        <v>0</v>
      </c>
      <c r="AP251" s="59">
        <v>426</v>
      </c>
      <c r="AQ251" s="59">
        <v>734816</v>
      </c>
    </row>
    <row r="252" spans="1:43" x14ac:dyDescent="0.25">
      <c r="A252" t="s">
        <v>19</v>
      </c>
      <c r="B252" t="s">
        <v>295</v>
      </c>
      <c r="C252" s="58" t="str">
        <f t="shared" si="10"/>
        <v>Midlothian2021-22</v>
      </c>
      <c r="D252" s="59">
        <v>37</v>
      </c>
      <c r="E252" s="59">
        <v>189677</v>
      </c>
      <c r="F252" s="59">
        <v>0</v>
      </c>
      <c r="G252" s="59">
        <v>0</v>
      </c>
      <c r="H252" s="59">
        <v>0</v>
      </c>
      <c r="I252" s="59">
        <v>0</v>
      </c>
      <c r="J252" s="59">
        <v>0</v>
      </c>
      <c r="K252" s="59">
        <v>0</v>
      </c>
      <c r="L252" s="59">
        <v>0</v>
      </c>
      <c r="M252" s="59">
        <v>0</v>
      </c>
      <c r="N252" s="59">
        <v>0</v>
      </c>
      <c r="O252" s="59">
        <v>0</v>
      </c>
      <c r="P252" s="59">
        <v>0</v>
      </c>
      <c r="Q252" s="59">
        <v>0</v>
      </c>
      <c r="R252" s="59">
        <v>0</v>
      </c>
      <c r="S252" s="59">
        <v>0</v>
      </c>
      <c r="T252" s="59">
        <v>0</v>
      </c>
      <c r="U252" s="59">
        <v>0</v>
      </c>
      <c r="V252" s="59">
        <v>0</v>
      </c>
      <c r="W252" s="59">
        <v>0</v>
      </c>
      <c r="X252" s="59">
        <v>0</v>
      </c>
      <c r="Y252" s="59">
        <v>0</v>
      </c>
      <c r="Z252" s="59">
        <v>0</v>
      </c>
      <c r="AA252" s="59">
        <v>0</v>
      </c>
      <c r="AB252" s="59">
        <v>0</v>
      </c>
      <c r="AC252" s="59">
        <v>0</v>
      </c>
      <c r="AD252" s="59">
        <v>0</v>
      </c>
      <c r="AE252" s="59">
        <v>0</v>
      </c>
      <c r="AF252" s="59">
        <v>0</v>
      </c>
      <c r="AG252" s="59">
        <v>0</v>
      </c>
      <c r="AH252" s="59">
        <v>0</v>
      </c>
      <c r="AI252" s="59">
        <v>0</v>
      </c>
      <c r="AJ252" s="59">
        <v>0</v>
      </c>
      <c r="AK252" s="59">
        <v>0</v>
      </c>
      <c r="AL252" s="59">
        <v>0</v>
      </c>
      <c r="AM252" s="59">
        <v>0</v>
      </c>
      <c r="AN252" s="59">
        <v>0</v>
      </c>
      <c r="AO252" s="59">
        <v>0</v>
      </c>
      <c r="AP252" s="59">
        <v>37</v>
      </c>
      <c r="AQ252" s="59">
        <v>189677</v>
      </c>
    </row>
    <row r="253" spans="1:43" x14ac:dyDescent="0.25">
      <c r="A253" t="s">
        <v>20</v>
      </c>
      <c r="B253" t="s">
        <v>295</v>
      </c>
      <c r="C253" s="58" t="str">
        <f t="shared" si="10"/>
        <v>Moray2021-22</v>
      </c>
      <c r="D253" s="59">
        <v>50</v>
      </c>
      <c r="E253" s="59">
        <v>321000</v>
      </c>
      <c r="F253" s="59">
        <v>0</v>
      </c>
      <c r="G253" s="59">
        <v>0</v>
      </c>
      <c r="H253" s="59">
        <v>0</v>
      </c>
      <c r="I253" s="59">
        <v>0</v>
      </c>
      <c r="J253" s="59">
        <v>0</v>
      </c>
      <c r="K253" s="59">
        <v>0</v>
      </c>
      <c r="L253" s="59">
        <v>0</v>
      </c>
      <c r="M253" s="59">
        <v>0</v>
      </c>
      <c r="N253" s="59">
        <v>0</v>
      </c>
      <c r="O253" s="59">
        <v>0</v>
      </c>
      <c r="P253" s="59">
        <v>0</v>
      </c>
      <c r="Q253" s="59">
        <v>0</v>
      </c>
      <c r="R253" s="59">
        <v>0</v>
      </c>
      <c r="S253" s="59">
        <v>0</v>
      </c>
      <c r="T253" s="59">
        <v>0</v>
      </c>
      <c r="U253" s="59">
        <v>0</v>
      </c>
      <c r="V253" s="59">
        <v>0</v>
      </c>
      <c r="W253" s="59">
        <v>0</v>
      </c>
      <c r="X253" s="59">
        <v>0</v>
      </c>
      <c r="Y253" s="59">
        <v>0</v>
      </c>
      <c r="Z253" s="59">
        <v>23</v>
      </c>
      <c r="AA253" s="59">
        <v>56000</v>
      </c>
      <c r="AB253" s="59">
        <v>23</v>
      </c>
      <c r="AC253" s="59">
        <v>56000</v>
      </c>
      <c r="AD253" s="59">
        <v>0</v>
      </c>
      <c r="AE253" s="59">
        <v>0</v>
      </c>
      <c r="AF253" s="59">
        <v>0</v>
      </c>
      <c r="AG253" s="59">
        <v>0</v>
      </c>
      <c r="AH253" s="59">
        <v>0</v>
      </c>
      <c r="AI253" s="59">
        <v>0</v>
      </c>
      <c r="AJ253" s="59">
        <v>100380</v>
      </c>
      <c r="AK253" s="59">
        <v>4380</v>
      </c>
      <c r="AL253" s="59">
        <v>96000</v>
      </c>
      <c r="AM253" s="59">
        <v>0</v>
      </c>
      <c r="AN253" s="59">
        <v>0</v>
      </c>
      <c r="AO253" s="59">
        <v>0</v>
      </c>
      <c r="AP253" s="59">
        <v>73</v>
      </c>
      <c r="AQ253" s="59">
        <v>477380</v>
      </c>
    </row>
    <row r="254" spans="1:43" x14ac:dyDescent="0.25">
      <c r="A254" t="s">
        <v>269</v>
      </c>
      <c r="B254" t="s">
        <v>295</v>
      </c>
      <c r="C254" s="58" t="str">
        <f t="shared" si="10"/>
        <v>Na h-Eileanan Siar2021-22</v>
      </c>
      <c r="D254" s="59">
        <v>105</v>
      </c>
      <c r="E254" s="59">
        <v>622672</v>
      </c>
      <c r="F254" s="59">
        <v>0</v>
      </c>
      <c r="G254" s="59">
        <v>0</v>
      </c>
      <c r="H254" s="59">
        <v>0</v>
      </c>
      <c r="I254" s="59">
        <v>0</v>
      </c>
      <c r="J254" s="59">
        <v>0</v>
      </c>
      <c r="K254" s="59">
        <v>0</v>
      </c>
      <c r="L254" s="59">
        <v>0</v>
      </c>
      <c r="M254" s="59">
        <v>0</v>
      </c>
      <c r="N254" s="59">
        <v>0</v>
      </c>
      <c r="O254" s="59">
        <v>0</v>
      </c>
      <c r="P254" s="59">
        <v>0</v>
      </c>
      <c r="Q254" s="59">
        <v>0</v>
      </c>
      <c r="R254" s="59">
        <v>0</v>
      </c>
      <c r="S254" s="59">
        <v>0</v>
      </c>
      <c r="T254" s="59">
        <v>0</v>
      </c>
      <c r="U254" s="59">
        <v>0</v>
      </c>
      <c r="V254" s="59">
        <v>0</v>
      </c>
      <c r="W254" s="59">
        <v>0</v>
      </c>
      <c r="X254" s="59">
        <v>0</v>
      </c>
      <c r="Y254" s="59">
        <v>0</v>
      </c>
      <c r="Z254" s="59">
        <v>0</v>
      </c>
      <c r="AA254" s="59">
        <v>0</v>
      </c>
      <c r="AB254" s="59">
        <v>0</v>
      </c>
      <c r="AC254" s="59">
        <v>0</v>
      </c>
      <c r="AD254" s="59">
        <v>0</v>
      </c>
      <c r="AE254" s="59">
        <v>0</v>
      </c>
      <c r="AF254" s="59">
        <v>0</v>
      </c>
      <c r="AG254" s="59">
        <v>0</v>
      </c>
      <c r="AH254" s="59">
        <v>0</v>
      </c>
      <c r="AI254" s="59">
        <v>0</v>
      </c>
      <c r="AJ254" s="59">
        <v>308000</v>
      </c>
      <c r="AK254" s="59">
        <v>0</v>
      </c>
      <c r="AL254" s="59">
        <v>0</v>
      </c>
      <c r="AM254" s="59">
        <v>0</v>
      </c>
      <c r="AN254" s="59">
        <v>308000</v>
      </c>
      <c r="AO254" s="59">
        <v>0</v>
      </c>
      <c r="AP254" s="59">
        <v>105</v>
      </c>
      <c r="AQ254" s="59">
        <v>930672</v>
      </c>
    </row>
    <row r="255" spans="1:43" x14ac:dyDescent="0.25">
      <c r="A255" t="s">
        <v>21</v>
      </c>
      <c r="B255" t="s">
        <v>295</v>
      </c>
      <c r="C255" s="58" t="str">
        <f t="shared" si="10"/>
        <v>North Ayrshire2021-22</v>
      </c>
      <c r="D255" s="59">
        <v>110</v>
      </c>
      <c r="E255" s="59">
        <v>543191</v>
      </c>
      <c r="F255" s="59">
        <v>0</v>
      </c>
      <c r="G255" s="59">
        <v>0</v>
      </c>
      <c r="H255" s="59">
        <v>0</v>
      </c>
      <c r="I255" s="59">
        <v>0</v>
      </c>
      <c r="J255" s="59">
        <v>0</v>
      </c>
      <c r="K255" s="59">
        <v>0</v>
      </c>
      <c r="L255" s="59">
        <v>0</v>
      </c>
      <c r="M255" s="59">
        <v>0</v>
      </c>
      <c r="N255" s="59">
        <v>0</v>
      </c>
      <c r="O255" s="59">
        <v>0</v>
      </c>
      <c r="P255" s="59">
        <v>0</v>
      </c>
      <c r="Q255" s="59">
        <v>0</v>
      </c>
      <c r="R255" s="59">
        <v>0</v>
      </c>
      <c r="S255" s="59">
        <v>0</v>
      </c>
      <c r="T255" s="59">
        <v>0</v>
      </c>
      <c r="U255" s="59">
        <v>0</v>
      </c>
      <c r="V255" s="59">
        <v>0</v>
      </c>
      <c r="W255" s="59">
        <v>0</v>
      </c>
      <c r="X255" s="59">
        <v>0</v>
      </c>
      <c r="Y255" s="59">
        <v>0</v>
      </c>
      <c r="Z255" s="59">
        <v>3</v>
      </c>
      <c r="AA255" s="59">
        <v>2582</v>
      </c>
      <c r="AB255" s="59">
        <v>0</v>
      </c>
      <c r="AC255" s="59">
        <v>0</v>
      </c>
      <c r="AD255" s="59">
        <v>0</v>
      </c>
      <c r="AE255" s="59">
        <v>0</v>
      </c>
      <c r="AF255" s="59">
        <v>3</v>
      </c>
      <c r="AG255" s="59">
        <v>2582</v>
      </c>
      <c r="AH255" s="59">
        <v>0</v>
      </c>
      <c r="AI255" s="59">
        <v>0</v>
      </c>
      <c r="AJ255" s="59">
        <v>0</v>
      </c>
      <c r="AK255" s="59">
        <v>0</v>
      </c>
      <c r="AL255" s="59">
        <v>0</v>
      </c>
      <c r="AM255" s="59">
        <v>0</v>
      </c>
      <c r="AN255" s="59">
        <v>0</v>
      </c>
      <c r="AO255" s="59">
        <v>0</v>
      </c>
      <c r="AP255" s="59">
        <v>113</v>
      </c>
      <c r="AQ255" s="59">
        <v>545773</v>
      </c>
    </row>
    <row r="256" spans="1:43" x14ac:dyDescent="0.25">
      <c r="A256" t="s">
        <v>22</v>
      </c>
      <c r="B256" t="s">
        <v>295</v>
      </c>
      <c r="C256" s="58" t="str">
        <f t="shared" si="10"/>
        <v>North Lanarkshire2021-22</v>
      </c>
      <c r="D256" s="59">
        <v>259</v>
      </c>
      <c r="E256" s="59">
        <v>1078649</v>
      </c>
      <c r="F256" s="59">
        <v>0</v>
      </c>
      <c r="G256" s="59">
        <v>0</v>
      </c>
      <c r="H256" s="59">
        <v>0</v>
      </c>
      <c r="I256" s="59">
        <v>0</v>
      </c>
      <c r="J256" s="59">
        <v>0</v>
      </c>
      <c r="K256" s="59">
        <v>0</v>
      </c>
      <c r="L256" s="59">
        <v>0</v>
      </c>
      <c r="M256" s="59">
        <v>0</v>
      </c>
      <c r="N256" s="59">
        <v>0</v>
      </c>
      <c r="O256" s="59">
        <v>0</v>
      </c>
      <c r="P256" s="59">
        <v>0</v>
      </c>
      <c r="Q256" s="59">
        <v>0</v>
      </c>
      <c r="R256" s="59">
        <v>0</v>
      </c>
      <c r="S256" s="59">
        <v>0</v>
      </c>
      <c r="T256" s="59">
        <v>0</v>
      </c>
      <c r="U256" s="59">
        <v>0</v>
      </c>
      <c r="V256" s="59">
        <v>0</v>
      </c>
      <c r="W256" s="59">
        <v>0</v>
      </c>
      <c r="X256" s="59">
        <v>0</v>
      </c>
      <c r="Y256" s="59">
        <v>0</v>
      </c>
      <c r="Z256" s="59">
        <v>119</v>
      </c>
      <c r="AA256" s="59">
        <v>57147</v>
      </c>
      <c r="AB256" s="59">
        <v>15</v>
      </c>
      <c r="AC256" s="59">
        <v>57147</v>
      </c>
      <c r="AD256" s="59">
        <v>0</v>
      </c>
      <c r="AE256" s="59">
        <v>0</v>
      </c>
      <c r="AF256" s="59">
        <v>0</v>
      </c>
      <c r="AG256" s="59">
        <v>0</v>
      </c>
      <c r="AH256" s="59">
        <v>104</v>
      </c>
      <c r="AI256" s="59">
        <v>0</v>
      </c>
      <c r="AJ256" s="59">
        <v>179490</v>
      </c>
      <c r="AK256" s="59">
        <v>1138</v>
      </c>
      <c r="AL256" s="59">
        <v>153855</v>
      </c>
      <c r="AM256" s="59">
        <v>0</v>
      </c>
      <c r="AN256" s="59">
        <v>0</v>
      </c>
      <c r="AO256" s="59">
        <v>24497</v>
      </c>
      <c r="AP256" s="59">
        <v>378</v>
      </c>
      <c r="AQ256" s="59">
        <v>1315286</v>
      </c>
    </row>
    <row r="257" spans="1:43" x14ac:dyDescent="0.25">
      <c r="A257" t="s">
        <v>23</v>
      </c>
      <c r="B257" t="s">
        <v>295</v>
      </c>
      <c r="C257" s="58" t="str">
        <f t="shared" si="10"/>
        <v>Orkney2021-22</v>
      </c>
      <c r="D257" s="59">
        <v>80</v>
      </c>
      <c r="E257" s="59">
        <v>188382</v>
      </c>
      <c r="F257" s="59">
        <v>0</v>
      </c>
      <c r="G257" s="59">
        <v>0</v>
      </c>
      <c r="H257" s="59">
        <v>0</v>
      </c>
      <c r="I257" s="59">
        <v>0</v>
      </c>
      <c r="J257" s="59">
        <v>0</v>
      </c>
      <c r="K257" s="59">
        <v>0</v>
      </c>
      <c r="L257" s="59">
        <v>0</v>
      </c>
      <c r="M257" s="59">
        <v>0</v>
      </c>
      <c r="N257" s="59">
        <v>0</v>
      </c>
      <c r="O257" s="59">
        <v>0</v>
      </c>
      <c r="P257" s="59">
        <v>0</v>
      </c>
      <c r="Q257" s="59">
        <v>0</v>
      </c>
      <c r="R257" s="59">
        <v>0</v>
      </c>
      <c r="S257" s="59">
        <v>0</v>
      </c>
      <c r="T257" s="59">
        <v>0</v>
      </c>
      <c r="U257" s="59">
        <v>0</v>
      </c>
      <c r="V257" s="59">
        <v>0</v>
      </c>
      <c r="W257" s="59">
        <v>0</v>
      </c>
      <c r="X257" s="59">
        <v>0</v>
      </c>
      <c r="Y257" s="59">
        <v>0</v>
      </c>
      <c r="Z257" s="59">
        <v>1179</v>
      </c>
      <c r="AA257" s="60">
        <v>113304</v>
      </c>
      <c r="AB257" s="59">
        <v>93</v>
      </c>
      <c r="AC257" s="59">
        <v>34403</v>
      </c>
      <c r="AD257" s="59">
        <v>0</v>
      </c>
      <c r="AE257" s="59">
        <v>0</v>
      </c>
      <c r="AF257" s="59">
        <v>0</v>
      </c>
      <c r="AG257" s="59">
        <v>0</v>
      </c>
      <c r="AH257" s="59">
        <v>1086</v>
      </c>
      <c r="AI257" s="59">
        <v>78901</v>
      </c>
      <c r="AJ257" s="59">
        <v>288557</v>
      </c>
      <c r="AK257" s="59">
        <v>288557</v>
      </c>
      <c r="AL257" s="59">
        <v>0</v>
      </c>
      <c r="AM257" s="59">
        <v>0</v>
      </c>
      <c r="AN257" s="59">
        <v>0</v>
      </c>
      <c r="AO257" s="59">
        <v>0</v>
      </c>
      <c r="AP257" s="59">
        <v>1259</v>
      </c>
      <c r="AQ257" s="59">
        <v>590243</v>
      </c>
    </row>
    <row r="258" spans="1:43" x14ac:dyDescent="0.25">
      <c r="A258" t="s">
        <v>24</v>
      </c>
      <c r="B258" t="s">
        <v>295</v>
      </c>
      <c r="C258" s="58" t="str">
        <f t="shared" si="10"/>
        <v>Perth &amp; Kinross2021-22</v>
      </c>
      <c r="D258" s="59">
        <v>155</v>
      </c>
      <c r="E258" s="59">
        <v>539842</v>
      </c>
      <c r="F258" s="59">
        <v>0</v>
      </c>
      <c r="G258" s="59">
        <v>0</v>
      </c>
      <c r="H258" s="59">
        <v>0</v>
      </c>
      <c r="I258" s="59">
        <v>0</v>
      </c>
      <c r="J258" s="59">
        <v>0</v>
      </c>
      <c r="K258" s="59">
        <v>0</v>
      </c>
      <c r="L258" s="59">
        <v>0</v>
      </c>
      <c r="M258" s="59">
        <v>0</v>
      </c>
      <c r="N258" s="59">
        <v>0</v>
      </c>
      <c r="O258" s="59">
        <v>0</v>
      </c>
      <c r="P258" s="59">
        <v>1</v>
      </c>
      <c r="Q258" s="59">
        <v>3902</v>
      </c>
      <c r="R258" s="59">
        <v>0</v>
      </c>
      <c r="S258" s="59">
        <v>0</v>
      </c>
      <c r="T258" s="59">
        <v>0</v>
      </c>
      <c r="U258" s="59">
        <v>0</v>
      </c>
      <c r="V258" s="59">
        <v>1</v>
      </c>
      <c r="W258" s="59">
        <v>3902</v>
      </c>
      <c r="X258" s="59">
        <v>0</v>
      </c>
      <c r="Y258" s="59">
        <v>0</v>
      </c>
      <c r="Z258" s="59">
        <v>187</v>
      </c>
      <c r="AA258" s="59">
        <v>75417</v>
      </c>
      <c r="AB258" s="59">
        <v>0</v>
      </c>
      <c r="AC258" s="59">
        <v>0</v>
      </c>
      <c r="AD258" s="59">
        <v>0</v>
      </c>
      <c r="AE258" s="59">
        <v>0</v>
      </c>
      <c r="AF258" s="59">
        <v>50</v>
      </c>
      <c r="AG258" s="59">
        <v>0</v>
      </c>
      <c r="AH258" s="59">
        <v>137</v>
      </c>
      <c r="AI258" s="59">
        <v>75417</v>
      </c>
      <c r="AJ258" s="59">
        <v>235156</v>
      </c>
      <c r="AK258" s="59">
        <v>0</v>
      </c>
      <c r="AL258" s="59">
        <v>0</v>
      </c>
      <c r="AM258" s="59">
        <v>0</v>
      </c>
      <c r="AN258" s="59">
        <v>234002</v>
      </c>
      <c r="AO258" s="59">
        <v>1154</v>
      </c>
      <c r="AP258" s="59">
        <v>343</v>
      </c>
      <c r="AQ258" s="59">
        <v>854317</v>
      </c>
    </row>
    <row r="259" spans="1:43" x14ac:dyDescent="0.25">
      <c r="A259" t="s">
        <v>25</v>
      </c>
      <c r="B259" t="s">
        <v>295</v>
      </c>
      <c r="C259" s="58" t="str">
        <f t="shared" si="10"/>
        <v>Renfrewshire2021-22</v>
      </c>
      <c r="D259" s="59">
        <v>145</v>
      </c>
      <c r="E259" s="59">
        <v>596000</v>
      </c>
      <c r="F259" s="59">
        <v>0</v>
      </c>
      <c r="G259" s="59">
        <v>0</v>
      </c>
      <c r="H259" s="59">
        <v>0</v>
      </c>
      <c r="I259" s="59">
        <v>0</v>
      </c>
      <c r="J259" s="59">
        <v>0</v>
      </c>
      <c r="K259" s="59">
        <v>0</v>
      </c>
      <c r="L259" s="59">
        <v>0</v>
      </c>
      <c r="M259" s="59">
        <v>0</v>
      </c>
      <c r="N259" s="59">
        <v>0</v>
      </c>
      <c r="O259" s="59">
        <v>0</v>
      </c>
      <c r="P259" s="59">
        <v>0</v>
      </c>
      <c r="Q259" s="59">
        <v>0</v>
      </c>
      <c r="R259" s="59">
        <v>0</v>
      </c>
      <c r="S259" s="59">
        <v>0</v>
      </c>
      <c r="T259" s="59">
        <v>0</v>
      </c>
      <c r="U259" s="59">
        <v>0</v>
      </c>
      <c r="V259" s="59">
        <v>0</v>
      </c>
      <c r="W259" s="59">
        <v>0</v>
      </c>
      <c r="X259" s="59">
        <v>0</v>
      </c>
      <c r="Y259" s="59">
        <v>0</v>
      </c>
      <c r="Z259" s="59">
        <v>18</v>
      </c>
      <c r="AA259" s="59">
        <v>55286</v>
      </c>
      <c r="AB259" s="59">
        <v>8</v>
      </c>
      <c r="AC259" s="59">
        <v>12000</v>
      </c>
      <c r="AD259" s="59">
        <v>0</v>
      </c>
      <c r="AE259" s="59">
        <v>0</v>
      </c>
      <c r="AF259" s="59">
        <v>10</v>
      </c>
      <c r="AG259" s="59">
        <v>43286</v>
      </c>
      <c r="AH259" s="59">
        <v>0</v>
      </c>
      <c r="AI259" s="59">
        <v>0</v>
      </c>
      <c r="AJ259" s="59">
        <v>385000</v>
      </c>
      <c r="AK259" s="59">
        <v>0</v>
      </c>
      <c r="AL259" s="59">
        <v>117000</v>
      </c>
      <c r="AM259" s="59">
        <v>264000</v>
      </c>
      <c r="AN259" s="59">
        <v>0</v>
      </c>
      <c r="AO259" s="59">
        <v>4000</v>
      </c>
      <c r="AP259" s="59">
        <v>163</v>
      </c>
      <c r="AQ259" s="59">
        <v>1036286</v>
      </c>
    </row>
    <row r="260" spans="1:43" x14ac:dyDescent="0.25">
      <c r="A260" t="s">
        <v>26</v>
      </c>
      <c r="B260" t="s">
        <v>295</v>
      </c>
      <c r="C260" s="58" t="str">
        <f t="shared" si="10"/>
        <v>Scottish Borders, The2021-22</v>
      </c>
      <c r="D260" s="59">
        <v>33</v>
      </c>
      <c r="E260" s="59">
        <v>129273.37</v>
      </c>
      <c r="F260" s="59">
        <v>0</v>
      </c>
      <c r="G260" s="59">
        <v>0</v>
      </c>
      <c r="H260" s="59">
        <v>0</v>
      </c>
      <c r="I260" s="59">
        <v>0</v>
      </c>
      <c r="J260" s="59">
        <v>0</v>
      </c>
      <c r="K260" s="59">
        <v>0</v>
      </c>
      <c r="L260" s="59">
        <v>0</v>
      </c>
      <c r="M260" s="59">
        <v>0</v>
      </c>
      <c r="N260" s="59">
        <v>0</v>
      </c>
      <c r="O260" s="59">
        <v>0</v>
      </c>
      <c r="P260" s="59">
        <v>0</v>
      </c>
      <c r="Q260" s="59">
        <v>0</v>
      </c>
      <c r="R260" s="59">
        <v>0</v>
      </c>
      <c r="S260" s="59">
        <v>0</v>
      </c>
      <c r="T260" s="59">
        <v>0</v>
      </c>
      <c r="U260" s="59">
        <v>0</v>
      </c>
      <c r="V260" s="59">
        <v>0</v>
      </c>
      <c r="W260" s="59">
        <v>0</v>
      </c>
      <c r="X260" s="59">
        <v>0</v>
      </c>
      <c r="Y260" s="59">
        <v>0</v>
      </c>
      <c r="Z260" s="59">
        <v>0</v>
      </c>
      <c r="AA260" s="59">
        <v>0</v>
      </c>
      <c r="AB260" s="59">
        <v>0</v>
      </c>
      <c r="AC260" s="59">
        <v>0</v>
      </c>
      <c r="AD260" s="59">
        <v>0</v>
      </c>
      <c r="AE260" s="59">
        <v>0</v>
      </c>
      <c r="AF260" s="59">
        <v>0</v>
      </c>
      <c r="AG260" s="59">
        <v>0</v>
      </c>
      <c r="AH260" s="59">
        <v>0</v>
      </c>
      <c r="AI260" s="59">
        <v>0</v>
      </c>
      <c r="AJ260" s="59">
        <v>353669.42</v>
      </c>
      <c r="AK260" s="59">
        <v>0</v>
      </c>
      <c r="AL260" s="59">
        <v>66712.42</v>
      </c>
      <c r="AM260" s="59">
        <v>286957</v>
      </c>
      <c r="AN260" s="59">
        <v>0</v>
      </c>
      <c r="AO260" s="59">
        <v>0</v>
      </c>
      <c r="AP260" s="59">
        <v>33</v>
      </c>
      <c r="AQ260" s="59">
        <v>482942.79</v>
      </c>
    </row>
    <row r="261" spans="1:43" x14ac:dyDescent="0.25">
      <c r="A261" t="s">
        <v>27</v>
      </c>
      <c r="B261" t="s">
        <v>295</v>
      </c>
      <c r="C261" s="58" t="str">
        <f t="shared" si="10"/>
        <v>Shetland2021-22</v>
      </c>
      <c r="D261" s="59">
        <v>27</v>
      </c>
      <c r="E261" s="59">
        <v>202327</v>
      </c>
      <c r="F261" s="59">
        <v>0</v>
      </c>
      <c r="G261" s="59">
        <v>0</v>
      </c>
      <c r="H261" s="59">
        <v>0</v>
      </c>
      <c r="I261" s="59">
        <v>0</v>
      </c>
      <c r="J261" s="59">
        <v>0</v>
      </c>
      <c r="K261" s="59">
        <v>0</v>
      </c>
      <c r="L261" s="59">
        <v>0</v>
      </c>
      <c r="M261" s="59">
        <v>0</v>
      </c>
      <c r="N261" s="59">
        <v>0</v>
      </c>
      <c r="O261" s="59">
        <v>0</v>
      </c>
      <c r="P261" s="59">
        <v>0</v>
      </c>
      <c r="Q261" s="59">
        <v>0</v>
      </c>
      <c r="R261" s="59">
        <v>0</v>
      </c>
      <c r="S261" s="59">
        <v>0</v>
      </c>
      <c r="T261" s="59">
        <v>0</v>
      </c>
      <c r="U261" s="59">
        <v>0</v>
      </c>
      <c r="V261" s="59">
        <v>0</v>
      </c>
      <c r="W261" s="59">
        <v>0</v>
      </c>
      <c r="X261" s="59">
        <v>0</v>
      </c>
      <c r="Y261" s="59">
        <v>0</v>
      </c>
      <c r="Z261" s="59">
        <v>0</v>
      </c>
      <c r="AA261" s="59">
        <v>0</v>
      </c>
      <c r="AB261" s="59">
        <v>0</v>
      </c>
      <c r="AC261" s="59">
        <v>0</v>
      </c>
      <c r="AD261" s="59">
        <v>0</v>
      </c>
      <c r="AE261" s="59">
        <v>0</v>
      </c>
      <c r="AF261" s="59">
        <v>0</v>
      </c>
      <c r="AG261" s="59">
        <v>0</v>
      </c>
      <c r="AH261" s="59">
        <v>0</v>
      </c>
      <c r="AI261" s="59">
        <v>0</v>
      </c>
      <c r="AJ261" s="59">
        <v>0</v>
      </c>
      <c r="AK261" s="59">
        <v>0</v>
      </c>
      <c r="AL261" s="59">
        <v>0</v>
      </c>
      <c r="AM261" s="59">
        <v>0</v>
      </c>
      <c r="AN261" s="59">
        <v>0</v>
      </c>
      <c r="AO261" s="59">
        <v>0</v>
      </c>
      <c r="AP261" s="59">
        <v>27</v>
      </c>
      <c r="AQ261" s="59">
        <v>202327</v>
      </c>
    </row>
    <row r="262" spans="1:43" x14ac:dyDescent="0.25">
      <c r="A262" t="s">
        <v>28</v>
      </c>
      <c r="B262" t="s">
        <v>295</v>
      </c>
      <c r="C262" s="58" t="str">
        <f t="shared" si="10"/>
        <v>South Ayrshire2021-22</v>
      </c>
      <c r="D262" s="59">
        <v>141</v>
      </c>
      <c r="E262" s="59">
        <v>531267</v>
      </c>
      <c r="F262" s="59">
        <v>0</v>
      </c>
      <c r="G262" s="59">
        <v>0</v>
      </c>
      <c r="H262" s="59">
        <v>0</v>
      </c>
      <c r="I262" s="59">
        <v>0</v>
      </c>
      <c r="J262" s="59">
        <v>0</v>
      </c>
      <c r="K262" s="59">
        <v>0</v>
      </c>
      <c r="L262" s="59">
        <v>0</v>
      </c>
      <c r="M262" s="59">
        <v>0</v>
      </c>
      <c r="N262" s="59">
        <v>0</v>
      </c>
      <c r="O262" s="59">
        <v>0</v>
      </c>
      <c r="P262" s="59">
        <v>0</v>
      </c>
      <c r="Q262" s="59">
        <v>0</v>
      </c>
      <c r="R262" s="59">
        <v>0</v>
      </c>
      <c r="S262" s="59">
        <v>0</v>
      </c>
      <c r="T262" s="59">
        <v>0</v>
      </c>
      <c r="U262" s="59">
        <v>0</v>
      </c>
      <c r="V262" s="59">
        <v>0</v>
      </c>
      <c r="W262" s="59">
        <v>0</v>
      </c>
      <c r="X262" s="59">
        <v>0</v>
      </c>
      <c r="Y262" s="59">
        <v>0</v>
      </c>
      <c r="Z262" s="59">
        <v>49</v>
      </c>
      <c r="AA262" s="59">
        <v>104436</v>
      </c>
      <c r="AB262" s="59">
        <v>49</v>
      </c>
      <c r="AC262" s="59">
        <v>104436</v>
      </c>
      <c r="AD262" s="59">
        <v>0</v>
      </c>
      <c r="AE262" s="59">
        <v>0</v>
      </c>
      <c r="AF262" s="59">
        <v>0</v>
      </c>
      <c r="AG262" s="59">
        <v>0</v>
      </c>
      <c r="AH262" s="59">
        <v>0</v>
      </c>
      <c r="AI262" s="59">
        <v>0</v>
      </c>
      <c r="AJ262" s="59">
        <v>151391</v>
      </c>
      <c r="AK262" s="59">
        <v>1565</v>
      </c>
      <c r="AL262" s="59">
        <v>149826</v>
      </c>
      <c r="AM262" s="59">
        <v>0</v>
      </c>
      <c r="AN262" s="59">
        <v>0</v>
      </c>
      <c r="AO262" s="59">
        <v>0</v>
      </c>
      <c r="AP262" s="59">
        <v>190</v>
      </c>
      <c r="AQ262" s="59">
        <v>787094</v>
      </c>
    </row>
    <row r="263" spans="1:43" x14ac:dyDescent="0.25">
      <c r="A263" t="s">
        <v>29</v>
      </c>
      <c r="B263" t="s">
        <v>295</v>
      </c>
      <c r="C263" s="58" t="str">
        <f t="shared" si="10"/>
        <v>South Lanarkshire2021-22</v>
      </c>
      <c r="D263" s="59">
        <v>318</v>
      </c>
      <c r="E263" s="59">
        <v>1254767.6100000001</v>
      </c>
      <c r="F263" s="59">
        <v>0</v>
      </c>
      <c r="G263" s="59">
        <v>0</v>
      </c>
      <c r="H263" s="59">
        <v>0</v>
      </c>
      <c r="I263" s="59">
        <v>0</v>
      </c>
      <c r="J263" s="59">
        <v>0</v>
      </c>
      <c r="K263" s="59">
        <v>0</v>
      </c>
      <c r="L263" s="59">
        <v>0</v>
      </c>
      <c r="M263" s="59">
        <v>0</v>
      </c>
      <c r="N263" s="59">
        <v>0</v>
      </c>
      <c r="O263" s="59">
        <v>0</v>
      </c>
      <c r="P263" s="59">
        <v>0</v>
      </c>
      <c r="Q263" s="59">
        <v>0</v>
      </c>
      <c r="R263" s="59">
        <v>0</v>
      </c>
      <c r="S263" s="59">
        <v>0</v>
      </c>
      <c r="T263" s="59">
        <v>0</v>
      </c>
      <c r="U263" s="59">
        <v>0</v>
      </c>
      <c r="V263" s="59">
        <v>0</v>
      </c>
      <c r="W263" s="59">
        <v>0</v>
      </c>
      <c r="X263" s="59">
        <v>0</v>
      </c>
      <c r="Y263" s="59">
        <v>0</v>
      </c>
      <c r="Z263" s="59">
        <v>350</v>
      </c>
      <c r="AA263" s="59">
        <v>122674.98</v>
      </c>
      <c r="AB263" s="59">
        <v>350</v>
      </c>
      <c r="AC263" s="59">
        <v>122674.98</v>
      </c>
      <c r="AD263" s="59">
        <v>0</v>
      </c>
      <c r="AE263" s="59">
        <v>0</v>
      </c>
      <c r="AF263" s="59">
        <v>0</v>
      </c>
      <c r="AG263" s="59">
        <v>0</v>
      </c>
      <c r="AH263" s="59">
        <v>0</v>
      </c>
      <c r="AI263" s="59">
        <v>0</v>
      </c>
      <c r="AJ263" s="59">
        <v>434181.44000000006</v>
      </c>
      <c r="AK263" s="59">
        <v>0</v>
      </c>
      <c r="AL263" s="59">
        <v>118198.66</v>
      </c>
      <c r="AM263" s="59">
        <v>315982.78000000003</v>
      </c>
      <c r="AN263" s="59">
        <v>0</v>
      </c>
      <c r="AO263" s="59">
        <v>0</v>
      </c>
      <c r="AP263" s="59">
        <v>668</v>
      </c>
      <c r="AQ263" s="59">
        <v>1811624.0300000003</v>
      </c>
    </row>
    <row r="264" spans="1:43" x14ac:dyDescent="0.25">
      <c r="A264" t="s">
        <v>30</v>
      </c>
      <c r="B264" t="s">
        <v>295</v>
      </c>
      <c r="C264" s="58" t="str">
        <f t="shared" si="10"/>
        <v>Stirling2021-22</v>
      </c>
      <c r="D264" s="59">
        <v>86</v>
      </c>
      <c r="E264" s="59">
        <v>349227</v>
      </c>
      <c r="F264" s="59">
        <v>0</v>
      </c>
      <c r="G264" s="59">
        <v>0</v>
      </c>
      <c r="H264" s="59">
        <v>0</v>
      </c>
      <c r="I264" s="59">
        <v>0</v>
      </c>
      <c r="J264" s="59">
        <v>0</v>
      </c>
      <c r="K264" s="59">
        <v>0</v>
      </c>
      <c r="L264" s="59">
        <v>0</v>
      </c>
      <c r="M264" s="59">
        <v>0</v>
      </c>
      <c r="N264" s="59">
        <v>0</v>
      </c>
      <c r="O264" s="59">
        <v>0</v>
      </c>
      <c r="P264" s="59">
        <v>0</v>
      </c>
      <c r="Q264" s="59">
        <v>0</v>
      </c>
      <c r="R264" s="59">
        <v>0</v>
      </c>
      <c r="S264" s="59">
        <v>0</v>
      </c>
      <c r="T264" s="59">
        <v>0</v>
      </c>
      <c r="U264" s="59">
        <v>0</v>
      </c>
      <c r="V264" s="59">
        <v>0</v>
      </c>
      <c r="W264" s="59">
        <v>0</v>
      </c>
      <c r="X264" s="59">
        <v>0</v>
      </c>
      <c r="Y264" s="59">
        <v>0</v>
      </c>
      <c r="Z264" s="59">
        <v>343</v>
      </c>
      <c r="AA264" s="59">
        <v>102962</v>
      </c>
      <c r="AB264" s="59">
        <v>343</v>
      </c>
      <c r="AC264" s="59">
        <v>102962</v>
      </c>
      <c r="AD264" s="59">
        <v>0</v>
      </c>
      <c r="AE264" s="59">
        <v>0</v>
      </c>
      <c r="AF264" s="59">
        <v>0</v>
      </c>
      <c r="AG264" s="59">
        <v>0</v>
      </c>
      <c r="AH264" s="59">
        <v>0</v>
      </c>
      <c r="AI264" s="59">
        <v>0</v>
      </c>
      <c r="AJ264" s="59">
        <v>129585.38</v>
      </c>
      <c r="AK264" s="59">
        <v>9992.65</v>
      </c>
      <c r="AL264" s="59">
        <v>57550.239999999998</v>
      </c>
      <c r="AM264" s="59">
        <v>62042.49</v>
      </c>
      <c r="AN264" s="59">
        <v>0</v>
      </c>
      <c r="AO264" s="59">
        <v>0</v>
      </c>
      <c r="AP264" s="59">
        <v>429</v>
      </c>
      <c r="AQ264" s="59">
        <v>581774.38</v>
      </c>
    </row>
    <row r="265" spans="1:43" x14ac:dyDescent="0.25">
      <c r="A265" t="s">
        <v>31</v>
      </c>
      <c r="B265" t="s">
        <v>295</v>
      </c>
      <c r="C265" s="58" t="str">
        <f t="shared" si="10"/>
        <v>West Dunbartonshire2021-22</v>
      </c>
      <c r="D265" s="59">
        <v>58</v>
      </c>
      <c r="E265" s="59">
        <v>203704</v>
      </c>
      <c r="F265" s="59">
        <v>0</v>
      </c>
      <c r="G265" s="59">
        <v>0</v>
      </c>
      <c r="H265" s="59">
        <v>0</v>
      </c>
      <c r="I265" s="59">
        <v>0</v>
      </c>
      <c r="J265" s="59">
        <v>0</v>
      </c>
      <c r="K265" s="59">
        <v>0</v>
      </c>
      <c r="L265" s="59">
        <v>0</v>
      </c>
      <c r="M265" s="59">
        <v>0</v>
      </c>
      <c r="N265" s="59">
        <v>0</v>
      </c>
      <c r="O265" s="59">
        <v>0</v>
      </c>
      <c r="P265" s="59">
        <v>0</v>
      </c>
      <c r="Q265" s="59">
        <v>0</v>
      </c>
      <c r="R265" s="59">
        <v>0</v>
      </c>
      <c r="S265" s="59">
        <v>0</v>
      </c>
      <c r="T265" s="59">
        <v>0</v>
      </c>
      <c r="U265" s="59">
        <v>0</v>
      </c>
      <c r="V265" s="59">
        <v>0</v>
      </c>
      <c r="W265" s="59">
        <v>0</v>
      </c>
      <c r="X265" s="59">
        <v>0</v>
      </c>
      <c r="Y265" s="59">
        <v>0</v>
      </c>
      <c r="Z265" s="59">
        <v>5</v>
      </c>
      <c r="AA265" s="59">
        <v>23067</v>
      </c>
      <c r="AB265" s="59">
        <v>5</v>
      </c>
      <c r="AC265" s="59">
        <v>23067</v>
      </c>
      <c r="AD265" s="59">
        <v>0</v>
      </c>
      <c r="AE265" s="59">
        <v>0</v>
      </c>
      <c r="AF265" s="59">
        <v>0</v>
      </c>
      <c r="AG265" s="59">
        <v>0</v>
      </c>
      <c r="AH265" s="59">
        <v>0</v>
      </c>
      <c r="AI265" s="59">
        <v>0</v>
      </c>
      <c r="AJ265" s="59">
        <v>277523</v>
      </c>
      <c r="AK265" s="59">
        <v>0</v>
      </c>
      <c r="AL265" s="59">
        <v>46523</v>
      </c>
      <c r="AM265" s="59">
        <v>231000</v>
      </c>
      <c r="AN265" s="59">
        <v>0</v>
      </c>
      <c r="AO265" s="59">
        <v>0</v>
      </c>
      <c r="AP265" s="59">
        <v>63</v>
      </c>
      <c r="AQ265" s="59">
        <v>504294</v>
      </c>
    </row>
    <row r="266" spans="1:43" x14ac:dyDescent="0.25">
      <c r="A266" t="s">
        <v>32</v>
      </c>
      <c r="B266" t="s">
        <v>295</v>
      </c>
      <c r="C266" s="58" t="str">
        <f>A266&amp;B266</f>
        <v>West Lothian2021-22</v>
      </c>
      <c r="D266" s="59">
        <v>212</v>
      </c>
      <c r="E266" s="59">
        <v>363526</v>
      </c>
      <c r="F266" s="59">
        <v>0</v>
      </c>
      <c r="G266" s="59">
        <v>0</v>
      </c>
      <c r="H266" s="59">
        <v>0</v>
      </c>
      <c r="I266" s="59">
        <v>0</v>
      </c>
      <c r="J266" s="59">
        <v>0</v>
      </c>
      <c r="K266" s="59">
        <v>0</v>
      </c>
      <c r="L266" s="59">
        <v>0</v>
      </c>
      <c r="M266" s="59">
        <v>0</v>
      </c>
      <c r="N266" s="59">
        <v>0</v>
      </c>
      <c r="O266" s="59">
        <v>0</v>
      </c>
      <c r="P266" s="59">
        <v>0</v>
      </c>
      <c r="Q266" s="59">
        <v>0</v>
      </c>
      <c r="R266" s="59">
        <v>0</v>
      </c>
      <c r="S266" s="59">
        <v>0</v>
      </c>
      <c r="T266" s="59">
        <v>0</v>
      </c>
      <c r="U266" s="59">
        <v>0</v>
      </c>
      <c r="V266" s="59">
        <v>0</v>
      </c>
      <c r="W266" s="59">
        <v>0</v>
      </c>
      <c r="X266" s="59">
        <v>0</v>
      </c>
      <c r="Y266" s="59">
        <v>0</v>
      </c>
      <c r="Z266" s="59">
        <v>0</v>
      </c>
      <c r="AA266" s="59">
        <v>0</v>
      </c>
      <c r="AB266" s="59">
        <v>0</v>
      </c>
      <c r="AC266" s="59">
        <v>0</v>
      </c>
      <c r="AD266" s="59">
        <v>0</v>
      </c>
      <c r="AE266" s="59">
        <v>0</v>
      </c>
      <c r="AF266" s="59">
        <v>0</v>
      </c>
      <c r="AG266" s="59">
        <v>0</v>
      </c>
      <c r="AH266" s="59">
        <v>0</v>
      </c>
      <c r="AI266" s="59">
        <v>0</v>
      </c>
      <c r="AJ266" s="59">
        <v>12000</v>
      </c>
      <c r="AK266" s="59">
        <v>12000</v>
      </c>
      <c r="AL266" s="59">
        <v>0</v>
      </c>
      <c r="AM266" s="59">
        <v>0</v>
      </c>
      <c r="AN266" s="59">
        <v>0</v>
      </c>
      <c r="AO266" s="59">
        <v>0</v>
      </c>
      <c r="AP266" s="59">
        <v>212</v>
      </c>
      <c r="AQ266" s="59">
        <v>375526</v>
      </c>
    </row>
    <row r="267" spans="1:43" x14ac:dyDescent="0.25">
      <c r="A267" t="s">
        <v>33</v>
      </c>
      <c r="B267" t="s">
        <v>295</v>
      </c>
      <c r="C267" s="58" t="str">
        <f>A267&amp;B267</f>
        <v>Scotland2021-22</v>
      </c>
      <c r="D267" s="22">
        <f>SUM(D235:D266)</f>
        <v>4350</v>
      </c>
      <c r="E267" s="22">
        <f t="shared" ref="E267:AQ267" si="12">SUM(E235:E266)</f>
        <v>17632038.289999999</v>
      </c>
      <c r="F267" s="22">
        <f t="shared" si="12"/>
        <v>0</v>
      </c>
      <c r="G267" s="22">
        <f t="shared" si="12"/>
        <v>0</v>
      </c>
      <c r="H267" s="22">
        <f t="shared" si="12"/>
        <v>0</v>
      </c>
      <c r="I267" s="22">
        <f t="shared" si="12"/>
        <v>0</v>
      </c>
      <c r="J267" s="22">
        <f t="shared" si="12"/>
        <v>0</v>
      </c>
      <c r="K267" s="22">
        <f t="shared" si="12"/>
        <v>0</v>
      </c>
      <c r="L267" s="22">
        <f t="shared" si="12"/>
        <v>0</v>
      </c>
      <c r="M267" s="22">
        <f t="shared" si="12"/>
        <v>0</v>
      </c>
      <c r="N267" s="22">
        <f t="shared" si="12"/>
        <v>0</v>
      </c>
      <c r="O267" s="22">
        <f t="shared" si="12"/>
        <v>0</v>
      </c>
      <c r="P267" s="22">
        <f t="shared" si="12"/>
        <v>1056</v>
      </c>
      <c r="Q267" s="22">
        <f t="shared" si="12"/>
        <v>2842345.41</v>
      </c>
      <c r="R267" s="22">
        <f t="shared" si="12"/>
        <v>3</v>
      </c>
      <c r="S267" s="22">
        <f t="shared" si="12"/>
        <v>689198.75</v>
      </c>
      <c r="T267" s="22">
        <f t="shared" si="12"/>
        <v>0</v>
      </c>
      <c r="U267" s="22">
        <f t="shared" si="12"/>
        <v>0</v>
      </c>
      <c r="V267" s="22">
        <f t="shared" si="12"/>
        <v>81</v>
      </c>
      <c r="W267" s="22">
        <f t="shared" si="12"/>
        <v>93553.15</v>
      </c>
      <c r="X267" s="22">
        <f t="shared" si="12"/>
        <v>972</v>
      </c>
      <c r="Y267" s="22">
        <f t="shared" si="12"/>
        <v>2059593.51</v>
      </c>
      <c r="Z267" s="22">
        <f t="shared" si="12"/>
        <v>6130</v>
      </c>
      <c r="AA267" s="22">
        <f t="shared" si="12"/>
        <v>4226687.04</v>
      </c>
      <c r="AB267" s="22">
        <f t="shared" si="12"/>
        <v>1758</v>
      </c>
      <c r="AC267" s="22">
        <f t="shared" si="12"/>
        <v>3820778.04</v>
      </c>
      <c r="AD267" s="22">
        <f t="shared" si="12"/>
        <v>0</v>
      </c>
      <c r="AE267" s="22">
        <f t="shared" si="12"/>
        <v>0</v>
      </c>
      <c r="AF267" s="22">
        <f t="shared" si="12"/>
        <v>94</v>
      </c>
      <c r="AG267" s="22">
        <f t="shared" si="12"/>
        <v>108978</v>
      </c>
      <c r="AH267" s="22">
        <f t="shared" si="12"/>
        <v>4278</v>
      </c>
      <c r="AI267" s="22">
        <f t="shared" si="12"/>
        <v>296931</v>
      </c>
      <c r="AJ267" s="22">
        <f t="shared" si="12"/>
        <v>5887129.455721546</v>
      </c>
      <c r="AK267" s="22">
        <f t="shared" si="12"/>
        <v>495461.65</v>
      </c>
      <c r="AL267" s="22">
        <f t="shared" si="12"/>
        <v>2118144.0757215456</v>
      </c>
      <c r="AM267" s="22">
        <f t="shared" si="12"/>
        <v>2490390.2700000005</v>
      </c>
      <c r="AN267" s="22">
        <f t="shared" si="12"/>
        <v>542002</v>
      </c>
      <c r="AO267" s="22">
        <f t="shared" si="12"/>
        <v>241131.46000000002</v>
      </c>
      <c r="AP267" s="22">
        <f t="shared" si="12"/>
        <v>11536</v>
      </c>
      <c r="AQ267" s="22">
        <f t="shared" si="12"/>
        <v>30588200.195721544</v>
      </c>
    </row>
    <row r="268" spans="1:43" x14ac:dyDescent="0.25">
      <c r="A268" t="s">
        <v>1</v>
      </c>
      <c r="B268" t="s">
        <v>296</v>
      </c>
      <c r="C268" s="58" t="str">
        <f t="shared" ref="C268:C298" si="13">A268&amp;B268</f>
        <v>Aberdeen City2022-23</v>
      </c>
      <c r="D268" s="61">
        <v>163</v>
      </c>
      <c r="E268" s="61">
        <v>790318.59</v>
      </c>
      <c r="F268" s="61">
        <v>0</v>
      </c>
      <c r="G268" s="61">
        <v>0</v>
      </c>
      <c r="H268" s="61">
        <v>0</v>
      </c>
      <c r="I268" s="61">
        <v>0</v>
      </c>
      <c r="J268" s="61">
        <v>0</v>
      </c>
      <c r="K268" s="61">
        <v>0</v>
      </c>
      <c r="L268" s="61">
        <v>0</v>
      </c>
      <c r="M268" s="61">
        <v>0</v>
      </c>
      <c r="N268" s="61">
        <v>0</v>
      </c>
      <c r="O268" s="61">
        <v>0</v>
      </c>
      <c r="P268" s="61">
        <v>1</v>
      </c>
      <c r="Q268" s="61">
        <v>10044</v>
      </c>
      <c r="R268" s="61">
        <v>0</v>
      </c>
      <c r="S268" s="61">
        <v>0</v>
      </c>
      <c r="T268" s="61">
        <v>0</v>
      </c>
      <c r="U268" s="61">
        <v>0</v>
      </c>
      <c r="V268" s="61">
        <v>1</v>
      </c>
      <c r="W268" s="61">
        <v>10044</v>
      </c>
      <c r="X268" s="61">
        <v>0</v>
      </c>
      <c r="Y268" s="61">
        <v>0</v>
      </c>
      <c r="Z268" s="61">
        <v>15</v>
      </c>
      <c r="AA268" s="61">
        <v>41167.24</v>
      </c>
      <c r="AB268" s="61">
        <v>0</v>
      </c>
      <c r="AC268" s="61">
        <v>0</v>
      </c>
      <c r="AD268" s="61">
        <v>0</v>
      </c>
      <c r="AE268" s="61">
        <v>0</v>
      </c>
      <c r="AF268" s="61">
        <v>15</v>
      </c>
      <c r="AG268" s="61">
        <v>41167.24</v>
      </c>
      <c r="AH268" s="61">
        <v>0</v>
      </c>
      <c r="AI268" s="61">
        <v>0</v>
      </c>
      <c r="AJ268" s="61">
        <v>387520.33999999997</v>
      </c>
      <c r="AK268" s="61">
        <v>0</v>
      </c>
      <c r="AL268" s="61">
        <v>137520.34</v>
      </c>
      <c r="AM268" s="61">
        <v>250000</v>
      </c>
      <c r="AN268" s="61">
        <v>0</v>
      </c>
      <c r="AO268" s="61">
        <v>0</v>
      </c>
      <c r="AP268" s="61">
        <v>179</v>
      </c>
      <c r="AQ268" s="61">
        <v>1229050.17</v>
      </c>
    </row>
    <row r="269" spans="1:43" x14ac:dyDescent="0.25">
      <c r="A269" t="s">
        <v>2</v>
      </c>
      <c r="B269" t="s">
        <v>296</v>
      </c>
      <c r="C269" s="58" t="str">
        <f t="shared" si="13"/>
        <v>Aberdeenshire2022-23</v>
      </c>
      <c r="D269" s="61">
        <v>212</v>
      </c>
      <c r="E269" s="61">
        <v>1142947</v>
      </c>
      <c r="F269" s="61">
        <v>0</v>
      </c>
      <c r="G269" s="61">
        <v>0</v>
      </c>
      <c r="H269" s="61">
        <v>0</v>
      </c>
      <c r="I269" s="61">
        <v>0</v>
      </c>
      <c r="J269" s="61">
        <v>0</v>
      </c>
      <c r="K269" s="61">
        <v>0</v>
      </c>
      <c r="L269" s="61">
        <v>0</v>
      </c>
      <c r="M269" s="61">
        <v>0</v>
      </c>
      <c r="N269" s="61">
        <v>0</v>
      </c>
      <c r="O269" s="61">
        <v>0</v>
      </c>
      <c r="P269" s="61">
        <v>0</v>
      </c>
      <c r="Q269" s="61">
        <v>0</v>
      </c>
      <c r="R269" s="61">
        <v>0</v>
      </c>
      <c r="S269" s="61">
        <v>0</v>
      </c>
      <c r="T269" s="61">
        <v>0</v>
      </c>
      <c r="U269" s="61">
        <v>0</v>
      </c>
      <c r="V269" s="61">
        <v>0</v>
      </c>
      <c r="W269" s="61">
        <v>0</v>
      </c>
      <c r="X269" s="61">
        <v>0</v>
      </c>
      <c r="Y269" s="61">
        <v>0</v>
      </c>
      <c r="Z269" s="61">
        <v>57</v>
      </c>
      <c r="AA269" s="61">
        <v>12488</v>
      </c>
      <c r="AB269" s="61">
        <v>56</v>
      </c>
      <c r="AC269" s="61">
        <v>10898</v>
      </c>
      <c r="AD269" s="61">
        <v>0</v>
      </c>
      <c r="AE269" s="61">
        <v>0</v>
      </c>
      <c r="AF269" s="61">
        <v>0</v>
      </c>
      <c r="AG269" s="61">
        <v>0</v>
      </c>
      <c r="AH269" s="61">
        <v>1</v>
      </c>
      <c r="AI269" s="61">
        <v>1590</v>
      </c>
      <c r="AJ269" s="61">
        <v>0</v>
      </c>
      <c r="AK269" s="61">
        <v>0</v>
      </c>
      <c r="AL269" s="61">
        <v>0</v>
      </c>
      <c r="AM269" s="61">
        <v>0</v>
      </c>
      <c r="AN269" s="61">
        <v>0</v>
      </c>
      <c r="AO269" s="61">
        <v>0</v>
      </c>
      <c r="AP269" s="61">
        <v>269</v>
      </c>
      <c r="AQ269" s="61">
        <v>1155435</v>
      </c>
    </row>
    <row r="270" spans="1:43" x14ac:dyDescent="0.25">
      <c r="A270" t="s">
        <v>3</v>
      </c>
      <c r="B270" t="s">
        <v>296</v>
      </c>
      <c r="C270" s="58" t="str">
        <f t="shared" si="13"/>
        <v>Angus2022-23</v>
      </c>
      <c r="D270" s="61">
        <v>59</v>
      </c>
      <c r="E270" s="61">
        <v>254718</v>
      </c>
      <c r="F270" s="61">
        <v>0</v>
      </c>
      <c r="G270" s="61">
        <v>0</v>
      </c>
      <c r="H270" s="61">
        <v>0</v>
      </c>
      <c r="I270" s="61">
        <v>0</v>
      </c>
      <c r="J270" s="61">
        <v>0</v>
      </c>
      <c r="K270" s="61">
        <v>0</v>
      </c>
      <c r="L270" s="61">
        <v>0</v>
      </c>
      <c r="M270" s="61">
        <v>0</v>
      </c>
      <c r="N270" s="61">
        <v>0</v>
      </c>
      <c r="O270" s="61">
        <v>0</v>
      </c>
      <c r="P270" s="61">
        <v>0</v>
      </c>
      <c r="Q270" s="61">
        <v>0</v>
      </c>
      <c r="R270" s="61">
        <v>0</v>
      </c>
      <c r="S270" s="61">
        <v>0</v>
      </c>
      <c r="T270" s="61">
        <v>0</v>
      </c>
      <c r="U270" s="61">
        <v>0</v>
      </c>
      <c r="V270" s="61">
        <v>0</v>
      </c>
      <c r="W270" s="61">
        <v>0</v>
      </c>
      <c r="X270" s="61">
        <v>0</v>
      </c>
      <c r="Y270" s="61">
        <v>0</v>
      </c>
      <c r="Z270" s="61">
        <v>0</v>
      </c>
      <c r="AA270" s="61">
        <v>0</v>
      </c>
      <c r="AB270" s="61">
        <v>0</v>
      </c>
      <c r="AC270" s="61">
        <v>0</v>
      </c>
      <c r="AD270" s="61">
        <v>0</v>
      </c>
      <c r="AE270" s="61">
        <v>0</v>
      </c>
      <c r="AF270" s="61">
        <v>0</v>
      </c>
      <c r="AG270" s="61">
        <v>0</v>
      </c>
      <c r="AH270" s="61">
        <v>0</v>
      </c>
      <c r="AI270" s="61">
        <v>0</v>
      </c>
      <c r="AJ270" s="61">
        <v>67799</v>
      </c>
      <c r="AK270" s="61">
        <v>0</v>
      </c>
      <c r="AL270" s="61">
        <v>67799</v>
      </c>
      <c r="AM270" s="61">
        <v>0</v>
      </c>
      <c r="AN270" s="61">
        <v>0</v>
      </c>
      <c r="AO270" s="61">
        <v>0</v>
      </c>
      <c r="AP270" s="61">
        <v>59</v>
      </c>
      <c r="AQ270" s="61">
        <v>322517</v>
      </c>
    </row>
    <row r="271" spans="1:43" x14ac:dyDescent="0.25">
      <c r="A271" t="s">
        <v>4</v>
      </c>
      <c r="B271" t="s">
        <v>296</v>
      </c>
      <c r="C271" s="58" t="str">
        <f t="shared" si="13"/>
        <v>Argyll &amp; Bute2022-23</v>
      </c>
      <c r="D271" s="61">
        <v>74</v>
      </c>
      <c r="E271" s="61">
        <v>379504</v>
      </c>
      <c r="F271" s="61">
        <v>0</v>
      </c>
      <c r="G271" s="61">
        <v>0</v>
      </c>
      <c r="H271" s="61">
        <v>0</v>
      </c>
      <c r="I271" s="61">
        <v>0</v>
      </c>
      <c r="J271" s="61">
        <v>0</v>
      </c>
      <c r="K271" s="61">
        <v>0</v>
      </c>
      <c r="L271" s="61">
        <v>0</v>
      </c>
      <c r="M271" s="61">
        <v>0</v>
      </c>
      <c r="N271" s="61">
        <v>0</v>
      </c>
      <c r="O271" s="61">
        <v>0</v>
      </c>
      <c r="P271" s="61">
        <v>0</v>
      </c>
      <c r="Q271" s="61">
        <v>0</v>
      </c>
      <c r="R271" s="61">
        <v>0</v>
      </c>
      <c r="S271" s="61">
        <v>0</v>
      </c>
      <c r="T271" s="61">
        <v>0</v>
      </c>
      <c r="U271" s="61">
        <v>0</v>
      </c>
      <c r="V271" s="61">
        <v>0</v>
      </c>
      <c r="W271" s="61">
        <v>0</v>
      </c>
      <c r="X271" s="61">
        <v>0</v>
      </c>
      <c r="Y271" s="61">
        <v>0</v>
      </c>
      <c r="Z271" s="61">
        <v>28</v>
      </c>
      <c r="AA271" s="61">
        <v>400670.65</v>
      </c>
      <c r="AB271" s="61">
        <v>28</v>
      </c>
      <c r="AC271" s="61">
        <v>400670.65</v>
      </c>
      <c r="AD271" s="61">
        <v>0</v>
      </c>
      <c r="AE271" s="61">
        <v>0</v>
      </c>
      <c r="AF271" s="61">
        <v>0</v>
      </c>
      <c r="AG271" s="61">
        <v>0</v>
      </c>
      <c r="AH271" s="61">
        <v>0</v>
      </c>
      <c r="AI271" s="61">
        <v>0</v>
      </c>
      <c r="AJ271" s="61">
        <v>0</v>
      </c>
      <c r="AK271" s="61">
        <v>0</v>
      </c>
      <c r="AL271" s="61">
        <v>0</v>
      </c>
      <c r="AM271" s="61">
        <v>0</v>
      </c>
      <c r="AN271" s="61">
        <v>0</v>
      </c>
      <c r="AO271" s="61">
        <v>0</v>
      </c>
      <c r="AP271" s="61">
        <v>102</v>
      </c>
      <c r="AQ271" s="61">
        <v>780174.65</v>
      </c>
    </row>
    <row r="272" spans="1:43" x14ac:dyDescent="0.25">
      <c r="A272" t="s">
        <v>5</v>
      </c>
      <c r="B272" t="s">
        <v>296</v>
      </c>
      <c r="C272" s="58" t="str">
        <f t="shared" si="13"/>
        <v>Clackmannanshire2022-23</v>
      </c>
      <c r="D272" s="61">
        <v>19</v>
      </c>
      <c r="E272" s="61">
        <v>122547</v>
      </c>
      <c r="F272" s="61">
        <v>0</v>
      </c>
      <c r="G272" s="61">
        <v>0</v>
      </c>
      <c r="H272" s="61">
        <v>0</v>
      </c>
      <c r="I272" s="61">
        <v>0</v>
      </c>
      <c r="J272" s="61">
        <v>0</v>
      </c>
      <c r="K272" s="61">
        <v>0</v>
      </c>
      <c r="L272" s="61">
        <v>0</v>
      </c>
      <c r="M272" s="61">
        <v>0</v>
      </c>
      <c r="N272" s="61">
        <v>0</v>
      </c>
      <c r="O272" s="61">
        <v>0</v>
      </c>
      <c r="P272" s="61">
        <v>0</v>
      </c>
      <c r="Q272" s="61">
        <v>0</v>
      </c>
      <c r="R272" s="61">
        <v>0</v>
      </c>
      <c r="S272" s="61">
        <v>0</v>
      </c>
      <c r="T272" s="61">
        <v>0</v>
      </c>
      <c r="U272" s="61">
        <v>0</v>
      </c>
      <c r="V272" s="61">
        <v>0</v>
      </c>
      <c r="W272" s="61">
        <v>0</v>
      </c>
      <c r="X272" s="61">
        <v>0</v>
      </c>
      <c r="Y272" s="61">
        <v>0</v>
      </c>
      <c r="Z272" s="61">
        <v>0</v>
      </c>
      <c r="AA272" s="61">
        <v>0</v>
      </c>
      <c r="AB272" s="61">
        <v>0</v>
      </c>
      <c r="AC272" s="61">
        <v>0</v>
      </c>
      <c r="AD272" s="61">
        <v>0</v>
      </c>
      <c r="AE272" s="61">
        <v>0</v>
      </c>
      <c r="AF272" s="61">
        <v>0</v>
      </c>
      <c r="AG272" s="61">
        <v>0</v>
      </c>
      <c r="AH272" s="61">
        <v>0</v>
      </c>
      <c r="AI272" s="61">
        <v>0</v>
      </c>
      <c r="AJ272" s="61">
        <v>19852</v>
      </c>
      <c r="AK272" s="61" t="s">
        <v>272</v>
      </c>
      <c r="AL272" s="61">
        <v>19852</v>
      </c>
      <c r="AM272" s="61">
        <v>0</v>
      </c>
      <c r="AN272" s="61">
        <v>0</v>
      </c>
      <c r="AO272" s="61">
        <v>0</v>
      </c>
      <c r="AP272" s="61">
        <v>19</v>
      </c>
      <c r="AQ272" s="61">
        <v>142399</v>
      </c>
    </row>
    <row r="273" spans="1:43" x14ac:dyDescent="0.25">
      <c r="A273" t="s">
        <v>6</v>
      </c>
      <c r="B273" t="s">
        <v>296</v>
      </c>
      <c r="C273" s="58" t="str">
        <f t="shared" si="13"/>
        <v>Dumfries &amp; Galloway2022-23</v>
      </c>
      <c r="D273" s="61">
        <v>240</v>
      </c>
      <c r="E273" s="61">
        <v>1171823</v>
      </c>
      <c r="F273" s="61">
        <v>0</v>
      </c>
      <c r="G273" s="61">
        <v>0</v>
      </c>
      <c r="H273" s="61">
        <v>0</v>
      </c>
      <c r="I273" s="61">
        <v>0</v>
      </c>
      <c r="J273" s="61">
        <v>0</v>
      </c>
      <c r="K273" s="61">
        <v>0</v>
      </c>
      <c r="L273" s="61">
        <v>0</v>
      </c>
      <c r="M273" s="61">
        <v>0</v>
      </c>
      <c r="N273" s="61">
        <v>0</v>
      </c>
      <c r="O273" s="61">
        <v>0</v>
      </c>
      <c r="P273" s="61">
        <v>0</v>
      </c>
      <c r="Q273" s="61">
        <v>0</v>
      </c>
      <c r="R273" s="61">
        <v>0</v>
      </c>
      <c r="S273" s="61">
        <v>0</v>
      </c>
      <c r="T273" s="61">
        <v>0</v>
      </c>
      <c r="U273" s="61">
        <v>0</v>
      </c>
      <c r="V273" s="61">
        <v>0</v>
      </c>
      <c r="W273" s="61">
        <v>0</v>
      </c>
      <c r="X273" s="61">
        <v>0</v>
      </c>
      <c r="Y273" s="61">
        <v>0</v>
      </c>
      <c r="Z273" s="61">
        <v>0</v>
      </c>
      <c r="AA273" s="61">
        <v>0</v>
      </c>
      <c r="AB273" s="61">
        <v>0</v>
      </c>
      <c r="AC273" s="61">
        <v>0</v>
      </c>
      <c r="AD273" s="61">
        <v>0</v>
      </c>
      <c r="AE273" s="61">
        <v>0</v>
      </c>
      <c r="AF273" s="61">
        <v>0</v>
      </c>
      <c r="AG273" s="61">
        <v>0</v>
      </c>
      <c r="AH273" s="61">
        <v>0</v>
      </c>
      <c r="AI273" s="61">
        <v>0</v>
      </c>
      <c r="AJ273" s="61">
        <v>234039</v>
      </c>
      <c r="AK273" s="61">
        <v>0</v>
      </c>
      <c r="AL273" s="61">
        <v>0</v>
      </c>
      <c r="AM273" s="61">
        <v>234039</v>
      </c>
      <c r="AN273" s="61">
        <v>0</v>
      </c>
      <c r="AO273" s="61">
        <v>0</v>
      </c>
      <c r="AP273" s="61">
        <v>240</v>
      </c>
      <c r="AQ273" s="61">
        <v>1405862</v>
      </c>
    </row>
    <row r="274" spans="1:43" x14ac:dyDescent="0.25">
      <c r="A274" t="s">
        <v>7</v>
      </c>
      <c r="B274" t="s">
        <v>296</v>
      </c>
      <c r="C274" s="58" t="str">
        <f t="shared" si="13"/>
        <v>Dundee City2022-23</v>
      </c>
      <c r="D274" s="61">
        <v>78</v>
      </c>
      <c r="E274" s="61">
        <v>337615</v>
      </c>
      <c r="F274" s="61">
        <v>0</v>
      </c>
      <c r="G274" s="61">
        <v>0</v>
      </c>
      <c r="H274" s="61">
        <v>0</v>
      </c>
      <c r="I274" s="61">
        <v>0</v>
      </c>
      <c r="J274" s="61">
        <v>0</v>
      </c>
      <c r="K274" s="61">
        <v>0</v>
      </c>
      <c r="L274" s="61">
        <v>0</v>
      </c>
      <c r="M274" s="61">
        <v>0</v>
      </c>
      <c r="N274" s="61">
        <v>0</v>
      </c>
      <c r="O274" s="61">
        <v>0</v>
      </c>
      <c r="P274" s="61">
        <v>0</v>
      </c>
      <c r="Q274" s="61">
        <v>0</v>
      </c>
      <c r="R274" s="61">
        <v>0</v>
      </c>
      <c r="S274" s="61">
        <v>0</v>
      </c>
      <c r="T274" s="61">
        <v>0</v>
      </c>
      <c r="U274" s="61">
        <v>0</v>
      </c>
      <c r="V274" s="61">
        <v>0</v>
      </c>
      <c r="W274" s="61">
        <v>0</v>
      </c>
      <c r="X274" s="61">
        <v>0</v>
      </c>
      <c r="Y274" s="61">
        <v>0</v>
      </c>
      <c r="Z274" s="61">
        <v>165</v>
      </c>
      <c r="AA274" s="61">
        <v>199038</v>
      </c>
      <c r="AB274" s="61">
        <v>56</v>
      </c>
      <c r="AC274" s="61">
        <v>110885</v>
      </c>
      <c r="AD274" s="61">
        <v>0</v>
      </c>
      <c r="AE274" s="61">
        <v>0</v>
      </c>
      <c r="AF274" s="61">
        <v>0</v>
      </c>
      <c r="AG274" s="61">
        <v>0</v>
      </c>
      <c r="AH274" s="61">
        <v>109</v>
      </c>
      <c r="AI274" s="61">
        <v>88153</v>
      </c>
      <c r="AJ274" s="61">
        <v>256895</v>
      </c>
      <c r="AK274" s="61">
        <v>0</v>
      </c>
      <c r="AL274" s="61">
        <v>201783</v>
      </c>
      <c r="AM274" s="61">
        <v>55112</v>
      </c>
      <c r="AN274" s="61">
        <v>0</v>
      </c>
      <c r="AO274" s="61">
        <v>0</v>
      </c>
      <c r="AP274" s="61">
        <v>243</v>
      </c>
      <c r="AQ274" s="61">
        <v>793548</v>
      </c>
    </row>
    <row r="275" spans="1:43" x14ac:dyDescent="0.25">
      <c r="A275" t="s">
        <v>8</v>
      </c>
      <c r="B275" t="s">
        <v>296</v>
      </c>
      <c r="C275" s="58" t="str">
        <f t="shared" si="13"/>
        <v>East Ayrshire2022-23</v>
      </c>
      <c r="D275" s="61">
        <v>169</v>
      </c>
      <c r="E275" s="61">
        <v>414675</v>
      </c>
      <c r="F275" s="61">
        <v>0</v>
      </c>
      <c r="G275" s="61">
        <v>0</v>
      </c>
      <c r="H275" s="61">
        <v>0</v>
      </c>
      <c r="I275" s="61">
        <v>0</v>
      </c>
      <c r="J275" s="61">
        <v>0</v>
      </c>
      <c r="K275" s="61">
        <v>0</v>
      </c>
      <c r="L275" s="61">
        <v>0</v>
      </c>
      <c r="M275" s="61">
        <v>0</v>
      </c>
      <c r="N275" s="61">
        <v>0</v>
      </c>
      <c r="O275" s="61">
        <v>0</v>
      </c>
      <c r="P275" s="61">
        <v>0</v>
      </c>
      <c r="Q275" s="61">
        <v>0</v>
      </c>
      <c r="R275" s="61">
        <v>0</v>
      </c>
      <c r="S275" s="61">
        <v>0</v>
      </c>
      <c r="T275" s="61">
        <v>0</v>
      </c>
      <c r="U275" s="61">
        <v>0</v>
      </c>
      <c r="V275" s="61">
        <v>0</v>
      </c>
      <c r="W275" s="61">
        <v>0</v>
      </c>
      <c r="X275" s="61">
        <v>0</v>
      </c>
      <c r="Y275" s="61">
        <v>0</v>
      </c>
      <c r="Z275" s="61">
        <v>0</v>
      </c>
      <c r="AA275" s="61">
        <v>0</v>
      </c>
      <c r="AB275" s="61">
        <v>0</v>
      </c>
      <c r="AC275" s="61">
        <v>0</v>
      </c>
      <c r="AD275" s="61">
        <v>0</v>
      </c>
      <c r="AE275" s="61">
        <v>0</v>
      </c>
      <c r="AF275" s="61">
        <v>0</v>
      </c>
      <c r="AG275" s="61">
        <v>0</v>
      </c>
      <c r="AH275" s="61">
        <v>0</v>
      </c>
      <c r="AI275" s="61">
        <v>0</v>
      </c>
      <c r="AJ275" s="61">
        <v>255263</v>
      </c>
      <c r="AK275" s="61">
        <v>0</v>
      </c>
      <c r="AL275" s="61">
        <v>55263</v>
      </c>
      <c r="AM275" s="61">
        <v>200000</v>
      </c>
      <c r="AN275" s="61">
        <v>0</v>
      </c>
      <c r="AO275" s="61">
        <v>0</v>
      </c>
      <c r="AP275" s="61">
        <v>169</v>
      </c>
      <c r="AQ275" s="61">
        <v>669938</v>
      </c>
    </row>
    <row r="276" spans="1:43" x14ac:dyDescent="0.25">
      <c r="A276" t="s">
        <v>9</v>
      </c>
      <c r="B276" t="s">
        <v>296</v>
      </c>
      <c r="C276" s="58" t="str">
        <f t="shared" si="13"/>
        <v>East Dunbartonshire2022-23</v>
      </c>
      <c r="D276" s="61">
        <v>33</v>
      </c>
      <c r="E276" s="61">
        <v>205064.18</v>
      </c>
      <c r="F276" s="61">
        <v>0</v>
      </c>
      <c r="G276" s="61">
        <v>0</v>
      </c>
      <c r="H276" s="61">
        <v>0</v>
      </c>
      <c r="I276" s="61">
        <v>0</v>
      </c>
      <c r="J276" s="61">
        <v>0</v>
      </c>
      <c r="K276" s="61">
        <v>0</v>
      </c>
      <c r="L276" s="61">
        <v>0</v>
      </c>
      <c r="M276" s="61">
        <v>0</v>
      </c>
      <c r="N276" s="61">
        <v>0</v>
      </c>
      <c r="O276" s="61">
        <v>0</v>
      </c>
      <c r="P276" s="61">
        <v>0</v>
      </c>
      <c r="Q276" s="61">
        <v>0</v>
      </c>
      <c r="R276" s="61">
        <v>0</v>
      </c>
      <c r="S276" s="61">
        <v>0</v>
      </c>
      <c r="T276" s="61">
        <v>0</v>
      </c>
      <c r="U276" s="61">
        <v>0</v>
      </c>
      <c r="V276" s="61">
        <v>0</v>
      </c>
      <c r="W276" s="61">
        <v>0</v>
      </c>
      <c r="X276" s="61">
        <v>0</v>
      </c>
      <c r="Y276" s="61">
        <v>0</v>
      </c>
      <c r="Z276" s="61">
        <v>20</v>
      </c>
      <c r="AA276" s="61">
        <v>56361.93</v>
      </c>
      <c r="AB276" s="61">
        <v>19</v>
      </c>
      <c r="AC276" s="61">
        <v>55821.93</v>
      </c>
      <c r="AD276" s="61">
        <v>0</v>
      </c>
      <c r="AE276" s="61">
        <v>0</v>
      </c>
      <c r="AF276" s="61">
        <v>0</v>
      </c>
      <c r="AG276" s="61">
        <v>0</v>
      </c>
      <c r="AH276" s="61">
        <v>1</v>
      </c>
      <c r="AI276" s="61">
        <v>540</v>
      </c>
      <c r="AJ276" s="61">
        <v>0</v>
      </c>
      <c r="AK276" s="61">
        <v>0</v>
      </c>
      <c r="AL276" s="61">
        <v>0</v>
      </c>
      <c r="AM276" s="61">
        <v>0</v>
      </c>
      <c r="AN276" s="61">
        <v>0</v>
      </c>
      <c r="AO276" s="61">
        <v>0</v>
      </c>
      <c r="AP276" s="61">
        <v>53</v>
      </c>
      <c r="AQ276" s="61">
        <v>261426.11</v>
      </c>
    </row>
    <row r="277" spans="1:43" x14ac:dyDescent="0.25">
      <c r="A277" t="s">
        <v>10</v>
      </c>
      <c r="B277" t="s">
        <v>296</v>
      </c>
      <c r="C277" s="58" t="str">
        <f t="shared" si="13"/>
        <v>East Lothian2022-23</v>
      </c>
      <c r="D277" s="61">
        <v>69</v>
      </c>
      <c r="E277" s="61">
        <v>526603</v>
      </c>
      <c r="F277" s="61">
        <v>0</v>
      </c>
      <c r="G277" s="61">
        <v>0</v>
      </c>
      <c r="H277" s="61">
        <v>0</v>
      </c>
      <c r="I277" s="61">
        <v>0</v>
      </c>
      <c r="J277" s="61">
        <v>0</v>
      </c>
      <c r="K277" s="61">
        <v>0</v>
      </c>
      <c r="L277" s="61">
        <v>0</v>
      </c>
      <c r="M277" s="61">
        <v>0</v>
      </c>
      <c r="N277" s="61">
        <v>0</v>
      </c>
      <c r="O277" s="61">
        <v>0</v>
      </c>
      <c r="P277" s="61">
        <v>0</v>
      </c>
      <c r="Q277" s="61">
        <v>0</v>
      </c>
      <c r="R277" s="61">
        <v>0</v>
      </c>
      <c r="S277" s="61">
        <v>0</v>
      </c>
      <c r="T277" s="61">
        <v>0</v>
      </c>
      <c r="U277" s="61">
        <v>0</v>
      </c>
      <c r="V277" s="61">
        <v>0</v>
      </c>
      <c r="W277" s="61">
        <v>0</v>
      </c>
      <c r="X277" s="61">
        <v>0</v>
      </c>
      <c r="Y277" s="61">
        <v>0</v>
      </c>
      <c r="Z277" s="61">
        <v>0</v>
      </c>
      <c r="AA277" s="61">
        <v>0</v>
      </c>
      <c r="AB277" s="61">
        <v>0</v>
      </c>
      <c r="AC277" s="61">
        <v>0</v>
      </c>
      <c r="AD277" s="61">
        <v>0</v>
      </c>
      <c r="AE277" s="61">
        <v>0</v>
      </c>
      <c r="AF277" s="61">
        <v>0</v>
      </c>
      <c r="AG277" s="61">
        <v>0</v>
      </c>
      <c r="AH277" s="61">
        <v>0</v>
      </c>
      <c r="AI277" s="61">
        <v>0</v>
      </c>
      <c r="AJ277" s="61">
        <v>357833</v>
      </c>
      <c r="AK277" s="61">
        <v>0</v>
      </c>
      <c r="AL277" s="61">
        <v>27942</v>
      </c>
      <c r="AM277" s="61">
        <v>329891</v>
      </c>
      <c r="AN277" s="61">
        <v>0</v>
      </c>
      <c r="AO277" s="61">
        <v>0</v>
      </c>
      <c r="AP277" s="61">
        <v>69</v>
      </c>
      <c r="AQ277" s="61">
        <v>884436</v>
      </c>
    </row>
    <row r="278" spans="1:43" x14ac:dyDescent="0.25">
      <c r="A278" t="s">
        <v>11</v>
      </c>
      <c r="B278" t="s">
        <v>296</v>
      </c>
      <c r="C278" s="58" t="str">
        <f t="shared" si="13"/>
        <v>East Renfrewshire2022-23</v>
      </c>
      <c r="D278" s="61">
        <v>76</v>
      </c>
      <c r="E278" s="61">
        <v>352972.23</v>
      </c>
      <c r="F278" s="61">
        <v>0</v>
      </c>
      <c r="G278" s="61">
        <v>0</v>
      </c>
      <c r="H278" s="61">
        <v>0</v>
      </c>
      <c r="I278" s="61">
        <v>0</v>
      </c>
      <c r="J278" s="61">
        <v>0</v>
      </c>
      <c r="K278" s="61">
        <v>0</v>
      </c>
      <c r="L278" s="61">
        <v>0</v>
      </c>
      <c r="M278" s="61">
        <v>0</v>
      </c>
      <c r="N278" s="61">
        <v>0</v>
      </c>
      <c r="O278" s="61">
        <v>0</v>
      </c>
      <c r="P278" s="61">
        <v>0</v>
      </c>
      <c r="Q278" s="61">
        <v>0</v>
      </c>
      <c r="R278" s="61">
        <v>0</v>
      </c>
      <c r="S278" s="61">
        <v>0</v>
      </c>
      <c r="T278" s="61">
        <v>0</v>
      </c>
      <c r="U278" s="61">
        <v>0</v>
      </c>
      <c r="V278" s="61">
        <v>0</v>
      </c>
      <c r="W278" s="61">
        <v>0</v>
      </c>
      <c r="X278" s="61">
        <v>0</v>
      </c>
      <c r="Y278" s="61">
        <v>0</v>
      </c>
      <c r="Z278" s="61">
        <v>7</v>
      </c>
      <c r="AA278" s="62">
        <v>21064.27</v>
      </c>
      <c r="AB278" s="61">
        <v>7</v>
      </c>
      <c r="AC278" s="61">
        <v>21064.27</v>
      </c>
      <c r="AD278" s="61">
        <v>0</v>
      </c>
      <c r="AE278" s="61">
        <v>0</v>
      </c>
      <c r="AF278" s="61">
        <v>0</v>
      </c>
      <c r="AG278" s="61">
        <v>0</v>
      </c>
      <c r="AH278" s="61">
        <v>0</v>
      </c>
      <c r="AI278" s="61">
        <v>0</v>
      </c>
      <c r="AJ278" s="61">
        <v>199759.55</v>
      </c>
      <c r="AK278" s="61">
        <v>0</v>
      </c>
      <c r="AL278" s="61">
        <v>37730.550000000003</v>
      </c>
      <c r="AM278" s="61">
        <v>162029</v>
      </c>
      <c r="AN278" s="61">
        <v>0</v>
      </c>
      <c r="AO278" s="61">
        <v>0</v>
      </c>
      <c r="AP278" s="61">
        <v>83</v>
      </c>
      <c r="AQ278" s="61">
        <v>573796.05000000005</v>
      </c>
    </row>
    <row r="279" spans="1:43" x14ac:dyDescent="0.25">
      <c r="A279" t="s">
        <v>12</v>
      </c>
      <c r="B279" t="s">
        <v>296</v>
      </c>
      <c r="C279" s="58" t="str">
        <f t="shared" si="13"/>
        <v>Edinburgh, City of2022-23</v>
      </c>
      <c r="D279" s="61">
        <v>185</v>
      </c>
      <c r="E279" s="61">
        <v>1230148</v>
      </c>
      <c r="F279" s="61">
        <v>0</v>
      </c>
      <c r="G279" s="61">
        <v>0</v>
      </c>
      <c r="H279" s="61">
        <v>0</v>
      </c>
      <c r="I279" s="61">
        <v>0</v>
      </c>
      <c r="J279" s="61">
        <v>0</v>
      </c>
      <c r="K279" s="61">
        <v>0</v>
      </c>
      <c r="L279" s="61">
        <v>0</v>
      </c>
      <c r="M279" s="61">
        <v>0</v>
      </c>
      <c r="N279" s="61">
        <v>0</v>
      </c>
      <c r="O279" s="61">
        <v>0</v>
      </c>
      <c r="P279" s="61">
        <v>166</v>
      </c>
      <c r="Q279" s="61">
        <v>1006119</v>
      </c>
      <c r="R279" s="61">
        <v>0</v>
      </c>
      <c r="S279" s="61">
        <v>0</v>
      </c>
      <c r="T279" s="61">
        <v>0</v>
      </c>
      <c r="U279" s="61">
        <v>0</v>
      </c>
      <c r="V279" s="61">
        <v>17</v>
      </c>
      <c r="W279" s="61">
        <v>15425</v>
      </c>
      <c r="X279" s="61">
        <v>149</v>
      </c>
      <c r="Y279" s="61">
        <v>990694</v>
      </c>
      <c r="Z279" s="61">
        <v>5170</v>
      </c>
      <c r="AA279" s="61">
        <v>0</v>
      </c>
      <c r="AB279" s="61">
        <v>0</v>
      </c>
      <c r="AC279" s="61">
        <v>0</v>
      </c>
      <c r="AD279" s="61">
        <v>0</v>
      </c>
      <c r="AE279" s="61">
        <v>0</v>
      </c>
      <c r="AF279" s="61">
        <v>0</v>
      </c>
      <c r="AG279" s="61">
        <v>0</v>
      </c>
      <c r="AH279" s="61">
        <v>5170</v>
      </c>
      <c r="AI279" s="61">
        <v>0</v>
      </c>
      <c r="AJ279" s="61">
        <v>0</v>
      </c>
      <c r="AK279" s="61">
        <v>0</v>
      </c>
      <c r="AL279" s="61">
        <v>0</v>
      </c>
      <c r="AM279" s="61">
        <v>0</v>
      </c>
      <c r="AN279" s="61">
        <v>0</v>
      </c>
      <c r="AO279" s="61">
        <v>0</v>
      </c>
      <c r="AP279" s="61">
        <v>5521</v>
      </c>
      <c r="AQ279" s="61">
        <v>2236267</v>
      </c>
    </row>
    <row r="280" spans="1:43" x14ac:dyDescent="0.25">
      <c r="A280" t="s">
        <v>14</v>
      </c>
      <c r="B280" t="s">
        <v>296</v>
      </c>
      <c r="C280" s="58" t="str">
        <f t="shared" si="13"/>
        <v>Falkirk2022-23</v>
      </c>
      <c r="D280" s="61">
        <v>54</v>
      </c>
      <c r="E280" s="61">
        <v>204478</v>
      </c>
      <c r="F280" s="61">
        <v>0</v>
      </c>
      <c r="G280" s="61">
        <v>0</v>
      </c>
      <c r="H280" s="61">
        <v>0</v>
      </c>
      <c r="I280" s="61">
        <v>0</v>
      </c>
      <c r="J280" s="61">
        <v>0</v>
      </c>
      <c r="K280" s="61">
        <v>0</v>
      </c>
      <c r="L280" s="61">
        <v>0</v>
      </c>
      <c r="M280" s="61">
        <v>0</v>
      </c>
      <c r="N280" s="61">
        <v>0</v>
      </c>
      <c r="O280" s="61">
        <v>0</v>
      </c>
      <c r="P280" s="61">
        <v>0</v>
      </c>
      <c r="Q280" s="61">
        <v>0</v>
      </c>
      <c r="R280" s="61">
        <v>0</v>
      </c>
      <c r="S280" s="61">
        <v>0</v>
      </c>
      <c r="T280" s="61">
        <v>0</v>
      </c>
      <c r="U280" s="61">
        <v>0</v>
      </c>
      <c r="V280" s="61">
        <v>0</v>
      </c>
      <c r="W280" s="61">
        <v>0</v>
      </c>
      <c r="X280" s="61">
        <v>0</v>
      </c>
      <c r="Y280" s="61">
        <v>0</v>
      </c>
      <c r="Z280" s="61">
        <v>1</v>
      </c>
      <c r="AA280" s="61">
        <v>500</v>
      </c>
      <c r="AB280" s="61">
        <v>1</v>
      </c>
      <c r="AC280" s="61">
        <v>500</v>
      </c>
      <c r="AD280" s="61">
        <v>0</v>
      </c>
      <c r="AE280" s="61">
        <v>0</v>
      </c>
      <c r="AF280" s="61">
        <v>0</v>
      </c>
      <c r="AG280" s="61">
        <v>0</v>
      </c>
      <c r="AH280" s="61">
        <v>0</v>
      </c>
      <c r="AI280" s="61">
        <v>0</v>
      </c>
      <c r="AJ280" s="61">
        <v>246305</v>
      </c>
      <c r="AK280" s="61">
        <v>47886</v>
      </c>
      <c r="AL280" s="61">
        <v>94577</v>
      </c>
      <c r="AM280" s="61">
        <v>103842</v>
      </c>
      <c r="AN280" s="61">
        <v>0</v>
      </c>
      <c r="AO280" s="61">
        <v>0</v>
      </c>
      <c r="AP280" s="61">
        <v>55</v>
      </c>
      <c r="AQ280" s="61">
        <v>451283</v>
      </c>
    </row>
    <row r="281" spans="1:43" x14ac:dyDescent="0.25">
      <c r="A281" t="s">
        <v>15</v>
      </c>
      <c r="B281" t="s">
        <v>296</v>
      </c>
      <c r="C281" s="58" t="str">
        <f t="shared" si="13"/>
        <v>Fife2022-23</v>
      </c>
      <c r="D281" s="61">
        <v>186</v>
      </c>
      <c r="E281" s="61">
        <v>849831.44</v>
      </c>
      <c r="F281" s="61">
        <v>0</v>
      </c>
      <c r="G281" s="61">
        <v>0</v>
      </c>
      <c r="H281" s="61">
        <v>0</v>
      </c>
      <c r="I281" s="61">
        <v>0</v>
      </c>
      <c r="J281" s="61">
        <v>0</v>
      </c>
      <c r="K281" s="61">
        <v>0</v>
      </c>
      <c r="L281" s="61">
        <v>0</v>
      </c>
      <c r="M281" s="61">
        <v>0</v>
      </c>
      <c r="N281" s="61">
        <v>0</v>
      </c>
      <c r="O281" s="61">
        <v>0</v>
      </c>
      <c r="P281" s="61">
        <v>0</v>
      </c>
      <c r="Q281" s="61">
        <v>0</v>
      </c>
      <c r="R281" s="61">
        <v>0</v>
      </c>
      <c r="S281" s="61">
        <v>0</v>
      </c>
      <c r="T281" s="61">
        <v>0</v>
      </c>
      <c r="U281" s="61">
        <v>0</v>
      </c>
      <c r="V281" s="61">
        <v>0</v>
      </c>
      <c r="W281" s="61">
        <v>0</v>
      </c>
      <c r="X281" s="61">
        <v>0</v>
      </c>
      <c r="Y281" s="61">
        <v>0</v>
      </c>
      <c r="Z281" s="61">
        <v>0</v>
      </c>
      <c r="AA281" s="61">
        <v>0</v>
      </c>
      <c r="AB281" s="61">
        <v>0</v>
      </c>
      <c r="AC281" s="61">
        <v>0</v>
      </c>
      <c r="AD281" s="61">
        <v>0</v>
      </c>
      <c r="AE281" s="61">
        <v>0</v>
      </c>
      <c r="AF281" s="61">
        <v>0</v>
      </c>
      <c r="AG281" s="61">
        <v>0</v>
      </c>
      <c r="AH281" s="61">
        <v>0</v>
      </c>
      <c r="AI281" s="61">
        <v>0</v>
      </c>
      <c r="AJ281" s="61">
        <v>0</v>
      </c>
      <c r="AK281" s="61">
        <v>0</v>
      </c>
      <c r="AL281" s="61">
        <v>0</v>
      </c>
      <c r="AM281" s="61">
        <v>0</v>
      </c>
      <c r="AN281" s="61">
        <v>0</v>
      </c>
      <c r="AO281" s="61">
        <v>0</v>
      </c>
      <c r="AP281" s="61">
        <v>186</v>
      </c>
      <c r="AQ281" s="61">
        <v>849831.44</v>
      </c>
    </row>
    <row r="282" spans="1:43" x14ac:dyDescent="0.25">
      <c r="A282" t="s">
        <v>16</v>
      </c>
      <c r="B282" t="s">
        <v>296</v>
      </c>
      <c r="C282" s="58" t="str">
        <f t="shared" si="13"/>
        <v>Glasgow City2022-23</v>
      </c>
      <c r="D282" s="61">
        <v>584</v>
      </c>
      <c r="E282" s="61">
        <v>1990610.5799999998</v>
      </c>
      <c r="F282" s="61">
        <v>0</v>
      </c>
      <c r="G282" s="61">
        <v>0</v>
      </c>
      <c r="H282" s="61">
        <v>0</v>
      </c>
      <c r="I282" s="61">
        <v>0</v>
      </c>
      <c r="J282" s="61">
        <v>0</v>
      </c>
      <c r="K282" s="61">
        <v>0</v>
      </c>
      <c r="L282" s="61">
        <v>0</v>
      </c>
      <c r="M282" s="61">
        <v>0</v>
      </c>
      <c r="N282" s="61">
        <v>0</v>
      </c>
      <c r="O282" s="61">
        <v>0</v>
      </c>
      <c r="P282" s="61">
        <v>91</v>
      </c>
      <c r="Q282" s="61">
        <v>1877692.3099999998</v>
      </c>
      <c r="R282" s="61">
        <v>2</v>
      </c>
      <c r="S282" s="61">
        <v>41234.03</v>
      </c>
      <c r="T282" s="61">
        <v>0</v>
      </c>
      <c r="U282" s="61">
        <v>0</v>
      </c>
      <c r="V282" s="61">
        <v>41</v>
      </c>
      <c r="W282" s="61">
        <v>101224.98</v>
      </c>
      <c r="X282" s="61">
        <v>48</v>
      </c>
      <c r="Y282" s="61">
        <v>1735233.2999999998</v>
      </c>
      <c r="Z282" s="61">
        <v>422</v>
      </c>
      <c r="AA282" s="61">
        <v>3440485.3</v>
      </c>
      <c r="AB282" s="61">
        <v>422</v>
      </c>
      <c r="AC282" s="61">
        <v>3440485.3</v>
      </c>
      <c r="AD282" s="61">
        <v>0</v>
      </c>
      <c r="AE282" s="61">
        <v>0</v>
      </c>
      <c r="AF282" s="61">
        <v>0</v>
      </c>
      <c r="AG282" s="61">
        <v>0</v>
      </c>
      <c r="AH282" s="61">
        <v>0</v>
      </c>
      <c r="AI282" s="61">
        <v>0</v>
      </c>
      <c r="AJ282" s="61">
        <v>1246824.8483931923</v>
      </c>
      <c r="AK282" s="61">
        <v>0</v>
      </c>
      <c r="AL282" s="61">
        <v>609140.71839319228</v>
      </c>
      <c r="AM282" s="61">
        <v>180000</v>
      </c>
      <c r="AN282" s="61">
        <v>0</v>
      </c>
      <c r="AO282" s="61">
        <v>457684.13</v>
      </c>
      <c r="AP282" s="61">
        <v>1097</v>
      </c>
      <c r="AQ282" s="61">
        <v>8555613.038393192</v>
      </c>
    </row>
    <row r="283" spans="1:43" x14ac:dyDescent="0.25">
      <c r="A283" t="s">
        <v>17</v>
      </c>
      <c r="B283" t="s">
        <v>296</v>
      </c>
      <c r="C283" s="58" t="str">
        <f t="shared" si="13"/>
        <v>Highland2022-23</v>
      </c>
      <c r="D283" s="61">
        <v>337</v>
      </c>
      <c r="E283" s="61">
        <v>1830012.64</v>
      </c>
      <c r="F283" s="61">
        <v>0</v>
      </c>
      <c r="G283" s="61">
        <v>0</v>
      </c>
      <c r="H283" s="61">
        <v>0</v>
      </c>
      <c r="I283" s="61">
        <v>0</v>
      </c>
      <c r="J283" s="61">
        <v>0</v>
      </c>
      <c r="K283" s="61">
        <v>0</v>
      </c>
      <c r="L283" s="61">
        <v>0</v>
      </c>
      <c r="M283" s="61">
        <v>0</v>
      </c>
      <c r="N283" s="61">
        <v>0</v>
      </c>
      <c r="O283" s="61">
        <v>0</v>
      </c>
      <c r="P283" s="61">
        <v>0</v>
      </c>
      <c r="Q283" s="61">
        <v>0</v>
      </c>
      <c r="R283" s="61">
        <v>0</v>
      </c>
      <c r="S283" s="61">
        <v>0</v>
      </c>
      <c r="T283" s="61">
        <v>0</v>
      </c>
      <c r="U283" s="61">
        <v>0</v>
      </c>
      <c r="V283" s="61">
        <v>0</v>
      </c>
      <c r="W283" s="61">
        <v>0</v>
      </c>
      <c r="X283" s="61">
        <v>0</v>
      </c>
      <c r="Y283" s="61">
        <v>0</v>
      </c>
      <c r="Z283" s="61">
        <v>28</v>
      </c>
      <c r="AA283" s="61">
        <v>261862.61</v>
      </c>
      <c r="AB283" s="61">
        <v>28</v>
      </c>
      <c r="AC283" s="61">
        <v>261862.61</v>
      </c>
      <c r="AD283" s="61">
        <v>0</v>
      </c>
      <c r="AE283" s="61">
        <v>0</v>
      </c>
      <c r="AF283" s="61">
        <v>0</v>
      </c>
      <c r="AG283" s="61">
        <v>0</v>
      </c>
      <c r="AH283" s="61">
        <v>0</v>
      </c>
      <c r="AI283" s="61">
        <v>0</v>
      </c>
      <c r="AJ283" s="61">
        <v>0</v>
      </c>
      <c r="AK283" s="61">
        <v>0</v>
      </c>
      <c r="AL283" s="61">
        <v>0</v>
      </c>
      <c r="AM283" s="61">
        <v>0</v>
      </c>
      <c r="AN283" s="61">
        <v>0</v>
      </c>
      <c r="AO283" s="61">
        <v>0</v>
      </c>
      <c r="AP283" s="61">
        <v>365</v>
      </c>
      <c r="AQ283" s="61">
        <v>2091875.25</v>
      </c>
    </row>
    <row r="284" spans="1:43" x14ac:dyDescent="0.25">
      <c r="A284" t="s">
        <v>18</v>
      </c>
      <c r="B284" t="s">
        <v>296</v>
      </c>
      <c r="C284" s="58" t="str">
        <f t="shared" si="13"/>
        <v>Inverclyde2022-23</v>
      </c>
      <c r="D284" s="61">
        <v>128</v>
      </c>
      <c r="E284" s="61">
        <v>560437</v>
      </c>
      <c r="F284" s="61">
        <v>0</v>
      </c>
      <c r="G284" s="61">
        <v>0</v>
      </c>
      <c r="H284" s="61">
        <v>0</v>
      </c>
      <c r="I284" s="61">
        <v>0</v>
      </c>
      <c r="J284" s="61">
        <v>0</v>
      </c>
      <c r="K284" s="61">
        <v>0</v>
      </c>
      <c r="L284" s="61">
        <v>0</v>
      </c>
      <c r="M284" s="61">
        <v>0</v>
      </c>
      <c r="N284" s="61">
        <v>0</v>
      </c>
      <c r="O284" s="61">
        <v>0</v>
      </c>
      <c r="P284" s="61">
        <v>0</v>
      </c>
      <c r="Q284" s="61">
        <v>0</v>
      </c>
      <c r="R284" s="61">
        <v>0</v>
      </c>
      <c r="S284" s="61">
        <v>0</v>
      </c>
      <c r="T284" s="61">
        <v>0</v>
      </c>
      <c r="U284" s="61">
        <v>0</v>
      </c>
      <c r="V284" s="61">
        <v>0</v>
      </c>
      <c r="W284" s="61">
        <v>0</v>
      </c>
      <c r="X284" s="61">
        <v>0</v>
      </c>
      <c r="Y284" s="61">
        <v>0</v>
      </c>
      <c r="Z284" s="61">
        <v>0</v>
      </c>
      <c r="AA284" s="61">
        <v>0</v>
      </c>
      <c r="AB284" s="61">
        <v>0</v>
      </c>
      <c r="AC284" s="61">
        <v>0</v>
      </c>
      <c r="AD284" s="61">
        <v>0</v>
      </c>
      <c r="AE284" s="61">
        <v>0</v>
      </c>
      <c r="AF284" s="61">
        <v>0</v>
      </c>
      <c r="AG284" s="61">
        <v>0</v>
      </c>
      <c r="AH284" s="61">
        <v>0</v>
      </c>
      <c r="AI284" s="61">
        <v>0</v>
      </c>
      <c r="AJ284" s="61">
        <v>690937</v>
      </c>
      <c r="AK284" s="61">
        <v>560437</v>
      </c>
      <c r="AL284" s="61">
        <v>0</v>
      </c>
      <c r="AM284" s="61">
        <v>130500</v>
      </c>
      <c r="AN284" s="61">
        <v>0</v>
      </c>
      <c r="AO284" s="61">
        <v>0</v>
      </c>
      <c r="AP284" s="61">
        <v>128</v>
      </c>
      <c r="AQ284" s="61">
        <v>1251374</v>
      </c>
    </row>
    <row r="285" spans="1:43" x14ac:dyDescent="0.25">
      <c r="A285" t="s">
        <v>19</v>
      </c>
      <c r="B285" t="s">
        <v>296</v>
      </c>
      <c r="C285" s="58" t="str">
        <f t="shared" si="13"/>
        <v>Midlothian2022-23</v>
      </c>
      <c r="D285" s="61">
        <v>33</v>
      </c>
      <c r="E285" s="61">
        <v>286973</v>
      </c>
      <c r="F285" s="61">
        <v>0</v>
      </c>
      <c r="G285" s="61">
        <v>0</v>
      </c>
      <c r="H285" s="61">
        <v>0</v>
      </c>
      <c r="I285" s="61">
        <v>0</v>
      </c>
      <c r="J285" s="61">
        <v>0</v>
      </c>
      <c r="K285" s="61">
        <v>0</v>
      </c>
      <c r="L285" s="61">
        <v>0</v>
      </c>
      <c r="M285" s="61">
        <v>0</v>
      </c>
      <c r="N285" s="61">
        <v>0</v>
      </c>
      <c r="O285" s="61">
        <v>0</v>
      </c>
      <c r="P285" s="61">
        <v>0</v>
      </c>
      <c r="Q285" s="61">
        <v>0</v>
      </c>
      <c r="R285" s="61">
        <v>0</v>
      </c>
      <c r="S285" s="61">
        <v>0</v>
      </c>
      <c r="T285" s="61">
        <v>0</v>
      </c>
      <c r="U285" s="61">
        <v>0</v>
      </c>
      <c r="V285" s="61">
        <v>0</v>
      </c>
      <c r="W285" s="61">
        <v>0</v>
      </c>
      <c r="X285" s="61">
        <v>0</v>
      </c>
      <c r="Y285" s="61">
        <v>0</v>
      </c>
      <c r="Z285" s="61">
        <v>0</v>
      </c>
      <c r="AA285" s="61">
        <v>0</v>
      </c>
      <c r="AB285" s="61">
        <v>0</v>
      </c>
      <c r="AC285" s="61">
        <v>0</v>
      </c>
      <c r="AD285" s="61">
        <v>0</v>
      </c>
      <c r="AE285" s="61">
        <v>0</v>
      </c>
      <c r="AF285" s="61">
        <v>0</v>
      </c>
      <c r="AG285" s="61">
        <v>0</v>
      </c>
      <c r="AH285" s="61">
        <v>0</v>
      </c>
      <c r="AI285" s="61">
        <v>0</v>
      </c>
      <c r="AJ285" s="61">
        <v>18936</v>
      </c>
      <c r="AK285" s="61">
        <v>0</v>
      </c>
      <c r="AL285" s="61">
        <v>18936</v>
      </c>
      <c r="AM285" s="61">
        <v>0</v>
      </c>
      <c r="AN285" s="61">
        <v>0</v>
      </c>
      <c r="AO285" s="61">
        <v>0</v>
      </c>
      <c r="AP285" s="61">
        <v>33</v>
      </c>
      <c r="AQ285" s="61">
        <v>305909</v>
      </c>
    </row>
    <row r="286" spans="1:43" x14ac:dyDescent="0.25">
      <c r="A286" t="s">
        <v>20</v>
      </c>
      <c r="B286" t="s">
        <v>296</v>
      </c>
      <c r="C286" s="58" t="str">
        <f t="shared" si="13"/>
        <v>Moray2022-23</v>
      </c>
      <c r="D286" s="61">
        <v>50</v>
      </c>
      <c r="E286" s="61">
        <v>485000</v>
      </c>
      <c r="F286" s="61">
        <v>0</v>
      </c>
      <c r="G286" s="61">
        <v>0</v>
      </c>
      <c r="H286" s="61">
        <v>0</v>
      </c>
      <c r="I286" s="61">
        <v>0</v>
      </c>
      <c r="J286" s="61">
        <v>0</v>
      </c>
      <c r="K286" s="61">
        <v>0</v>
      </c>
      <c r="L286" s="61">
        <v>0</v>
      </c>
      <c r="M286" s="61">
        <v>0</v>
      </c>
      <c r="N286" s="61">
        <v>0</v>
      </c>
      <c r="O286" s="61">
        <v>0</v>
      </c>
      <c r="P286" s="61">
        <v>0</v>
      </c>
      <c r="Q286" s="61">
        <v>0</v>
      </c>
      <c r="R286" s="61">
        <v>0</v>
      </c>
      <c r="S286" s="61">
        <v>0</v>
      </c>
      <c r="T286" s="61">
        <v>0</v>
      </c>
      <c r="U286" s="61">
        <v>0</v>
      </c>
      <c r="V286" s="61">
        <v>0</v>
      </c>
      <c r="W286" s="61">
        <v>0</v>
      </c>
      <c r="X286" s="61">
        <v>0</v>
      </c>
      <c r="Y286" s="61">
        <v>0</v>
      </c>
      <c r="Z286" s="61">
        <v>16</v>
      </c>
      <c r="AA286" s="61">
        <v>101000</v>
      </c>
      <c r="AB286" s="61">
        <v>16</v>
      </c>
      <c r="AC286" s="61">
        <v>101000</v>
      </c>
      <c r="AD286" s="61">
        <v>0</v>
      </c>
      <c r="AE286" s="61">
        <v>0</v>
      </c>
      <c r="AF286" s="61">
        <v>0</v>
      </c>
      <c r="AG286" s="61">
        <v>0</v>
      </c>
      <c r="AH286" s="61">
        <v>0</v>
      </c>
      <c r="AI286" s="61">
        <v>0</v>
      </c>
      <c r="AJ286" s="61">
        <v>101000</v>
      </c>
      <c r="AK286" s="61">
        <v>0</v>
      </c>
      <c r="AL286" s="61">
        <v>101000</v>
      </c>
      <c r="AM286" s="61">
        <v>0</v>
      </c>
      <c r="AN286" s="61">
        <v>0</v>
      </c>
      <c r="AO286" s="61">
        <v>0</v>
      </c>
      <c r="AP286" s="61">
        <v>66</v>
      </c>
      <c r="AQ286" s="61">
        <v>687000</v>
      </c>
    </row>
    <row r="287" spans="1:43" x14ac:dyDescent="0.25">
      <c r="A287" t="s">
        <v>269</v>
      </c>
      <c r="B287" t="s">
        <v>296</v>
      </c>
      <c r="C287" s="58" t="str">
        <f t="shared" si="13"/>
        <v>Na h-Eileanan Siar2022-23</v>
      </c>
      <c r="D287" s="61">
        <v>27</v>
      </c>
      <c r="E287" s="61">
        <v>248261</v>
      </c>
      <c r="F287" s="61">
        <v>0</v>
      </c>
      <c r="G287" s="61">
        <v>0</v>
      </c>
      <c r="H287" s="61">
        <v>0</v>
      </c>
      <c r="I287" s="61">
        <v>0</v>
      </c>
      <c r="J287" s="61">
        <v>0</v>
      </c>
      <c r="K287" s="61">
        <v>0</v>
      </c>
      <c r="L287" s="61">
        <v>0</v>
      </c>
      <c r="M287" s="61">
        <v>0</v>
      </c>
      <c r="N287" s="61">
        <v>0</v>
      </c>
      <c r="O287" s="61">
        <v>0</v>
      </c>
      <c r="P287" s="61">
        <v>0</v>
      </c>
      <c r="Q287" s="61">
        <v>0</v>
      </c>
      <c r="R287" s="61">
        <v>0</v>
      </c>
      <c r="S287" s="61">
        <v>0</v>
      </c>
      <c r="T287" s="61">
        <v>0</v>
      </c>
      <c r="U287" s="61">
        <v>0</v>
      </c>
      <c r="V287" s="61">
        <v>0</v>
      </c>
      <c r="W287" s="61">
        <v>0</v>
      </c>
      <c r="X287" s="61">
        <v>0</v>
      </c>
      <c r="Y287" s="61">
        <v>0</v>
      </c>
      <c r="Z287" s="61">
        <v>0</v>
      </c>
      <c r="AA287" s="61">
        <v>0</v>
      </c>
      <c r="AB287" s="61">
        <v>0</v>
      </c>
      <c r="AC287" s="61">
        <v>0</v>
      </c>
      <c r="AD287" s="61">
        <v>0</v>
      </c>
      <c r="AE287" s="61">
        <v>0</v>
      </c>
      <c r="AF287" s="61">
        <v>0</v>
      </c>
      <c r="AG287" s="61">
        <v>0</v>
      </c>
      <c r="AH287" s="61">
        <v>0</v>
      </c>
      <c r="AI287" s="61">
        <v>0</v>
      </c>
      <c r="AJ287" s="61">
        <v>308000</v>
      </c>
      <c r="AK287" s="61">
        <v>0</v>
      </c>
      <c r="AL287" s="61">
        <v>0</v>
      </c>
      <c r="AM287" s="61">
        <v>308000</v>
      </c>
      <c r="AN287" s="61">
        <v>0</v>
      </c>
      <c r="AO287" s="61">
        <v>0</v>
      </c>
      <c r="AP287" s="61">
        <v>27</v>
      </c>
      <c r="AQ287" s="61">
        <v>556261</v>
      </c>
    </row>
    <row r="288" spans="1:43" x14ac:dyDescent="0.25">
      <c r="A288" t="s">
        <v>21</v>
      </c>
      <c r="B288" t="s">
        <v>296</v>
      </c>
      <c r="C288" s="58" t="str">
        <f t="shared" si="13"/>
        <v>North Ayrshire2022-23</v>
      </c>
      <c r="D288" s="61">
        <v>110</v>
      </c>
      <c r="E288" s="61">
        <v>412183</v>
      </c>
      <c r="F288" s="61">
        <v>0</v>
      </c>
      <c r="G288" s="61">
        <v>0</v>
      </c>
      <c r="H288" s="61">
        <v>0</v>
      </c>
      <c r="I288" s="61">
        <v>0</v>
      </c>
      <c r="J288" s="61">
        <v>0</v>
      </c>
      <c r="K288" s="61">
        <v>0</v>
      </c>
      <c r="L288" s="61">
        <v>0</v>
      </c>
      <c r="M288" s="61">
        <v>0</v>
      </c>
      <c r="N288" s="61">
        <v>0</v>
      </c>
      <c r="O288" s="61">
        <v>0</v>
      </c>
      <c r="P288" s="61">
        <v>0</v>
      </c>
      <c r="Q288" s="61">
        <v>0</v>
      </c>
      <c r="R288" s="61">
        <v>0</v>
      </c>
      <c r="S288" s="61">
        <v>0</v>
      </c>
      <c r="T288" s="61">
        <v>0</v>
      </c>
      <c r="U288" s="61">
        <v>0</v>
      </c>
      <c r="V288" s="61">
        <v>0</v>
      </c>
      <c r="W288" s="61">
        <v>0</v>
      </c>
      <c r="X288" s="61">
        <v>0</v>
      </c>
      <c r="Y288" s="61">
        <v>0</v>
      </c>
      <c r="Z288" s="61">
        <v>2</v>
      </c>
      <c r="AA288" s="61">
        <v>15879.7</v>
      </c>
      <c r="AB288" s="61">
        <v>0</v>
      </c>
      <c r="AC288" s="61">
        <v>0</v>
      </c>
      <c r="AD288" s="61">
        <v>0</v>
      </c>
      <c r="AE288" s="61">
        <v>0</v>
      </c>
      <c r="AF288" s="61">
        <v>2</v>
      </c>
      <c r="AG288" s="61">
        <v>15879.7</v>
      </c>
      <c r="AH288" s="61">
        <v>0</v>
      </c>
      <c r="AI288" s="61">
        <v>0</v>
      </c>
      <c r="AJ288" s="61">
        <v>0</v>
      </c>
      <c r="AK288" s="61">
        <v>0</v>
      </c>
      <c r="AL288" s="61">
        <v>0</v>
      </c>
      <c r="AM288" s="61">
        <v>0</v>
      </c>
      <c r="AN288" s="61">
        <v>0</v>
      </c>
      <c r="AO288" s="61">
        <v>0</v>
      </c>
      <c r="AP288" s="61">
        <v>112</v>
      </c>
      <c r="AQ288" s="61">
        <v>428062.7</v>
      </c>
    </row>
    <row r="289" spans="1:43" x14ac:dyDescent="0.25">
      <c r="A289" t="s">
        <v>22</v>
      </c>
      <c r="B289" t="s">
        <v>296</v>
      </c>
      <c r="C289" s="58" t="str">
        <f t="shared" si="13"/>
        <v>North Lanarkshire2022-23</v>
      </c>
      <c r="D289" s="61">
        <v>270</v>
      </c>
      <c r="E289" s="61">
        <v>1302290</v>
      </c>
      <c r="F289" s="61">
        <v>0</v>
      </c>
      <c r="G289" s="61">
        <v>0</v>
      </c>
      <c r="H289" s="61">
        <v>0</v>
      </c>
      <c r="I289" s="61">
        <v>0</v>
      </c>
      <c r="J289" s="61">
        <v>0</v>
      </c>
      <c r="K289" s="61">
        <v>0</v>
      </c>
      <c r="L289" s="61">
        <v>0</v>
      </c>
      <c r="M289" s="61">
        <v>0</v>
      </c>
      <c r="N289" s="61">
        <v>0</v>
      </c>
      <c r="O289" s="61">
        <v>0</v>
      </c>
      <c r="P289" s="61">
        <v>10</v>
      </c>
      <c r="Q289" s="61">
        <v>27414</v>
      </c>
      <c r="R289" s="61">
        <v>10</v>
      </c>
      <c r="S289" s="61">
        <v>27414</v>
      </c>
      <c r="T289" s="61">
        <v>0</v>
      </c>
      <c r="U289" s="61">
        <v>0</v>
      </c>
      <c r="V289" s="61">
        <v>0</v>
      </c>
      <c r="W289" s="61">
        <v>0</v>
      </c>
      <c r="X289" s="61">
        <v>0</v>
      </c>
      <c r="Y289" s="61">
        <v>0</v>
      </c>
      <c r="Z289" s="61">
        <v>84</v>
      </c>
      <c r="AA289" s="61">
        <v>35787</v>
      </c>
      <c r="AB289" s="61">
        <v>29</v>
      </c>
      <c r="AC289" s="61">
        <v>35787</v>
      </c>
      <c r="AD289" s="61">
        <v>0</v>
      </c>
      <c r="AE289" s="61">
        <v>0</v>
      </c>
      <c r="AF289" s="61">
        <v>0</v>
      </c>
      <c r="AG289" s="61">
        <v>0</v>
      </c>
      <c r="AH289" s="61">
        <v>55</v>
      </c>
      <c r="AI289" s="61">
        <v>0</v>
      </c>
      <c r="AJ289" s="61">
        <v>227349.78</v>
      </c>
      <c r="AK289" s="61">
        <v>707.78</v>
      </c>
      <c r="AL289" s="61">
        <v>204992</v>
      </c>
      <c r="AM289" s="61">
        <v>0</v>
      </c>
      <c r="AN289" s="61" t="s">
        <v>244</v>
      </c>
      <c r="AO289" s="61">
        <v>21650</v>
      </c>
      <c r="AP289" s="61">
        <v>364</v>
      </c>
      <c r="AQ289" s="61">
        <v>1592840.78</v>
      </c>
    </row>
    <row r="290" spans="1:43" x14ac:dyDescent="0.25">
      <c r="A290" t="s">
        <v>23</v>
      </c>
      <c r="B290" t="s">
        <v>296</v>
      </c>
      <c r="C290" s="58" t="str">
        <f t="shared" si="13"/>
        <v>Orkney2022-23</v>
      </c>
      <c r="D290" s="61">
        <v>79</v>
      </c>
      <c r="E290" s="61">
        <v>272584</v>
      </c>
      <c r="F290" s="61">
        <v>0</v>
      </c>
      <c r="G290" s="61">
        <v>0</v>
      </c>
      <c r="H290" s="61">
        <v>0</v>
      </c>
      <c r="I290" s="61">
        <v>0</v>
      </c>
      <c r="J290" s="61">
        <v>0</v>
      </c>
      <c r="K290" s="61">
        <v>0</v>
      </c>
      <c r="L290" s="61">
        <v>0</v>
      </c>
      <c r="M290" s="61">
        <v>0</v>
      </c>
      <c r="N290" s="61">
        <v>0</v>
      </c>
      <c r="O290" s="61">
        <v>0</v>
      </c>
      <c r="P290" s="61">
        <v>26</v>
      </c>
      <c r="Q290" s="61">
        <v>20810</v>
      </c>
      <c r="R290" s="61">
        <v>26</v>
      </c>
      <c r="S290" s="61">
        <v>20810</v>
      </c>
      <c r="T290" s="61">
        <v>0</v>
      </c>
      <c r="U290" s="61">
        <v>0</v>
      </c>
      <c r="V290" s="61">
        <v>0</v>
      </c>
      <c r="W290" s="61">
        <v>0</v>
      </c>
      <c r="X290" s="61">
        <v>0</v>
      </c>
      <c r="Y290" s="61">
        <v>0</v>
      </c>
      <c r="Z290" s="61">
        <v>0</v>
      </c>
      <c r="AA290" s="62">
        <v>0</v>
      </c>
      <c r="AB290" s="61">
        <v>0</v>
      </c>
      <c r="AC290" s="61">
        <v>0</v>
      </c>
      <c r="AD290" s="61">
        <v>0</v>
      </c>
      <c r="AE290" s="61">
        <v>0</v>
      </c>
      <c r="AF290" s="61">
        <v>0</v>
      </c>
      <c r="AG290" s="61">
        <v>0</v>
      </c>
      <c r="AH290" s="61">
        <v>0</v>
      </c>
      <c r="AI290" s="61">
        <v>0</v>
      </c>
      <c r="AJ290" s="61">
        <v>294734</v>
      </c>
      <c r="AK290" s="61">
        <v>294734</v>
      </c>
      <c r="AL290" s="61">
        <v>0</v>
      </c>
      <c r="AM290" s="61">
        <v>0</v>
      </c>
      <c r="AN290" s="61">
        <v>0</v>
      </c>
      <c r="AO290" s="61">
        <v>0</v>
      </c>
      <c r="AP290" s="61">
        <v>105</v>
      </c>
      <c r="AQ290" s="61">
        <v>588128</v>
      </c>
    </row>
    <row r="291" spans="1:43" x14ac:dyDescent="0.25">
      <c r="A291" t="s">
        <v>24</v>
      </c>
      <c r="B291" t="s">
        <v>296</v>
      </c>
      <c r="C291" s="58" t="str">
        <f t="shared" si="13"/>
        <v>Perth &amp; Kinross2022-23</v>
      </c>
      <c r="D291" s="61">
        <v>212</v>
      </c>
      <c r="E291" s="61">
        <v>937630</v>
      </c>
      <c r="F291" s="61">
        <v>0</v>
      </c>
      <c r="G291" s="61">
        <v>0</v>
      </c>
      <c r="H291" s="61">
        <v>0</v>
      </c>
      <c r="I291" s="61">
        <v>0</v>
      </c>
      <c r="J291" s="61">
        <v>0</v>
      </c>
      <c r="K291" s="61">
        <v>0</v>
      </c>
      <c r="L291" s="61">
        <v>0</v>
      </c>
      <c r="M291" s="61">
        <v>0</v>
      </c>
      <c r="N291" s="61">
        <v>0</v>
      </c>
      <c r="O291" s="61">
        <v>0</v>
      </c>
      <c r="P291" s="61">
        <v>5</v>
      </c>
      <c r="Q291" s="61">
        <v>0</v>
      </c>
      <c r="R291" s="61">
        <v>0</v>
      </c>
      <c r="S291" s="61">
        <v>0</v>
      </c>
      <c r="T291" s="61">
        <v>0</v>
      </c>
      <c r="U291" s="61">
        <v>0</v>
      </c>
      <c r="V291" s="61">
        <v>5</v>
      </c>
      <c r="W291" s="61">
        <v>0</v>
      </c>
      <c r="X291" s="61">
        <v>0</v>
      </c>
      <c r="Y291" s="61">
        <v>0</v>
      </c>
      <c r="Z291" s="61">
        <v>180</v>
      </c>
      <c r="AA291" s="61">
        <v>54084</v>
      </c>
      <c r="AB291" s="61">
        <v>0</v>
      </c>
      <c r="AC291" s="61">
        <v>0</v>
      </c>
      <c r="AD291" s="61">
        <v>0</v>
      </c>
      <c r="AE291" s="61">
        <v>0</v>
      </c>
      <c r="AF291" s="61">
        <v>75</v>
      </c>
      <c r="AG291" s="61">
        <v>0</v>
      </c>
      <c r="AH291" s="61">
        <v>105</v>
      </c>
      <c r="AI291" s="61">
        <v>54084</v>
      </c>
      <c r="AJ291" s="61">
        <v>272759</v>
      </c>
      <c r="AK291" s="61">
        <v>2122</v>
      </c>
      <c r="AL291" s="61">
        <v>31955</v>
      </c>
      <c r="AM291" s="61">
        <v>238682</v>
      </c>
      <c r="AN291" s="61">
        <v>0</v>
      </c>
      <c r="AO291" s="61">
        <v>0</v>
      </c>
      <c r="AP291" s="61">
        <v>397</v>
      </c>
      <c r="AQ291" s="61">
        <v>1264473</v>
      </c>
    </row>
    <row r="292" spans="1:43" x14ac:dyDescent="0.25">
      <c r="A292" t="s">
        <v>25</v>
      </c>
      <c r="B292" t="s">
        <v>296</v>
      </c>
      <c r="C292" s="58" t="str">
        <f t="shared" si="13"/>
        <v>Renfrewshire2022-23</v>
      </c>
      <c r="D292" s="61">
        <v>157</v>
      </c>
      <c r="E292" s="61">
        <v>789000</v>
      </c>
      <c r="F292" s="61">
        <v>0</v>
      </c>
      <c r="G292" s="61">
        <v>0</v>
      </c>
      <c r="H292" s="61">
        <v>0</v>
      </c>
      <c r="I292" s="61">
        <v>0</v>
      </c>
      <c r="J292" s="61">
        <v>0</v>
      </c>
      <c r="K292" s="61">
        <v>0</v>
      </c>
      <c r="L292" s="61">
        <v>0</v>
      </c>
      <c r="M292" s="61">
        <v>0</v>
      </c>
      <c r="N292" s="61">
        <v>0</v>
      </c>
      <c r="O292" s="61">
        <v>0</v>
      </c>
      <c r="P292" s="61">
        <v>0</v>
      </c>
      <c r="Q292" s="61">
        <v>0</v>
      </c>
      <c r="R292" s="61">
        <v>0</v>
      </c>
      <c r="S292" s="61">
        <v>0</v>
      </c>
      <c r="T292" s="61">
        <v>0</v>
      </c>
      <c r="U292" s="61">
        <v>0</v>
      </c>
      <c r="V292" s="61">
        <v>0</v>
      </c>
      <c r="W292" s="61">
        <v>0</v>
      </c>
      <c r="X292" s="61">
        <v>0</v>
      </c>
      <c r="Y292" s="61">
        <v>0</v>
      </c>
      <c r="Z292" s="61">
        <v>16</v>
      </c>
      <c r="AA292" s="61">
        <v>18000</v>
      </c>
      <c r="AB292" s="61">
        <v>16</v>
      </c>
      <c r="AC292" s="61">
        <v>18000</v>
      </c>
      <c r="AD292" s="61">
        <v>0</v>
      </c>
      <c r="AE292" s="61">
        <v>0</v>
      </c>
      <c r="AF292" s="61">
        <v>0</v>
      </c>
      <c r="AG292" s="61">
        <v>0</v>
      </c>
      <c r="AH292" s="61">
        <v>0</v>
      </c>
      <c r="AI292" s="61">
        <v>0</v>
      </c>
      <c r="AJ292" s="61">
        <v>330000</v>
      </c>
      <c r="AK292" s="61">
        <v>0</v>
      </c>
      <c r="AL292" s="61">
        <v>105000</v>
      </c>
      <c r="AM292" s="61">
        <v>220000</v>
      </c>
      <c r="AN292" s="61">
        <v>0</v>
      </c>
      <c r="AO292" s="61">
        <v>5000</v>
      </c>
      <c r="AP292" s="61">
        <v>173</v>
      </c>
      <c r="AQ292" s="61">
        <v>1137000</v>
      </c>
    </row>
    <row r="293" spans="1:43" x14ac:dyDescent="0.25">
      <c r="A293" t="s">
        <v>26</v>
      </c>
      <c r="B293" t="s">
        <v>296</v>
      </c>
      <c r="C293" s="58" t="str">
        <f t="shared" si="13"/>
        <v>Scottish Borders, The2022-23</v>
      </c>
      <c r="D293" s="61">
        <v>63</v>
      </c>
      <c r="E293" s="61">
        <v>390236.96</v>
      </c>
      <c r="F293" s="61">
        <v>0</v>
      </c>
      <c r="G293" s="61">
        <v>0</v>
      </c>
      <c r="H293" s="61">
        <v>0</v>
      </c>
      <c r="I293" s="61">
        <v>0</v>
      </c>
      <c r="J293" s="61">
        <v>0</v>
      </c>
      <c r="K293" s="61">
        <v>0</v>
      </c>
      <c r="L293" s="61">
        <v>0</v>
      </c>
      <c r="M293" s="61">
        <v>0</v>
      </c>
      <c r="N293" s="61">
        <v>0</v>
      </c>
      <c r="O293" s="61">
        <v>0</v>
      </c>
      <c r="P293" s="61">
        <v>0</v>
      </c>
      <c r="Q293" s="61">
        <v>0</v>
      </c>
      <c r="R293" s="61">
        <v>0</v>
      </c>
      <c r="S293" s="61">
        <v>0</v>
      </c>
      <c r="T293" s="61">
        <v>0</v>
      </c>
      <c r="U293" s="61">
        <v>0</v>
      </c>
      <c r="V293" s="61">
        <v>0</v>
      </c>
      <c r="W293" s="61">
        <v>0</v>
      </c>
      <c r="X293" s="61">
        <v>0</v>
      </c>
      <c r="Y293" s="61">
        <v>0</v>
      </c>
      <c r="Z293" s="61">
        <v>0</v>
      </c>
      <c r="AA293" s="61">
        <v>0</v>
      </c>
      <c r="AB293" s="61">
        <v>0</v>
      </c>
      <c r="AC293" s="61">
        <v>0</v>
      </c>
      <c r="AD293" s="61">
        <v>0</v>
      </c>
      <c r="AE293" s="61">
        <v>0</v>
      </c>
      <c r="AF293" s="61">
        <v>0</v>
      </c>
      <c r="AG293" s="61">
        <v>0</v>
      </c>
      <c r="AH293" s="61">
        <v>0</v>
      </c>
      <c r="AI293" s="61">
        <v>0</v>
      </c>
      <c r="AJ293" s="61">
        <v>358293</v>
      </c>
      <c r="AK293" s="61">
        <v>0</v>
      </c>
      <c r="AL293" s="61">
        <v>71336</v>
      </c>
      <c r="AM293" s="61">
        <v>286957</v>
      </c>
      <c r="AN293" s="61">
        <v>0</v>
      </c>
      <c r="AO293" s="61">
        <v>0</v>
      </c>
      <c r="AP293" s="61">
        <v>63</v>
      </c>
      <c r="AQ293" s="61">
        <v>748529.96</v>
      </c>
    </row>
    <row r="294" spans="1:43" x14ac:dyDescent="0.25">
      <c r="A294" t="s">
        <v>27</v>
      </c>
      <c r="B294" t="s">
        <v>296</v>
      </c>
      <c r="C294" s="58" t="str">
        <f t="shared" si="13"/>
        <v>Shetland2022-23</v>
      </c>
      <c r="D294" s="61">
        <v>33</v>
      </c>
      <c r="E294" s="61">
        <v>277868</v>
      </c>
      <c r="F294" s="61">
        <v>0</v>
      </c>
      <c r="G294" s="61">
        <v>0</v>
      </c>
      <c r="H294" s="61">
        <v>0</v>
      </c>
      <c r="I294" s="61">
        <v>0</v>
      </c>
      <c r="J294" s="61">
        <v>0</v>
      </c>
      <c r="K294" s="61">
        <v>0</v>
      </c>
      <c r="L294" s="61">
        <v>0</v>
      </c>
      <c r="M294" s="61">
        <v>0</v>
      </c>
      <c r="N294" s="61">
        <v>0</v>
      </c>
      <c r="O294" s="61">
        <v>0</v>
      </c>
      <c r="P294" s="61">
        <v>0</v>
      </c>
      <c r="Q294" s="61">
        <v>0</v>
      </c>
      <c r="R294" s="61">
        <v>0</v>
      </c>
      <c r="S294" s="61">
        <v>0</v>
      </c>
      <c r="T294" s="61">
        <v>0</v>
      </c>
      <c r="U294" s="61">
        <v>0</v>
      </c>
      <c r="V294" s="61">
        <v>0</v>
      </c>
      <c r="W294" s="61">
        <v>0</v>
      </c>
      <c r="X294" s="61">
        <v>0</v>
      </c>
      <c r="Y294" s="61">
        <v>0</v>
      </c>
      <c r="Z294" s="61">
        <v>0</v>
      </c>
      <c r="AA294" s="61">
        <v>0</v>
      </c>
      <c r="AB294" s="61">
        <v>0</v>
      </c>
      <c r="AC294" s="61">
        <v>0</v>
      </c>
      <c r="AD294" s="61">
        <v>0</v>
      </c>
      <c r="AE294" s="61">
        <v>0</v>
      </c>
      <c r="AF294" s="61">
        <v>0</v>
      </c>
      <c r="AG294" s="61">
        <v>0</v>
      </c>
      <c r="AH294" s="61">
        <v>0</v>
      </c>
      <c r="AI294" s="61">
        <v>0</v>
      </c>
      <c r="AJ294" s="61">
        <v>0</v>
      </c>
      <c r="AK294" s="61">
        <v>0</v>
      </c>
      <c r="AL294" s="61">
        <v>0</v>
      </c>
      <c r="AM294" s="61">
        <v>0</v>
      </c>
      <c r="AN294" s="61">
        <v>0</v>
      </c>
      <c r="AO294" s="61">
        <v>0</v>
      </c>
      <c r="AP294" s="61">
        <v>33</v>
      </c>
      <c r="AQ294" s="61">
        <v>277868</v>
      </c>
    </row>
    <row r="295" spans="1:43" x14ac:dyDescent="0.25">
      <c r="A295" t="s">
        <v>28</v>
      </c>
      <c r="B295" t="s">
        <v>296</v>
      </c>
      <c r="C295" s="58" t="str">
        <f t="shared" si="13"/>
        <v>South Ayrshire2022-23</v>
      </c>
      <c r="D295" s="61">
        <v>118</v>
      </c>
      <c r="E295" s="61">
        <v>603441.24</v>
      </c>
      <c r="F295" s="61">
        <v>0</v>
      </c>
      <c r="G295" s="61">
        <v>0</v>
      </c>
      <c r="H295" s="61">
        <v>0</v>
      </c>
      <c r="I295" s="61">
        <v>0</v>
      </c>
      <c r="J295" s="61">
        <v>0</v>
      </c>
      <c r="K295" s="61">
        <v>0</v>
      </c>
      <c r="L295" s="61">
        <v>0</v>
      </c>
      <c r="M295" s="61">
        <v>0</v>
      </c>
      <c r="N295" s="61">
        <v>0</v>
      </c>
      <c r="O295" s="61">
        <v>0</v>
      </c>
      <c r="P295" s="61">
        <v>0</v>
      </c>
      <c r="Q295" s="61">
        <v>0</v>
      </c>
      <c r="R295" s="61">
        <v>0</v>
      </c>
      <c r="S295" s="61">
        <v>0</v>
      </c>
      <c r="T295" s="61">
        <v>0</v>
      </c>
      <c r="U295" s="61">
        <v>0</v>
      </c>
      <c r="V295" s="61">
        <v>0</v>
      </c>
      <c r="W295" s="61">
        <v>0</v>
      </c>
      <c r="X295" s="61">
        <v>0</v>
      </c>
      <c r="Y295" s="61">
        <v>0</v>
      </c>
      <c r="Z295" s="61">
        <v>75</v>
      </c>
      <c r="AA295" s="61">
        <v>184243.43</v>
      </c>
      <c r="AB295" s="61">
        <v>74</v>
      </c>
      <c r="AC295" s="61">
        <v>173218.43</v>
      </c>
      <c r="AD295" s="61">
        <v>0</v>
      </c>
      <c r="AE295" s="61">
        <v>0</v>
      </c>
      <c r="AF295" s="61">
        <v>1</v>
      </c>
      <c r="AG295" s="61">
        <v>11025</v>
      </c>
      <c r="AH295" s="61">
        <v>0</v>
      </c>
      <c r="AI295" s="61">
        <v>0</v>
      </c>
      <c r="AJ295" s="61">
        <v>149428.31</v>
      </c>
      <c r="AK295" s="61">
        <v>4390.5600000000004</v>
      </c>
      <c r="AL295" s="61">
        <v>145037.75</v>
      </c>
      <c r="AM295" s="61">
        <v>0</v>
      </c>
      <c r="AN295" s="61">
        <v>0</v>
      </c>
      <c r="AO295" s="61">
        <v>0</v>
      </c>
      <c r="AP295" s="61">
        <v>193</v>
      </c>
      <c r="AQ295" s="61">
        <v>937112.98</v>
      </c>
    </row>
    <row r="296" spans="1:43" x14ac:dyDescent="0.25">
      <c r="A296" t="s">
        <v>29</v>
      </c>
      <c r="B296" t="s">
        <v>296</v>
      </c>
      <c r="C296" s="58" t="str">
        <f t="shared" si="13"/>
        <v>South Lanarkshire2022-23</v>
      </c>
      <c r="D296" s="61">
        <v>468</v>
      </c>
      <c r="E296" s="61">
        <v>2014354.44</v>
      </c>
      <c r="F296" s="61">
        <v>0</v>
      </c>
      <c r="G296" s="61">
        <v>0</v>
      </c>
      <c r="H296" s="61">
        <v>0</v>
      </c>
      <c r="I296" s="61">
        <v>0</v>
      </c>
      <c r="J296" s="61">
        <v>0</v>
      </c>
      <c r="K296" s="61">
        <v>0</v>
      </c>
      <c r="L296" s="61">
        <v>0</v>
      </c>
      <c r="M296" s="61">
        <v>0</v>
      </c>
      <c r="N296" s="61">
        <v>0</v>
      </c>
      <c r="O296" s="61">
        <v>0</v>
      </c>
      <c r="P296" s="61">
        <v>0</v>
      </c>
      <c r="Q296" s="61">
        <v>0</v>
      </c>
      <c r="R296" s="61">
        <v>0</v>
      </c>
      <c r="S296" s="61">
        <v>0</v>
      </c>
      <c r="T296" s="61">
        <v>0</v>
      </c>
      <c r="U296" s="61">
        <v>0</v>
      </c>
      <c r="V296" s="61">
        <v>0</v>
      </c>
      <c r="W296" s="61">
        <v>0</v>
      </c>
      <c r="X296" s="61">
        <v>0</v>
      </c>
      <c r="Y296" s="61">
        <v>0</v>
      </c>
      <c r="Z296" s="61">
        <v>439</v>
      </c>
      <c r="AA296" s="61">
        <v>377088.65</v>
      </c>
      <c r="AB296" s="61">
        <v>439</v>
      </c>
      <c r="AC296" s="61">
        <v>377088.65</v>
      </c>
      <c r="AD296" s="61">
        <v>0</v>
      </c>
      <c r="AE296" s="61">
        <v>0</v>
      </c>
      <c r="AF296" s="61">
        <v>0</v>
      </c>
      <c r="AG296" s="61">
        <v>0</v>
      </c>
      <c r="AH296" s="61">
        <v>0</v>
      </c>
      <c r="AI296" s="61">
        <v>0</v>
      </c>
      <c r="AJ296" s="61">
        <v>233797.65</v>
      </c>
      <c r="AK296" s="61">
        <v>0</v>
      </c>
      <c r="AL296" s="61">
        <v>115226.15</v>
      </c>
      <c r="AM296" s="61">
        <v>118571.5</v>
      </c>
      <c r="AN296" s="61">
        <v>0</v>
      </c>
      <c r="AO296" s="61">
        <v>0</v>
      </c>
      <c r="AP296" s="61">
        <v>907</v>
      </c>
      <c r="AQ296" s="61">
        <v>2625240.7399999998</v>
      </c>
    </row>
    <row r="297" spans="1:43" x14ac:dyDescent="0.25">
      <c r="A297" t="s">
        <v>30</v>
      </c>
      <c r="B297" t="s">
        <v>296</v>
      </c>
      <c r="C297" s="58" t="str">
        <f t="shared" si="13"/>
        <v>Stirling2022-23</v>
      </c>
      <c r="D297" s="61">
        <v>72</v>
      </c>
      <c r="E297" s="61">
        <v>409597</v>
      </c>
      <c r="F297" s="61">
        <v>0</v>
      </c>
      <c r="G297" s="61">
        <v>0</v>
      </c>
      <c r="H297" s="61">
        <v>0</v>
      </c>
      <c r="I297" s="61">
        <v>0</v>
      </c>
      <c r="J297" s="61">
        <v>0</v>
      </c>
      <c r="K297" s="61">
        <v>0</v>
      </c>
      <c r="L297" s="61">
        <v>0</v>
      </c>
      <c r="M297" s="61">
        <v>0</v>
      </c>
      <c r="N297" s="61">
        <v>0</v>
      </c>
      <c r="O297" s="61">
        <v>0</v>
      </c>
      <c r="P297" s="61">
        <v>0</v>
      </c>
      <c r="Q297" s="61">
        <v>0</v>
      </c>
      <c r="R297" s="61">
        <v>0</v>
      </c>
      <c r="S297" s="61">
        <v>0</v>
      </c>
      <c r="T297" s="61">
        <v>0</v>
      </c>
      <c r="U297" s="61">
        <v>0</v>
      </c>
      <c r="V297" s="61">
        <v>0</v>
      </c>
      <c r="W297" s="61">
        <v>0</v>
      </c>
      <c r="X297" s="61">
        <v>0</v>
      </c>
      <c r="Y297" s="61">
        <v>0</v>
      </c>
      <c r="Z297" s="61">
        <v>518</v>
      </c>
      <c r="AA297" s="61">
        <v>96511</v>
      </c>
      <c r="AB297" s="61">
        <v>518</v>
      </c>
      <c r="AC297" s="61">
        <v>96511</v>
      </c>
      <c r="AD297" s="61">
        <v>0</v>
      </c>
      <c r="AE297" s="61">
        <v>0</v>
      </c>
      <c r="AF297" s="61">
        <v>0</v>
      </c>
      <c r="AG297" s="61">
        <v>0</v>
      </c>
      <c r="AH297" s="61">
        <v>0</v>
      </c>
      <c r="AI297" s="61">
        <v>0</v>
      </c>
      <c r="AJ297" s="61">
        <v>155889</v>
      </c>
      <c r="AK297" s="61">
        <v>10001</v>
      </c>
      <c r="AL297" s="61">
        <v>70565</v>
      </c>
      <c r="AM297" s="61">
        <v>75323</v>
      </c>
      <c r="AN297" s="61">
        <v>0</v>
      </c>
      <c r="AO297" s="61">
        <v>0</v>
      </c>
      <c r="AP297" s="61">
        <v>590</v>
      </c>
      <c r="AQ297" s="61">
        <v>661997</v>
      </c>
    </row>
    <row r="298" spans="1:43" x14ac:dyDescent="0.25">
      <c r="A298" t="s">
        <v>31</v>
      </c>
      <c r="B298" t="s">
        <v>296</v>
      </c>
      <c r="C298" s="58" t="str">
        <f t="shared" si="13"/>
        <v>West Dunbartonshire2022-23</v>
      </c>
      <c r="D298" s="61">
        <v>56</v>
      </c>
      <c r="E298" s="61">
        <v>215767</v>
      </c>
      <c r="F298" s="61">
        <v>0</v>
      </c>
      <c r="G298" s="61">
        <v>0</v>
      </c>
      <c r="H298" s="61">
        <v>0</v>
      </c>
      <c r="I298" s="61">
        <v>0</v>
      </c>
      <c r="J298" s="61">
        <v>0</v>
      </c>
      <c r="K298" s="61">
        <v>0</v>
      </c>
      <c r="L298" s="61">
        <v>0</v>
      </c>
      <c r="M298" s="61">
        <v>0</v>
      </c>
      <c r="N298" s="61">
        <v>0</v>
      </c>
      <c r="O298" s="61">
        <v>0</v>
      </c>
      <c r="P298" s="61">
        <v>0</v>
      </c>
      <c r="Q298" s="61">
        <v>0</v>
      </c>
      <c r="R298" s="61">
        <v>0</v>
      </c>
      <c r="S298" s="61">
        <v>0</v>
      </c>
      <c r="T298" s="61">
        <v>0</v>
      </c>
      <c r="U298" s="61">
        <v>0</v>
      </c>
      <c r="V298" s="61">
        <v>0</v>
      </c>
      <c r="W298" s="61">
        <v>0</v>
      </c>
      <c r="X298" s="61">
        <v>0</v>
      </c>
      <c r="Y298" s="61">
        <v>0</v>
      </c>
      <c r="Z298" s="61">
        <v>4</v>
      </c>
      <c r="AA298" s="61">
        <v>33782</v>
      </c>
      <c r="AB298" s="61">
        <v>4</v>
      </c>
      <c r="AC298" s="61">
        <v>33782</v>
      </c>
      <c r="AD298" s="61">
        <v>0</v>
      </c>
      <c r="AE298" s="61">
        <v>0</v>
      </c>
      <c r="AF298" s="61">
        <v>0</v>
      </c>
      <c r="AG298" s="61">
        <v>0</v>
      </c>
      <c r="AH298" s="61">
        <v>0</v>
      </c>
      <c r="AI298" s="61">
        <v>0</v>
      </c>
      <c r="AJ298" s="61">
        <v>277523</v>
      </c>
      <c r="AK298" s="61">
        <v>46523</v>
      </c>
      <c r="AL298" s="61">
        <v>231000</v>
      </c>
      <c r="AM298" s="61">
        <v>0</v>
      </c>
      <c r="AN298" s="61">
        <v>0</v>
      </c>
      <c r="AO298" s="61">
        <v>0</v>
      </c>
      <c r="AP298" s="61">
        <v>60</v>
      </c>
      <c r="AQ298" s="61">
        <v>527072</v>
      </c>
    </row>
    <row r="299" spans="1:43" x14ac:dyDescent="0.25">
      <c r="A299" t="s">
        <v>32</v>
      </c>
      <c r="B299" t="s">
        <v>296</v>
      </c>
      <c r="C299" s="58" t="str">
        <f>A299&amp;B299</f>
        <v>West Lothian2022-23</v>
      </c>
      <c r="D299" s="61">
        <v>188</v>
      </c>
      <c r="E299" s="61">
        <v>674085.49</v>
      </c>
      <c r="F299" s="61">
        <v>0</v>
      </c>
      <c r="G299" s="61">
        <v>0</v>
      </c>
      <c r="H299" s="61">
        <v>0</v>
      </c>
      <c r="I299" s="61">
        <v>0</v>
      </c>
      <c r="J299" s="61">
        <v>0</v>
      </c>
      <c r="K299" s="61">
        <v>0</v>
      </c>
      <c r="L299" s="61">
        <v>0</v>
      </c>
      <c r="M299" s="61">
        <v>0</v>
      </c>
      <c r="N299" s="61">
        <v>0</v>
      </c>
      <c r="O299" s="61">
        <v>0</v>
      </c>
      <c r="P299" s="61">
        <v>0</v>
      </c>
      <c r="Q299" s="61">
        <v>0</v>
      </c>
      <c r="R299" s="61">
        <v>0</v>
      </c>
      <c r="S299" s="61">
        <v>0</v>
      </c>
      <c r="T299" s="61">
        <v>0</v>
      </c>
      <c r="U299" s="61">
        <v>0</v>
      </c>
      <c r="V299" s="61">
        <v>0</v>
      </c>
      <c r="W299" s="61">
        <v>0</v>
      </c>
      <c r="X299" s="61">
        <v>0</v>
      </c>
      <c r="Y299" s="61">
        <v>0</v>
      </c>
      <c r="Z299" s="61">
        <v>0</v>
      </c>
      <c r="AA299" s="61">
        <v>0</v>
      </c>
      <c r="AB299" s="61">
        <v>0</v>
      </c>
      <c r="AC299" s="61">
        <v>0</v>
      </c>
      <c r="AD299" s="61">
        <v>0</v>
      </c>
      <c r="AE299" s="61">
        <v>0</v>
      </c>
      <c r="AF299" s="61">
        <v>0</v>
      </c>
      <c r="AG299" s="61">
        <v>0</v>
      </c>
      <c r="AH299" s="61">
        <v>0</v>
      </c>
      <c r="AI299" s="61">
        <v>0</v>
      </c>
      <c r="AJ299" s="61">
        <v>12000</v>
      </c>
      <c r="AK299" s="61">
        <v>12000</v>
      </c>
      <c r="AL299" s="61">
        <v>0</v>
      </c>
      <c r="AM299" s="61">
        <v>0</v>
      </c>
      <c r="AN299" s="61">
        <v>0</v>
      </c>
      <c r="AO299" s="61">
        <v>0</v>
      </c>
      <c r="AP299" s="61">
        <v>188</v>
      </c>
      <c r="AQ299" s="61">
        <v>686085.49</v>
      </c>
    </row>
    <row r="300" spans="1:43" x14ac:dyDescent="0.25">
      <c r="A300" t="s">
        <v>33</v>
      </c>
      <c r="B300" t="s">
        <v>296</v>
      </c>
      <c r="C300" s="58" t="str">
        <f>A300&amp;B300</f>
        <v>Scotland2022-23</v>
      </c>
      <c r="D300" s="22">
        <f>SUM(D268:D299)</f>
        <v>4602</v>
      </c>
      <c r="E300" s="22">
        <f t="shared" ref="E300:AQ300" si="14">SUM(E268:E299)</f>
        <v>21683575.789999999</v>
      </c>
      <c r="F300" s="22">
        <f t="shared" si="14"/>
        <v>0</v>
      </c>
      <c r="G300" s="22">
        <f t="shared" si="14"/>
        <v>0</v>
      </c>
      <c r="H300" s="22">
        <f t="shared" si="14"/>
        <v>0</v>
      </c>
      <c r="I300" s="22">
        <f t="shared" si="14"/>
        <v>0</v>
      </c>
      <c r="J300" s="22">
        <f t="shared" si="14"/>
        <v>0</v>
      </c>
      <c r="K300" s="22">
        <f t="shared" si="14"/>
        <v>0</v>
      </c>
      <c r="L300" s="22">
        <f t="shared" si="14"/>
        <v>0</v>
      </c>
      <c r="M300" s="22">
        <f t="shared" si="14"/>
        <v>0</v>
      </c>
      <c r="N300" s="22">
        <f t="shared" si="14"/>
        <v>0</v>
      </c>
      <c r="O300" s="22">
        <f t="shared" si="14"/>
        <v>0</v>
      </c>
      <c r="P300" s="22">
        <f t="shared" si="14"/>
        <v>299</v>
      </c>
      <c r="Q300" s="22">
        <f t="shared" si="14"/>
        <v>2942079.3099999996</v>
      </c>
      <c r="R300" s="22">
        <f t="shared" si="14"/>
        <v>38</v>
      </c>
      <c r="S300" s="22">
        <f t="shared" si="14"/>
        <v>89458.03</v>
      </c>
      <c r="T300" s="22">
        <f t="shared" si="14"/>
        <v>0</v>
      </c>
      <c r="U300" s="22">
        <f t="shared" si="14"/>
        <v>0</v>
      </c>
      <c r="V300" s="22">
        <f t="shared" si="14"/>
        <v>64</v>
      </c>
      <c r="W300" s="22">
        <f t="shared" si="14"/>
        <v>126693.98</v>
      </c>
      <c r="X300" s="22">
        <f t="shared" si="14"/>
        <v>197</v>
      </c>
      <c r="Y300" s="22">
        <f t="shared" si="14"/>
        <v>2725927.3</v>
      </c>
      <c r="Z300" s="22">
        <f t="shared" si="14"/>
        <v>7247</v>
      </c>
      <c r="AA300" s="22">
        <f t="shared" si="14"/>
        <v>5350013.78</v>
      </c>
      <c r="AB300" s="22">
        <f t="shared" si="14"/>
        <v>1713</v>
      </c>
      <c r="AC300" s="22">
        <f t="shared" si="14"/>
        <v>5137574.84</v>
      </c>
      <c r="AD300" s="22">
        <f t="shared" si="14"/>
        <v>0</v>
      </c>
      <c r="AE300" s="22">
        <f t="shared" si="14"/>
        <v>0</v>
      </c>
      <c r="AF300" s="22">
        <f t="shared" si="14"/>
        <v>93</v>
      </c>
      <c r="AG300" s="22">
        <f t="shared" si="14"/>
        <v>68071.94</v>
      </c>
      <c r="AH300" s="22">
        <f t="shared" si="14"/>
        <v>5441</v>
      </c>
      <c r="AI300" s="22">
        <f t="shared" si="14"/>
        <v>144367</v>
      </c>
      <c r="AJ300" s="22">
        <f t="shared" si="14"/>
        <v>6702737.4783931924</v>
      </c>
      <c r="AK300" s="22">
        <f t="shared" si="14"/>
        <v>978801.34000000008</v>
      </c>
      <c r="AL300" s="22">
        <f t="shared" si="14"/>
        <v>2346655.5083931922</v>
      </c>
      <c r="AM300" s="22">
        <f t="shared" si="14"/>
        <v>2892946.5</v>
      </c>
      <c r="AN300" s="22">
        <f t="shared" si="14"/>
        <v>0</v>
      </c>
      <c r="AO300" s="22">
        <f t="shared" si="14"/>
        <v>484334.13</v>
      </c>
      <c r="AP300" s="22">
        <f t="shared" si="14"/>
        <v>12148</v>
      </c>
      <c r="AQ300" s="22">
        <f t="shared" si="14"/>
        <v>36678406.3583932</v>
      </c>
    </row>
  </sheetData>
  <phoneticPr fontId="1" type="noConversion"/>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Q317"/>
  <sheetViews>
    <sheetView workbookViewId="0">
      <pane xSplit="3" ySplit="3" topLeftCell="Z279" activePane="bottomRight" state="frozen"/>
      <selection activeCell="M310" sqref="M310"/>
      <selection pane="topRight" activeCell="M310" sqref="M310"/>
      <selection pane="bottomLeft" activeCell="M310" sqref="M310"/>
      <selection pane="bottomRight" activeCell="M310" sqref="M310"/>
    </sheetView>
  </sheetViews>
  <sheetFormatPr defaultColWidth="9.21875" defaultRowHeight="13.2" x14ac:dyDescent="0.25"/>
  <cols>
    <col min="1" max="1" width="32.44140625" bestFit="1" customWidth="1"/>
    <col min="2" max="2" width="13.77734375" customWidth="1"/>
    <col min="4" max="4" width="18.77734375" bestFit="1" customWidth="1"/>
    <col min="5" max="5" width="16.77734375" bestFit="1" customWidth="1"/>
    <col min="6" max="6" width="20.5546875" bestFit="1" customWidth="1"/>
    <col min="7" max="7" width="18.77734375" bestFit="1" customWidth="1"/>
    <col min="8" max="8" width="20.21875" bestFit="1" customWidth="1"/>
    <col min="9" max="9" width="18.21875" bestFit="1" customWidth="1"/>
    <col min="10" max="10" width="20.77734375" bestFit="1" customWidth="1"/>
    <col min="11" max="11" width="22.21875" bestFit="1" customWidth="1"/>
    <col min="12" max="12" width="22.77734375" bestFit="1" customWidth="1"/>
    <col min="13" max="13" width="24" bestFit="1" customWidth="1"/>
    <col min="14" max="14" width="22.44140625" bestFit="1" customWidth="1"/>
    <col min="15" max="15" width="23.5546875" bestFit="1" customWidth="1"/>
    <col min="16" max="16" width="19.5546875" bestFit="1" customWidth="1"/>
    <col min="17" max="17" width="20.77734375" bestFit="1" customWidth="1"/>
    <col min="18" max="18" width="21.5546875" bestFit="1" customWidth="1"/>
    <col min="19" max="19" width="22.77734375" bestFit="1" customWidth="1"/>
    <col min="20" max="20" width="21" bestFit="1" customWidth="1"/>
    <col min="21" max="21" width="22.21875" bestFit="1" customWidth="1"/>
    <col min="22" max="22" width="25.21875" bestFit="1" customWidth="1"/>
    <col min="23" max="23" width="26.44140625" bestFit="1" customWidth="1"/>
    <col min="24" max="24" width="27.21875" bestFit="1" customWidth="1"/>
    <col min="25" max="25" width="28.21875" bestFit="1" customWidth="1"/>
    <col min="26" max="26" width="26.77734375" bestFit="1" customWidth="1"/>
    <col min="27" max="27" width="27.77734375" bestFit="1" customWidth="1"/>
    <col min="28" max="28" width="17.77734375" bestFit="1" customWidth="1"/>
    <col min="29" max="29" width="19" bestFit="1" customWidth="1"/>
    <col min="30" max="30" width="19.77734375" bestFit="1" customWidth="1"/>
    <col min="31" max="31" width="20.77734375" bestFit="1" customWidth="1"/>
    <col min="32" max="32" width="19.21875" bestFit="1" customWidth="1"/>
    <col min="33" max="33" width="20.44140625" bestFit="1" customWidth="1"/>
  </cols>
  <sheetData>
    <row r="1" spans="1:43" x14ac:dyDescent="0.25">
      <c r="A1" s="6" t="s">
        <v>174</v>
      </c>
    </row>
    <row r="2" spans="1:43" x14ac:dyDescent="0.25">
      <c r="A2">
        <v>1</v>
      </c>
      <c r="B2">
        <v>2</v>
      </c>
      <c r="C2" s="6">
        <v>3</v>
      </c>
      <c r="D2">
        <v>4</v>
      </c>
      <c r="E2">
        <v>5</v>
      </c>
      <c r="F2" s="6">
        <v>6</v>
      </c>
      <c r="G2">
        <v>7</v>
      </c>
      <c r="H2">
        <v>8</v>
      </c>
      <c r="I2" s="6">
        <v>9</v>
      </c>
      <c r="J2">
        <v>10</v>
      </c>
      <c r="K2">
        <v>11</v>
      </c>
      <c r="L2" s="6">
        <v>12</v>
      </c>
      <c r="M2">
        <v>13</v>
      </c>
      <c r="N2">
        <v>14</v>
      </c>
      <c r="O2" s="6">
        <v>15</v>
      </c>
      <c r="P2">
        <v>16</v>
      </c>
      <c r="Q2">
        <v>17</v>
      </c>
      <c r="R2" s="6">
        <v>18</v>
      </c>
      <c r="S2">
        <v>19</v>
      </c>
      <c r="T2">
        <v>20</v>
      </c>
      <c r="U2" s="6">
        <v>21</v>
      </c>
      <c r="V2">
        <v>22</v>
      </c>
      <c r="W2">
        <v>23</v>
      </c>
      <c r="X2" s="6">
        <v>24</v>
      </c>
      <c r="Y2">
        <v>25</v>
      </c>
      <c r="Z2">
        <v>26</v>
      </c>
      <c r="AA2" s="6">
        <v>27</v>
      </c>
      <c r="AB2">
        <v>28</v>
      </c>
      <c r="AC2">
        <v>29</v>
      </c>
      <c r="AD2" s="6">
        <v>30</v>
      </c>
      <c r="AE2">
        <v>31</v>
      </c>
      <c r="AF2">
        <v>32</v>
      </c>
      <c r="AG2" s="6">
        <v>33</v>
      </c>
      <c r="AH2" s="7"/>
      <c r="AI2" s="7"/>
      <c r="AJ2" s="7"/>
      <c r="AK2" s="7"/>
      <c r="AL2" s="7"/>
      <c r="AM2" s="7"/>
      <c r="AN2" s="7"/>
      <c r="AO2" s="7"/>
      <c r="AP2" s="7"/>
      <c r="AQ2" s="7"/>
    </row>
    <row r="3" spans="1:43" x14ac:dyDescent="0.25">
      <c r="B3" s="8"/>
      <c r="C3" s="8"/>
      <c r="D3" s="8" t="s">
        <v>143</v>
      </c>
      <c r="E3" s="8" t="s">
        <v>144</v>
      </c>
      <c r="F3" s="8" t="s">
        <v>145</v>
      </c>
      <c r="G3" s="8" t="s">
        <v>146</v>
      </c>
      <c r="H3" s="8" t="s">
        <v>147</v>
      </c>
      <c r="I3" s="8" t="s">
        <v>148</v>
      </c>
      <c r="J3" s="8" t="s">
        <v>149</v>
      </c>
      <c r="K3" s="8" t="s">
        <v>150</v>
      </c>
      <c r="L3" s="8" t="s">
        <v>151</v>
      </c>
      <c r="M3" s="8" t="s">
        <v>152</v>
      </c>
      <c r="N3" s="8" t="s">
        <v>153</v>
      </c>
      <c r="O3" s="8" t="s">
        <v>154</v>
      </c>
      <c r="P3" s="8" t="s">
        <v>155</v>
      </c>
      <c r="Q3" s="8" t="s">
        <v>156</v>
      </c>
      <c r="R3" s="8" t="s">
        <v>157</v>
      </c>
      <c r="S3" s="8" t="s">
        <v>158</v>
      </c>
      <c r="T3" s="8" t="s">
        <v>159</v>
      </c>
      <c r="U3" s="8" t="s">
        <v>160</v>
      </c>
      <c r="V3" s="8" t="s">
        <v>161</v>
      </c>
      <c r="W3" s="8" t="s">
        <v>162</v>
      </c>
      <c r="X3" s="8" t="s">
        <v>163</v>
      </c>
      <c r="Y3" s="8" t="s">
        <v>164</v>
      </c>
      <c r="Z3" s="8" t="s">
        <v>165</v>
      </c>
      <c r="AA3" s="8" t="s">
        <v>166</v>
      </c>
      <c r="AB3" s="8" t="s">
        <v>167</v>
      </c>
      <c r="AC3" s="8" t="s">
        <v>168</v>
      </c>
      <c r="AD3" s="8" t="s">
        <v>169</v>
      </c>
      <c r="AE3" s="8" t="s">
        <v>170</v>
      </c>
      <c r="AF3" s="8" t="s">
        <v>171</v>
      </c>
      <c r="AG3" s="8" t="s">
        <v>172</v>
      </c>
      <c r="AH3" s="8"/>
      <c r="AI3" s="8"/>
      <c r="AJ3" s="8"/>
      <c r="AK3" s="8"/>
      <c r="AL3" s="8"/>
      <c r="AM3" s="8"/>
      <c r="AN3" s="8"/>
      <c r="AO3" s="8"/>
      <c r="AP3" s="8"/>
      <c r="AQ3" s="8"/>
    </row>
    <row r="4" spans="1:43" x14ac:dyDescent="0.25">
      <c r="A4" t="str">
        <f>B4&amp;C4</f>
        <v>Aberdeen City2014-15</v>
      </c>
      <c r="B4" s="9" t="s">
        <v>1</v>
      </c>
      <c r="C4" s="7" t="s">
        <v>101</v>
      </c>
      <c r="D4" s="7">
        <v>186</v>
      </c>
      <c r="E4" s="39">
        <v>680799</v>
      </c>
      <c r="F4" s="7">
        <v>186</v>
      </c>
      <c r="G4" s="39">
        <v>680799</v>
      </c>
      <c r="H4" s="7">
        <v>0</v>
      </c>
      <c r="I4" s="7">
        <v>0</v>
      </c>
      <c r="J4" s="7">
        <v>0</v>
      </c>
      <c r="K4" s="7">
        <v>0</v>
      </c>
      <c r="L4" s="7">
        <v>0</v>
      </c>
      <c r="M4" s="7">
        <v>0</v>
      </c>
      <c r="N4" s="7">
        <v>0</v>
      </c>
      <c r="O4" s="7">
        <v>0</v>
      </c>
      <c r="P4" s="7">
        <v>0</v>
      </c>
      <c r="Q4" s="7">
        <v>0</v>
      </c>
      <c r="R4" s="7">
        <v>0</v>
      </c>
      <c r="S4" s="7">
        <v>0</v>
      </c>
      <c r="T4" s="7">
        <v>0</v>
      </c>
      <c r="U4" s="7">
        <v>0</v>
      </c>
      <c r="V4" s="7">
        <v>0</v>
      </c>
      <c r="W4" s="7">
        <v>0</v>
      </c>
      <c r="X4" s="7">
        <v>0</v>
      </c>
      <c r="Y4" s="7">
        <v>0</v>
      </c>
      <c r="Z4" s="7">
        <v>0</v>
      </c>
      <c r="AA4" s="37">
        <v>0</v>
      </c>
      <c r="AB4" s="7">
        <v>186</v>
      </c>
      <c r="AC4" s="7">
        <v>680799</v>
      </c>
      <c r="AD4" s="7">
        <v>186</v>
      </c>
      <c r="AE4" s="7">
        <v>680799</v>
      </c>
      <c r="AF4" s="7">
        <v>0</v>
      </c>
      <c r="AG4" s="7">
        <v>0</v>
      </c>
      <c r="AH4" s="8"/>
      <c r="AI4" s="8"/>
      <c r="AJ4" s="8"/>
      <c r="AK4" s="8"/>
      <c r="AL4" s="8"/>
      <c r="AM4" s="8"/>
      <c r="AN4" s="8"/>
      <c r="AO4" s="8"/>
      <c r="AP4" s="8"/>
      <c r="AQ4" s="8"/>
    </row>
    <row r="5" spans="1:43" x14ac:dyDescent="0.25">
      <c r="A5" t="str">
        <f>B5&amp;C5</f>
        <v>Aberdeenshire2014-15</v>
      </c>
      <c r="B5" s="9" t="s">
        <v>2</v>
      </c>
      <c r="C5" s="7" t="s">
        <v>101</v>
      </c>
      <c r="D5" s="7">
        <v>205</v>
      </c>
      <c r="E5" s="39">
        <v>893102</v>
      </c>
      <c r="F5" s="7">
        <v>205</v>
      </c>
      <c r="G5" s="39">
        <v>893102</v>
      </c>
      <c r="H5" s="7">
        <v>0</v>
      </c>
      <c r="I5" s="7">
        <v>0</v>
      </c>
      <c r="J5" s="7">
        <v>0</v>
      </c>
      <c r="K5" s="7">
        <v>0</v>
      </c>
      <c r="L5" s="7">
        <v>0</v>
      </c>
      <c r="M5" s="7">
        <v>0</v>
      </c>
      <c r="N5" s="7">
        <v>0</v>
      </c>
      <c r="O5" s="7">
        <v>0</v>
      </c>
      <c r="P5" s="7">
        <v>0</v>
      </c>
      <c r="Q5" s="7">
        <v>0</v>
      </c>
      <c r="R5" s="7">
        <v>0</v>
      </c>
      <c r="S5" s="7">
        <v>0</v>
      </c>
      <c r="T5" s="7">
        <v>0</v>
      </c>
      <c r="U5" s="7">
        <v>0</v>
      </c>
      <c r="V5" s="7">
        <v>0</v>
      </c>
      <c r="W5" s="7">
        <v>0</v>
      </c>
      <c r="X5" s="7">
        <v>0</v>
      </c>
      <c r="Y5" s="7">
        <v>0</v>
      </c>
      <c r="Z5" s="7">
        <v>0</v>
      </c>
      <c r="AA5" s="7">
        <v>0</v>
      </c>
      <c r="AB5" s="7">
        <v>205</v>
      </c>
      <c r="AC5" s="7">
        <v>893102</v>
      </c>
      <c r="AD5" s="7">
        <v>205</v>
      </c>
      <c r="AE5" s="7">
        <v>893102</v>
      </c>
      <c r="AF5" s="7">
        <v>0</v>
      </c>
      <c r="AG5" s="7">
        <v>0</v>
      </c>
      <c r="AH5" s="7"/>
      <c r="AI5" s="7"/>
      <c r="AJ5" s="7"/>
      <c r="AK5" s="7"/>
      <c r="AL5" s="7"/>
      <c r="AM5" s="7"/>
      <c r="AN5" s="7"/>
      <c r="AO5" s="7"/>
      <c r="AP5" s="7"/>
      <c r="AQ5" s="7"/>
    </row>
    <row r="6" spans="1:43" x14ac:dyDescent="0.25">
      <c r="A6" t="str">
        <f>B6&amp;C6</f>
        <v>Angus2014-15</v>
      </c>
      <c r="B6" s="9" t="s">
        <v>3</v>
      </c>
      <c r="C6" s="7" t="s">
        <v>101</v>
      </c>
      <c r="D6" s="7">
        <v>125</v>
      </c>
      <c r="E6" s="39">
        <v>374316.63</v>
      </c>
      <c r="F6" s="7">
        <v>125</v>
      </c>
      <c r="G6" s="39">
        <v>374316.63</v>
      </c>
      <c r="H6" s="7">
        <v>0</v>
      </c>
      <c r="I6" s="7">
        <v>0</v>
      </c>
      <c r="J6" s="7">
        <v>0</v>
      </c>
      <c r="K6" s="7">
        <v>0</v>
      </c>
      <c r="L6" s="7">
        <v>0</v>
      </c>
      <c r="M6" s="7">
        <v>0</v>
      </c>
      <c r="N6" s="7">
        <v>0</v>
      </c>
      <c r="O6" s="7">
        <v>0</v>
      </c>
      <c r="P6" s="7">
        <v>0</v>
      </c>
      <c r="Q6" s="7">
        <v>0</v>
      </c>
      <c r="R6" s="7">
        <v>0</v>
      </c>
      <c r="S6" s="7">
        <v>0</v>
      </c>
      <c r="T6" s="7">
        <v>0</v>
      </c>
      <c r="U6" s="7">
        <v>0</v>
      </c>
      <c r="V6" s="7">
        <v>0</v>
      </c>
      <c r="W6" s="7">
        <v>0</v>
      </c>
      <c r="X6" s="7">
        <v>0</v>
      </c>
      <c r="Y6" s="7">
        <v>0</v>
      </c>
      <c r="Z6" s="7">
        <v>0</v>
      </c>
      <c r="AA6" s="7">
        <v>0</v>
      </c>
      <c r="AB6" s="7">
        <v>125</v>
      </c>
      <c r="AC6" s="7">
        <v>374316.63</v>
      </c>
      <c r="AD6" s="7">
        <v>125</v>
      </c>
      <c r="AE6" s="7">
        <v>374316.63</v>
      </c>
      <c r="AF6" s="7">
        <v>0</v>
      </c>
      <c r="AG6" s="7">
        <v>0</v>
      </c>
      <c r="AH6" s="7"/>
      <c r="AI6" s="7"/>
      <c r="AJ6" s="7"/>
      <c r="AK6" s="7"/>
      <c r="AL6" s="7"/>
      <c r="AM6" s="7"/>
      <c r="AN6" s="7"/>
      <c r="AO6" s="7"/>
      <c r="AP6" s="7"/>
      <c r="AQ6" s="7"/>
    </row>
    <row r="7" spans="1:43" x14ac:dyDescent="0.25">
      <c r="A7" t="str">
        <f t="shared" ref="A7:A37" si="0">B7&amp;C7</f>
        <v>Argyll &amp; Bute2014-15</v>
      </c>
      <c r="B7" s="9" t="s">
        <v>4</v>
      </c>
      <c r="C7" s="7" t="s">
        <v>101</v>
      </c>
      <c r="D7" s="7">
        <v>159</v>
      </c>
      <c r="E7" s="39">
        <v>701746</v>
      </c>
      <c r="F7" s="7">
        <v>159</v>
      </c>
      <c r="G7" s="39">
        <v>701746</v>
      </c>
      <c r="H7" s="7">
        <v>0</v>
      </c>
      <c r="I7" s="7">
        <v>0</v>
      </c>
      <c r="J7" s="7">
        <v>1</v>
      </c>
      <c r="K7" s="7">
        <v>10667</v>
      </c>
      <c r="L7" s="7">
        <v>1</v>
      </c>
      <c r="M7" s="7">
        <v>10667</v>
      </c>
      <c r="N7" s="7">
        <v>0</v>
      </c>
      <c r="O7" s="7">
        <v>0</v>
      </c>
      <c r="P7" s="7">
        <v>0</v>
      </c>
      <c r="Q7" s="7">
        <v>0</v>
      </c>
      <c r="R7" s="7">
        <v>0</v>
      </c>
      <c r="S7" s="7">
        <v>0</v>
      </c>
      <c r="T7" s="7">
        <v>0</v>
      </c>
      <c r="U7" s="7">
        <v>0</v>
      </c>
      <c r="V7" s="7">
        <v>0</v>
      </c>
      <c r="W7" s="7">
        <v>0</v>
      </c>
      <c r="X7" s="7">
        <v>0</v>
      </c>
      <c r="Y7" s="7">
        <v>0</v>
      </c>
      <c r="Z7" s="7">
        <v>0</v>
      </c>
      <c r="AA7" s="7">
        <v>0</v>
      </c>
      <c r="AB7" s="7">
        <v>160</v>
      </c>
      <c r="AC7" s="7">
        <v>712413</v>
      </c>
      <c r="AD7" s="7">
        <v>160</v>
      </c>
      <c r="AE7" s="7">
        <v>712413</v>
      </c>
      <c r="AF7" s="7">
        <v>0</v>
      </c>
      <c r="AG7" s="7">
        <v>0</v>
      </c>
      <c r="AH7" s="7"/>
      <c r="AI7" s="7"/>
      <c r="AJ7" s="7"/>
      <c r="AK7" s="7"/>
      <c r="AL7" s="7"/>
      <c r="AM7" s="7"/>
      <c r="AN7" s="7"/>
      <c r="AO7" s="7"/>
      <c r="AP7" s="7"/>
      <c r="AQ7" s="7"/>
    </row>
    <row r="8" spans="1:43" x14ac:dyDescent="0.25">
      <c r="A8" t="str">
        <f t="shared" si="0"/>
        <v>Clackmannanshire2014-15</v>
      </c>
      <c r="B8" s="9" t="s">
        <v>5</v>
      </c>
      <c r="C8" s="7" t="s">
        <v>101</v>
      </c>
      <c r="D8" s="7">
        <v>27</v>
      </c>
      <c r="E8" s="39">
        <v>150418</v>
      </c>
      <c r="F8" s="7">
        <v>27</v>
      </c>
      <c r="G8" s="39">
        <v>150418</v>
      </c>
      <c r="H8" s="7" t="s">
        <v>173</v>
      </c>
      <c r="I8" s="7">
        <v>0</v>
      </c>
      <c r="J8" s="7">
        <v>0</v>
      </c>
      <c r="K8" s="7">
        <v>0</v>
      </c>
      <c r="L8" s="7">
        <v>0</v>
      </c>
      <c r="M8" s="7">
        <v>0</v>
      </c>
      <c r="N8" s="7" t="s">
        <v>173</v>
      </c>
      <c r="O8" s="7">
        <v>0</v>
      </c>
      <c r="P8" s="7">
        <v>0</v>
      </c>
      <c r="Q8" s="7">
        <v>0</v>
      </c>
      <c r="R8" s="7">
        <v>0</v>
      </c>
      <c r="S8" s="7">
        <v>0</v>
      </c>
      <c r="T8" s="7" t="s">
        <v>173</v>
      </c>
      <c r="U8" s="7">
        <v>0</v>
      </c>
      <c r="V8" s="7">
        <v>0</v>
      </c>
      <c r="W8" s="7">
        <v>0</v>
      </c>
      <c r="X8" s="7">
        <v>0</v>
      </c>
      <c r="Y8" s="7">
        <v>0</v>
      </c>
      <c r="Z8" s="7" t="s">
        <v>173</v>
      </c>
      <c r="AA8" s="7">
        <v>0</v>
      </c>
      <c r="AB8" s="7">
        <v>27</v>
      </c>
      <c r="AC8" s="7">
        <v>150418</v>
      </c>
      <c r="AD8" s="7">
        <v>27</v>
      </c>
      <c r="AE8" s="7">
        <v>150418</v>
      </c>
      <c r="AF8" s="7">
        <v>0</v>
      </c>
      <c r="AG8" s="7">
        <v>0</v>
      </c>
      <c r="AH8" s="7"/>
      <c r="AI8" s="7"/>
      <c r="AJ8" s="7"/>
      <c r="AK8" s="7"/>
      <c r="AL8" s="7"/>
      <c r="AM8" s="7"/>
      <c r="AN8" s="7"/>
      <c r="AO8" s="7"/>
      <c r="AP8" s="7"/>
      <c r="AQ8" s="7"/>
    </row>
    <row r="9" spans="1:43" x14ac:dyDescent="0.25">
      <c r="A9" t="str">
        <f t="shared" si="0"/>
        <v>Dumfries &amp; Galloway2014-15</v>
      </c>
      <c r="B9" s="9" t="s">
        <v>6</v>
      </c>
      <c r="C9" s="7" t="s">
        <v>101</v>
      </c>
      <c r="D9" s="7">
        <v>296</v>
      </c>
      <c r="E9" s="39">
        <v>1144680</v>
      </c>
      <c r="F9" s="7">
        <v>296</v>
      </c>
      <c r="G9" s="39">
        <v>1144680</v>
      </c>
      <c r="H9" s="7">
        <v>0</v>
      </c>
      <c r="I9" s="7">
        <v>0</v>
      </c>
      <c r="J9" s="7">
        <v>0</v>
      </c>
      <c r="K9" s="7">
        <v>0</v>
      </c>
      <c r="L9" s="7">
        <v>0</v>
      </c>
      <c r="M9" s="7">
        <v>0</v>
      </c>
      <c r="N9" s="7">
        <v>0</v>
      </c>
      <c r="O9" s="7">
        <v>0</v>
      </c>
      <c r="P9" s="7">
        <v>0</v>
      </c>
      <c r="Q9" s="7">
        <v>0</v>
      </c>
      <c r="R9" s="7">
        <v>0</v>
      </c>
      <c r="S9" s="7">
        <v>0</v>
      </c>
      <c r="T9" s="7">
        <v>0</v>
      </c>
      <c r="U9" s="7">
        <v>0</v>
      </c>
      <c r="V9" s="7">
        <v>0</v>
      </c>
      <c r="W9" s="7">
        <v>0</v>
      </c>
      <c r="X9" s="7">
        <v>0</v>
      </c>
      <c r="Y9" s="7">
        <v>0</v>
      </c>
      <c r="Z9" s="7">
        <v>0</v>
      </c>
      <c r="AA9" s="7">
        <v>0</v>
      </c>
      <c r="AB9" s="7">
        <v>296</v>
      </c>
      <c r="AC9" s="7">
        <v>1144680</v>
      </c>
      <c r="AD9" s="7">
        <v>296</v>
      </c>
      <c r="AE9" s="7">
        <v>1144680</v>
      </c>
      <c r="AF9" s="7">
        <v>0</v>
      </c>
      <c r="AG9" s="7">
        <v>0</v>
      </c>
      <c r="AH9" s="7"/>
      <c r="AI9" s="7"/>
      <c r="AJ9" s="7"/>
      <c r="AK9" s="7"/>
      <c r="AL9" s="7"/>
      <c r="AM9" s="7"/>
      <c r="AN9" s="7"/>
      <c r="AO9" s="7"/>
      <c r="AP9" s="7"/>
      <c r="AQ9" s="7"/>
    </row>
    <row r="10" spans="1:43" x14ac:dyDescent="0.25">
      <c r="A10" t="str">
        <f t="shared" si="0"/>
        <v>Dundee City2014-15</v>
      </c>
      <c r="B10" s="9" t="s">
        <v>7</v>
      </c>
      <c r="C10" s="7" t="s">
        <v>101</v>
      </c>
      <c r="D10" s="7">
        <v>51</v>
      </c>
      <c r="E10" s="39">
        <v>190876</v>
      </c>
      <c r="F10" s="7">
        <v>51</v>
      </c>
      <c r="G10" s="39">
        <v>190876</v>
      </c>
      <c r="H10" s="7">
        <v>0</v>
      </c>
      <c r="I10" s="7">
        <v>0</v>
      </c>
      <c r="J10" s="7">
        <v>0</v>
      </c>
      <c r="K10" s="7">
        <v>0</v>
      </c>
      <c r="L10" s="7">
        <v>0</v>
      </c>
      <c r="M10" s="7">
        <v>0</v>
      </c>
      <c r="N10" s="7">
        <v>0</v>
      </c>
      <c r="O10" s="7">
        <v>0</v>
      </c>
      <c r="P10" s="7">
        <v>0</v>
      </c>
      <c r="Q10" s="7">
        <v>0</v>
      </c>
      <c r="R10" s="7">
        <v>0</v>
      </c>
      <c r="S10" s="7">
        <v>0</v>
      </c>
      <c r="T10" s="7">
        <v>0</v>
      </c>
      <c r="U10" s="7">
        <v>0</v>
      </c>
      <c r="V10" s="7">
        <v>0</v>
      </c>
      <c r="W10" s="7">
        <v>0</v>
      </c>
      <c r="X10" s="7">
        <v>0</v>
      </c>
      <c r="Y10" s="7">
        <v>0</v>
      </c>
      <c r="Z10" s="7">
        <v>0</v>
      </c>
      <c r="AA10" s="7">
        <v>0</v>
      </c>
      <c r="AB10" s="7">
        <v>51</v>
      </c>
      <c r="AC10" s="7">
        <v>190876</v>
      </c>
      <c r="AD10" s="7">
        <v>51</v>
      </c>
      <c r="AE10" s="7">
        <v>190876</v>
      </c>
      <c r="AF10" s="7">
        <v>0</v>
      </c>
      <c r="AG10" s="7">
        <v>0</v>
      </c>
      <c r="AH10" s="7"/>
      <c r="AI10" s="7"/>
      <c r="AJ10" s="7"/>
      <c r="AK10" s="7"/>
      <c r="AL10" s="7"/>
      <c r="AM10" s="7"/>
      <c r="AN10" s="7"/>
      <c r="AO10" s="7"/>
      <c r="AP10" s="7"/>
      <c r="AQ10" s="7"/>
    </row>
    <row r="11" spans="1:43" x14ac:dyDescent="0.25">
      <c r="A11" t="str">
        <f t="shared" si="0"/>
        <v>East Ayrshire2014-15</v>
      </c>
      <c r="B11" s="9" t="s">
        <v>8</v>
      </c>
      <c r="C11" s="7" t="s">
        <v>101</v>
      </c>
      <c r="D11" s="7">
        <v>272</v>
      </c>
      <c r="E11" s="39">
        <v>559478</v>
      </c>
      <c r="F11" s="7">
        <v>272</v>
      </c>
      <c r="G11" s="39">
        <v>559478</v>
      </c>
      <c r="H11" s="7">
        <v>0</v>
      </c>
      <c r="I11" s="7">
        <v>0</v>
      </c>
      <c r="J11" s="7">
        <v>0</v>
      </c>
      <c r="K11" s="7">
        <v>0</v>
      </c>
      <c r="L11" s="7">
        <v>0</v>
      </c>
      <c r="M11" s="7">
        <v>0</v>
      </c>
      <c r="N11" s="7">
        <v>0</v>
      </c>
      <c r="O11" s="7">
        <v>0</v>
      </c>
      <c r="P11" s="7">
        <v>0</v>
      </c>
      <c r="Q11" s="7">
        <v>0</v>
      </c>
      <c r="R11" s="7">
        <v>0</v>
      </c>
      <c r="S11" s="7">
        <v>0</v>
      </c>
      <c r="T11" s="7">
        <v>0</v>
      </c>
      <c r="U11" s="7">
        <v>0</v>
      </c>
      <c r="V11" s="7">
        <v>0</v>
      </c>
      <c r="W11" s="7">
        <v>0</v>
      </c>
      <c r="X11" s="7">
        <v>0</v>
      </c>
      <c r="Y11" s="7">
        <v>0</v>
      </c>
      <c r="Z11" s="7">
        <v>0</v>
      </c>
      <c r="AA11" s="7">
        <v>0</v>
      </c>
      <c r="AB11" s="7">
        <v>272</v>
      </c>
      <c r="AC11" s="7">
        <v>559478</v>
      </c>
      <c r="AD11" s="7">
        <v>272</v>
      </c>
      <c r="AE11" s="7">
        <v>559478</v>
      </c>
      <c r="AF11" s="7">
        <v>0</v>
      </c>
      <c r="AG11" s="7">
        <v>0</v>
      </c>
      <c r="AH11" s="7"/>
      <c r="AI11" s="7"/>
      <c r="AJ11" s="7"/>
      <c r="AK11" s="7"/>
      <c r="AL11" s="7"/>
      <c r="AM11" s="7"/>
      <c r="AN11" s="7"/>
      <c r="AO11" s="7"/>
      <c r="AP11" s="7"/>
      <c r="AQ11" s="7"/>
    </row>
    <row r="12" spans="1:43" x14ac:dyDescent="0.25">
      <c r="A12" t="str">
        <f t="shared" si="0"/>
        <v>East Dunbartonshire2014-15</v>
      </c>
      <c r="B12" s="9" t="s">
        <v>9</v>
      </c>
      <c r="C12" s="7" t="s">
        <v>101</v>
      </c>
      <c r="D12" s="7">
        <v>113</v>
      </c>
      <c r="E12" s="39">
        <v>358500</v>
      </c>
      <c r="F12" s="7">
        <v>113</v>
      </c>
      <c r="G12" s="39">
        <v>358500</v>
      </c>
      <c r="H12" s="7">
        <v>0</v>
      </c>
      <c r="I12" s="7">
        <v>0</v>
      </c>
      <c r="J12" s="7">
        <v>3</v>
      </c>
      <c r="K12" s="7">
        <v>60000</v>
      </c>
      <c r="L12" s="7">
        <v>3</v>
      </c>
      <c r="M12" s="7">
        <v>60000</v>
      </c>
      <c r="N12" s="7">
        <v>0</v>
      </c>
      <c r="O12" s="7">
        <v>0</v>
      </c>
      <c r="P12" s="7">
        <v>0</v>
      </c>
      <c r="Q12" s="7">
        <v>0</v>
      </c>
      <c r="R12" s="7">
        <v>0</v>
      </c>
      <c r="S12" s="7">
        <v>0</v>
      </c>
      <c r="T12" s="7">
        <v>0</v>
      </c>
      <c r="U12" s="7">
        <v>0</v>
      </c>
      <c r="V12" s="7">
        <v>0</v>
      </c>
      <c r="W12" s="7">
        <v>0</v>
      </c>
      <c r="X12" s="7">
        <v>0</v>
      </c>
      <c r="Y12" s="7">
        <v>0</v>
      </c>
      <c r="Z12" s="7">
        <v>0</v>
      </c>
      <c r="AA12" s="7">
        <v>0</v>
      </c>
      <c r="AB12" s="7">
        <v>116</v>
      </c>
      <c r="AC12" s="7">
        <v>418500</v>
      </c>
      <c r="AD12" s="7">
        <v>116</v>
      </c>
      <c r="AE12" s="7">
        <v>418500</v>
      </c>
      <c r="AF12" s="7">
        <v>0</v>
      </c>
      <c r="AG12" s="7">
        <v>0</v>
      </c>
      <c r="AH12" s="7"/>
      <c r="AI12" s="7"/>
      <c r="AJ12" s="7"/>
      <c r="AK12" s="7"/>
      <c r="AL12" s="7"/>
      <c r="AM12" s="7"/>
      <c r="AN12" s="7"/>
      <c r="AO12" s="7"/>
      <c r="AP12" s="7"/>
      <c r="AQ12" s="7"/>
    </row>
    <row r="13" spans="1:43" x14ac:dyDescent="0.25">
      <c r="A13" t="str">
        <f t="shared" si="0"/>
        <v>East Lothian2014-15</v>
      </c>
      <c r="B13" s="9" t="s">
        <v>10</v>
      </c>
      <c r="C13" s="7" t="s">
        <v>101</v>
      </c>
      <c r="D13" s="7">
        <v>64</v>
      </c>
      <c r="E13" s="39">
        <v>425628</v>
      </c>
      <c r="F13" s="7">
        <v>58</v>
      </c>
      <c r="G13" s="39">
        <v>355799</v>
      </c>
      <c r="H13" s="7">
        <v>0</v>
      </c>
      <c r="I13" s="7">
        <v>0</v>
      </c>
      <c r="J13" s="7">
        <v>6</v>
      </c>
      <c r="K13" s="7">
        <v>69829</v>
      </c>
      <c r="L13" s="7">
        <v>6</v>
      </c>
      <c r="M13" s="7">
        <v>69829</v>
      </c>
      <c r="N13" s="7">
        <v>0</v>
      </c>
      <c r="O13" s="38">
        <v>0</v>
      </c>
      <c r="P13" s="38">
        <v>0</v>
      </c>
      <c r="Q13" s="38">
        <v>0</v>
      </c>
      <c r="R13" s="38">
        <v>0</v>
      </c>
      <c r="S13" s="7">
        <v>0</v>
      </c>
      <c r="T13" s="7">
        <v>0</v>
      </c>
      <c r="U13" s="7">
        <v>0</v>
      </c>
      <c r="V13" s="7">
        <v>64</v>
      </c>
      <c r="W13" s="7">
        <v>425628</v>
      </c>
      <c r="X13" s="7">
        <v>0</v>
      </c>
      <c r="Y13" s="7">
        <v>0</v>
      </c>
      <c r="Z13" s="7">
        <v>0</v>
      </c>
      <c r="AA13" s="7">
        <v>0</v>
      </c>
      <c r="AB13" s="7">
        <v>64</v>
      </c>
      <c r="AC13" s="7">
        <v>425628</v>
      </c>
      <c r="AD13" s="7">
        <v>64</v>
      </c>
      <c r="AE13" s="7">
        <v>425628</v>
      </c>
      <c r="AF13" s="7">
        <v>0</v>
      </c>
      <c r="AG13" s="7">
        <v>0</v>
      </c>
      <c r="AH13" s="7"/>
      <c r="AI13" s="7"/>
      <c r="AJ13" s="7"/>
      <c r="AK13" s="7"/>
      <c r="AL13" s="7"/>
      <c r="AM13" s="7"/>
      <c r="AN13" s="7"/>
      <c r="AO13" s="7"/>
      <c r="AP13" s="7"/>
      <c r="AQ13" s="7"/>
    </row>
    <row r="14" spans="1:43" x14ac:dyDescent="0.25">
      <c r="A14" t="str">
        <f t="shared" si="0"/>
        <v>East Renfrewshire2014-15</v>
      </c>
      <c r="B14" s="9" t="s">
        <v>11</v>
      </c>
      <c r="C14" s="7" t="s">
        <v>101</v>
      </c>
      <c r="D14" s="7">
        <v>136</v>
      </c>
      <c r="E14" s="39">
        <v>253302.29</v>
      </c>
      <c r="F14" s="7">
        <v>136</v>
      </c>
      <c r="G14" s="39">
        <v>253302.29</v>
      </c>
      <c r="H14" s="7">
        <v>0</v>
      </c>
      <c r="I14" s="7">
        <v>0</v>
      </c>
      <c r="J14" s="7">
        <v>1</v>
      </c>
      <c r="K14" s="7">
        <v>6400</v>
      </c>
      <c r="L14" s="7">
        <v>1</v>
      </c>
      <c r="M14" s="7">
        <v>6400</v>
      </c>
      <c r="N14" s="7">
        <v>0</v>
      </c>
      <c r="O14" s="7">
        <v>0</v>
      </c>
      <c r="P14" s="7">
        <v>0</v>
      </c>
      <c r="Q14" s="7">
        <v>0</v>
      </c>
      <c r="R14" s="7">
        <v>0</v>
      </c>
      <c r="S14" s="7">
        <v>0</v>
      </c>
      <c r="T14" s="7">
        <v>0</v>
      </c>
      <c r="U14" s="7">
        <v>0</v>
      </c>
      <c r="V14" s="7">
        <v>0</v>
      </c>
      <c r="W14" s="7">
        <v>0</v>
      </c>
      <c r="X14" s="7">
        <v>0</v>
      </c>
      <c r="Y14" s="7">
        <v>0</v>
      </c>
      <c r="Z14" s="7">
        <v>0</v>
      </c>
      <c r="AA14" s="7">
        <v>0</v>
      </c>
      <c r="AB14" s="7">
        <v>137</v>
      </c>
      <c r="AC14" s="7">
        <v>259702.29</v>
      </c>
      <c r="AD14" s="7">
        <v>137</v>
      </c>
      <c r="AE14" s="7">
        <v>259702.29</v>
      </c>
      <c r="AF14" s="7">
        <v>0</v>
      </c>
      <c r="AG14" s="7">
        <v>0</v>
      </c>
      <c r="AH14" s="7"/>
      <c r="AI14" s="7"/>
      <c r="AJ14" s="7"/>
      <c r="AK14" s="7"/>
      <c r="AL14" s="7"/>
      <c r="AM14" s="7"/>
      <c r="AN14" s="7"/>
      <c r="AO14" s="7"/>
      <c r="AP14" s="7"/>
      <c r="AQ14" s="7"/>
    </row>
    <row r="15" spans="1:43" x14ac:dyDescent="0.25">
      <c r="A15" t="str">
        <f t="shared" si="0"/>
        <v>Edinburgh, City of2014-15</v>
      </c>
      <c r="B15" s="9" t="s">
        <v>12</v>
      </c>
      <c r="C15" s="7" t="s">
        <v>101</v>
      </c>
      <c r="D15" s="7">
        <v>222</v>
      </c>
      <c r="E15" s="39">
        <v>1065877</v>
      </c>
      <c r="F15" s="7">
        <v>222</v>
      </c>
      <c r="G15" s="39">
        <v>1065877</v>
      </c>
      <c r="H15" s="7">
        <v>0</v>
      </c>
      <c r="I15" s="7">
        <v>0</v>
      </c>
      <c r="J15" s="7">
        <v>0</v>
      </c>
      <c r="K15" s="7">
        <v>0</v>
      </c>
      <c r="L15" s="7">
        <v>0</v>
      </c>
      <c r="M15" s="7">
        <v>0</v>
      </c>
      <c r="N15" s="7">
        <v>0</v>
      </c>
      <c r="O15" s="7">
        <v>0</v>
      </c>
      <c r="P15" s="7">
        <v>0</v>
      </c>
      <c r="Q15" s="7">
        <v>0</v>
      </c>
      <c r="R15" s="7">
        <v>0</v>
      </c>
      <c r="S15" s="7">
        <v>0</v>
      </c>
      <c r="T15" s="7">
        <v>0</v>
      </c>
      <c r="U15" s="7">
        <v>0</v>
      </c>
      <c r="V15" s="7">
        <v>0</v>
      </c>
      <c r="W15" s="7">
        <v>0</v>
      </c>
      <c r="X15" s="7">
        <v>0</v>
      </c>
      <c r="Y15" s="7">
        <v>0</v>
      </c>
      <c r="Z15" s="7">
        <v>0</v>
      </c>
      <c r="AA15" s="10">
        <v>0</v>
      </c>
      <c r="AB15" s="7">
        <v>222</v>
      </c>
      <c r="AC15" s="7">
        <v>1065877</v>
      </c>
      <c r="AD15" s="7">
        <v>222</v>
      </c>
      <c r="AE15" s="7">
        <v>1065877</v>
      </c>
      <c r="AF15" s="7">
        <v>0</v>
      </c>
      <c r="AG15" s="7">
        <v>0</v>
      </c>
      <c r="AH15" s="7"/>
      <c r="AI15" s="7"/>
      <c r="AJ15" s="7"/>
      <c r="AK15" s="7"/>
      <c r="AL15" s="7"/>
      <c r="AM15" s="7"/>
      <c r="AN15" s="7"/>
      <c r="AO15" s="7"/>
      <c r="AP15" s="7"/>
      <c r="AQ15" s="7"/>
    </row>
    <row r="16" spans="1:43" x14ac:dyDescent="0.25">
      <c r="A16" t="str">
        <f t="shared" si="0"/>
        <v>Na h-Eileanan Siar2014-15</v>
      </c>
      <c r="B16" s="9" t="s">
        <v>269</v>
      </c>
      <c r="C16" s="7" t="s">
        <v>101</v>
      </c>
      <c r="D16" s="7">
        <v>98</v>
      </c>
      <c r="E16" s="39">
        <v>720286</v>
      </c>
      <c r="F16" s="7">
        <v>98</v>
      </c>
      <c r="G16" s="39">
        <v>720286</v>
      </c>
      <c r="H16" s="7">
        <v>0</v>
      </c>
      <c r="I16" s="7">
        <v>0</v>
      </c>
      <c r="J16" s="7">
        <v>0</v>
      </c>
      <c r="K16" s="7">
        <v>0</v>
      </c>
      <c r="L16" s="7">
        <v>0</v>
      </c>
      <c r="M16" s="7">
        <v>0</v>
      </c>
      <c r="N16" s="7">
        <v>0</v>
      </c>
      <c r="O16" s="7">
        <v>0</v>
      </c>
      <c r="P16" s="7">
        <v>0</v>
      </c>
      <c r="Q16" s="7">
        <v>0</v>
      </c>
      <c r="R16" s="7">
        <v>0</v>
      </c>
      <c r="S16" s="7">
        <v>0</v>
      </c>
      <c r="T16" s="7">
        <v>0</v>
      </c>
      <c r="U16" s="7">
        <v>0</v>
      </c>
      <c r="V16" s="7">
        <v>0</v>
      </c>
      <c r="W16" s="7">
        <v>0</v>
      </c>
      <c r="X16" s="7">
        <v>0</v>
      </c>
      <c r="Y16" s="7">
        <v>0</v>
      </c>
      <c r="Z16" s="7">
        <v>0</v>
      </c>
      <c r="AA16" s="7">
        <v>0</v>
      </c>
      <c r="AB16" s="7">
        <v>98</v>
      </c>
      <c r="AC16" s="7">
        <v>720286</v>
      </c>
      <c r="AD16" s="7">
        <v>98</v>
      </c>
      <c r="AE16" s="7">
        <v>720286</v>
      </c>
      <c r="AF16" s="7">
        <v>0</v>
      </c>
      <c r="AG16" s="7">
        <v>0</v>
      </c>
      <c r="AH16" s="7"/>
      <c r="AI16" s="7"/>
      <c r="AJ16" s="7"/>
      <c r="AK16" s="7"/>
      <c r="AL16" s="7"/>
      <c r="AM16" s="7"/>
      <c r="AN16" s="7"/>
      <c r="AO16" s="7"/>
      <c r="AP16" s="7"/>
      <c r="AQ16" s="7"/>
    </row>
    <row r="17" spans="1:43" x14ac:dyDescent="0.25">
      <c r="A17" t="str">
        <f t="shared" si="0"/>
        <v>Falkirk2014-15</v>
      </c>
      <c r="B17" s="9" t="s">
        <v>14</v>
      </c>
      <c r="C17" s="7" t="s">
        <v>101</v>
      </c>
      <c r="D17" s="7">
        <v>125</v>
      </c>
      <c r="E17" s="39">
        <v>359835</v>
      </c>
      <c r="F17" s="7">
        <v>125</v>
      </c>
      <c r="G17" s="39">
        <v>359835</v>
      </c>
      <c r="H17" s="7">
        <v>0</v>
      </c>
      <c r="I17" s="7">
        <v>0</v>
      </c>
      <c r="J17" s="7">
        <v>0</v>
      </c>
      <c r="K17" s="7">
        <v>0</v>
      </c>
      <c r="L17" s="7">
        <v>0</v>
      </c>
      <c r="M17" s="7">
        <v>0</v>
      </c>
      <c r="N17" s="7">
        <v>0</v>
      </c>
      <c r="O17" s="7">
        <v>0</v>
      </c>
      <c r="P17" s="7">
        <v>0</v>
      </c>
      <c r="Q17" s="7">
        <v>0</v>
      </c>
      <c r="R17" s="7">
        <v>0</v>
      </c>
      <c r="S17" s="7">
        <v>0</v>
      </c>
      <c r="T17" s="7">
        <v>0</v>
      </c>
      <c r="U17" s="7">
        <v>0</v>
      </c>
      <c r="V17" s="7">
        <v>0</v>
      </c>
      <c r="W17" s="7">
        <v>0</v>
      </c>
      <c r="X17" s="7">
        <v>0</v>
      </c>
      <c r="Y17" s="7">
        <v>0</v>
      </c>
      <c r="Z17" s="7">
        <v>0</v>
      </c>
      <c r="AA17" s="7">
        <v>0</v>
      </c>
      <c r="AB17" s="7">
        <v>125</v>
      </c>
      <c r="AC17" s="7">
        <v>359835</v>
      </c>
      <c r="AD17" s="7">
        <v>125</v>
      </c>
      <c r="AE17" s="7">
        <v>359835</v>
      </c>
      <c r="AF17" s="7">
        <v>0</v>
      </c>
      <c r="AG17" s="7">
        <v>0</v>
      </c>
      <c r="AH17" s="7"/>
      <c r="AI17" s="7"/>
      <c r="AJ17" s="7"/>
      <c r="AK17" s="7"/>
      <c r="AL17" s="7"/>
      <c r="AM17" s="7"/>
      <c r="AN17" s="7"/>
      <c r="AO17" s="7"/>
      <c r="AP17" s="7"/>
      <c r="AQ17" s="7"/>
    </row>
    <row r="18" spans="1:43" x14ac:dyDescent="0.25">
      <c r="A18" t="str">
        <f t="shared" si="0"/>
        <v>Fife2014-15</v>
      </c>
      <c r="B18" s="9" t="s">
        <v>15</v>
      </c>
      <c r="C18" s="7" t="s">
        <v>101</v>
      </c>
      <c r="D18" s="7">
        <v>248</v>
      </c>
      <c r="E18" s="39">
        <v>940282</v>
      </c>
      <c r="F18" s="7">
        <v>248</v>
      </c>
      <c r="G18" s="39">
        <v>940282</v>
      </c>
      <c r="H18" s="7">
        <v>0</v>
      </c>
      <c r="I18" s="7">
        <v>0</v>
      </c>
      <c r="J18" s="7">
        <v>16</v>
      </c>
      <c r="K18" s="7">
        <v>189718</v>
      </c>
      <c r="L18" s="7">
        <v>16</v>
      </c>
      <c r="M18" s="7">
        <v>189718</v>
      </c>
      <c r="N18" s="7">
        <v>0</v>
      </c>
      <c r="O18" s="7">
        <v>0</v>
      </c>
      <c r="P18" s="7">
        <v>0</v>
      </c>
      <c r="Q18" s="7">
        <v>0</v>
      </c>
      <c r="R18" s="7">
        <v>0</v>
      </c>
      <c r="S18" s="7">
        <v>0</v>
      </c>
      <c r="T18" s="7">
        <v>0</v>
      </c>
      <c r="U18" s="7">
        <v>0</v>
      </c>
      <c r="V18" s="7">
        <v>56</v>
      </c>
      <c r="W18" s="7">
        <v>0</v>
      </c>
      <c r="X18" s="7">
        <v>56</v>
      </c>
      <c r="Y18" s="7">
        <v>0</v>
      </c>
      <c r="Z18" s="7">
        <v>0</v>
      </c>
      <c r="AA18" s="7">
        <v>0</v>
      </c>
      <c r="AB18" s="7">
        <v>320</v>
      </c>
      <c r="AC18" s="7">
        <v>1130000</v>
      </c>
      <c r="AD18" s="7">
        <v>320</v>
      </c>
      <c r="AE18" s="7">
        <v>1130000</v>
      </c>
      <c r="AF18" s="7">
        <v>0</v>
      </c>
      <c r="AG18" s="7">
        <v>0</v>
      </c>
      <c r="AH18" s="7"/>
      <c r="AI18" s="7"/>
      <c r="AJ18" s="7"/>
      <c r="AK18" s="7"/>
      <c r="AL18" s="7"/>
      <c r="AM18" s="7"/>
      <c r="AN18" s="7"/>
      <c r="AO18" s="7"/>
      <c r="AP18" s="7"/>
      <c r="AQ18" s="7"/>
    </row>
    <row r="19" spans="1:43" x14ac:dyDescent="0.25">
      <c r="A19" t="str">
        <f t="shared" si="0"/>
        <v>Glasgow City2014-15</v>
      </c>
      <c r="B19" s="9" t="s">
        <v>16</v>
      </c>
      <c r="C19" s="7" t="s">
        <v>101</v>
      </c>
      <c r="D19" s="7">
        <v>481</v>
      </c>
      <c r="E19" s="39">
        <v>1637708.1</v>
      </c>
      <c r="F19" s="7">
        <v>481</v>
      </c>
      <c r="G19" s="39">
        <v>1637708.1</v>
      </c>
      <c r="H19" s="7">
        <v>0</v>
      </c>
      <c r="I19" s="7">
        <v>0</v>
      </c>
      <c r="J19" s="7">
        <v>6</v>
      </c>
      <c r="K19" s="7">
        <v>105760.51</v>
      </c>
      <c r="L19" s="7">
        <v>6</v>
      </c>
      <c r="M19" s="7">
        <v>105760.51</v>
      </c>
      <c r="N19" s="7">
        <v>0</v>
      </c>
      <c r="O19" s="7">
        <v>0</v>
      </c>
      <c r="P19" s="7">
        <v>0</v>
      </c>
      <c r="Q19" s="7">
        <v>0</v>
      </c>
      <c r="R19" s="7">
        <v>0</v>
      </c>
      <c r="S19" s="7">
        <v>0</v>
      </c>
      <c r="T19" s="7">
        <v>0</v>
      </c>
      <c r="U19" s="7">
        <v>0</v>
      </c>
      <c r="V19" s="7">
        <v>203</v>
      </c>
      <c r="W19" s="7">
        <v>499767</v>
      </c>
      <c r="X19" s="7">
        <v>203</v>
      </c>
      <c r="Y19" s="7">
        <v>499767</v>
      </c>
      <c r="Z19" s="7">
        <v>0</v>
      </c>
      <c r="AA19" s="7">
        <v>0</v>
      </c>
      <c r="AB19" s="7">
        <v>690</v>
      </c>
      <c r="AC19" s="7">
        <v>2243235.6100000003</v>
      </c>
      <c r="AD19" s="7">
        <v>690</v>
      </c>
      <c r="AE19" s="7">
        <v>2243235.6100000003</v>
      </c>
      <c r="AF19" s="7">
        <v>0</v>
      </c>
      <c r="AG19" s="7">
        <v>0</v>
      </c>
      <c r="AH19" s="7"/>
      <c r="AI19" s="7"/>
      <c r="AJ19" s="7"/>
      <c r="AK19" s="7"/>
      <c r="AL19" s="7"/>
      <c r="AM19" s="7"/>
      <c r="AN19" s="7"/>
      <c r="AO19" s="7"/>
      <c r="AP19" s="7"/>
      <c r="AQ19" s="7"/>
    </row>
    <row r="20" spans="1:43" x14ac:dyDescent="0.25">
      <c r="A20" t="str">
        <f t="shared" si="0"/>
        <v>Highland2014-15</v>
      </c>
      <c r="B20" s="9" t="s">
        <v>17</v>
      </c>
      <c r="C20" s="7" t="s">
        <v>101</v>
      </c>
      <c r="D20" s="7">
        <v>531</v>
      </c>
      <c r="E20" s="39">
        <v>1732130</v>
      </c>
      <c r="F20" s="7">
        <v>531</v>
      </c>
      <c r="G20" s="39">
        <v>1732130</v>
      </c>
      <c r="H20" s="7">
        <v>0</v>
      </c>
      <c r="I20" s="7">
        <v>0</v>
      </c>
      <c r="J20" s="7">
        <v>0</v>
      </c>
      <c r="K20" s="7">
        <v>0</v>
      </c>
      <c r="L20" s="7">
        <v>0</v>
      </c>
      <c r="M20" s="7">
        <v>0</v>
      </c>
      <c r="N20" s="7">
        <v>0</v>
      </c>
      <c r="O20" s="7">
        <v>0</v>
      </c>
      <c r="P20" s="7">
        <v>0</v>
      </c>
      <c r="Q20" s="7">
        <v>0</v>
      </c>
      <c r="R20" s="7">
        <v>0</v>
      </c>
      <c r="S20" s="7">
        <v>0</v>
      </c>
      <c r="T20" s="7">
        <v>0</v>
      </c>
      <c r="U20" s="7">
        <v>0</v>
      </c>
      <c r="V20" s="7">
        <v>0</v>
      </c>
      <c r="W20" s="7">
        <v>0</v>
      </c>
      <c r="X20" s="7">
        <v>0</v>
      </c>
      <c r="Y20" s="7">
        <v>0</v>
      </c>
      <c r="Z20" s="7">
        <v>0</v>
      </c>
      <c r="AA20" s="7">
        <v>0</v>
      </c>
      <c r="AB20" s="7">
        <v>531</v>
      </c>
      <c r="AC20" s="7">
        <v>1732130</v>
      </c>
      <c r="AD20" s="7">
        <v>531</v>
      </c>
      <c r="AE20" s="7">
        <v>1732130</v>
      </c>
      <c r="AF20" s="7">
        <v>0</v>
      </c>
      <c r="AG20" s="7">
        <v>0</v>
      </c>
      <c r="AH20" s="7"/>
      <c r="AI20" s="7"/>
      <c r="AJ20" s="7"/>
      <c r="AK20" s="7"/>
      <c r="AL20" s="7"/>
      <c r="AM20" s="7"/>
      <c r="AN20" s="7"/>
      <c r="AO20" s="7"/>
      <c r="AP20" s="7"/>
      <c r="AQ20" s="7"/>
    </row>
    <row r="21" spans="1:43" x14ac:dyDescent="0.25">
      <c r="A21" t="str">
        <f t="shared" si="0"/>
        <v>Inverclyde2014-15</v>
      </c>
      <c r="B21" s="9" t="s">
        <v>18</v>
      </c>
      <c r="C21" s="7" t="s">
        <v>101</v>
      </c>
      <c r="D21" s="7">
        <v>167</v>
      </c>
      <c r="E21" s="39">
        <v>618475</v>
      </c>
      <c r="F21" s="7">
        <v>167</v>
      </c>
      <c r="G21" s="39">
        <v>618475</v>
      </c>
      <c r="H21" s="7">
        <v>0</v>
      </c>
      <c r="I21" s="7">
        <v>0</v>
      </c>
      <c r="J21" s="7">
        <v>0</v>
      </c>
      <c r="K21" s="7">
        <v>0</v>
      </c>
      <c r="L21" s="7">
        <v>0</v>
      </c>
      <c r="M21" s="7">
        <v>0</v>
      </c>
      <c r="N21" s="7">
        <v>0</v>
      </c>
      <c r="O21" s="7">
        <v>0</v>
      </c>
      <c r="P21" s="7">
        <v>0</v>
      </c>
      <c r="Q21" s="7">
        <v>0</v>
      </c>
      <c r="R21" s="7">
        <v>0</v>
      </c>
      <c r="S21" s="7">
        <v>0</v>
      </c>
      <c r="T21" s="7">
        <v>0</v>
      </c>
      <c r="U21" s="7">
        <v>0</v>
      </c>
      <c r="V21" s="7">
        <v>0</v>
      </c>
      <c r="W21" s="7">
        <v>0</v>
      </c>
      <c r="X21" s="7">
        <v>0</v>
      </c>
      <c r="Y21" s="7">
        <v>0</v>
      </c>
      <c r="Z21" s="7">
        <v>0</v>
      </c>
      <c r="AA21" s="7">
        <v>0</v>
      </c>
      <c r="AB21" s="7">
        <v>167</v>
      </c>
      <c r="AC21" s="7">
        <v>618475</v>
      </c>
      <c r="AD21" s="7">
        <v>167</v>
      </c>
      <c r="AE21" s="7">
        <v>618475</v>
      </c>
      <c r="AF21" s="7">
        <v>0</v>
      </c>
      <c r="AG21" s="7">
        <v>0</v>
      </c>
      <c r="AH21" s="7"/>
      <c r="AI21" s="7"/>
      <c r="AJ21" s="7"/>
      <c r="AK21" s="7"/>
      <c r="AL21" s="7"/>
      <c r="AM21" s="7"/>
      <c r="AN21" s="7"/>
      <c r="AO21" s="7"/>
      <c r="AP21" s="7"/>
      <c r="AQ21" s="7"/>
    </row>
    <row r="22" spans="1:43" x14ac:dyDescent="0.25">
      <c r="A22" t="str">
        <f t="shared" si="0"/>
        <v>Midlothian2014-15</v>
      </c>
      <c r="B22" s="9" t="s">
        <v>19</v>
      </c>
      <c r="C22" s="7" t="s">
        <v>101</v>
      </c>
      <c r="D22" s="7">
        <v>97</v>
      </c>
      <c r="E22" s="39">
        <v>421566</v>
      </c>
      <c r="F22" s="7">
        <v>97</v>
      </c>
      <c r="G22" s="39">
        <v>421566</v>
      </c>
      <c r="H22" s="7">
        <v>0</v>
      </c>
      <c r="I22" s="7">
        <v>0</v>
      </c>
      <c r="J22" s="7">
        <v>0</v>
      </c>
      <c r="K22" s="7">
        <v>0</v>
      </c>
      <c r="L22" s="7">
        <v>0</v>
      </c>
      <c r="M22" s="7">
        <v>0</v>
      </c>
      <c r="N22" s="7">
        <v>0</v>
      </c>
      <c r="O22" s="7">
        <v>0</v>
      </c>
      <c r="P22" s="7">
        <v>0</v>
      </c>
      <c r="Q22" s="7">
        <v>0</v>
      </c>
      <c r="R22" s="7">
        <v>0</v>
      </c>
      <c r="S22" s="7">
        <v>0</v>
      </c>
      <c r="T22" s="7">
        <v>0</v>
      </c>
      <c r="U22" s="7">
        <v>0</v>
      </c>
      <c r="V22" s="7">
        <v>0</v>
      </c>
      <c r="W22" s="7">
        <v>0</v>
      </c>
      <c r="X22" s="7">
        <v>0</v>
      </c>
      <c r="Y22" s="7">
        <v>0</v>
      </c>
      <c r="Z22" s="7">
        <v>0</v>
      </c>
      <c r="AA22" s="7">
        <v>0</v>
      </c>
      <c r="AB22" s="7">
        <v>97</v>
      </c>
      <c r="AC22" s="7">
        <v>421566</v>
      </c>
      <c r="AD22" s="7">
        <v>97</v>
      </c>
      <c r="AE22" s="7">
        <v>421566</v>
      </c>
      <c r="AF22" s="7">
        <v>0</v>
      </c>
      <c r="AG22" s="7">
        <v>0</v>
      </c>
      <c r="AH22" s="7"/>
      <c r="AI22" s="7"/>
      <c r="AJ22" s="7"/>
      <c r="AK22" s="7"/>
      <c r="AL22" s="7"/>
      <c r="AM22" s="7"/>
      <c r="AN22" s="7"/>
      <c r="AO22" s="7"/>
      <c r="AP22" s="7"/>
      <c r="AQ22" s="7"/>
    </row>
    <row r="23" spans="1:43" x14ac:dyDescent="0.25">
      <c r="A23" t="str">
        <f t="shared" si="0"/>
        <v>Moray2014-15</v>
      </c>
      <c r="B23" s="9" t="s">
        <v>20</v>
      </c>
      <c r="C23" s="7" t="s">
        <v>101</v>
      </c>
      <c r="D23" s="7">
        <v>71</v>
      </c>
      <c r="E23" s="39">
        <v>385000</v>
      </c>
      <c r="F23" s="7">
        <v>71</v>
      </c>
      <c r="G23" s="39">
        <v>385000</v>
      </c>
      <c r="H23" s="7">
        <v>0</v>
      </c>
      <c r="I23" s="7">
        <v>0</v>
      </c>
      <c r="J23" s="7">
        <v>0</v>
      </c>
      <c r="K23" s="7">
        <v>0</v>
      </c>
      <c r="L23" s="7">
        <v>0</v>
      </c>
      <c r="M23" s="7">
        <v>0</v>
      </c>
      <c r="N23" s="7">
        <v>0</v>
      </c>
      <c r="O23" s="7">
        <v>0</v>
      </c>
      <c r="P23" s="7">
        <v>0</v>
      </c>
      <c r="Q23" s="7">
        <v>0</v>
      </c>
      <c r="R23" s="7">
        <v>0</v>
      </c>
      <c r="S23" s="7">
        <v>0</v>
      </c>
      <c r="T23" s="7">
        <v>0</v>
      </c>
      <c r="U23" s="7">
        <v>0</v>
      </c>
      <c r="V23" s="7">
        <v>0</v>
      </c>
      <c r="W23" s="7">
        <v>0</v>
      </c>
      <c r="X23" s="7">
        <v>0</v>
      </c>
      <c r="Y23" s="7">
        <v>0</v>
      </c>
      <c r="Z23" s="7">
        <v>0</v>
      </c>
      <c r="AA23" s="7">
        <v>0</v>
      </c>
      <c r="AB23" s="7">
        <v>71</v>
      </c>
      <c r="AC23" s="7">
        <v>385000</v>
      </c>
      <c r="AD23" s="7">
        <v>71</v>
      </c>
      <c r="AE23" s="7">
        <v>385000</v>
      </c>
      <c r="AF23" s="7">
        <v>0</v>
      </c>
      <c r="AG23" s="7">
        <v>0</v>
      </c>
      <c r="AH23" s="7"/>
      <c r="AI23" s="7"/>
      <c r="AJ23" s="7"/>
      <c r="AK23" s="7"/>
      <c r="AL23" s="7"/>
      <c r="AM23" s="7"/>
      <c r="AN23" s="7"/>
      <c r="AO23" s="7"/>
      <c r="AP23" s="7"/>
      <c r="AQ23" s="7"/>
    </row>
    <row r="24" spans="1:43" x14ac:dyDescent="0.25">
      <c r="A24" t="str">
        <f t="shared" si="0"/>
        <v>North Ayrshire2014-15</v>
      </c>
      <c r="B24" s="9" t="s">
        <v>21</v>
      </c>
      <c r="C24" s="7" t="s">
        <v>101</v>
      </c>
      <c r="D24" s="7">
        <v>169</v>
      </c>
      <c r="E24" s="39">
        <v>662698</v>
      </c>
      <c r="F24" s="7">
        <v>169</v>
      </c>
      <c r="G24" s="39">
        <v>662698</v>
      </c>
      <c r="H24" s="7">
        <v>0</v>
      </c>
      <c r="I24" s="7">
        <v>0</v>
      </c>
      <c r="J24" s="7">
        <v>0</v>
      </c>
      <c r="K24" s="7">
        <v>0</v>
      </c>
      <c r="L24" s="7">
        <v>0</v>
      </c>
      <c r="M24" s="7">
        <v>0</v>
      </c>
      <c r="N24" s="7">
        <v>0</v>
      </c>
      <c r="O24" s="7">
        <v>0</v>
      </c>
      <c r="P24" s="7">
        <v>0</v>
      </c>
      <c r="Q24" s="7">
        <v>0</v>
      </c>
      <c r="R24" s="7">
        <v>0</v>
      </c>
      <c r="S24" s="7">
        <v>0</v>
      </c>
      <c r="T24" s="7">
        <v>0</v>
      </c>
      <c r="U24" s="7">
        <v>0</v>
      </c>
      <c r="V24" s="7">
        <v>0</v>
      </c>
      <c r="W24" s="7">
        <v>0</v>
      </c>
      <c r="X24" s="7">
        <v>0</v>
      </c>
      <c r="Y24" s="7">
        <v>0</v>
      </c>
      <c r="Z24" s="7">
        <v>0</v>
      </c>
      <c r="AA24" s="7">
        <v>0</v>
      </c>
      <c r="AB24" s="7">
        <v>169</v>
      </c>
      <c r="AC24" s="7">
        <v>662698</v>
      </c>
      <c r="AD24" s="7">
        <v>169</v>
      </c>
      <c r="AE24" s="7">
        <v>662698</v>
      </c>
      <c r="AF24" s="7">
        <v>0</v>
      </c>
      <c r="AG24" s="7">
        <v>0</v>
      </c>
      <c r="AH24" s="7"/>
      <c r="AI24" s="7"/>
      <c r="AJ24" s="7"/>
      <c r="AK24" s="7"/>
      <c r="AL24" s="7"/>
      <c r="AM24" s="7"/>
      <c r="AN24" s="7"/>
      <c r="AO24" s="7"/>
      <c r="AP24" s="7"/>
      <c r="AQ24" s="7"/>
    </row>
    <row r="25" spans="1:43" x14ac:dyDescent="0.25">
      <c r="A25" t="str">
        <f t="shared" si="0"/>
        <v>North Lanarkshire2014-15</v>
      </c>
      <c r="B25" s="9" t="s">
        <v>22</v>
      </c>
      <c r="C25" s="7" t="s">
        <v>101</v>
      </c>
      <c r="D25" s="7">
        <v>401</v>
      </c>
      <c r="E25" s="39">
        <v>1204188.95</v>
      </c>
      <c r="F25" s="7">
        <v>401</v>
      </c>
      <c r="G25" s="39">
        <v>1204188.95</v>
      </c>
      <c r="H25" s="7">
        <v>0</v>
      </c>
      <c r="I25" s="7">
        <v>0</v>
      </c>
      <c r="J25" s="7">
        <v>0</v>
      </c>
      <c r="K25" s="7">
        <v>0</v>
      </c>
      <c r="L25" s="7">
        <v>0</v>
      </c>
      <c r="M25" s="7">
        <v>0</v>
      </c>
      <c r="N25" s="7">
        <v>0</v>
      </c>
      <c r="O25" s="7">
        <v>0</v>
      </c>
      <c r="P25" s="7">
        <v>2</v>
      </c>
      <c r="Q25" s="7">
        <v>40000</v>
      </c>
      <c r="R25" s="7">
        <v>2</v>
      </c>
      <c r="S25" s="7">
        <v>40000</v>
      </c>
      <c r="T25" s="7">
        <v>0</v>
      </c>
      <c r="U25" s="7">
        <v>0</v>
      </c>
      <c r="V25" s="7">
        <v>0</v>
      </c>
      <c r="W25" s="7">
        <v>0</v>
      </c>
      <c r="X25" s="7">
        <v>0</v>
      </c>
      <c r="Y25" s="7">
        <v>0</v>
      </c>
      <c r="Z25" s="7">
        <v>0</v>
      </c>
      <c r="AA25" s="7">
        <v>0</v>
      </c>
      <c r="AB25" s="7">
        <v>403</v>
      </c>
      <c r="AC25" s="7">
        <v>1244188.95</v>
      </c>
      <c r="AD25" s="7">
        <v>403</v>
      </c>
      <c r="AE25" s="7">
        <v>1244188.95</v>
      </c>
      <c r="AF25" s="7">
        <v>0</v>
      </c>
      <c r="AG25" s="7">
        <v>0</v>
      </c>
      <c r="AH25" s="7"/>
      <c r="AI25" s="7"/>
      <c r="AJ25" s="7"/>
      <c r="AK25" s="7"/>
      <c r="AL25" s="7"/>
      <c r="AM25" s="7"/>
      <c r="AN25" s="7"/>
      <c r="AO25" s="7"/>
      <c r="AP25" s="7"/>
      <c r="AQ25" s="7"/>
    </row>
    <row r="26" spans="1:43" x14ac:dyDescent="0.25">
      <c r="A26" t="str">
        <f t="shared" si="0"/>
        <v>Orkney2014-15</v>
      </c>
      <c r="B26" s="9" t="s">
        <v>23</v>
      </c>
      <c r="C26" s="7" t="s">
        <v>101</v>
      </c>
      <c r="D26" s="7">
        <v>72</v>
      </c>
      <c r="E26" s="39">
        <v>131112</v>
      </c>
      <c r="F26" s="7">
        <v>72</v>
      </c>
      <c r="G26" s="39">
        <v>131112</v>
      </c>
      <c r="H26" s="7">
        <v>0</v>
      </c>
      <c r="I26" s="7">
        <v>0</v>
      </c>
      <c r="J26" s="7">
        <v>4</v>
      </c>
      <c r="K26" s="7">
        <v>201763.92</v>
      </c>
      <c r="L26" s="7">
        <v>4</v>
      </c>
      <c r="M26" s="7">
        <v>201763.92</v>
      </c>
      <c r="N26" s="7">
        <v>0</v>
      </c>
      <c r="O26" s="7">
        <v>0</v>
      </c>
      <c r="P26" s="7">
        <v>0</v>
      </c>
      <c r="Q26" s="7">
        <v>0</v>
      </c>
      <c r="R26" s="7">
        <v>0</v>
      </c>
      <c r="S26" s="7">
        <v>0</v>
      </c>
      <c r="T26" s="7">
        <v>0</v>
      </c>
      <c r="U26" s="7">
        <v>0</v>
      </c>
      <c r="V26" s="7">
        <v>16</v>
      </c>
      <c r="W26" s="7">
        <v>34766</v>
      </c>
      <c r="X26" s="7">
        <v>16</v>
      </c>
      <c r="Y26" s="7">
        <v>34766</v>
      </c>
      <c r="Z26" s="7">
        <v>0</v>
      </c>
      <c r="AA26" s="7">
        <v>0</v>
      </c>
      <c r="AB26" s="7">
        <v>92</v>
      </c>
      <c r="AC26" s="7">
        <v>367641.92000000004</v>
      </c>
      <c r="AD26" s="7">
        <v>92</v>
      </c>
      <c r="AE26" s="7">
        <v>367641.92000000004</v>
      </c>
      <c r="AF26" s="7">
        <v>0</v>
      </c>
      <c r="AG26" s="7">
        <v>0</v>
      </c>
      <c r="AH26" s="7"/>
      <c r="AI26" s="7"/>
      <c r="AJ26" s="7"/>
      <c r="AK26" s="7"/>
      <c r="AL26" s="7"/>
      <c r="AM26" s="7"/>
      <c r="AN26" s="7"/>
      <c r="AO26" s="7"/>
      <c r="AP26" s="7"/>
      <c r="AQ26" s="7"/>
    </row>
    <row r="27" spans="1:43" x14ac:dyDescent="0.25">
      <c r="A27" t="str">
        <f t="shared" si="0"/>
        <v>Perth &amp; Kinross2014-15</v>
      </c>
      <c r="B27" s="9" t="s">
        <v>24</v>
      </c>
      <c r="C27" s="7" t="s">
        <v>101</v>
      </c>
      <c r="D27" s="7">
        <v>178</v>
      </c>
      <c r="E27" s="39">
        <v>847228.04</v>
      </c>
      <c r="F27" s="7">
        <v>178</v>
      </c>
      <c r="G27" s="39">
        <v>847228.04</v>
      </c>
      <c r="H27" s="7">
        <v>0</v>
      </c>
      <c r="I27" s="7">
        <v>0</v>
      </c>
      <c r="J27" s="7">
        <v>0</v>
      </c>
      <c r="K27" s="7">
        <v>0</v>
      </c>
      <c r="L27" s="7">
        <v>0</v>
      </c>
      <c r="M27" s="7">
        <v>0</v>
      </c>
      <c r="N27" s="7">
        <v>0</v>
      </c>
      <c r="O27" s="7">
        <v>0</v>
      </c>
      <c r="P27" s="7">
        <v>0</v>
      </c>
      <c r="Q27" s="7">
        <v>0</v>
      </c>
      <c r="R27" s="7">
        <v>0</v>
      </c>
      <c r="S27" s="7">
        <v>0</v>
      </c>
      <c r="T27" s="7">
        <v>0</v>
      </c>
      <c r="U27" s="7">
        <v>0</v>
      </c>
      <c r="V27" s="7">
        <v>0</v>
      </c>
      <c r="W27" s="7">
        <v>0</v>
      </c>
      <c r="X27" s="7">
        <v>0</v>
      </c>
      <c r="Y27" s="7">
        <v>0</v>
      </c>
      <c r="Z27" s="7">
        <v>0</v>
      </c>
      <c r="AA27" s="10">
        <v>0</v>
      </c>
      <c r="AB27" s="7">
        <v>178</v>
      </c>
      <c r="AC27" s="7">
        <v>847228.04</v>
      </c>
      <c r="AD27" s="7">
        <v>178</v>
      </c>
      <c r="AE27" s="7">
        <v>847228.04</v>
      </c>
      <c r="AF27" s="7">
        <v>0</v>
      </c>
      <c r="AG27" s="7">
        <v>0</v>
      </c>
      <c r="AH27" s="7"/>
      <c r="AI27" s="7"/>
      <c r="AJ27" s="7"/>
      <c r="AK27" s="7"/>
      <c r="AL27" s="7"/>
      <c r="AM27" s="7"/>
      <c r="AN27" s="7"/>
      <c r="AO27" s="7"/>
      <c r="AP27" s="7"/>
      <c r="AQ27" s="7"/>
    </row>
    <row r="28" spans="1:43" x14ac:dyDescent="0.25">
      <c r="A28" t="str">
        <f t="shared" si="0"/>
        <v>Renfrewshire2014-15</v>
      </c>
      <c r="B28" s="9" t="s">
        <v>25</v>
      </c>
      <c r="C28" s="7" t="s">
        <v>101</v>
      </c>
      <c r="D28" s="7">
        <v>113</v>
      </c>
      <c r="E28" s="39">
        <v>403000</v>
      </c>
      <c r="F28" s="7">
        <v>113</v>
      </c>
      <c r="G28" s="39">
        <v>403000</v>
      </c>
      <c r="H28" s="7">
        <v>0</v>
      </c>
      <c r="I28" s="7">
        <v>0</v>
      </c>
      <c r="J28" s="7">
        <v>0</v>
      </c>
      <c r="K28" s="7">
        <v>0</v>
      </c>
      <c r="L28" s="7">
        <v>0</v>
      </c>
      <c r="M28" s="7">
        <v>0</v>
      </c>
      <c r="N28" s="7">
        <v>0</v>
      </c>
      <c r="O28" s="7">
        <v>0</v>
      </c>
      <c r="P28" s="7">
        <v>0</v>
      </c>
      <c r="Q28" s="7">
        <v>0</v>
      </c>
      <c r="R28" s="7">
        <v>0</v>
      </c>
      <c r="S28" s="7">
        <v>0</v>
      </c>
      <c r="T28" s="7">
        <v>0</v>
      </c>
      <c r="U28" s="7">
        <v>0</v>
      </c>
      <c r="V28" s="7">
        <v>0</v>
      </c>
      <c r="W28" s="7">
        <v>0</v>
      </c>
      <c r="X28" s="7">
        <v>0</v>
      </c>
      <c r="Y28" s="7">
        <v>0</v>
      </c>
      <c r="Z28" s="7">
        <v>0</v>
      </c>
      <c r="AA28" s="7">
        <v>0</v>
      </c>
      <c r="AB28" s="7">
        <v>113</v>
      </c>
      <c r="AC28" s="7">
        <v>403000</v>
      </c>
      <c r="AD28" s="7">
        <v>113</v>
      </c>
      <c r="AE28" s="7">
        <v>403000</v>
      </c>
      <c r="AF28" s="7">
        <v>0</v>
      </c>
      <c r="AG28" s="7">
        <v>0</v>
      </c>
      <c r="AH28" s="7"/>
      <c r="AI28" s="7"/>
      <c r="AJ28" s="7"/>
      <c r="AK28" s="7"/>
      <c r="AL28" s="7"/>
      <c r="AM28" s="7"/>
      <c r="AN28" s="7"/>
      <c r="AO28" s="7"/>
      <c r="AP28" s="7"/>
      <c r="AQ28" s="7"/>
    </row>
    <row r="29" spans="1:43" x14ac:dyDescent="0.25">
      <c r="A29" t="str">
        <f t="shared" si="0"/>
        <v>Scottish Borders, The2014-15</v>
      </c>
      <c r="B29" s="9" t="s">
        <v>26</v>
      </c>
      <c r="C29" s="7" t="s">
        <v>101</v>
      </c>
      <c r="D29" s="7">
        <v>88</v>
      </c>
      <c r="E29" s="39">
        <v>319000</v>
      </c>
      <c r="F29" s="7">
        <v>88</v>
      </c>
      <c r="G29" s="39">
        <v>319000</v>
      </c>
      <c r="H29" s="7">
        <v>0</v>
      </c>
      <c r="I29" s="7">
        <v>0</v>
      </c>
      <c r="J29" s="7">
        <v>0</v>
      </c>
      <c r="K29" s="7">
        <v>0</v>
      </c>
      <c r="L29" s="7">
        <v>0</v>
      </c>
      <c r="M29" s="7">
        <v>0</v>
      </c>
      <c r="N29" s="7">
        <v>0</v>
      </c>
      <c r="O29" s="7">
        <v>0</v>
      </c>
      <c r="P29" s="7">
        <v>0</v>
      </c>
      <c r="Q29" s="7">
        <v>0</v>
      </c>
      <c r="R29" s="7">
        <v>0</v>
      </c>
      <c r="S29" s="7">
        <v>0</v>
      </c>
      <c r="T29" s="7">
        <v>0</v>
      </c>
      <c r="U29" s="7">
        <v>0</v>
      </c>
      <c r="V29" s="7">
        <v>0</v>
      </c>
      <c r="W29" s="7">
        <v>0</v>
      </c>
      <c r="X29" s="7">
        <v>0</v>
      </c>
      <c r="Y29" s="7">
        <v>0</v>
      </c>
      <c r="Z29" s="7">
        <v>0</v>
      </c>
      <c r="AA29" s="7">
        <v>0</v>
      </c>
      <c r="AB29" s="7">
        <v>88</v>
      </c>
      <c r="AC29" s="7">
        <v>319000</v>
      </c>
      <c r="AD29" s="7">
        <v>88</v>
      </c>
      <c r="AE29" s="7">
        <v>319000</v>
      </c>
      <c r="AF29" s="7">
        <v>0</v>
      </c>
      <c r="AG29" s="7">
        <v>0</v>
      </c>
      <c r="AH29" s="7"/>
      <c r="AI29" s="7"/>
      <c r="AJ29" s="7"/>
      <c r="AK29" s="7"/>
      <c r="AL29" s="7"/>
      <c r="AM29" s="7"/>
      <c r="AN29" s="7"/>
      <c r="AO29" s="7"/>
      <c r="AP29" s="7"/>
      <c r="AQ29" s="7"/>
    </row>
    <row r="30" spans="1:43" x14ac:dyDescent="0.25">
      <c r="A30" t="str">
        <f t="shared" si="0"/>
        <v>Shetland2014-15</v>
      </c>
      <c r="B30" s="9" t="s">
        <v>27</v>
      </c>
      <c r="C30" s="7" t="s">
        <v>101</v>
      </c>
      <c r="D30" s="7">
        <v>44</v>
      </c>
      <c r="E30" s="39">
        <v>213877</v>
      </c>
      <c r="F30" s="7">
        <v>44</v>
      </c>
      <c r="G30" s="39">
        <v>213877</v>
      </c>
      <c r="H30" s="7">
        <v>0</v>
      </c>
      <c r="I30" s="7">
        <v>0</v>
      </c>
      <c r="J30" s="7">
        <v>1</v>
      </c>
      <c r="K30" s="7">
        <v>39959</v>
      </c>
      <c r="L30" s="7">
        <v>1</v>
      </c>
      <c r="M30" s="7">
        <v>39959</v>
      </c>
      <c r="N30" s="7">
        <v>0</v>
      </c>
      <c r="O30" s="7">
        <v>0</v>
      </c>
      <c r="P30" s="7">
        <v>0</v>
      </c>
      <c r="Q30" s="7">
        <v>0</v>
      </c>
      <c r="R30" s="7">
        <v>0</v>
      </c>
      <c r="S30" s="7">
        <v>0</v>
      </c>
      <c r="T30" s="7">
        <v>0</v>
      </c>
      <c r="U30" s="7">
        <v>0</v>
      </c>
      <c r="V30" s="7">
        <v>0</v>
      </c>
      <c r="W30" s="7">
        <v>0</v>
      </c>
      <c r="X30" s="7">
        <v>0</v>
      </c>
      <c r="Y30" s="7">
        <v>0</v>
      </c>
      <c r="Z30" s="7">
        <v>0</v>
      </c>
      <c r="AA30" s="7">
        <v>0</v>
      </c>
      <c r="AB30" s="7">
        <v>45</v>
      </c>
      <c r="AC30" s="7">
        <v>253836</v>
      </c>
      <c r="AD30" s="7">
        <v>45</v>
      </c>
      <c r="AE30" s="7">
        <v>253836</v>
      </c>
      <c r="AF30" s="7">
        <v>0</v>
      </c>
      <c r="AG30" s="7">
        <v>0</v>
      </c>
      <c r="AH30" s="7"/>
      <c r="AI30" s="7"/>
      <c r="AJ30" s="7"/>
      <c r="AK30" s="7"/>
      <c r="AL30" s="7"/>
      <c r="AM30" s="7"/>
      <c r="AN30" s="7"/>
      <c r="AO30" s="7"/>
      <c r="AP30" s="7"/>
      <c r="AQ30" s="7"/>
    </row>
    <row r="31" spans="1:43" x14ac:dyDescent="0.25">
      <c r="A31" t="str">
        <f t="shared" si="0"/>
        <v>South Ayrshire2014-15</v>
      </c>
      <c r="B31" s="9" t="s">
        <v>28</v>
      </c>
      <c r="C31" s="7" t="s">
        <v>101</v>
      </c>
      <c r="D31" s="7">
        <v>215</v>
      </c>
      <c r="E31" s="39">
        <v>368887</v>
      </c>
      <c r="F31" s="7">
        <v>215</v>
      </c>
      <c r="G31" s="39">
        <v>368887</v>
      </c>
      <c r="H31" s="7">
        <v>0</v>
      </c>
      <c r="I31" s="7">
        <v>0</v>
      </c>
      <c r="J31" s="7">
        <v>1</v>
      </c>
      <c r="K31" s="7">
        <v>23820</v>
      </c>
      <c r="L31" s="7">
        <v>1</v>
      </c>
      <c r="M31" s="7">
        <v>23820</v>
      </c>
      <c r="N31" s="7">
        <v>0</v>
      </c>
      <c r="O31" s="7">
        <v>0</v>
      </c>
      <c r="P31" s="7">
        <v>1</v>
      </c>
      <c r="Q31" s="7">
        <v>50000</v>
      </c>
      <c r="R31" s="7">
        <v>1</v>
      </c>
      <c r="S31" s="7">
        <v>50000</v>
      </c>
      <c r="T31" s="7">
        <v>0</v>
      </c>
      <c r="U31" s="7">
        <v>0</v>
      </c>
      <c r="V31" s="7">
        <v>1</v>
      </c>
      <c r="W31" s="7">
        <v>5270</v>
      </c>
      <c r="X31" s="7">
        <v>1</v>
      </c>
      <c r="Y31" s="7">
        <v>5270</v>
      </c>
      <c r="Z31" s="7">
        <v>0</v>
      </c>
      <c r="AA31" s="7">
        <v>0</v>
      </c>
      <c r="AB31" s="7">
        <v>218</v>
      </c>
      <c r="AC31" s="7">
        <v>447977</v>
      </c>
      <c r="AD31" s="7">
        <v>218</v>
      </c>
      <c r="AE31" s="7">
        <v>447977</v>
      </c>
      <c r="AF31" s="7">
        <v>0</v>
      </c>
      <c r="AG31" s="7">
        <v>0</v>
      </c>
      <c r="AH31" s="7"/>
      <c r="AI31" s="7"/>
      <c r="AJ31" s="7"/>
      <c r="AK31" s="7"/>
      <c r="AL31" s="7"/>
      <c r="AM31" s="7"/>
      <c r="AN31" s="7"/>
      <c r="AO31" s="7"/>
      <c r="AP31" s="7"/>
      <c r="AQ31" s="7"/>
    </row>
    <row r="32" spans="1:43" x14ac:dyDescent="0.25">
      <c r="A32" t="str">
        <f t="shared" si="0"/>
        <v>South Lanarkshire2014-15</v>
      </c>
      <c r="B32" s="9" t="s">
        <v>29</v>
      </c>
      <c r="C32" s="7" t="s">
        <v>101</v>
      </c>
      <c r="D32" s="7">
        <v>727</v>
      </c>
      <c r="E32" s="39">
        <v>1824857</v>
      </c>
      <c r="F32" s="7">
        <v>727</v>
      </c>
      <c r="G32" s="39">
        <v>1824857</v>
      </c>
      <c r="H32" s="7">
        <v>0</v>
      </c>
      <c r="I32" s="7">
        <v>0</v>
      </c>
      <c r="J32" s="7">
        <v>4</v>
      </c>
      <c r="K32" s="7">
        <v>57788</v>
      </c>
      <c r="L32" s="7">
        <v>2</v>
      </c>
      <c r="M32" s="7">
        <v>27274</v>
      </c>
      <c r="N32" s="7">
        <v>2</v>
      </c>
      <c r="O32" s="7">
        <v>30514</v>
      </c>
      <c r="P32" s="7">
        <v>0</v>
      </c>
      <c r="Q32" s="7">
        <v>0</v>
      </c>
      <c r="R32" s="7">
        <v>0</v>
      </c>
      <c r="S32" s="7">
        <v>0</v>
      </c>
      <c r="T32" s="7">
        <v>0</v>
      </c>
      <c r="U32" s="7">
        <v>0</v>
      </c>
      <c r="V32" s="7">
        <v>0</v>
      </c>
      <c r="W32" s="7">
        <v>0</v>
      </c>
      <c r="X32" s="7">
        <v>0</v>
      </c>
      <c r="Y32" s="7">
        <v>0</v>
      </c>
      <c r="Z32" s="7">
        <v>0</v>
      </c>
      <c r="AA32" s="7">
        <v>0</v>
      </c>
      <c r="AB32" s="7">
        <v>731</v>
      </c>
      <c r="AC32" s="7">
        <v>1882645</v>
      </c>
      <c r="AD32" s="7">
        <v>729</v>
      </c>
      <c r="AE32" s="7">
        <v>1852131</v>
      </c>
      <c r="AF32" s="7">
        <v>2</v>
      </c>
      <c r="AG32" s="7">
        <v>30514</v>
      </c>
      <c r="AH32" s="7"/>
      <c r="AI32" s="7"/>
      <c r="AJ32" s="7"/>
      <c r="AK32" s="7"/>
      <c r="AL32" s="7"/>
      <c r="AM32" s="7"/>
      <c r="AN32" s="7"/>
      <c r="AO32" s="7"/>
      <c r="AP32" s="7"/>
      <c r="AQ32" s="7"/>
    </row>
    <row r="33" spans="1:43" x14ac:dyDescent="0.25">
      <c r="A33" t="str">
        <f t="shared" si="0"/>
        <v>Stirling2014-15</v>
      </c>
      <c r="B33" s="9" t="s">
        <v>30</v>
      </c>
      <c r="C33" s="7" t="s">
        <v>101</v>
      </c>
      <c r="D33" s="7">
        <v>154</v>
      </c>
      <c r="E33" s="39">
        <v>409468</v>
      </c>
      <c r="F33" s="7">
        <v>154</v>
      </c>
      <c r="G33" s="39">
        <v>409468</v>
      </c>
      <c r="H33" s="7">
        <v>0</v>
      </c>
      <c r="I33" s="7">
        <v>0</v>
      </c>
      <c r="J33" s="7">
        <v>0</v>
      </c>
      <c r="K33" s="7">
        <v>0</v>
      </c>
      <c r="L33" s="7">
        <v>0</v>
      </c>
      <c r="M33" s="7">
        <v>0</v>
      </c>
      <c r="N33" s="7">
        <v>0</v>
      </c>
      <c r="O33" s="7">
        <v>0</v>
      </c>
      <c r="P33" s="7">
        <v>0</v>
      </c>
      <c r="Q33" s="7">
        <v>0</v>
      </c>
      <c r="R33" s="7">
        <v>0</v>
      </c>
      <c r="S33" s="7">
        <v>0</v>
      </c>
      <c r="T33" s="7">
        <v>0</v>
      </c>
      <c r="U33" s="7">
        <v>0</v>
      </c>
      <c r="V33" s="7">
        <v>0</v>
      </c>
      <c r="W33" s="7">
        <v>0</v>
      </c>
      <c r="X33" s="7">
        <v>0</v>
      </c>
      <c r="Y33" s="7">
        <v>0</v>
      </c>
      <c r="Z33" s="7">
        <v>0</v>
      </c>
      <c r="AA33" s="7">
        <v>0</v>
      </c>
      <c r="AB33" s="7">
        <v>154</v>
      </c>
      <c r="AC33" s="7">
        <v>409468</v>
      </c>
      <c r="AD33" s="7">
        <v>154</v>
      </c>
      <c r="AE33" s="7">
        <v>409468</v>
      </c>
      <c r="AF33" s="7">
        <v>0</v>
      </c>
      <c r="AG33" s="7">
        <v>0</v>
      </c>
      <c r="AH33" s="7"/>
      <c r="AI33" s="7"/>
      <c r="AJ33" s="7"/>
      <c r="AK33" s="7"/>
      <c r="AL33" s="7"/>
      <c r="AM33" s="7"/>
      <c r="AN33" s="7"/>
      <c r="AO33" s="7"/>
      <c r="AP33" s="7"/>
      <c r="AQ33" s="7"/>
    </row>
    <row r="34" spans="1:43" x14ac:dyDescent="0.25">
      <c r="A34" t="str">
        <f t="shared" si="0"/>
        <v>West Dunbartonshire2014-15</v>
      </c>
      <c r="B34" s="9" t="s">
        <v>31</v>
      </c>
      <c r="C34" s="7" t="s">
        <v>101</v>
      </c>
      <c r="D34" s="7">
        <v>90</v>
      </c>
      <c r="E34" s="39">
        <v>308365</v>
      </c>
      <c r="F34" s="7">
        <v>90</v>
      </c>
      <c r="G34" s="39">
        <v>308365</v>
      </c>
      <c r="H34" s="7">
        <v>0</v>
      </c>
      <c r="I34" s="7">
        <v>0</v>
      </c>
      <c r="J34" s="7">
        <v>0</v>
      </c>
      <c r="K34" s="7">
        <v>0</v>
      </c>
      <c r="L34" s="7">
        <v>0</v>
      </c>
      <c r="M34" s="7">
        <v>0</v>
      </c>
      <c r="N34" s="7">
        <v>0</v>
      </c>
      <c r="O34" s="7">
        <v>0</v>
      </c>
      <c r="P34" s="7">
        <v>0</v>
      </c>
      <c r="Q34" s="7">
        <v>0</v>
      </c>
      <c r="R34" s="7">
        <v>0</v>
      </c>
      <c r="S34" s="7">
        <v>0</v>
      </c>
      <c r="T34" s="7">
        <v>0</v>
      </c>
      <c r="U34" s="7">
        <v>0</v>
      </c>
      <c r="V34" s="7">
        <v>0</v>
      </c>
      <c r="W34" s="7">
        <v>0</v>
      </c>
      <c r="X34" s="7">
        <v>0</v>
      </c>
      <c r="Y34" s="7">
        <v>0</v>
      </c>
      <c r="Z34" s="7">
        <v>0</v>
      </c>
      <c r="AA34" s="7">
        <v>0</v>
      </c>
      <c r="AB34" s="7">
        <v>90</v>
      </c>
      <c r="AC34" s="7">
        <v>308365</v>
      </c>
      <c r="AD34" s="7">
        <v>90</v>
      </c>
      <c r="AE34" s="7">
        <v>308365</v>
      </c>
      <c r="AF34" s="7">
        <v>0</v>
      </c>
      <c r="AG34" s="7">
        <v>0</v>
      </c>
      <c r="AH34" s="7"/>
      <c r="AI34" s="7"/>
      <c r="AJ34" s="7"/>
      <c r="AK34" s="7"/>
      <c r="AL34" s="7"/>
      <c r="AM34" s="7"/>
      <c r="AN34" s="7"/>
      <c r="AO34" s="7"/>
      <c r="AP34" s="7"/>
      <c r="AQ34" s="7"/>
    </row>
    <row r="35" spans="1:43" x14ac:dyDescent="0.25">
      <c r="A35" t="str">
        <f t="shared" si="0"/>
        <v>West Lothian2014-15</v>
      </c>
      <c r="B35" s="9" t="s">
        <v>32</v>
      </c>
      <c r="C35" s="7" t="s">
        <v>101</v>
      </c>
      <c r="D35" s="7">
        <v>248</v>
      </c>
      <c r="E35" s="39">
        <v>660000</v>
      </c>
      <c r="F35" s="7">
        <v>248</v>
      </c>
      <c r="G35" s="39">
        <v>660000</v>
      </c>
      <c r="H35" s="7">
        <v>0</v>
      </c>
      <c r="I35" s="7">
        <v>0</v>
      </c>
      <c r="J35" s="7">
        <v>0</v>
      </c>
      <c r="K35" s="7">
        <v>0</v>
      </c>
      <c r="L35" s="7">
        <v>0</v>
      </c>
      <c r="M35" s="7">
        <v>0</v>
      </c>
      <c r="N35" s="7">
        <v>0</v>
      </c>
      <c r="O35" s="7">
        <v>0</v>
      </c>
      <c r="P35" s="7">
        <v>0</v>
      </c>
      <c r="Q35" s="7">
        <v>0</v>
      </c>
      <c r="R35" s="7">
        <v>0</v>
      </c>
      <c r="S35" s="7">
        <v>0</v>
      </c>
      <c r="T35" s="7">
        <v>0</v>
      </c>
      <c r="U35" s="7">
        <v>0</v>
      </c>
      <c r="V35" s="7">
        <v>0</v>
      </c>
      <c r="W35" s="7">
        <v>0</v>
      </c>
      <c r="X35" s="7">
        <v>0</v>
      </c>
      <c r="Y35" s="7">
        <v>0</v>
      </c>
      <c r="Z35" s="7">
        <v>0</v>
      </c>
      <c r="AA35" s="7">
        <v>0</v>
      </c>
      <c r="AB35" s="7">
        <v>248</v>
      </c>
      <c r="AC35" s="7">
        <v>660000</v>
      </c>
      <c r="AD35" s="7">
        <v>248</v>
      </c>
      <c r="AE35" s="7">
        <v>660000</v>
      </c>
      <c r="AF35" s="7">
        <v>0</v>
      </c>
      <c r="AG35" s="7">
        <v>0</v>
      </c>
      <c r="AH35" s="7"/>
      <c r="AI35" s="7"/>
      <c r="AJ35" s="7"/>
      <c r="AK35" s="7"/>
      <c r="AL35" s="7"/>
      <c r="AM35" s="7"/>
      <c r="AN35" s="7"/>
      <c r="AO35" s="7"/>
      <c r="AP35" s="7"/>
      <c r="AQ35" s="7"/>
    </row>
    <row r="36" spans="1:43" x14ac:dyDescent="0.25">
      <c r="A36" t="str">
        <f t="shared" si="0"/>
        <v/>
      </c>
      <c r="E36" s="40"/>
      <c r="G36" s="40"/>
    </row>
    <row r="37" spans="1:43" x14ac:dyDescent="0.25">
      <c r="A37" t="str">
        <f t="shared" si="0"/>
        <v>Scotland2014-15</v>
      </c>
      <c r="B37" s="11" t="s">
        <v>33</v>
      </c>
      <c r="C37" s="12" t="s">
        <v>101</v>
      </c>
      <c r="D37" s="12">
        <f>SUM(D4:D35)</f>
        <v>6173</v>
      </c>
      <c r="E37" s="41">
        <f t="shared" ref="E37:AG37" si="1">SUM(E4:E35)</f>
        <v>20966686.009999998</v>
      </c>
      <c r="F37" s="12">
        <f t="shared" si="1"/>
        <v>6167</v>
      </c>
      <c r="G37" s="41">
        <f t="shared" si="1"/>
        <v>20896857.009999998</v>
      </c>
      <c r="H37" s="12">
        <f t="shared" si="1"/>
        <v>0</v>
      </c>
      <c r="I37" s="12">
        <f t="shared" si="1"/>
        <v>0</v>
      </c>
      <c r="J37" s="12">
        <f t="shared" si="1"/>
        <v>43</v>
      </c>
      <c r="K37" s="12">
        <f t="shared" si="1"/>
        <v>765705.43</v>
      </c>
      <c r="L37" s="12">
        <f t="shared" si="1"/>
        <v>41</v>
      </c>
      <c r="M37" s="12">
        <f t="shared" si="1"/>
        <v>735191.43</v>
      </c>
      <c r="N37" s="12">
        <f t="shared" si="1"/>
        <v>2</v>
      </c>
      <c r="O37" s="12">
        <f t="shared" si="1"/>
        <v>30514</v>
      </c>
      <c r="P37" s="12">
        <f t="shared" si="1"/>
        <v>3</v>
      </c>
      <c r="Q37" s="12">
        <f t="shared" si="1"/>
        <v>90000</v>
      </c>
      <c r="R37" s="12">
        <f t="shared" si="1"/>
        <v>3</v>
      </c>
      <c r="S37" s="12">
        <f t="shared" si="1"/>
        <v>90000</v>
      </c>
      <c r="T37" s="12">
        <f t="shared" si="1"/>
        <v>0</v>
      </c>
      <c r="U37" s="12">
        <f t="shared" si="1"/>
        <v>0</v>
      </c>
      <c r="V37" s="12">
        <f t="shared" si="1"/>
        <v>340</v>
      </c>
      <c r="W37" s="12">
        <f t="shared" si="1"/>
        <v>965431</v>
      </c>
      <c r="X37" s="12">
        <f t="shared" si="1"/>
        <v>276</v>
      </c>
      <c r="Y37" s="12">
        <f t="shared" si="1"/>
        <v>539803</v>
      </c>
      <c r="Z37" s="12">
        <f t="shared" si="1"/>
        <v>0</v>
      </c>
      <c r="AA37" s="12">
        <f t="shared" si="1"/>
        <v>0</v>
      </c>
      <c r="AB37" s="12">
        <f t="shared" si="1"/>
        <v>6489</v>
      </c>
      <c r="AC37" s="12">
        <f t="shared" si="1"/>
        <v>22292365.440000001</v>
      </c>
      <c r="AD37" s="12">
        <f t="shared" si="1"/>
        <v>6487</v>
      </c>
      <c r="AE37" s="12">
        <f t="shared" si="1"/>
        <v>22261851.440000001</v>
      </c>
      <c r="AF37" s="12">
        <f t="shared" si="1"/>
        <v>2</v>
      </c>
      <c r="AG37" s="12">
        <f t="shared" si="1"/>
        <v>30514</v>
      </c>
    </row>
    <row r="39" spans="1:43" x14ac:dyDescent="0.25">
      <c r="A39" t="str">
        <f>B39&amp;C39</f>
        <v>Aberdeen City2015-16</v>
      </c>
      <c r="B39" s="9" t="s">
        <v>1</v>
      </c>
      <c r="C39" t="s">
        <v>270</v>
      </c>
      <c r="D39">
        <v>219</v>
      </c>
      <c r="E39">
        <v>834656</v>
      </c>
      <c r="F39">
        <v>219</v>
      </c>
      <c r="G39">
        <v>834656</v>
      </c>
      <c r="H39">
        <v>0</v>
      </c>
      <c r="I39">
        <v>0</v>
      </c>
      <c r="J39">
        <v>0</v>
      </c>
      <c r="K39">
        <v>0</v>
      </c>
      <c r="L39">
        <v>0</v>
      </c>
      <c r="M39">
        <v>0</v>
      </c>
      <c r="N39">
        <v>0</v>
      </c>
      <c r="O39">
        <v>0</v>
      </c>
      <c r="P39">
        <v>0</v>
      </c>
      <c r="Q39">
        <v>0</v>
      </c>
      <c r="R39">
        <v>0</v>
      </c>
      <c r="S39">
        <v>0</v>
      </c>
      <c r="T39">
        <v>0</v>
      </c>
      <c r="U39">
        <v>0</v>
      </c>
      <c r="V39">
        <v>0</v>
      </c>
      <c r="W39">
        <v>0</v>
      </c>
      <c r="X39">
        <v>0</v>
      </c>
      <c r="Y39">
        <v>0</v>
      </c>
      <c r="Z39">
        <v>0</v>
      </c>
      <c r="AA39">
        <v>0</v>
      </c>
      <c r="AB39">
        <v>219</v>
      </c>
      <c r="AC39">
        <v>834656</v>
      </c>
      <c r="AD39">
        <v>219</v>
      </c>
      <c r="AE39">
        <v>834656</v>
      </c>
      <c r="AF39">
        <v>0</v>
      </c>
      <c r="AG39">
        <v>0</v>
      </c>
    </row>
    <row r="40" spans="1:43" x14ac:dyDescent="0.25">
      <c r="A40" t="str">
        <f t="shared" ref="A40:A70" si="2">B40&amp;C40</f>
        <v>Aberdeenshire2015-16</v>
      </c>
      <c r="B40" s="9" t="s">
        <v>2</v>
      </c>
      <c r="C40" t="s">
        <v>270</v>
      </c>
      <c r="D40">
        <v>194</v>
      </c>
      <c r="E40">
        <v>874907</v>
      </c>
      <c r="F40">
        <v>194</v>
      </c>
      <c r="G40">
        <v>874907</v>
      </c>
      <c r="H40">
        <v>0</v>
      </c>
      <c r="I40">
        <v>0</v>
      </c>
      <c r="J40">
        <v>0</v>
      </c>
      <c r="K40">
        <v>0</v>
      </c>
      <c r="L40">
        <v>0</v>
      </c>
      <c r="M40">
        <v>0</v>
      </c>
      <c r="N40">
        <v>0</v>
      </c>
      <c r="O40">
        <v>0</v>
      </c>
      <c r="P40">
        <v>0</v>
      </c>
      <c r="Q40">
        <v>0</v>
      </c>
      <c r="R40">
        <v>0</v>
      </c>
      <c r="S40">
        <v>0</v>
      </c>
      <c r="T40">
        <v>0</v>
      </c>
      <c r="U40">
        <v>0</v>
      </c>
      <c r="V40">
        <v>0</v>
      </c>
      <c r="W40">
        <v>0</v>
      </c>
      <c r="X40">
        <v>0</v>
      </c>
      <c r="Y40">
        <v>0</v>
      </c>
      <c r="Z40">
        <v>0</v>
      </c>
      <c r="AA40">
        <v>0</v>
      </c>
      <c r="AB40">
        <v>194</v>
      </c>
      <c r="AC40">
        <v>874907</v>
      </c>
      <c r="AD40">
        <v>194</v>
      </c>
      <c r="AE40">
        <v>874907</v>
      </c>
      <c r="AF40">
        <v>0</v>
      </c>
      <c r="AG40">
        <v>0</v>
      </c>
    </row>
    <row r="41" spans="1:43" x14ac:dyDescent="0.25">
      <c r="A41" t="str">
        <f t="shared" si="2"/>
        <v>Angus2015-16</v>
      </c>
      <c r="B41" s="9" t="s">
        <v>3</v>
      </c>
      <c r="C41" t="s">
        <v>270</v>
      </c>
      <c r="D41">
        <v>132</v>
      </c>
      <c r="E41">
        <v>377079</v>
      </c>
      <c r="F41">
        <v>132</v>
      </c>
      <c r="G41">
        <v>377079</v>
      </c>
      <c r="H41">
        <v>0</v>
      </c>
      <c r="I41">
        <v>0</v>
      </c>
      <c r="J41">
        <v>1</v>
      </c>
      <c r="K41">
        <v>13880</v>
      </c>
      <c r="L41">
        <v>1</v>
      </c>
      <c r="M41">
        <v>13880</v>
      </c>
      <c r="N41">
        <v>0</v>
      </c>
      <c r="O41">
        <v>0</v>
      </c>
      <c r="P41">
        <v>0</v>
      </c>
      <c r="Q41">
        <v>0</v>
      </c>
      <c r="R41">
        <v>0</v>
      </c>
      <c r="S41">
        <v>0</v>
      </c>
      <c r="T41">
        <v>0</v>
      </c>
      <c r="U41">
        <v>0</v>
      </c>
      <c r="V41">
        <v>0</v>
      </c>
      <c r="W41">
        <v>0</v>
      </c>
      <c r="X41">
        <v>0</v>
      </c>
      <c r="Y41">
        <v>0</v>
      </c>
      <c r="Z41">
        <v>0</v>
      </c>
      <c r="AA41">
        <v>0</v>
      </c>
      <c r="AB41">
        <v>133</v>
      </c>
      <c r="AC41">
        <v>390959</v>
      </c>
      <c r="AD41">
        <v>133</v>
      </c>
      <c r="AE41">
        <v>390959</v>
      </c>
      <c r="AF41">
        <v>0</v>
      </c>
      <c r="AG41">
        <v>0</v>
      </c>
    </row>
    <row r="42" spans="1:43" x14ac:dyDescent="0.25">
      <c r="A42" t="str">
        <f t="shared" si="2"/>
        <v>Argyll &amp; Bute2015-16</v>
      </c>
      <c r="B42" s="9" t="s">
        <v>4</v>
      </c>
      <c r="C42" t="s">
        <v>270</v>
      </c>
      <c r="D42">
        <v>166</v>
      </c>
      <c r="E42">
        <v>725362</v>
      </c>
      <c r="F42">
        <v>166</v>
      </c>
      <c r="G42">
        <v>725362</v>
      </c>
      <c r="H42">
        <v>0</v>
      </c>
      <c r="I42">
        <v>0</v>
      </c>
      <c r="J42">
        <v>0</v>
      </c>
      <c r="K42">
        <v>0</v>
      </c>
      <c r="L42">
        <v>0</v>
      </c>
      <c r="M42">
        <v>0</v>
      </c>
      <c r="N42">
        <v>0</v>
      </c>
      <c r="O42">
        <v>0</v>
      </c>
      <c r="P42">
        <v>0</v>
      </c>
      <c r="Q42">
        <v>0</v>
      </c>
      <c r="R42">
        <v>0</v>
      </c>
      <c r="S42">
        <v>0</v>
      </c>
      <c r="T42">
        <v>0</v>
      </c>
      <c r="U42">
        <v>0</v>
      </c>
      <c r="V42">
        <v>0</v>
      </c>
      <c r="W42">
        <v>0</v>
      </c>
      <c r="X42">
        <v>0</v>
      </c>
      <c r="Y42">
        <v>0</v>
      </c>
      <c r="Z42">
        <v>0</v>
      </c>
      <c r="AA42">
        <v>0</v>
      </c>
      <c r="AB42">
        <v>166</v>
      </c>
      <c r="AC42">
        <v>725362</v>
      </c>
      <c r="AD42">
        <v>166</v>
      </c>
      <c r="AE42">
        <v>725362</v>
      </c>
      <c r="AF42">
        <v>0</v>
      </c>
      <c r="AG42">
        <v>0</v>
      </c>
    </row>
    <row r="43" spans="1:43" x14ac:dyDescent="0.25">
      <c r="A43" t="str">
        <f t="shared" si="2"/>
        <v>Clackmannanshire2015-16</v>
      </c>
      <c r="B43" s="9" t="s">
        <v>5</v>
      </c>
      <c r="C43" t="s">
        <v>270</v>
      </c>
      <c r="D43">
        <v>33</v>
      </c>
      <c r="E43">
        <v>231843</v>
      </c>
      <c r="F43">
        <v>33</v>
      </c>
      <c r="G43">
        <v>231843</v>
      </c>
      <c r="H43">
        <v>0</v>
      </c>
      <c r="I43">
        <v>0</v>
      </c>
      <c r="J43">
        <v>0</v>
      </c>
      <c r="K43">
        <v>0</v>
      </c>
      <c r="L43">
        <v>0</v>
      </c>
      <c r="M43">
        <v>0</v>
      </c>
      <c r="N43">
        <v>0</v>
      </c>
      <c r="O43">
        <v>0</v>
      </c>
      <c r="P43">
        <v>0</v>
      </c>
      <c r="Q43">
        <v>0</v>
      </c>
      <c r="R43">
        <v>0</v>
      </c>
      <c r="S43">
        <v>0</v>
      </c>
      <c r="T43">
        <v>0</v>
      </c>
      <c r="U43">
        <v>0</v>
      </c>
      <c r="V43">
        <v>0</v>
      </c>
      <c r="W43">
        <v>0</v>
      </c>
      <c r="X43">
        <v>0</v>
      </c>
      <c r="Y43">
        <v>0</v>
      </c>
      <c r="Z43">
        <v>0</v>
      </c>
      <c r="AA43">
        <v>0</v>
      </c>
      <c r="AB43">
        <v>33</v>
      </c>
      <c r="AC43">
        <v>231843</v>
      </c>
      <c r="AD43">
        <v>33</v>
      </c>
      <c r="AE43">
        <v>231843</v>
      </c>
      <c r="AF43">
        <v>0</v>
      </c>
      <c r="AG43">
        <v>0</v>
      </c>
    </row>
    <row r="44" spans="1:43" x14ac:dyDescent="0.25">
      <c r="A44" t="str">
        <f t="shared" si="2"/>
        <v>Dumfries &amp; Galloway2015-16</v>
      </c>
      <c r="B44" s="9" t="s">
        <v>6</v>
      </c>
      <c r="C44" t="s">
        <v>270</v>
      </c>
      <c r="D44">
        <v>270</v>
      </c>
      <c r="E44">
        <v>1127538</v>
      </c>
      <c r="F44">
        <v>270</v>
      </c>
      <c r="G44">
        <v>1127538</v>
      </c>
      <c r="H44">
        <v>0</v>
      </c>
      <c r="I44">
        <v>0</v>
      </c>
      <c r="J44">
        <v>1</v>
      </c>
      <c r="K44">
        <v>164867</v>
      </c>
      <c r="L44">
        <v>1</v>
      </c>
      <c r="M44">
        <v>164867</v>
      </c>
      <c r="N44">
        <v>0</v>
      </c>
      <c r="O44">
        <v>0</v>
      </c>
      <c r="P44">
        <v>0</v>
      </c>
      <c r="Q44">
        <v>0</v>
      </c>
      <c r="R44">
        <v>0</v>
      </c>
      <c r="S44">
        <v>0</v>
      </c>
      <c r="T44">
        <v>0</v>
      </c>
      <c r="U44">
        <v>0</v>
      </c>
      <c r="V44">
        <v>0</v>
      </c>
      <c r="W44">
        <v>0</v>
      </c>
      <c r="X44">
        <v>0</v>
      </c>
      <c r="Y44">
        <v>0</v>
      </c>
      <c r="Z44">
        <v>0</v>
      </c>
      <c r="AA44">
        <v>0</v>
      </c>
      <c r="AB44">
        <v>271</v>
      </c>
      <c r="AC44">
        <v>1292405</v>
      </c>
      <c r="AD44">
        <v>271</v>
      </c>
      <c r="AE44">
        <v>1292405</v>
      </c>
      <c r="AF44">
        <v>0</v>
      </c>
      <c r="AG44">
        <v>0</v>
      </c>
    </row>
    <row r="45" spans="1:43" x14ac:dyDescent="0.25">
      <c r="A45" t="str">
        <f t="shared" si="2"/>
        <v>Dundee City2015-16</v>
      </c>
      <c r="B45" s="9" t="s">
        <v>7</v>
      </c>
      <c r="C45" t="s">
        <v>270</v>
      </c>
      <c r="D45">
        <v>53</v>
      </c>
      <c r="E45">
        <v>232647</v>
      </c>
      <c r="F45">
        <v>53</v>
      </c>
      <c r="G45">
        <v>232647</v>
      </c>
      <c r="H45">
        <v>0</v>
      </c>
      <c r="I45">
        <v>0</v>
      </c>
      <c r="J45">
        <v>0</v>
      </c>
      <c r="K45">
        <v>0</v>
      </c>
      <c r="L45">
        <v>0</v>
      </c>
      <c r="M45">
        <v>0</v>
      </c>
      <c r="N45">
        <v>0</v>
      </c>
      <c r="O45">
        <v>0</v>
      </c>
      <c r="P45">
        <v>0</v>
      </c>
      <c r="Q45">
        <v>0</v>
      </c>
      <c r="R45">
        <v>0</v>
      </c>
      <c r="S45">
        <v>0</v>
      </c>
      <c r="T45">
        <v>0</v>
      </c>
      <c r="U45">
        <v>0</v>
      </c>
      <c r="V45">
        <v>0</v>
      </c>
      <c r="W45">
        <v>0</v>
      </c>
      <c r="X45">
        <v>0</v>
      </c>
      <c r="Y45">
        <v>0</v>
      </c>
      <c r="Z45">
        <v>0</v>
      </c>
      <c r="AA45">
        <v>0</v>
      </c>
      <c r="AB45">
        <v>53</v>
      </c>
      <c r="AC45">
        <v>232647</v>
      </c>
      <c r="AD45">
        <v>53</v>
      </c>
      <c r="AE45">
        <v>232647</v>
      </c>
      <c r="AF45">
        <v>0</v>
      </c>
      <c r="AG45">
        <v>0</v>
      </c>
    </row>
    <row r="46" spans="1:43" x14ac:dyDescent="0.25">
      <c r="A46" t="str">
        <f t="shared" si="2"/>
        <v>East Ayrshire2015-16</v>
      </c>
      <c r="B46" s="9" t="s">
        <v>8</v>
      </c>
      <c r="C46" t="s">
        <v>270</v>
      </c>
      <c r="D46">
        <v>279</v>
      </c>
      <c r="E46">
        <v>711500</v>
      </c>
      <c r="F46">
        <v>279</v>
      </c>
      <c r="G46">
        <v>711500</v>
      </c>
      <c r="H46">
        <v>0</v>
      </c>
      <c r="I46">
        <v>0</v>
      </c>
      <c r="J46">
        <v>0</v>
      </c>
      <c r="K46">
        <v>0</v>
      </c>
      <c r="L46">
        <v>0</v>
      </c>
      <c r="M46">
        <v>0</v>
      </c>
      <c r="N46">
        <v>0</v>
      </c>
      <c r="O46">
        <v>0</v>
      </c>
      <c r="P46">
        <v>0</v>
      </c>
      <c r="Q46">
        <v>0</v>
      </c>
      <c r="R46">
        <v>0</v>
      </c>
      <c r="S46">
        <v>0</v>
      </c>
      <c r="T46">
        <v>0</v>
      </c>
      <c r="U46">
        <v>0</v>
      </c>
      <c r="V46">
        <v>0</v>
      </c>
      <c r="W46">
        <v>0</v>
      </c>
      <c r="X46">
        <v>0</v>
      </c>
      <c r="Y46">
        <v>0</v>
      </c>
      <c r="Z46">
        <v>0</v>
      </c>
      <c r="AA46">
        <v>0</v>
      </c>
      <c r="AB46">
        <v>279</v>
      </c>
      <c r="AC46">
        <v>711500</v>
      </c>
      <c r="AD46">
        <v>279</v>
      </c>
      <c r="AE46">
        <v>711500</v>
      </c>
      <c r="AF46">
        <v>0</v>
      </c>
      <c r="AG46">
        <v>0</v>
      </c>
    </row>
    <row r="47" spans="1:43" x14ac:dyDescent="0.25">
      <c r="A47" t="str">
        <f t="shared" si="2"/>
        <v>East Dunbartonshire2015-16</v>
      </c>
      <c r="B47" s="9" t="s">
        <v>9</v>
      </c>
      <c r="C47" t="s">
        <v>270</v>
      </c>
      <c r="D47">
        <v>141</v>
      </c>
      <c r="E47">
        <v>400103</v>
      </c>
      <c r="F47">
        <v>141</v>
      </c>
      <c r="G47">
        <v>400103</v>
      </c>
      <c r="H47">
        <v>0</v>
      </c>
      <c r="I47">
        <v>0</v>
      </c>
      <c r="J47">
        <v>3</v>
      </c>
      <c r="K47">
        <v>80288</v>
      </c>
      <c r="L47">
        <v>3</v>
      </c>
      <c r="M47">
        <v>80288</v>
      </c>
      <c r="N47">
        <v>0</v>
      </c>
      <c r="O47">
        <v>0</v>
      </c>
      <c r="P47">
        <v>0</v>
      </c>
      <c r="Q47">
        <v>0</v>
      </c>
      <c r="R47">
        <v>0</v>
      </c>
      <c r="S47">
        <v>0</v>
      </c>
      <c r="T47">
        <v>0</v>
      </c>
      <c r="U47">
        <v>0</v>
      </c>
      <c r="V47">
        <v>0</v>
      </c>
      <c r="W47">
        <v>0</v>
      </c>
      <c r="X47">
        <v>0</v>
      </c>
      <c r="Y47">
        <v>0</v>
      </c>
      <c r="Z47">
        <v>0</v>
      </c>
      <c r="AA47">
        <v>0</v>
      </c>
      <c r="AB47">
        <v>144</v>
      </c>
      <c r="AC47">
        <v>480391</v>
      </c>
      <c r="AD47">
        <v>144</v>
      </c>
      <c r="AE47">
        <v>480391</v>
      </c>
      <c r="AF47">
        <v>0</v>
      </c>
      <c r="AG47">
        <v>0</v>
      </c>
    </row>
    <row r="48" spans="1:43" x14ac:dyDescent="0.25">
      <c r="A48" t="str">
        <f t="shared" si="2"/>
        <v>East Lothian2015-16</v>
      </c>
      <c r="B48" s="9" t="s">
        <v>10</v>
      </c>
      <c r="C48" t="s">
        <v>270</v>
      </c>
      <c r="D48">
        <v>63</v>
      </c>
      <c r="E48">
        <v>360966</v>
      </c>
      <c r="F48">
        <v>63</v>
      </c>
      <c r="G48">
        <v>360966</v>
      </c>
      <c r="H48">
        <v>0</v>
      </c>
      <c r="I48">
        <v>0</v>
      </c>
      <c r="J48">
        <v>1</v>
      </c>
      <c r="K48">
        <v>0</v>
      </c>
      <c r="L48">
        <v>1</v>
      </c>
      <c r="M48">
        <v>0</v>
      </c>
      <c r="N48">
        <v>0</v>
      </c>
      <c r="O48">
        <v>0</v>
      </c>
      <c r="P48">
        <v>0</v>
      </c>
      <c r="Q48">
        <v>0</v>
      </c>
      <c r="R48">
        <v>0</v>
      </c>
      <c r="S48">
        <v>0</v>
      </c>
      <c r="T48">
        <v>0</v>
      </c>
      <c r="U48">
        <v>0</v>
      </c>
      <c r="V48">
        <v>1</v>
      </c>
      <c r="W48">
        <v>0</v>
      </c>
      <c r="X48">
        <v>1</v>
      </c>
      <c r="Y48">
        <v>0</v>
      </c>
      <c r="Z48">
        <v>0</v>
      </c>
      <c r="AA48">
        <v>0</v>
      </c>
      <c r="AB48">
        <v>65</v>
      </c>
      <c r="AC48">
        <v>360966</v>
      </c>
      <c r="AD48">
        <v>65</v>
      </c>
      <c r="AE48">
        <v>360966</v>
      </c>
      <c r="AF48">
        <v>0</v>
      </c>
      <c r="AG48">
        <v>0</v>
      </c>
    </row>
    <row r="49" spans="1:33" x14ac:dyDescent="0.25">
      <c r="A49" t="str">
        <f t="shared" si="2"/>
        <v>East Renfrewshire2015-16</v>
      </c>
      <c r="B49" s="9" t="s">
        <v>11</v>
      </c>
      <c r="C49" t="s">
        <v>270</v>
      </c>
      <c r="D49">
        <v>119</v>
      </c>
      <c r="E49">
        <v>301014.36</v>
      </c>
      <c r="F49">
        <v>119</v>
      </c>
      <c r="G49">
        <v>301014.36</v>
      </c>
      <c r="H49">
        <v>0</v>
      </c>
      <c r="I49">
        <v>0</v>
      </c>
      <c r="J49">
        <v>1</v>
      </c>
      <c r="K49">
        <v>7080</v>
      </c>
      <c r="L49">
        <v>1</v>
      </c>
      <c r="M49">
        <v>7080</v>
      </c>
      <c r="N49">
        <v>0</v>
      </c>
      <c r="O49">
        <v>0</v>
      </c>
      <c r="P49">
        <v>0</v>
      </c>
      <c r="Q49">
        <v>0</v>
      </c>
      <c r="R49">
        <v>0</v>
      </c>
      <c r="S49">
        <v>0</v>
      </c>
      <c r="T49">
        <v>0</v>
      </c>
      <c r="U49">
        <v>0</v>
      </c>
      <c r="V49">
        <v>0</v>
      </c>
      <c r="W49">
        <v>0</v>
      </c>
      <c r="X49">
        <v>0</v>
      </c>
      <c r="Y49">
        <v>0</v>
      </c>
      <c r="Z49">
        <v>0</v>
      </c>
      <c r="AA49">
        <v>0</v>
      </c>
      <c r="AB49">
        <v>120</v>
      </c>
      <c r="AC49">
        <v>308094.36</v>
      </c>
      <c r="AD49">
        <v>120</v>
      </c>
      <c r="AE49">
        <v>308094.36</v>
      </c>
      <c r="AF49">
        <v>0</v>
      </c>
      <c r="AG49">
        <v>0</v>
      </c>
    </row>
    <row r="50" spans="1:33" x14ac:dyDescent="0.25">
      <c r="A50" t="str">
        <f t="shared" si="2"/>
        <v>Edinburgh, City of2015-16</v>
      </c>
      <c r="B50" s="9" t="s">
        <v>12</v>
      </c>
      <c r="C50" t="s">
        <v>270</v>
      </c>
      <c r="D50">
        <v>247</v>
      </c>
      <c r="E50">
        <v>1029645</v>
      </c>
      <c r="F50">
        <v>247</v>
      </c>
      <c r="G50">
        <v>1029645</v>
      </c>
      <c r="H50">
        <v>0</v>
      </c>
      <c r="I50">
        <v>0</v>
      </c>
      <c r="J50">
        <v>0</v>
      </c>
      <c r="K50">
        <v>0</v>
      </c>
      <c r="L50">
        <v>0</v>
      </c>
      <c r="M50">
        <v>0</v>
      </c>
      <c r="N50">
        <v>0</v>
      </c>
      <c r="O50">
        <v>0</v>
      </c>
      <c r="P50">
        <v>0</v>
      </c>
      <c r="Q50">
        <v>0</v>
      </c>
      <c r="R50">
        <v>0</v>
      </c>
      <c r="S50">
        <v>0</v>
      </c>
      <c r="T50">
        <v>0</v>
      </c>
      <c r="U50">
        <v>0</v>
      </c>
      <c r="V50">
        <v>0</v>
      </c>
      <c r="W50">
        <v>0</v>
      </c>
      <c r="X50">
        <v>0</v>
      </c>
      <c r="Y50">
        <v>0</v>
      </c>
      <c r="Z50">
        <v>0</v>
      </c>
      <c r="AA50">
        <v>0</v>
      </c>
      <c r="AB50">
        <v>247</v>
      </c>
      <c r="AC50">
        <v>1029645</v>
      </c>
      <c r="AD50">
        <v>247</v>
      </c>
      <c r="AE50">
        <v>1029645</v>
      </c>
      <c r="AF50">
        <v>0</v>
      </c>
      <c r="AG50">
        <v>0</v>
      </c>
    </row>
    <row r="51" spans="1:33" x14ac:dyDescent="0.25">
      <c r="A51" t="str">
        <f t="shared" si="2"/>
        <v>Falkirk2015-16</v>
      </c>
      <c r="B51" s="9" t="s">
        <v>14</v>
      </c>
      <c r="C51" t="s">
        <v>270</v>
      </c>
      <c r="D51">
        <v>83</v>
      </c>
      <c r="E51">
        <v>336289</v>
      </c>
      <c r="F51">
        <v>83</v>
      </c>
      <c r="G51">
        <v>336289</v>
      </c>
      <c r="H51">
        <v>0</v>
      </c>
      <c r="I51">
        <v>0</v>
      </c>
      <c r="J51">
        <v>0</v>
      </c>
      <c r="K51">
        <v>0</v>
      </c>
      <c r="L51">
        <v>0</v>
      </c>
      <c r="M51">
        <v>0</v>
      </c>
      <c r="N51">
        <v>0</v>
      </c>
      <c r="O51">
        <v>0</v>
      </c>
      <c r="P51">
        <v>0</v>
      </c>
      <c r="Q51">
        <v>0</v>
      </c>
      <c r="R51">
        <v>0</v>
      </c>
      <c r="S51">
        <v>0</v>
      </c>
      <c r="T51">
        <v>0</v>
      </c>
      <c r="U51">
        <v>0</v>
      </c>
      <c r="V51">
        <v>11</v>
      </c>
      <c r="W51">
        <v>1510.2</v>
      </c>
      <c r="X51">
        <v>11</v>
      </c>
      <c r="Y51">
        <v>1510.2</v>
      </c>
      <c r="Z51">
        <v>0</v>
      </c>
      <c r="AA51">
        <v>0</v>
      </c>
      <c r="AB51">
        <v>94</v>
      </c>
      <c r="AC51">
        <v>337799.2</v>
      </c>
      <c r="AD51">
        <v>94</v>
      </c>
      <c r="AE51">
        <v>337799.2</v>
      </c>
      <c r="AF51">
        <v>0</v>
      </c>
      <c r="AG51">
        <v>0</v>
      </c>
    </row>
    <row r="52" spans="1:33" x14ac:dyDescent="0.25">
      <c r="A52" t="str">
        <f t="shared" si="2"/>
        <v>Fife2015-16</v>
      </c>
      <c r="B52" s="9" t="s">
        <v>15</v>
      </c>
      <c r="C52" t="s">
        <v>270</v>
      </c>
      <c r="D52">
        <v>252</v>
      </c>
      <c r="E52">
        <v>874000</v>
      </c>
      <c r="F52">
        <v>252</v>
      </c>
      <c r="G52">
        <v>874000</v>
      </c>
      <c r="H52">
        <v>0</v>
      </c>
      <c r="I52">
        <v>0</v>
      </c>
      <c r="J52">
        <v>16</v>
      </c>
      <c r="K52">
        <v>311000</v>
      </c>
      <c r="L52">
        <v>16</v>
      </c>
      <c r="M52">
        <v>311000</v>
      </c>
      <c r="N52">
        <v>0</v>
      </c>
      <c r="O52">
        <v>0</v>
      </c>
      <c r="P52">
        <v>0</v>
      </c>
      <c r="Q52">
        <v>0</v>
      </c>
      <c r="R52">
        <v>0</v>
      </c>
      <c r="S52">
        <v>0</v>
      </c>
      <c r="T52">
        <v>0</v>
      </c>
      <c r="U52">
        <v>0</v>
      </c>
      <c r="V52">
        <v>73</v>
      </c>
      <c r="W52">
        <v>361686</v>
      </c>
      <c r="X52">
        <v>73</v>
      </c>
      <c r="Y52">
        <v>361686</v>
      </c>
      <c r="Z52">
        <v>0</v>
      </c>
      <c r="AA52">
        <v>0</v>
      </c>
      <c r="AB52">
        <v>341</v>
      </c>
      <c r="AC52">
        <v>1546686</v>
      </c>
      <c r="AD52">
        <v>341</v>
      </c>
      <c r="AE52">
        <v>1546686</v>
      </c>
      <c r="AF52">
        <v>0</v>
      </c>
      <c r="AG52">
        <v>0</v>
      </c>
    </row>
    <row r="53" spans="1:33" x14ac:dyDescent="0.25">
      <c r="A53" t="str">
        <f t="shared" si="2"/>
        <v>Glasgow City2015-16</v>
      </c>
      <c r="B53" s="9" t="s">
        <v>16</v>
      </c>
      <c r="C53" t="s">
        <v>270</v>
      </c>
      <c r="D53">
        <v>845</v>
      </c>
      <c r="E53">
        <v>1983512</v>
      </c>
      <c r="F53">
        <v>845</v>
      </c>
      <c r="G53">
        <v>1983512</v>
      </c>
      <c r="H53">
        <v>0</v>
      </c>
      <c r="I53">
        <v>0</v>
      </c>
      <c r="J53">
        <v>2</v>
      </c>
      <c r="K53">
        <v>54023</v>
      </c>
      <c r="L53">
        <v>2</v>
      </c>
      <c r="M53">
        <v>54023</v>
      </c>
      <c r="N53">
        <v>0</v>
      </c>
      <c r="O53">
        <v>0</v>
      </c>
      <c r="P53">
        <v>0</v>
      </c>
      <c r="Q53">
        <v>0</v>
      </c>
      <c r="R53">
        <v>0</v>
      </c>
      <c r="S53">
        <v>0</v>
      </c>
      <c r="T53">
        <v>0</v>
      </c>
      <c r="U53">
        <v>0</v>
      </c>
      <c r="V53">
        <v>0</v>
      </c>
      <c r="W53">
        <v>0</v>
      </c>
      <c r="X53">
        <v>0</v>
      </c>
      <c r="Y53">
        <v>0</v>
      </c>
      <c r="Z53">
        <v>0</v>
      </c>
      <c r="AA53">
        <v>0</v>
      </c>
      <c r="AB53">
        <v>847</v>
      </c>
      <c r="AC53">
        <v>2037535</v>
      </c>
      <c r="AD53">
        <v>847</v>
      </c>
      <c r="AE53">
        <v>2037535</v>
      </c>
      <c r="AF53">
        <v>0</v>
      </c>
      <c r="AG53">
        <v>0</v>
      </c>
    </row>
    <row r="54" spans="1:33" x14ac:dyDescent="0.25">
      <c r="A54" t="str">
        <f t="shared" si="2"/>
        <v>Highland2015-16</v>
      </c>
      <c r="B54" s="9" t="s">
        <v>17</v>
      </c>
      <c r="C54" t="s">
        <v>270</v>
      </c>
      <c r="D54">
        <v>379</v>
      </c>
      <c r="E54">
        <v>1512237</v>
      </c>
      <c r="F54">
        <v>379</v>
      </c>
      <c r="G54">
        <v>1512237</v>
      </c>
      <c r="H54">
        <v>0</v>
      </c>
      <c r="I54">
        <v>0</v>
      </c>
      <c r="J54">
        <v>0</v>
      </c>
      <c r="K54">
        <v>0</v>
      </c>
      <c r="L54">
        <v>0</v>
      </c>
      <c r="M54">
        <v>0</v>
      </c>
      <c r="N54">
        <v>0</v>
      </c>
      <c r="O54">
        <v>0</v>
      </c>
      <c r="P54">
        <v>0</v>
      </c>
      <c r="Q54">
        <v>0</v>
      </c>
      <c r="R54">
        <v>0</v>
      </c>
      <c r="S54">
        <v>0</v>
      </c>
      <c r="T54">
        <v>0</v>
      </c>
      <c r="U54">
        <v>0</v>
      </c>
      <c r="V54">
        <v>28</v>
      </c>
      <c r="W54">
        <v>177111</v>
      </c>
      <c r="X54">
        <v>28</v>
      </c>
      <c r="Y54">
        <v>177111</v>
      </c>
      <c r="Z54">
        <v>0</v>
      </c>
      <c r="AA54">
        <v>0</v>
      </c>
      <c r="AB54">
        <v>407</v>
      </c>
      <c r="AC54">
        <v>1689348</v>
      </c>
      <c r="AD54">
        <v>407</v>
      </c>
      <c r="AE54">
        <v>1689348</v>
      </c>
      <c r="AF54">
        <v>0</v>
      </c>
      <c r="AG54">
        <v>0</v>
      </c>
    </row>
    <row r="55" spans="1:33" x14ac:dyDescent="0.25">
      <c r="A55" t="str">
        <f t="shared" si="2"/>
        <v>Inverclyde2015-16</v>
      </c>
      <c r="B55" s="9" t="s">
        <v>18</v>
      </c>
      <c r="C55" t="s">
        <v>270</v>
      </c>
      <c r="D55">
        <v>169</v>
      </c>
      <c r="E55">
        <v>652149</v>
      </c>
      <c r="F55">
        <v>169</v>
      </c>
      <c r="G55">
        <v>652149</v>
      </c>
      <c r="H55">
        <v>0</v>
      </c>
      <c r="I55">
        <v>0</v>
      </c>
      <c r="J55">
        <v>0</v>
      </c>
      <c r="K55">
        <v>0</v>
      </c>
      <c r="L55">
        <v>0</v>
      </c>
      <c r="M55">
        <v>0</v>
      </c>
      <c r="N55">
        <v>0</v>
      </c>
      <c r="O55">
        <v>0</v>
      </c>
      <c r="P55">
        <v>0</v>
      </c>
      <c r="Q55">
        <v>0</v>
      </c>
      <c r="R55">
        <v>0</v>
      </c>
      <c r="S55">
        <v>0</v>
      </c>
      <c r="T55">
        <v>0</v>
      </c>
      <c r="U55">
        <v>0</v>
      </c>
      <c r="V55">
        <v>5</v>
      </c>
      <c r="W55">
        <v>5492</v>
      </c>
      <c r="X55">
        <v>5</v>
      </c>
      <c r="Y55">
        <v>5492</v>
      </c>
      <c r="Z55">
        <v>0</v>
      </c>
      <c r="AA55">
        <v>0</v>
      </c>
      <c r="AB55">
        <v>174</v>
      </c>
      <c r="AC55">
        <v>657641</v>
      </c>
      <c r="AD55">
        <v>174</v>
      </c>
      <c r="AE55">
        <v>657641</v>
      </c>
      <c r="AF55">
        <v>0</v>
      </c>
      <c r="AG55">
        <v>0</v>
      </c>
    </row>
    <row r="56" spans="1:33" x14ac:dyDescent="0.25">
      <c r="A56" t="str">
        <f t="shared" si="2"/>
        <v>Midlothian2015-16</v>
      </c>
      <c r="B56" s="9" t="s">
        <v>19</v>
      </c>
      <c r="C56" t="s">
        <v>270</v>
      </c>
      <c r="D56">
        <v>80</v>
      </c>
      <c r="E56">
        <v>281816</v>
      </c>
      <c r="F56">
        <v>80</v>
      </c>
      <c r="G56">
        <v>354704.38</v>
      </c>
      <c r="H56">
        <v>0</v>
      </c>
      <c r="I56">
        <v>0</v>
      </c>
      <c r="J56">
        <v>0</v>
      </c>
      <c r="K56">
        <v>0</v>
      </c>
      <c r="L56">
        <v>0</v>
      </c>
      <c r="M56">
        <v>0</v>
      </c>
      <c r="N56">
        <v>0</v>
      </c>
      <c r="O56">
        <v>0</v>
      </c>
      <c r="P56">
        <v>0</v>
      </c>
      <c r="Q56">
        <v>0</v>
      </c>
      <c r="R56">
        <v>0</v>
      </c>
      <c r="S56">
        <v>0</v>
      </c>
      <c r="T56">
        <v>0</v>
      </c>
      <c r="U56">
        <v>0</v>
      </c>
      <c r="V56">
        <v>0</v>
      </c>
      <c r="W56">
        <v>0</v>
      </c>
      <c r="X56">
        <v>0</v>
      </c>
      <c r="Y56">
        <v>0</v>
      </c>
      <c r="Z56">
        <v>0</v>
      </c>
      <c r="AA56">
        <v>0</v>
      </c>
      <c r="AB56">
        <v>80</v>
      </c>
      <c r="AC56">
        <v>281816</v>
      </c>
      <c r="AD56">
        <v>80</v>
      </c>
      <c r="AE56">
        <v>281816</v>
      </c>
      <c r="AF56">
        <v>0</v>
      </c>
      <c r="AG56">
        <v>0</v>
      </c>
    </row>
    <row r="57" spans="1:33" x14ac:dyDescent="0.25">
      <c r="A57" t="str">
        <f t="shared" si="2"/>
        <v>Moray2015-16</v>
      </c>
      <c r="B57" s="9" t="s">
        <v>20</v>
      </c>
      <c r="C57" t="s">
        <v>270</v>
      </c>
      <c r="D57">
        <v>67</v>
      </c>
      <c r="E57">
        <v>341000</v>
      </c>
      <c r="F57">
        <v>67</v>
      </c>
      <c r="G57">
        <v>341000</v>
      </c>
      <c r="H57">
        <v>0</v>
      </c>
      <c r="I57">
        <v>0</v>
      </c>
      <c r="J57">
        <v>2</v>
      </c>
      <c r="K57">
        <v>0</v>
      </c>
      <c r="L57">
        <v>2</v>
      </c>
      <c r="M57">
        <v>0</v>
      </c>
      <c r="N57">
        <v>0</v>
      </c>
      <c r="O57">
        <v>0</v>
      </c>
      <c r="P57">
        <v>0</v>
      </c>
      <c r="Q57">
        <v>0</v>
      </c>
      <c r="R57">
        <v>0</v>
      </c>
      <c r="S57">
        <v>0</v>
      </c>
      <c r="T57">
        <v>0</v>
      </c>
      <c r="U57">
        <v>0</v>
      </c>
      <c r="V57">
        <v>0</v>
      </c>
      <c r="W57">
        <v>0</v>
      </c>
      <c r="X57">
        <v>0</v>
      </c>
      <c r="Y57">
        <v>0</v>
      </c>
      <c r="Z57">
        <v>0</v>
      </c>
      <c r="AA57">
        <v>0</v>
      </c>
      <c r="AB57">
        <v>69</v>
      </c>
      <c r="AC57">
        <v>341000</v>
      </c>
      <c r="AD57">
        <v>69</v>
      </c>
      <c r="AE57">
        <v>341000</v>
      </c>
      <c r="AF57">
        <v>0</v>
      </c>
      <c r="AG57">
        <v>0</v>
      </c>
    </row>
    <row r="58" spans="1:33" x14ac:dyDescent="0.25">
      <c r="A58" t="str">
        <f t="shared" si="2"/>
        <v>Na h-Eileanan Siar2015-16</v>
      </c>
      <c r="B58" s="9" t="s">
        <v>269</v>
      </c>
      <c r="C58" t="s">
        <v>270</v>
      </c>
      <c r="D58">
        <v>98</v>
      </c>
      <c r="E58">
        <v>499363</v>
      </c>
      <c r="F58">
        <v>98</v>
      </c>
      <c r="G58">
        <v>499363</v>
      </c>
      <c r="H58">
        <v>0</v>
      </c>
      <c r="I58">
        <v>0</v>
      </c>
      <c r="J58">
        <v>0</v>
      </c>
      <c r="K58">
        <v>0</v>
      </c>
      <c r="L58">
        <v>0</v>
      </c>
      <c r="M58">
        <v>0</v>
      </c>
      <c r="N58">
        <v>0</v>
      </c>
      <c r="O58">
        <v>0</v>
      </c>
      <c r="P58">
        <v>0</v>
      </c>
      <c r="Q58">
        <v>0</v>
      </c>
      <c r="R58">
        <v>0</v>
      </c>
      <c r="S58">
        <v>0</v>
      </c>
      <c r="T58">
        <v>0</v>
      </c>
      <c r="U58">
        <v>0</v>
      </c>
      <c r="V58">
        <v>0</v>
      </c>
      <c r="W58">
        <v>0</v>
      </c>
      <c r="X58">
        <v>0</v>
      </c>
      <c r="Y58">
        <v>0</v>
      </c>
      <c r="Z58">
        <v>0</v>
      </c>
      <c r="AA58">
        <v>0</v>
      </c>
      <c r="AB58">
        <v>98</v>
      </c>
      <c r="AC58">
        <v>499363</v>
      </c>
      <c r="AD58">
        <v>98</v>
      </c>
      <c r="AE58">
        <v>499363</v>
      </c>
      <c r="AF58">
        <v>0</v>
      </c>
      <c r="AG58">
        <v>0</v>
      </c>
    </row>
    <row r="59" spans="1:33" x14ac:dyDescent="0.25">
      <c r="A59" t="str">
        <f t="shared" si="2"/>
        <v>North Ayrshire2015-16</v>
      </c>
      <c r="B59" t="s">
        <v>21</v>
      </c>
      <c r="C59" t="s">
        <v>270</v>
      </c>
      <c r="D59">
        <v>164</v>
      </c>
      <c r="E59">
        <v>606211</v>
      </c>
      <c r="F59">
        <v>164</v>
      </c>
      <c r="G59">
        <v>606211</v>
      </c>
      <c r="H59">
        <v>0</v>
      </c>
      <c r="I59">
        <v>0</v>
      </c>
      <c r="J59">
        <v>0</v>
      </c>
      <c r="K59">
        <v>0</v>
      </c>
      <c r="L59">
        <v>0</v>
      </c>
      <c r="M59">
        <v>0</v>
      </c>
      <c r="N59">
        <v>0</v>
      </c>
      <c r="O59">
        <v>0</v>
      </c>
      <c r="P59">
        <v>0</v>
      </c>
      <c r="Q59">
        <v>0</v>
      </c>
      <c r="R59">
        <v>0</v>
      </c>
      <c r="S59">
        <v>0</v>
      </c>
      <c r="T59">
        <v>0</v>
      </c>
      <c r="U59">
        <v>0</v>
      </c>
      <c r="V59">
        <v>0</v>
      </c>
      <c r="W59">
        <v>0</v>
      </c>
      <c r="X59">
        <v>0</v>
      </c>
      <c r="Y59">
        <v>0</v>
      </c>
      <c r="Z59">
        <v>0</v>
      </c>
      <c r="AA59">
        <v>0</v>
      </c>
      <c r="AB59">
        <v>164</v>
      </c>
      <c r="AC59">
        <v>606211</v>
      </c>
      <c r="AD59">
        <v>164</v>
      </c>
      <c r="AE59">
        <v>606211</v>
      </c>
      <c r="AF59">
        <v>0</v>
      </c>
      <c r="AG59">
        <v>0</v>
      </c>
    </row>
    <row r="60" spans="1:33" x14ac:dyDescent="0.25">
      <c r="A60" t="str">
        <f t="shared" si="2"/>
        <v>North Lanarkshire2015-16</v>
      </c>
      <c r="B60" s="9" t="s">
        <v>22</v>
      </c>
      <c r="C60" t="s">
        <v>270</v>
      </c>
      <c r="D60">
        <v>403</v>
      </c>
      <c r="E60">
        <v>1352901.83</v>
      </c>
      <c r="F60">
        <v>403</v>
      </c>
      <c r="G60">
        <v>1352901.83</v>
      </c>
      <c r="H60">
        <v>0</v>
      </c>
      <c r="I60">
        <v>0</v>
      </c>
      <c r="J60">
        <v>0</v>
      </c>
      <c r="K60">
        <v>0</v>
      </c>
      <c r="L60">
        <v>0</v>
      </c>
      <c r="M60">
        <v>0</v>
      </c>
      <c r="N60">
        <v>0</v>
      </c>
      <c r="O60">
        <v>0</v>
      </c>
      <c r="P60">
        <v>1</v>
      </c>
      <c r="Q60">
        <v>20000</v>
      </c>
      <c r="R60">
        <v>1</v>
      </c>
      <c r="S60">
        <v>20000</v>
      </c>
      <c r="T60">
        <v>0</v>
      </c>
      <c r="U60">
        <v>0</v>
      </c>
      <c r="V60">
        <v>0</v>
      </c>
      <c r="W60">
        <v>0</v>
      </c>
      <c r="X60">
        <v>0</v>
      </c>
      <c r="Y60">
        <v>0</v>
      </c>
      <c r="Z60">
        <v>0</v>
      </c>
      <c r="AA60">
        <v>0</v>
      </c>
      <c r="AB60">
        <v>404</v>
      </c>
      <c r="AC60">
        <v>1372901.83</v>
      </c>
      <c r="AD60">
        <v>404</v>
      </c>
      <c r="AE60">
        <v>1372901.83</v>
      </c>
      <c r="AF60">
        <v>0</v>
      </c>
      <c r="AG60">
        <v>0</v>
      </c>
    </row>
    <row r="61" spans="1:33" x14ac:dyDescent="0.25">
      <c r="A61" t="str">
        <f t="shared" si="2"/>
        <v>Orkney2015-16</v>
      </c>
      <c r="B61" s="9" t="s">
        <v>23</v>
      </c>
      <c r="C61" t="s">
        <v>270</v>
      </c>
      <c r="D61">
        <v>89</v>
      </c>
      <c r="E61">
        <v>315770</v>
      </c>
      <c r="F61">
        <v>89</v>
      </c>
      <c r="G61">
        <v>315770</v>
      </c>
      <c r="H61">
        <v>0</v>
      </c>
      <c r="I61">
        <v>0</v>
      </c>
      <c r="J61">
        <v>2</v>
      </c>
      <c r="K61">
        <v>85410</v>
      </c>
      <c r="L61">
        <v>2</v>
      </c>
      <c r="M61">
        <v>85410</v>
      </c>
      <c r="N61">
        <v>0</v>
      </c>
      <c r="O61">
        <v>0</v>
      </c>
      <c r="P61">
        <v>0</v>
      </c>
      <c r="Q61">
        <v>0</v>
      </c>
      <c r="R61">
        <v>0</v>
      </c>
      <c r="S61">
        <v>0</v>
      </c>
      <c r="T61">
        <v>0</v>
      </c>
      <c r="U61">
        <v>0</v>
      </c>
      <c r="V61">
        <v>33</v>
      </c>
      <c r="W61">
        <v>990</v>
      </c>
      <c r="X61">
        <v>33</v>
      </c>
      <c r="Y61">
        <v>990</v>
      </c>
      <c r="Z61">
        <v>0</v>
      </c>
      <c r="AA61">
        <v>0</v>
      </c>
      <c r="AB61">
        <v>124</v>
      </c>
      <c r="AC61">
        <v>402170</v>
      </c>
      <c r="AD61">
        <v>124</v>
      </c>
      <c r="AE61">
        <v>402170</v>
      </c>
      <c r="AF61">
        <v>0</v>
      </c>
      <c r="AG61">
        <v>0</v>
      </c>
    </row>
    <row r="62" spans="1:33" x14ac:dyDescent="0.25">
      <c r="A62" t="str">
        <f t="shared" si="2"/>
        <v>Perth &amp; Kinross2015-16</v>
      </c>
      <c r="B62" s="9" t="s">
        <v>24</v>
      </c>
      <c r="C62" t="s">
        <v>270</v>
      </c>
      <c r="D62">
        <v>229</v>
      </c>
      <c r="E62">
        <v>1154072</v>
      </c>
      <c r="F62">
        <v>229</v>
      </c>
      <c r="G62">
        <v>1154072</v>
      </c>
      <c r="H62">
        <v>0</v>
      </c>
      <c r="I62">
        <v>0</v>
      </c>
      <c r="J62">
        <v>1</v>
      </c>
      <c r="K62">
        <v>21175</v>
      </c>
      <c r="L62">
        <v>1</v>
      </c>
      <c r="M62">
        <v>21175</v>
      </c>
      <c r="N62">
        <v>0</v>
      </c>
      <c r="O62">
        <v>0</v>
      </c>
      <c r="P62">
        <v>0</v>
      </c>
      <c r="Q62">
        <v>0</v>
      </c>
      <c r="R62">
        <v>0</v>
      </c>
      <c r="S62">
        <v>0</v>
      </c>
      <c r="T62">
        <v>0</v>
      </c>
      <c r="U62">
        <v>0</v>
      </c>
      <c r="V62">
        <v>0</v>
      </c>
      <c r="W62">
        <v>0</v>
      </c>
      <c r="X62">
        <v>0</v>
      </c>
      <c r="Y62">
        <v>0</v>
      </c>
      <c r="Z62">
        <v>0</v>
      </c>
      <c r="AA62">
        <v>0</v>
      </c>
      <c r="AB62">
        <v>230</v>
      </c>
      <c r="AC62">
        <v>1175247</v>
      </c>
      <c r="AD62">
        <v>230</v>
      </c>
      <c r="AE62">
        <v>1175247</v>
      </c>
      <c r="AF62">
        <v>0</v>
      </c>
      <c r="AG62">
        <v>0</v>
      </c>
    </row>
    <row r="63" spans="1:33" x14ac:dyDescent="0.25">
      <c r="A63" t="str">
        <f t="shared" si="2"/>
        <v>Renfrewshire2015-16</v>
      </c>
      <c r="B63" s="9" t="s">
        <v>25</v>
      </c>
      <c r="C63" t="s">
        <v>270</v>
      </c>
      <c r="D63">
        <v>108</v>
      </c>
      <c r="E63">
        <v>304000</v>
      </c>
      <c r="F63">
        <v>108</v>
      </c>
      <c r="G63">
        <v>304000</v>
      </c>
      <c r="H63">
        <v>0</v>
      </c>
      <c r="I63">
        <v>0</v>
      </c>
      <c r="J63">
        <v>0</v>
      </c>
      <c r="K63">
        <v>0</v>
      </c>
      <c r="L63">
        <v>0</v>
      </c>
      <c r="M63">
        <v>0</v>
      </c>
      <c r="N63">
        <v>0</v>
      </c>
      <c r="O63">
        <v>0</v>
      </c>
      <c r="P63">
        <v>0</v>
      </c>
      <c r="Q63">
        <v>0</v>
      </c>
      <c r="R63">
        <v>0</v>
      </c>
      <c r="S63">
        <v>0</v>
      </c>
      <c r="T63">
        <v>0</v>
      </c>
      <c r="U63">
        <v>0</v>
      </c>
      <c r="V63">
        <v>0</v>
      </c>
      <c r="W63">
        <v>0</v>
      </c>
      <c r="X63">
        <v>0</v>
      </c>
      <c r="Y63">
        <v>0</v>
      </c>
      <c r="Z63">
        <v>0</v>
      </c>
      <c r="AA63">
        <v>0</v>
      </c>
      <c r="AB63">
        <v>108</v>
      </c>
      <c r="AC63">
        <v>304000</v>
      </c>
      <c r="AD63">
        <v>108</v>
      </c>
      <c r="AE63">
        <v>304000</v>
      </c>
      <c r="AF63">
        <v>0</v>
      </c>
      <c r="AG63">
        <v>0</v>
      </c>
    </row>
    <row r="64" spans="1:33" x14ac:dyDescent="0.25">
      <c r="A64" t="str">
        <f t="shared" si="2"/>
        <v>Scottish Borders, The2015-16</v>
      </c>
      <c r="B64" s="9" t="s">
        <v>26</v>
      </c>
      <c r="C64" t="s">
        <v>270</v>
      </c>
      <c r="D64">
        <v>102</v>
      </c>
      <c r="E64">
        <v>381000</v>
      </c>
      <c r="F64">
        <v>102</v>
      </c>
      <c r="G64">
        <v>381000</v>
      </c>
      <c r="H64">
        <v>0</v>
      </c>
      <c r="I64">
        <v>0</v>
      </c>
      <c r="J64">
        <v>0</v>
      </c>
      <c r="K64">
        <v>0</v>
      </c>
      <c r="L64">
        <v>0</v>
      </c>
      <c r="M64">
        <v>0</v>
      </c>
      <c r="N64">
        <v>0</v>
      </c>
      <c r="O64">
        <v>0</v>
      </c>
      <c r="P64">
        <v>0</v>
      </c>
      <c r="Q64">
        <v>0</v>
      </c>
      <c r="R64">
        <v>0</v>
      </c>
      <c r="S64">
        <v>0</v>
      </c>
      <c r="T64">
        <v>0</v>
      </c>
      <c r="U64">
        <v>0</v>
      </c>
      <c r="V64">
        <v>0</v>
      </c>
      <c r="W64">
        <v>0</v>
      </c>
      <c r="X64">
        <v>0</v>
      </c>
      <c r="Y64">
        <v>0</v>
      </c>
      <c r="Z64">
        <v>0</v>
      </c>
      <c r="AA64">
        <v>0</v>
      </c>
      <c r="AB64">
        <v>102</v>
      </c>
      <c r="AC64">
        <v>381000</v>
      </c>
      <c r="AD64">
        <v>102</v>
      </c>
      <c r="AE64">
        <v>381000</v>
      </c>
      <c r="AF64">
        <v>0</v>
      </c>
      <c r="AG64">
        <v>0</v>
      </c>
    </row>
    <row r="65" spans="1:33" x14ac:dyDescent="0.25">
      <c r="A65" t="str">
        <f t="shared" si="2"/>
        <v>Shetland2015-16</v>
      </c>
      <c r="B65" s="9" t="s">
        <v>27</v>
      </c>
      <c r="C65" t="s">
        <v>270</v>
      </c>
      <c r="D65">
        <v>34</v>
      </c>
      <c r="E65">
        <v>258551</v>
      </c>
      <c r="F65">
        <v>34</v>
      </c>
      <c r="G65">
        <v>258551</v>
      </c>
      <c r="H65">
        <v>0</v>
      </c>
      <c r="I65">
        <v>0</v>
      </c>
      <c r="J65">
        <v>0</v>
      </c>
      <c r="K65">
        <v>0</v>
      </c>
      <c r="L65">
        <v>0</v>
      </c>
      <c r="M65">
        <v>0</v>
      </c>
      <c r="N65">
        <v>0</v>
      </c>
      <c r="O65">
        <v>0</v>
      </c>
      <c r="P65">
        <v>0</v>
      </c>
      <c r="Q65">
        <v>0</v>
      </c>
      <c r="R65">
        <v>0</v>
      </c>
      <c r="S65">
        <v>0</v>
      </c>
      <c r="T65">
        <v>0</v>
      </c>
      <c r="U65">
        <v>0</v>
      </c>
      <c r="V65">
        <v>0</v>
      </c>
      <c r="W65">
        <v>0</v>
      </c>
      <c r="X65">
        <v>0</v>
      </c>
      <c r="Y65">
        <v>0</v>
      </c>
      <c r="Z65">
        <v>0</v>
      </c>
      <c r="AA65">
        <v>0</v>
      </c>
      <c r="AB65">
        <v>34</v>
      </c>
      <c r="AC65">
        <v>258551</v>
      </c>
      <c r="AD65">
        <v>34</v>
      </c>
      <c r="AE65">
        <v>258551</v>
      </c>
      <c r="AF65">
        <v>0</v>
      </c>
      <c r="AG65">
        <v>0</v>
      </c>
    </row>
    <row r="66" spans="1:33" x14ac:dyDescent="0.25">
      <c r="A66" t="str">
        <f t="shared" si="2"/>
        <v>South Ayrshire2015-16</v>
      </c>
      <c r="B66" s="9" t="s">
        <v>28</v>
      </c>
      <c r="C66" t="s">
        <v>270</v>
      </c>
      <c r="D66">
        <v>188</v>
      </c>
      <c r="E66">
        <v>670961</v>
      </c>
      <c r="F66">
        <v>188</v>
      </c>
      <c r="G66">
        <v>670961</v>
      </c>
      <c r="H66">
        <v>0</v>
      </c>
      <c r="I66">
        <v>0</v>
      </c>
      <c r="J66">
        <v>0</v>
      </c>
      <c r="K66">
        <v>0</v>
      </c>
      <c r="L66">
        <v>0</v>
      </c>
      <c r="M66">
        <v>0</v>
      </c>
      <c r="N66">
        <v>0</v>
      </c>
      <c r="O66">
        <v>0</v>
      </c>
      <c r="P66">
        <v>0</v>
      </c>
      <c r="Q66">
        <v>0</v>
      </c>
      <c r="R66">
        <v>0</v>
      </c>
      <c r="S66">
        <v>0</v>
      </c>
      <c r="T66">
        <v>0</v>
      </c>
      <c r="U66">
        <v>0</v>
      </c>
      <c r="V66">
        <v>0</v>
      </c>
      <c r="W66">
        <v>0</v>
      </c>
      <c r="X66">
        <v>0</v>
      </c>
      <c r="Y66">
        <v>0</v>
      </c>
      <c r="Z66">
        <v>0</v>
      </c>
      <c r="AA66">
        <v>0</v>
      </c>
      <c r="AB66">
        <v>188</v>
      </c>
      <c r="AC66">
        <v>670961</v>
      </c>
      <c r="AD66">
        <v>188</v>
      </c>
      <c r="AE66">
        <v>670961</v>
      </c>
      <c r="AF66">
        <v>0</v>
      </c>
      <c r="AG66">
        <v>0</v>
      </c>
    </row>
    <row r="67" spans="1:33" x14ac:dyDescent="0.25">
      <c r="A67" t="str">
        <f t="shared" si="2"/>
        <v>South Lanarkshire2015-16</v>
      </c>
      <c r="B67" s="9" t="s">
        <v>29</v>
      </c>
      <c r="C67" t="s">
        <v>270</v>
      </c>
      <c r="D67">
        <v>684</v>
      </c>
      <c r="E67">
        <v>1763234.6099999999</v>
      </c>
      <c r="F67">
        <v>684</v>
      </c>
      <c r="G67">
        <v>1763234.6099999999</v>
      </c>
      <c r="H67">
        <v>0</v>
      </c>
      <c r="I67">
        <v>0</v>
      </c>
      <c r="J67">
        <v>1</v>
      </c>
      <c r="K67">
        <v>18191.59</v>
      </c>
      <c r="L67">
        <v>1</v>
      </c>
      <c r="M67">
        <v>18191.59</v>
      </c>
      <c r="N67">
        <v>0</v>
      </c>
      <c r="O67">
        <v>0</v>
      </c>
      <c r="P67">
        <v>0</v>
      </c>
      <c r="Q67">
        <v>0</v>
      </c>
      <c r="R67">
        <v>0</v>
      </c>
      <c r="S67">
        <v>0</v>
      </c>
      <c r="T67">
        <v>0</v>
      </c>
      <c r="U67">
        <v>0</v>
      </c>
      <c r="V67">
        <v>0</v>
      </c>
      <c r="W67">
        <v>0</v>
      </c>
      <c r="X67">
        <v>0</v>
      </c>
      <c r="Y67">
        <v>0</v>
      </c>
      <c r="Z67">
        <v>0</v>
      </c>
      <c r="AA67">
        <v>0</v>
      </c>
      <c r="AB67">
        <v>685</v>
      </c>
      <c r="AC67">
        <v>1781426.2</v>
      </c>
      <c r="AD67">
        <v>685</v>
      </c>
      <c r="AE67">
        <v>1781426.2</v>
      </c>
      <c r="AF67">
        <v>0</v>
      </c>
      <c r="AG67">
        <v>0</v>
      </c>
    </row>
    <row r="68" spans="1:33" x14ac:dyDescent="0.25">
      <c r="A68" t="str">
        <f t="shared" si="2"/>
        <v>Stirling2015-16</v>
      </c>
      <c r="B68" s="9" t="s">
        <v>30</v>
      </c>
      <c r="C68" t="s">
        <v>270</v>
      </c>
      <c r="D68">
        <v>128</v>
      </c>
      <c r="E68">
        <v>462760</v>
      </c>
      <c r="F68">
        <v>128</v>
      </c>
      <c r="G68">
        <v>462760</v>
      </c>
      <c r="H68">
        <v>0</v>
      </c>
      <c r="I68">
        <v>0</v>
      </c>
      <c r="J68">
        <v>0</v>
      </c>
      <c r="K68">
        <v>0</v>
      </c>
      <c r="L68">
        <v>0</v>
      </c>
      <c r="M68">
        <v>0</v>
      </c>
      <c r="N68">
        <v>0</v>
      </c>
      <c r="O68">
        <v>0</v>
      </c>
      <c r="P68">
        <v>0</v>
      </c>
      <c r="Q68">
        <v>0</v>
      </c>
      <c r="R68">
        <v>0</v>
      </c>
      <c r="S68">
        <v>0</v>
      </c>
      <c r="T68">
        <v>0</v>
      </c>
      <c r="U68">
        <v>0</v>
      </c>
      <c r="V68">
        <v>15</v>
      </c>
      <c r="W68">
        <v>9643</v>
      </c>
      <c r="X68">
        <v>15</v>
      </c>
      <c r="Y68">
        <v>9643</v>
      </c>
      <c r="Z68">
        <v>0</v>
      </c>
      <c r="AA68">
        <v>0</v>
      </c>
      <c r="AB68">
        <v>143</v>
      </c>
      <c r="AC68">
        <v>472403</v>
      </c>
      <c r="AD68">
        <v>143</v>
      </c>
      <c r="AE68">
        <v>472403</v>
      </c>
      <c r="AF68">
        <v>0</v>
      </c>
      <c r="AG68">
        <v>0</v>
      </c>
    </row>
    <row r="69" spans="1:33" x14ac:dyDescent="0.25">
      <c r="A69" t="str">
        <f t="shared" si="2"/>
        <v>West Dunbartonshire2015-16</v>
      </c>
      <c r="B69" s="9" t="s">
        <v>31</v>
      </c>
      <c r="C69" t="s">
        <v>270</v>
      </c>
      <c r="D69">
        <v>79</v>
      </c>
      <c r="E69">
        <v>249860</v>
      </c>
      <c r="F69">
        <v>79</v>
      </c>
      <c r="G69">
        <v>249860</v>
      </c>
      <c r="H69">
        <v>0</v>
      </c>
      <c r="I69">
        <v>0</v>
      </c>
      <c r="J69">
        <v>0</v>
      </c>
      <c r="K69">
        <v>0</v>
      </c>
      <c r="L69">
        <v>0</v>
      </c>
      <c r="M69">
        <v>0</v>
      </c>
      <c r="N69">
        <v>0</v>
      </c>
      <c r="O69">
        <v>0</v>
      </c>
      <c r="P69">
        <v>0</v>
      </c>
      <c r="Q69">
        <v>0</v>
      </c>
      <c r="R69">
        <v>0</v>
      </c>
      <c r="S69">
        <v>0</v>
      </c>
      <c r="T69">
        <v>0</v>
      </c>
      <c r="U69">
        <v>0</v>
      </c>
      <c r="V69">
        <v>0</v>
      </c>
      <c r="W69">
        <v>0</v>
      </c>
      <c r="X69">
        <v>0</v>
      </c>
      <c r="Y69">
        <v>0</v>
      </c>
      <c r="Z69">
        <v>0</v>
      </c>
      <c r="AA69">
        <v>0</v>
      </c>
      <c r="AB69">
        <v>79</v>
      </c>
      <c r="AC69">
        <v>249860</v>
      </c>
      <c r="AD69">
        <v>79</v>
      </c>
      <c r="AE69">
        <v>249860</v>
      </c>
      <c r="AF69">
        <v>0</v>
      </c>
      <c r="AG69">
        <v>0</v>
      </c>
    </row>
    <row r="70" spans="1:33" x14ac:dyDescent="0.25">
      <c r="A70" t="str">
        <f t="shared" si="2"/>
        <v>West Lothian2015-16</v>
      </c>
      <c r="B70" s="9" t="s">
        <v>32</v>
      </c>
      <c r="C70" t="s">
        <v>270</v>
      </c>
      <c r="D70">
        <v>187</v>
      </c>
      <c r="E70">
        <v>574879.32999999996</v>
      </c>
      <c r="F70">
        <v>187</v>
      </c>
      <c r="G70">
        <v>574879.32999999996</v>
      </c>
      <c r="H70">
        <v>0</v>
      </c>
      <c r="I70">
        <v>0</v>
      </c>
      <c r="J70">
        <v>0</v>
      </c>
      <c r="K70">
        <v>0</v>
      </c>
      <c r="L70">
        <v>0</v>
      </c>
      <c r="M70">
        <v>0</v>
      </c>
      <c r="N70">
        <v>0</v>
      </c>
      <c r="O70">
        <v>0</v>
      </c>
      <c r="P70">
        <v>0</v>
      </c>
      <c r="Q70">
        <v>0</v>
      </c>
      <c r="R70">
        <v>0</v>
      </c>
      <c r="S70">
        <v>0</v>
      </c>
      <c r="T70">
        <v>0</v>
      </c>
      <c r="U70">
        <v>0</v>
      </c>
      <c r="V70">
        <v>0</v>
      </c>
      <c r="W70">
        <v>0</v>
      </c>
      <c r="X70">
        <v>0</v>
      </c>
      <c r="Y70">
        <v>0</v>
      </c>
      <c r="Z70">
        <v>0</v>
      </c>
      <c r="AA70">
        <v>0</v>
      </c>
      <c r="AB70">
        <v>187</v>
      </c>
      <c r="AC70">
        <v>574879.32999999996</v>
      </c>
      <c r="AD70">
        <v>187</v>
      </c>
      <c r="AE70">
        <v>574879.32999999996</v>
      </c>
      <c r="AF70">
        <v>0</v>
      </c>
      <c r="AG70">
        <v>0</v>
      </c>
    </row>
    <row r="71" spans="1:33" x14ac:dyDescent="0.25">
      <c r="B71" s="9"/>
    </row>
    <row r="73" spans="1:33" x14ac:dyDescent="0.25">
      <c r="A73" t="str">
        <f>B73&amp;C73</f>
        <v>Scotland2015-16</v>
      </c>
      <c r="B73" s="9" t="s">
        <v>33</v>
      </c>
      <c r="C73" t="s">
        <v>270</v>
      </c>
      <c r="D73" s="12">
        <f>SUM(D39:D70)</f>
        <v>6284</v>
      </c>
      <c r="E73" s="12">
        <f t="shared" ref="E73:AG73" si="3">SUM(E39:E70)</f>
        <v>21781827.129999995</v>
      </c>
      <c r="F73" s="12">
        <f t="shared" si="3"/>
        <v>6284</v>
      </c>
      <c r="G73" s="12">
        <f t="shared" si="3"/>
        <v>21854715.509999998</v>
      </c>
      <c r="H73" s="12">
        <f t="shared" si="3"/>
        <v>0</v>
      </c>
      <c r="I73" s="12">
        <f t="shared" si="3"/>
        <v>0</v>
      </c>
      <c r="J73" s="12">
        <f t="shared" si="3"/>
        <v>31</v>
      </c>
      <c r="K73" s="12">
        <f t="shared" si="3"/>
        <v>755914.59</v>
      </c>
      <c r="L73" s="12">
        <f t="shared" si="3"/>
        <v>31</v>
      </c>
      <c r="M73" s="12">
        <f t="shared" si="3"/>
        <v>755914.59</v>
      </c>
      <c r="N73" s="12">
        <f t="shared" si="3"/>
        <v>0</v>
      </c>
      <c r="O73" s="12">
        <f t="shared" si="3"/>
        <v>0</v>
      </c>
      <c r="P73" s="12">
        <f t="shared" si="3"/>
        <v>1</v>
      </c>
      <c r="Q73" s="12">
        <f t="shared" si="3"/>
        <v>20000</v>
      </c>
      <c r="R73" s="12">
        <f t="shared" si="3"/>
        <v>1</v>
      </c>
      <c r="S73" s="12">
        <f t="shared" si="3"/>
        <v>20000</v>
      </c>
      <c r="T73" s="12">
        <f t="shared" si="3"/>
        <v>0</v>
      </c>
      <c r="U73" s="12">
        <f t="shared" si="3"/>
        <v>0</v>
      </c>
      <c r="V73" s="12">
        <f t="shared" si="3"/>
        <v>166</v>
      </c>
      <c r="W73" s="12">
        <f t="shared" si="3"/>
        <v>556432.19999999995</v>
      </c>
      <c r="X73" s="12">
        <f t="shared" si="3"/>
        <v>166</v>
      </c>
      <c r="Y73" s="12">
        <f t="shared" si="3"/>
        <v>556432.19999999995</v>
      </c>
      <c r="Z73" s="12">
        <f t="shared" si="3"/>
        <v>0</v>
      </c>
      <c r="AA73" s="12">
        <f t="shared" si="3"/>
        <v>0</v>
      </c>
      <c r="AB73" s="12">
        <f t="shared" si="3"/>
        <v>6482</v>
      </c>
      <c r="AC73" s="12">
        <f t="shared" si="3"/>
        <v>23114173.919999998</v>
      </c>
      <c r="AD73" s="12">
        <f t="shared" si="3"/>
        <v>6482</v>
      </c>
      <c r="AE73" s="12">
        <f t="shared" si="3"/>
        <v>23114173.919999998</v>
      </c>
      <c r="AF73" s="12">
        <f t="shared" si="3"/>
        <v>0</v>
      </c>
      <c r="AG73" s="12">
        <f t="shared" si="3"/>
        <v>0</v>
      </c>
    </row>
    <row r="75" spans="1:33" x14ac:dyDescent="0.25">
      <c r="A75" t="str">
        <f>B75&amp;C75</f>
        <v>Aberdeen City2016-17</v>
      </c>
      <c r="B75" s="9" t="s">
        <v>1</v>
      </c>
      <c r="C75" t="s">
        <v>276</v>
      </c>
      <c r="D75">
        <v>223</v>
      </c>
      <c r="E75">
        <v>777627</v>
      </c>
      <c r="F75">
        <v>223</v>
      </c>
      <c r="G75">
        <v>777627</v>
      </c>
      <c r="H75">
        <v>0</v>
      </c>
      <c r="I75">
        <v>0</v>
      </c>
      <c r="J75">
        <v>0</v>
      </c>
      <c r="K75">
        <v>0</v>
      </c>
      <c r="L75">
        <v>0</v>
      </c>
      <c r="M75">
        <v>0</v>
      </c>
      <c r="N75">
        <v>0</v>
      </c>
      <c r="O75">
        <v>0</v>
      </c>
      <c r="P75">
        <v>0</v>
      </c>
      <c r="Q75">
        <v>0</v>
      </c>
      <c r="R75">
        <v>0</v>
      </c>
      <c r="S75">
        <v>0</v>
      </c>
      <c r="T75">
        <v>0</v>
      </c>
      <c r="U75">
        <v>0</v>
      </c>
      <c r="V75">
        <v>0</v>
      </c>
      <c r="W75">
        <v>0</v>
      </c>
      <c r="X75">
        <v>0</v>
      </c>
      <c r="Y75">
        <v>0</v>
      </c>
      <c r="Z75">
        <v>0</v>
      </c>
      <c r="AA75">
        <v>0</v>
      </c>
      <c r="AB75">
        <v>223</v>
      </c>
      <c r="AC75">
        <v>777627</v>
      </c>
      <c r="AD75">
        <v>223</v>
      </c>
      <c r="AE75">
        <v>777627</v>
      </c>
      <c r="AF75">
        <v>0</v>
      </c>
      <c r="AG75">
        <v>0</v>
      </c>
    </row>
    <row r="76" spans="1:33" x14ac:dyDescent="0.25">
      <c r="A76" t="str">
        <f t="shared" ref="A76:A106" si="4">B76&amp;C76</f>
        <v>Aberdeenshire2016-17</v>
      </c>
      <c r="B76" s="9" t="s">
        <v>2</v>
      </c>
      <c r="C76" t="s">
        <v>276</v>
      </c>
      <c r="D76">
        <v>210</v>
      </c>
      <c r="E76">
        <v>976844</v>
      </c>
      <c r="F76">
        <v>210</v>
      </c>
      <c r="G76">
        <v>976844</v>
      </c>
      <c r="H76">
        <v>0</v>
      </c>
      <c r="I76">
        <v>0</v>
      </c>
      <c r="J76">
        <v>0</v>
      </c>
      <c r="K76">
        <v>0</v>
      </c>
      <c r="L76">
        <v>0</v>
      </c>
      <c r="M76">
        <v>0</v>
      </c>
      <c r="N76">
        <v>0</v>
      </c>
      <c r="O76">
        <v>0</v>
      </c>
      <c r="P76">
        <v>0</v>
      </c>
      <c r="Q76">
        <v>0</v>
      </c>
      <c r="R76">
        <v>0</v>
      </c>
      <c r="S76">
        <v>0</v>
      </c>
      <c r="T76">
        <v>0</v>
      </c>
      <c r="U76">
        <v>0</v>
      </c>
      <c r="V76">
        <v>0</v>
      </c>
      <c r="W76">
        <v>0</v>
      </c>
      <c r="X76">
        <v>0</v>
      </c>
      <c r="Y76">
        <v>0</v>
      </c>
      <c r="Z76">
        <v>0</v>
      </c>
      <c r="AA76">
        <v>0</v>
      </c>
      <c r="AB76">
        <v>210</v>
      </c>
      <c r="AC76">
        <v>976844</v>
      </c>
      <c r="AD76">
        <v>210</v>
      </c>
      <c r="AE76">
        <v>976844</v>
      </c>
      <c r="AF76">
        <v>0</v>
      </c>
      <c r="AG76">
        <v>0</v>
      </c>
    </row>
    <row r="77" spans="1:33" x14ac:dyDescent="0.25">
      <c r="A77" t="str">
        <f t="shared" si="4"/>
        <v>Angus2016-17</v>
      </c>
      <c r="B77" s="9" t="s">
        <v>3</v>
      </c>
      <c r="C77" t="s">
        <v>276</v>
      </c>
      <c r="D77">
        <v>102</v>
      </c>
      <c r="E77">
        <v>273180</v>
      </c>
      <c r="F77">
        <v>102</v>
      </c>
      <c r="G77">
        <v>273180</v>
      </c>
      <c r="H77">
        <v>0</v>
      </c>
      <c r="I77">
        <v>0</v>
      </c>
      <c r="J77">
        <v>2</v>
      </c>
      <c r="K77">
        <v>11032</v>
      </c>
      <c r="L77">
        <v>2</v>
      </c>
      <c r="M77">
        <v>11032</v>
      </c>
      <c r="N77">
        <v>0</v>
      </c>
      <c r="O77">
        <v>0</v>
      </c>
      <c r="P77">
        <v>0</v>
      </c>
      <c r="Q77">
        <v>0</v>
      </c>
      <c r="R77">
        <v>0</v>
      </c>
      <c r="S77">
        <v>0</v>
      </c>
      <c r="T77">
        <v>0</v>
      </c>
      <c r="U77">
        <v>0</v>
      </c>
      <c r="V77">
        <v>0</v>
      </c>
      <c r="W77">
        <v>0</v>
      </c>
      <c r="X77">
        <v>0</v>
      </c>
      <c r="Y77">
        <v>0</v>
      </c>
      <c r="Z77">
        <v>0</v>
      </c>
      <c r="AA77">
        <v>0</v>
      </c>
      <c r="AB77">
        <v>104</v>
      </c>
      <c r="AC77">
        <v>284212</v>
      </c>
      <c r="AD77">
        <v>104</v>
      </c>
      <c r="AE77">
        <v>284212</v>
      </c>
      <c r="AF77">
        <v>0</v>
      </c>
      <c r="AG77">
        <v>0</v>
      </c>
    </row>
    <row r="78" spans="1:33" x14ac:dyDescent="0.25">
      <c r="A78" t="str">
        <f t="shared" si="4"/>
        <v>Argyll &amp; Bute2016-17</v>
      </c>
      <c r="B78" s="9" t="s">
        <v>4</v>
      </c>
      <c r="C78" t="s">
        <v>276</v>
      </c>
      <c r="D78">
        <v>167</v>
      </c>
      <c r="E78">
        <v>784939</v>
      </c>
      <c r="F78">
        <v>167</v>
      </c>
      <c r="G78">
        <v>784939</v>
      </c>
      <c r="H78">
        <v>0</v>
      </c>
      <c r="I78">
        <v>0</v>
      </c>
      <c r="J78">
        <v>0</v>
      </c>
      <c r="K78">
        <v>0</v>
      </c>
      <c r="L78">
        <v>0</v>
      </c>
      <c r="M78">
        <v>0</v>
      </c>
      <c r="N78">
        <v>0</v>
      </c>
      <c r="O78">
        <v>0</v>
      </c>
      <c r="P78">
        <v>0</v>
      </c>
      <c r="Q78">
        <v>0</v>
      </c>
      <c r="R78">
        <v>0</v>
      </c>
      <c r="S78">
        <v>0</v>
      </c>
      <c r="T78">
        <v>0</v>
      </c>
      <c r="U78">
        <v>0</v>
      </c>
      <c r="V78">
        <v>0</v>
      </c>
      <c r="W78">
        <v>0</v>
      </c>
      <c r="X78">
        <v>0</v>
      </c>
      <c r="Y78">
        <v>0</v>
      </c>
      <c r="Z78">
        <v>0</v>
      </c>
      <c r="AA78">
        <v>0</v>
      </c>
      <c r="AB78">
        <v>167</v>
      </c>
      <c r="AC78">
        <v>784939</v>
      </c>
      <c r="AD78">
        <v>167</v>
      </c>
      <c r="AE78">
        <v>784939</v>
      </c>
      <c r="AF78">
        <v>0</v>
      </c>
      <c r="AG78">
        <v>0</v>
      </c>
    </row>
    <row r="79" spans="1:33" x14ac:dyDescent="0.25">
      <c r="A79" t="str">
        <f t="shared" si="4"/>
        <v>Clackmannanshire2016-17</v>
      </c>
      <c r="B79" s="9" t="s">
        <v>5</v>
      </c>
      <c r="C79" t="s">
        <v>276</v>
      </c>
      <c r="D79">
        <v>25</v>
      </c>
      <c r="E79">
        <v>129386</v>
      </c>
      <c r="F79">
        <v>25</v>
      </c>
      <c r="G79">
        <v>129386</v>
      </c>
      <c r="H79">
        <v>0</v>
      </c>
      <c r="I79">
        <v>0</v>
      </c>
      <c r="J79">
        <v>2</v>
      </c>
      <c r="K79">
        <v>24524</v>
      </c>
      <c r="L79">
        <v>2</v>
      </c>
      <c r="M79">
        <v>24524</v>
      </c>
      <c r="N79">
        <v>0</v>
      </c>
      <c r="O79">
        <v>0</v>
      </c>
      <c r="P79">
        <v>0</v>
      </c>
      <c r="Q79">
        <v>0</v>
      </c>
      <c r="R79">
        <v>0</v>
      </c>
      <c r="S79">
        <v>0</v>
      </c>
      <c r="T79">
        <v>0</v>
      </c>
      <c r="U79">
        <v>0</v>
      </c>
      <c r="V79">
        <v>0</v>
      </c>
      <c r="W79">
        <v>0</v>
      </c>
      <c r="X79">
        <v>0</v>
      </c>
      <c r="Y79">
        <v>0</v>
      </c>
      <c r="Z79">
        <v>0</v>
      </c>
      <c r="AA79">
        <v>0</v>
      </c>
      <c r="AB79">
        <v>27</v>
      </c>
      <c r="AC79">
        <v>153910</v>
      </c>
      <c r="AD79">
        <v>27</v>
      </c>
      <c r="AE79">
        <v>153910</v>
      </c>
      <c r="AF79">
        <v>0</v>
      </c>
      <c r="AG79">
        <v>0</v>
      </c>
    </row>
    <row r="80" spans="1:33" x14ac:dyDescent="0.25">
      <c r="A80" t="str">
        <f t="shared" si="4"/>
        <v>Dumfries &amp; Galloway2016-17</v>
      </c>
      <c r="B80" s="9" t="s">
        <v>6</v>
      </c>
      <c r="C80" t="s">
        <v>276</v>
      </c>
      <c r="D80">
        <v>220</v>
      </c>
      <c r="E80">
        <v>1030763</v>
      </c>
      <c r="F80">
        <v>220</v>
      </c>
      <c r="G80">
        <v>1030763</v>
      </c>
      <c r="H80">
        <v>0</v>
      </c>
      <c r="I80">
        <v>0</v>
      </c>
      <c r="J80">
        <v>0</v>
      </c>
      <c r="K80">
        <v>0</v>
      </c>
      <c r="L80">
        <v>0</v>
      </c>
      <c r="M80">
        <v>0</v>
      </c>
      <c r="N80">
        <v>0</v>
      </c>
      <c r="O80">
        <v>0</v>
      </c>
      <c r="P80">
        <v>0</v>
      </c>
      <c r="Q80">
        <v>0</v>
      </c>
      <c r="R80">
        <v>0</v>
      </c>
      <c r="S80">
        <v>0</v>
      </c>
      <c r="T80">
        <v>0</v>
      </c>
      <c r="U80">
        <v>0</v>
      </c>
      <c r="V80">
        <v>0</v>
      </c>
      <c r="W80">
        <v>0</v>
      </c>
      <c r="X80">
        <v>0</v>
      </c>
      <c r="Y80">
        <v>0</v>
      </c>
      <c r="Z80">
        <v>0</v>
      </c>
      <c r="AA80">
        <v>0</v>
      </c>
      <c r="AB80">
        <v>220</v>
      </c>
      <c r="AC80">
        <v>1030763</v>
      </c>
      <c r="AD80">
        <v>220</v>
      </c>
      <c r="AE80">
        <v>1030763</v>
      </c>
      <c r="AF80">
        <v>0</v>
      </c>
      <c r="AG80">
        <v>0</v>
      </c>
    </row>
    <row r="81" spans="1:33" x14ac:dyDescent="0.25">
      <c r="A81" t="str">
        <f t="shared" si="4"/>
        <v>Dundee City2016-17</v>
      </c>
      <c r="B81" s="9" t="s">
        <v>7</v>
      </c>
      <c r="C81" t="s">
        <v>276</v>
      </c>
      <c r="D81">
        <v>66</v>
      </c>
      <c r="E81">
        <v>196662</v>
      </c>
      <c r="F81">
        <v>66</v>
      </c>
      <c r="G81">
        <v>196662</v>
      </c>
      <c r="H81">
        <v>0</v>
      </c>
      <c r="I81">
        <v>0</v>
      </c>
      <c r="J81">
        <v>0</v>
      </c>
      <c r="K81">
        <v>0</v>
      </c>
      <c r="L81">
        <v>0</v>
      </c>
      <c r="M81">
        <v>0</v>
      </c>
      <c r="N81">
        <v>0</v>
      </c>
      <c r="O81">
        <v>0</v>
      </c>
      <c r="P81">
        <v>0</v>
      </c>
      <c r="Q81">
        <v>0</v>
      </c>
      <c r="R81">
        <v>0</v>
      </c>
      <c r="S81">
        <v>0</v>
      </c>
      <c r="T81">
        <v>0</v>
      </c>
      <c r="U81">
        <v>0</v>
      </c>
      <c r="V81">
        <v>0</v>
      </c>
      <c r="W81">
        <v>0</v>
      </c>
      <c r="X81">
        <v>0</v>
      </c>
      <c r="Y81">
        <v>0</v>
      </c>
      <c r="Z81">
        <v>0</v>
      </c>
      <c r="AA81">
        <v>0</v>
      </c>
      <c r="AB81">
        <v>66</v>
      </c>
      <c r="AC81">
        <v>196662</v>
      </c>
      <c r="AD81">
        <v>66</v>
      </c>
      <c r="AE81">
        <v>196662</v>
      </c>
      <c r="AF81">
        <v>0</v>
      </c>
      <c r="AG81">
        <v>0</v>
      </c>
    </row>
    <row r="82" spans="1:33" x14ac:dyDescent="0.25">
      <c r="A82" t="str">
        <f t="shared" si="4"/>
        <v>East Ayrshire2016-17</v>
      </c>
      <c r="B82" s="9" t="s">
        <v>8</v>
      </c>
      <c r="C82" t="s">
        <v>276</v>
      </c>
      <c r="D82">
        <v>236</v>
      </c>
      <c r="E82">
        <v>733071.18</v>
      </c>
      <c r="F82">
        <v>236</v>
      </c>
      <c r="G82">
        <v>733071.18</v>
      </c>
      <c r="H82">
        <v>0</v>
      </c>
      <c r="I82">
        <v>0</v>
      </c>
      <c r="J82">
        <v>0</v>
      </c>
      <c r="K82">
        <v>0</v>
      </c>
      <c r="L82">
        <v>0</v>
      </c>
      <c r="M82">
        <v>0</v>
      </c>
      <c r="N82">
        <v>0</v>
      </c>
      <c r="O82">
        <v>0</v>
      </c>
      <c r="P82">
        <v>0</v>
      </c>
      <c r="Q82">
        <v>0</v>
      </c>
      <c r="R82">
        <v>0</v>
      </c>
      <c r="S82">
        <v>0</v>
      </c>
      <c r="T82">
        <v>0</v>
      </c>
      <c r="U82">
        <v>0</v>
      </c>
      <c r="V82">
        <v>0</v>
      </c>
      <c r="W82">
        <v>0</v>
      </c>
      <c r="X82">
        <v>0</v>
      </c>
      <c r="Y82">
        <v>0</v>
      </c>
      <c r="Z82">
        <v>0</v>
      </c>
      <c r="AA82">
        <v>0</v>
      </c>
      <c r="AB82">
        <v>236</v>
      </c>
      <c r="AC82">
        <v>733071.18</v>
      </c>
      <c r="AD82">
        <v>236</v>
      </c>
      <c r="AE82">
        <v>733071.18</v>
      </c>
      <c r="AF82">
        <v>0</v>
      </c>
      <c r="AG82">
        <v>0</v>
      </c>
    </row>
    <row r="83" spans="1:33" x14ac:dyDescent="0.25">
      <c r="A83" t="str">
        <f t="shared" si="4"/>
        <v>East Dunbartonshire2016-17</v>
      </c>
      <c r="B83" s="9" t="s">
        <v>9</v>
      </c>
      <c r="C83" t="s">
        <v>276</v>
      </c>
      <c r="D83">
        <v>109</v>
      </c>
      <c r="E83">
        <v>173000</v>
      </c>
      <c r="F83">
        <v>109</v>
      </c>
      <c r="G83">
        <v>173000</v>
      </c>
      <c r="H83">
        <v>0</v>
      </c>
      <c r="I83">
        <v>0</v>
      </c>
      <c r="J83">
        <v>0</v>
      </c>
      <c r="K83">
        <v>0</v>
      </c>
      <c r="L83">
        <v>0</v>
      </c>
      <c r="M83">
        <v>0</v>
      </c>
      <c r="N83">
        <v>0</v>
      </c>
      <c r="O83">
        <v>0</v>
      </c>
      <c r="P83">
        <v>0</v>
      </c>
      <c r="Q83">
        <v>0</v>
      </c>
      <c r="R83">
        <v>0</v>
      </c>
      <c r="S83">
        <v>0</v>
      </c>
      <c r="T83">
        <v>0</v>
      </c>
      <c r="U83">
        <v>0</v>
      </c>
      <c r="V83">
        <v>1</v>
      </c>
      <c r="W83">
        <v>7850</v>
      </c>
      <c r="X83">
        <v>1</v>
      </c>
      <c r="Y83">
        <v>7850</v>
      </c>
      <c r="Z83">
        <v>0</v>
      </c>
      <c r="AA83">
        <v>0</v>
      </c>
      <c r="AB83">
        <v>110</v>
      </c>
      <c r="AC83">
        <v>180850</v>
      </c>
      <c r="AD83">
        <v>110</v>
      </c>
      <c r="AE83">
        <v>180850</v>
      </c>
      <c r="AF83">
        <v>0</v>
      </c>
      <c r="AG83">
        <v>0</v>
      </c>
    </row>
    <row r="84" spans="1:33" x14ac:dyDescent="0.25">
      <c r="A84" t="str">
        <f t="shared" si="4"/>
        <v>East Lothian2016-17</v>
      </c>
      <c r="B84" s="9" t="s">
        <v>10</v>
      </c>
      <c r="C84" t="s">
        <v>276</v>
      </c>
      <c r="D84">
        <v>68</v>
      </c>
      <c r="E84">
        <v>631414</v>
      </c>
      <c r="F84">
        <v>68</v>
      </c>
      <c r="G84">
        <v>631414</v>
      </c>
      <c r="H84">
        <v>0</v>
      </c>
      <c r="I84">
        <v>0</v>
      </c>
      <c r="J84">
        <v>0</v>
      </c>
      <c r="K84">
        <v>0</v>
      </c>
      <c r="L84">
        <v>0</v>
      </c>
      <c r="M84">
        <v>0</v>
      </c>
      <c r="N84">
        <v>0</v>
      </c>
      <c r="O84">
        <v>0</v>
      </c>
      <c r="P84">
        <v>0</v>
      </c>
      <c r="Q84">
        <v>0</v>
      </c>
      <c r="R84">
        <v>0</v>
      </c>
      <c r="S84">
        <v>0</v>
      </c>
      <c r="T84">
        <v>0</v>
      </c>
      <c r="U84">
        <v>0</v>
      </c>
      <c r="V84">
        <v>0</v>
      </c>
      <c r="W84">
        <v>0</v>
      </c>
      <c r="X84">
        <v>0</v>
      </c>
      <c r="Y84">
        <v>0</v>
      </c>
      <c r="Z84">
        <v>0</v>
      </c>
      <c r="AA84">
        <v>0</v>
      </c>
      <c r="AB84">
        <v>68</v>
      </c>
      <c r="AC84">
        <v>631414</v>
      </c>
      <c r="AD84">
        <v>68</v>
      </c>
      <c r="AE84">
        <v>631414</v>
      </c>
      <c r="AF84">
        <v>0</v>
      </c>
      <c r="AG84">
        <v>0</v>
      </c>
    </row>
    <row r="85" spans="1:33" x14ac:dyDescent="0.25">
      <c r="A85" t="str">
        <f t="shared" si="4"/>
        <v>East Renfrewshire2016-17</v>
      </c>
      <c r="B85" s="9" t="s">
        <v>11</v>
      </c>
      <c r="C85" t="s">
        <v>276</v>
      </c>
      <c r="D85">
        <v>76</v>
      </c>
      <c r="E85">
        <v>246422.39999999997</v>
      </c>
      <c r="F85">
        <v>76</v>
      </c>
      <c r="G85">
        <v>246422.39999999997</v>
      </c>
      <c r="H85">
        <v>0</v>
      </c>
      <c r="I85">
        <v>0</v>
      </c>
      <c r="J85">
        <v>0</v>
      </c>
      <c r="K85">
        <v>0</v>
      </c>
      <c r="L85">
        <v>0</v>
      </c>
      <c r="M85">
        <v>0</v>
      </c>
      <c r="N85">
        <v>0</v>
      </c>
      <c r="O85">
        <v>0</v>
      </c>
      <c r="P85">
        <v>0</v>
      </c>
      <c r="Q85">
        <v>0</v>
      </c>
      <c r="R85">
        <v>0</v>
      </c>
      <c r="S85">
        <v>0</v>
      </c>
      <c r="T85">
        <v>0</v>
      </c>
      <c r="U85">
        <v>0</v>
      </c>
      <c r="V85">
        <v>0</v>
      </c>
      <c r="W85">
        <v>0</v>
      </c>
      <c r="X85">
        <v>0</v>
      </c>
      <c r="Y85">
        <v>0</v>
      </c>
      <c r="Z85">
        <v>0</v>
      </c>
      <c r="AA85">
        <v>0</v>
      </c>
      <c r="AB85">
        <v>76</v>
      </c>
      <c r="AC85">
        <v>246422.39999999997</v>
      </c>
      <c r="AD85">
        <v>76</v>
      </c>
      <c r="AE85">
        <v>246422.39999999997</v>
      </c>
      <c r="AF85">
        <v>0</v>
      </c>
      <c r="AG85">
        <v>0</v>
      </c>
    </row>
    <row r="86" spans="1:33" s="50" customFormat="1" x14ac:dyDescent="0.25">
      <c r="A86" s="50" t="str">
        <f t="shared" si="4"/>
        <v>Edinburgh, City of2016-17</v>
      </c>
      <c r="B86" s="48" t="s">
        <v>12</v>
      </c>
      <c r="C86" s="50" t="s">
        <v>276</v>
      </c>
      <c r="D86" s="50">
        <v>247</v>
      </c>
      <c r="E86" s="50">
        <v>1029645</v>
      </c>
      <c r="F86" s="50">
        <v>247</v>
      </c>
      <c r="G86" s="50">
        <v>1029645</v>
      </c>
      <c r="H86" s="50">
        <v>0</v>
      </c>
      <c r="I86" s="50">
        <v>0</v>
      </c>
      <c r="J86" s="50">
        <v>0</v>
      </c>
      <c r="K86" s="50">
        <v>0</v>
      </c>
      <c r="L86" s="50">
        <v>0</v>
      </c>
      <c r="M86" s="50">
        <v>0</v>
      </c>
      <c r="N86" s="50">
        <v>0</v>
      </c>
      <c r="O86" s="50">
        <v>0</v>
      </c>
      <c r="P86" s="50">
        <v>0</v>
      </c>
      <c r="Q86" s="50">
        <v>0</v>
      </c>
      <c r="R86" s="50">
        <v>0</v>
      </c>
      <c r="S86" s="50">
        <v>0</v>
      </c>
      <c r="T86" s="50">
        <v>0</v>
      </c>
      <c r="U86" s="50">
        <v>0</v>
      </c>
      <c r="V86" s="50">
        <v>0</v>
      </c>
      <c r="W86" s="50">
        <v>0</v>
      </c>
      <c r="X86" s="50">
        <v>0</v>
      </c>
      <c r="Y86" s="50">
        <v>0</v>
      </c>
      <c r="Z86" s="50">
        <v>0</v>
      </c>
      <c r="AA86" s="50">
        <v>0</v>
      </c>
      <c r="AB86" s="50">
        <v>247</v>
      </c>
      <c r="AC86" s="50">
        <v>1029645</v>
      </c>
      <c r="AD86" s="50">
        <v>247</v>
      </c>
      <c r="AE86" s="50">
        <v>1029645</v>
      </c>
      <c r="AF86" s="50">
        <v>0</v>
      </c>
      <c r="AG86" s="50">
        <v>0</v>
      </c>
    </row>
    <row r="87" spans="1:33" x14ac:dyDescent="0.25">
      <c r="A87" t="str">
        <f t="shared" si="4"/>
        <v>Falkirk2016-17</v>
      </c>
      <c r="B87" s="9" t="s">
        <v>14</v>
      </c>
      <c r="C87" t="s">
        <v>276</v>
      </c>
      <c r="D87">
        <v>92</v>
      </c>
      <c r="E87">
        <v>286748</v>
      </c>
      <c r="F87">
        <v>92</v>
      </c>
      <c r="G87">
        <v>286748</v>
      </c>
      <c r="H87">
        <v>0</v>
      </c>
      <c r="I87">
        <v>0</v>
      </c>
      <c r="J87">
        <v>0</v>
      </c>
      <c r="K87">
        <v>0</v>
      </c>
      <c r="L87">
        <v>0</v>
      </c>
      <c r="M87">
        <v>0</v>
      </c>
      <c r="N87">
        <v>0</v>
      </c>
      <c r="O87">
        <v>0</v>
      </c>
      <c r="P87">
        <v>0</v>
      </c>
      <c r="Q87">
        <v>0</v>
      </c>
      <c r="R87">
        <v>0</v>
      </c>
      <c r="S87">
        <v>0</v>
      </c>
      <c r="T87">
        <v>0</v>
      </c>
      <c r="U87">
        <v>0</v>
      </c>
      <c r="V87">
        <v>2</v>
      </c>
      <c r="W87">
        <v>32525</v>
      </c>
      <c r="X87">
        <v>2</v>
      </c>
      <c r="Y87">
        <v>32525</v>
      </c>
      <c r="Z87">
        <v>0</v>
      </c>
      <c r="AA87">
        <v>0</v>
      </c>
      <c r="AB87">
        <v>94</v>
      </c>
      <c r="AC87">
        <v>319273</v>
      </c>
      <c r="AD87">
        <v>94</v>
      </c>
      <c r="AE87">
        <v>319273</v>
      </c>
      <c r="AF87">
        <v>0</v>
      </c>
      <c r="AG87">
        <v>0</v>
      </c>
    </row>
    <row r="88" spans="1:33" x14ac:dyDescent="0.25">
      <c r="A88" t="str">
        <f t="shared" si="4"/>
        <v>Fife2016-17</v>
      </c>
      <c r="B88" s="9" t="s">
        <v>15</v>
      </c>
      <c r="C88" t="s">
        <v>276</v>
      </c>
      <c r="D88">
        <v>234</v>
      </c>
      <c r="E88">
        <v>1179571</v>
      </c>
      <c r="F88">
        <v>234</v>
      </c>
      <c r="G88">
        <v>1179571</v>
      </c>
      <c r="H88">
        <v>0</v>
      </c>
      <c r="I88">
        <v>0</v>
      </c>
      <c r="J88">
        <v>11</v>
      </c>
      <c r="K88">
        <v>245000</v>
      </c>
      <c r="L88">
        <v>11</v>
      </c>
      <c r="M88">
        <v>245000</v>
      </c>
      <c r="N88">
        <v>0</v>
      </c>
      <c r="O88">
        <v>0</v>
      </c>
      <c r="P88">
        <v>1</v>
      </c>
      <c r="Q88">
        <v>0</v>
      </c>
      <c r="R88">
        <v>1</v>
      </c>
      <c r="S88">
        <v>0</v>
      </c>
      <c r="T88">
        <v>0</v>
      </c>
      <c r="U88">
        <v>0</v>
      </c>
      <c r="V88">
        <v>0</v>
      </c>
      <c r="W88">
        <v>0</v>
      </c>
      <c r="X88">
        <v>0</v>
      </c>
      <c r="Y88">
        <v>0</v>
      </c>
      <c r="Z88">
        <v>0</v>
      </c>
      <c r="AA88">
        <v>0</v>
      </c>
      <c r="AB88">
        <v>246</v>
      </c>
      <c r="AC88">
        <v>1424571</v>
      </c>
      <c r="AD88">
        <v>246</v>
      </c>
      <c r="AE88">
        <v>1424571</v>
      </c>
      <c r="AF88">
        <v>0</v>
      </c>
      <c r="AG88">
        <v>0</v>
      </c>
    </row>
    <row r="89" spans="1:33" x14ac:dyDescent="0.25">
      <c r="A89" t="str">
        <f t="shared" si="4"/>
        <v>Glasgow City2016-17</v>
      </c>
      <c r="B89" s="9" t="s">
        <v>16</v>
      </c>
      <c r="C89" t="s">
        <v>276</v>
      </c>
      <c r="D89">
        <v>585</v>
      </c>
      <c r="E89">
        <v>1852679.4</v>
      </c>
      <c r="F89">
        <v>585</v>
      </c>
      <c r="G89">
        <v>1852679.4</v>
      </c>
      <c r="H89">
        <v>0</v>
      </c>
      <c r="I89">
        <v>0</v>
      </c>
      <c r="J89">
        <v>5</v>
      </c>
      <c r="K89">
        <v>145163.12</v>
      </c>
      <c r="L89">
        <v>5</v>
      </c>
      <c r="M89">
        <v>145163.12</v>
      </c>
      <c r="N89">
        <v>0</v>
      </c>
      <c r="O89">
        <v>0</v>
      </c>
      <c r="P89">
        <v>1</v>
      </c>
      <c r="Q89">
        <v>1000</v>
      </c>
      <c r="R89">
        <v>1</v>
      </c>
      <c r="S89">
        <v>1000</v>
      </c>
      <c r="T89">
        <v>0</v>
      </c>
      <c r="U89">
        <v>0</v>
      </c>
      <c r="V89">
        <v>0</v>
      </c>
      <c r="W89">
        <v>0</v>
      </c>
      <c r="X89">
        <v>0</v>
      </c>
      <c r="Y89">
        <v>0</v>
      </c>
      <c r="Z89">
        <v>0</v>
      </c>
      <c r="AA89">
        <v>0</v>
      </c>
      <c r="AB89">
        <v>591</v>
      </c>
      <c r="AC89">
        <v>1998842.52</v>
      </c>
      <c r="AD89">
        <v>591</v>
      </c>
      <c r="AE89">
        <v>1998842.52</v>
      </c>
      <c r="AF89">
        <v>0</v>
      </c>
      <c r="AG89">
        <v>0</v>
      </c>
    </row>
    <row r="90" spans="1:33" x14ac:dyDescent="0.25">
      <c r="A90" t="str">
        <f t="shared" si="4"/>
        <v>Highland2016-17</v>
      </c>
      <c r="B90" s="9" t="s">
        <v>17</v>
      </c>
      <c r="C90" t="s">
        <v>276</v>
      </c>
      <c r="D90">
        <v>490</v>
      </c>
      <c r="E90">
        <v>2060664.47</v>
      </c>
      <c r="F90">
        <v>490</v>
      </c>
      <c r="G90">
        <v>2060664.47</v>
      </c>
      <c r="H90">
        <v>0</v>
      </c>
      <c r="I90">
        <v>0</v>
      </c>
      <c r="J90">
        <v>2</v>
      </c>
      <c r="K90">
        <v>33651</v>
      </c>
      <c r="L90">
        <v>2</v>
      </c>
      <c r="M90">
        <v>33651</v>
      </c>
      <c r="N90">
        <v>0</v>
      </c>
      <c r="O90">
        <v>0</v>
      </c>
      <c r="P90">
        <v>0</v>
      </c>
      <c r="Q90">
        <v>0</v>
      </c>
      <c r="R90">
        <v>0</v>
      </c>
      <c r="S90">
        <v>0</v>
      </c>
      <c r="T90">
        <v>0</v>
      </c>
      <c r="U90">
        <v>0</v>
      </c>
      <c r="V90">
        <v>0</v>
      </c>
      <c r="W90">
        <v>0</v>
      </c>
      <c r="X90">
        <v>0</v>
      </c>
      <c r="Y90">
        <v>0</v>
      </c>
      <c r="Z90">
        <v>0</v>
      </c>
      <c r="AA90">
        <v>0</v>
      </c>
      <c r="AB90">
        <v>492</v>
      </c>
      <c r="AC90">
        <v>2094315.47</v>
      </c>
      <c r="AD90">
        <v>492</v>
      </c>
      <c r="AE90">
        <v>2094315.47</v>
      </c>
      <c r="AF90">
        <v>0</v>
      </c>
      <c r="AG90">
        <v>0</v>
      </c>
    </row>
    <row r="91" spans="1:33" x14ac:dyDescent="0.25">
      <c r="A91" t="str">
        <f t="shared" si="4"/>
        <v>Inverclyde2016-17</v>
      </c>
      <c r="B91" s="9" t="s">
        <v>18</v>
      </c>
      <c r="C91" t="s">
        <v>276</v>
      </c>
      <c r="D91">
        <v>178</v>
      </c>
      <c r="E91">
        <v>585128</v>
      </c>
      <c r="F91">
        <v>178</v>
      </c>
      <c r="G91">
        <v>585128</v>
      </c>
      <c r="H91">
        <v>0</v>
      </c>
      <c r="I91">
        <v>0</v>
      </c>
      <c r="J91">
        <v>2</v>
      </c>
      <c r="K91">
        <v>26536</v>
      </c>
      <c r="L91">
        <v>2</v>
      </c>
      <c r="M91">
        <v>26536</v>
      </c>
      <c r="N91">
        <v>0</v>
      </c>
      <c r="O91">
        <v>0</v>
      </c>
      <c r="P91">
        <v>1</v>
      </c>
      <c r="Q91">
        <v>2135</v>
      </c>
      <c r="R91">
        <v>1</v>
      </c>
      <c r="S91">
        <v>2135</v>
      </c>
      <c r="T91">
        <v>0</v>
      </c>
      <c r="U91">
        <v>0</v>
      </c>
      <c r="V91">
        <v>0</v>
      </c>
      <c r="W91">
        <v>0</v>
      </c>
      <c r="X91">
        <v>0</v>
      </c>
      <c r="Y91">
        <v>0</v>
      </c>
      <c r="Z91">
        <v>0</v>
      </c>
      <c r="AA91">
        <v>0</v>
      </c>
      <c r="AB91">
        <v>181</v>
      </c>
      <c r="AC91">
        <v>613799</v>
      </c>
      <c r="AD91">
        <v>181</v>
      </c>
      <c r="AE91">
        <v>613799</v>
      </c>
      <c r="AF91">
        <v>0</v>
      </c>
      <c r="AG91">
        <v>0</v>
      </c>
    </row>
    <row r="92" spans="1:33" x14ac:dyDescent="0.25">
      <c r="A92" t="str">
        <f t="shared" si="4"/>
        <v>Midlothian2016-17</v>
      </c>
      <c r="B92" s="9" t="s">
        <v>19</v>
      </c>
      <c r="C92" t="s">
        <v>276</v>
      </c>
      <c r="D92">
        <v>78</v>
      </c>
      <c r="E92">
        <v>341167</v>
      </c>
      <c r="F92">
        <v>78</v>
      </c>
      <c r="G92">
        <v>341167</v>
      </c>
      <c r="H92">
        <v>0</v>
      </c>
      <c r="I92">
        <v>0</v>
      </c>
      <c r="J92">
        <v>1</v>
      </c>
      <c r="K92">
        <v>0</v>
      </c>
      <c r="L92">
        <v>1</v>
      </c>
      <c r="M92">
        <v>0</v>
      </c>
      <c r="N92">
        <v>0</v>
      </c>
      <c r="O92">
        <v>0</v>
      </c>
      <c r="P92">
        <v>0</v>
      </c>
      <c r="Q92">
        <v>0</v>
      </c>
      <c r="R92">
        <v>0</v>
      </c>
      <c r="S92">
        <v>0</v>
      </c>
      <c r="T92">
        <v>0</v>
      </c>
      <c r="U92">
        <v>0</v>
      </c>
      <c r="V92">
        <v>0</v>
      </c>
      <c r="W92">
        <v>0</v>
      </c>
      <c r="X92">
        <v>0</v>
      </c>
      <c r="Y92">
        <v>0</v>
      </c>
      <c r="Z92">
        <v>0</v>
      </c>
      <c r="AA92">
        <v>0</v>
      </c>
      <c r="AB92">
        <v>79</v>
      </c>
      <c r="AC92">
        <v>341167</v>
      </c>
      <c r="AD92">
        <v>79</v>
      </c>
      <c r="AE92">
        <v>341167</v>
      </c>
      <c r="AF92">
        <v>0</v>
      </c>
      <c r="AG92">
        <v>0</v>
      </c>
    </row>
    <row r="93" spans="1:33" x14ac:dyDescent="0.25">
      <c r="A93" t="str">
        <f t="shared" si="4"/>
        <v>Moray2016-17</v>
      </c>
      <c r="B93" s="9" t="s">
        <v>20</v>
      </c>
      <c r="C93" t="s">
        <v>276</v>
      </c>
      <c r="D93">
        <v>65</v>
      </c>
      <c r="E93">
        <v>437000</v>
      </c>
      <c r="F93">
        <v>65</v>
      </c>
      <c r="G93">
        <v>437000</v>
      </c>
      <c r="H93">
        <v>0</v>
      </c>
      <c r="I93">
        <v>0</v>
      </c>
      <c r="J93">
        <v>2</v>
      </c>
      <c r="K93">
        <v>24000</v>
      </c>
      <c r="L93">
        <v>2</v>
      </c>
      <c r="M93">
        <v>24000</v>
      </c>
      <c r="N93">
        <v>0</v>
      </c>
      <c r="O93">
        <v>0</v>
      </c>
      <c r="P93">
        <v>0</v>
      </c>
      <c r="Q93">
        <v>0</v>
      </c>
      <c r="R93">
        <v>0</v>
      </c>
      <c r="S93">
        <v>0</v>
      </c>
      <c r="T93">
        <v>0</v>
      </c>
      <c r="U93">
        <v>0</v>
      </c>
      <c r="V93">
        <v>0</v>
      </c>
      <c r="W93">
        <v>0</v>
      </c>
      <c r="X93">
        <v>0</v>
      </c>
      <c r="Y93">
        <v>0</v>
      </c>
      <c r="Z93">
        <v>0</v>
      </c>
      <c r="AA93">
        <v>0</v>
      </c>
      <c r="AB93">
        <v>67</v>
      </c>
      <c r="AC93">
        <v>461000</v>
      </c>
      <c r="AD93">
        <v>67</v>
      </c>
      <c r="AE93">
        <v>461000</v>
      </c>
      <c r="AF93">
        <v>0</v>
      </c>
      <c r="AG93">
        <v>0</v>
      </c>
    </row>
    <row r="94" spans="1:33" x14ac:dyDescent="0.25">
      <c r="A94" t="str">
        <f t="shared" si="4"/>
        <v>Na h-Eileanan Siar2016-17</v>
      </c>
      <c r="B94" s="9" t="s">
        <v>269</v>
      </c>
      <c r="C94" t="s">
        <v>276</v>
      </c>
      <c r="D94">
        <v>84</v>
      </c>
      <c r="E94">
        <v>508000</v>
      </c>
      <c r="F94">
        <v>84</v>
      </c>
      <c r="G94">
        <v>508000</v>
      </c>
      <c r="H94">
        <v>0</v>
      </c>
      <c r="I94">
        <v>0</v>
      </c>
      <c r="J94">
        <v>0</v>
      </c>
      <c r="K94">
        <v>0</v>
      </c>
      <c r="L94">
        <v>0</v>
      </c>
      <c r="M94">
        <v>0</v>
      </c>
      <c r="N94">
        <v>0</v>
      </c>
      <c r="O94">
        <v>0</v>
      </c>
      <c r="P94">
        <v>0</v>
      </c>
      <c r="Q94">
        <v>0</v>
      </c>
      <c r="R94">
        <v>0</v>
      </c>
      <c r="S94">
        <v>0</v>
      </c>
      <c r="T94">
        <v>0</v>
      </c>
      <c r="U94">
        <v>0</v>
      </c>
      <c r="V94">
        <v>0</v>
      </c>
      <c r="W94">
        <v>0</v>
      </c>
      <c r="X94">
        <v>0</v>
      </c>
      <c r="Y94">
        <v>0</v>
      </c>
      <c r="Z94">
        <v>0</v>
      </c>
      <c r="AA94">
        <v>0</v>
      </c>
      <c r="AB94">
        <v>84</v>
      </c>
      <c r="AC94">
        <v>508000</v>
      </c>
      <c r="AD94">
        <v>84</v>
      </c>
      <c r="AE94">
        <v>508000</v>
      </c>
      <c r="AF94">
        <v>0</v>
      </c>
      <c r="AG94">
        <v>0</v>
      </c>
    </row>
    <row r="95" spans="1:33" x14ac:dyDescent="0.25">
      <c r="A95" t="str">
        <f t="shared" si="4"/>
        <v>North Ayrshire2016-17</v>
      </c>
      <c r="B95" t="s">
        <v>21</v>
      </c>
      <c r="C95" t="s">
        <v>276</v>
      </c>
      <c r="D95">
        <v>204</v>
      </c>
      <c r="E95">
        <v>558894</v>
      </c>
      <c r="F95">
        <v>204</v>
      </c>
      <c r="G95">
        <v>558894</v>
      </c>
      <c r="H95">
        <v>0</v>
      </c>
      <c r="I95">
        <v>0</v>
      </c>
      <c r="J95">
        <v>0</v>
      </c>
      <c r="K95">
        <v>0</v>
      </c>
      <c r="L95">
        <v>0</v>
      </c>
      <c r="M95">
        <v>0</v>
      </c>
      <c r="N95">
        <v>0</v>
      </c>
      <c r="O95">
        <v>0</v>
      </c>
      <c r="P95">
        <v>0</v>
      </c>
      <c r="Q95">
        <v>0</v>
      </c>
      <c r="R95">
        <v>0</v>
      </c>
      <c r="S95">
        <v>0</v>
      </c>
      <c r="T95">
        <v>0</v>
      </c>
      <c r="U95">
        <v>0</v>
      </c>
      <c r="V95">
        <v>0</v>
      </c>
      <c r="W95">
        <v>0</v>
      </c>
      <c r="X95">
        <v>0</v>
      </c>
      <c r="Y95">
        <v>0</v>
      </c>
      <c r="Z95">
        <v>0</v>
      </c>
      <c r="AA95">
        <v>0</v>
      </c>
      <c r="AB95">
        <v>204</v>
      </c>
      <c r="AC95">
        <v>558894</v>
      </c>
      <c r="AD95">
        <v>204</v>
      </c>
      <c r="AE95">
        <v>558894</v>
      </c>
      <c r="AF95">
        <v>0</v>
      </c>
      <c r="AG95">
        <v>0</v>
      </c>
    </row>
    <row r="96" spans="1:33" x14ac:dyDescent="0.25">
      <c r="A96" t="str">
        <f t="shared" si="4"/>
        <v>North Lanarkshire2016-17</v>
      </c>
      <c r="B96" s="9" t="s">
        <v>22</v>
      </c>
      <c r="C96" t="s">
        <v>276</v>
      </c>
      <c r="D96">
        <v>356</v>
      </c>
      <c r="E96">
        <v>1142595</v>
      </c>
      <c r="F96">
        <v>356</v>
      </c>
      <c r="G96">
        <v>1142595</v>
      </c>
      <c r="H96">
        <v>0</v>
      </c>
      <c r="I96">
        <v>0</v>
      </c>
      <c r="J96">
        <v>0</v>
      </c>
      <c r="K96">
        <v>0</v>
      </c>
      <c r="L96">
        <v>0</v>
      </c>
      <c r="M96">
        <v>0</v>
      </c>
      <c r="N96">
        <v>0</v>
      </c>
      <c r="O96">
        <v>0</v>
      </c>
      <c r="P96">
        <v>0</v>
      </c>
      <c r="Q96">
        <v>0</v>
      </c>
      <c r="R96">
        <v>0</v>
      </c>
      <c r="S96">
        <v>0</v>
      </c>
      <c r="T96">
        <v>0</v>
      </c>
      <c r="U96">
        <v>0</v>
      </c>
      <c r="V96">
        <v>0</v>
      </c>
      <c r="W96">
        <v>0</v>
      </c>
      <c r="X96">
        <v>0</v>
      </c>
      <c r="Y96">
        <v>0</v>
      </c>
      <c r="Z96">
        <v>0</v>
      </c>
      <c r="AA96">
        <v>0</v>
      </c>
      <c r="AB96">
        <v>356</v>
      </c>
      <c r="AC96">
        <v>1142595</v>
      </c>
      <c r="AD96">
        <v>356</v>
      </c>
      <c r="AE96">
        <v>1142595</v>
      </c>
      <c r="AF96">
        <v>0</v>
      </c>
      <c r="AG96">
        <v>0</v>
      </c>
    </row>
    <row r="97" spans="1:33" x14ac:dyDescent="0.25">
      <c r="A97" t="str">
        <f t="shared" si="4"/>
        <v>Orkney2016-17</v>
      </c>
      <c r="B97" s="9" t="s">
        <v>23</v>
      </c>
      <c r="C97" t="s">
        <v>276</v>
      </c>
      <c r="D97">
        <v>51</v>
      </c>
      <c r="E97">
        <v>178382</v>
      </c>
      <c r="F97">
        <v>51</v>
      </c>
      <c r="G97">
        <v>178382</v>
      </c>
      <c r="H97">
        <v>0</v>
      </c>
      <c r="I97">
        <v>0</v>
      </c>
      <c r="J97">
        <v>5</v>
      </c>
      <c r="K97">
        <v>84073.600000000006</v>
      </c>
      <c r="L97">
        <v>4</v>
      </c>
      <c r="M97">
        <v>84073.600000000006</v>
      </c>
      <c r="N97">
        <v>1</v>
      </c>
      <c r="O97">
        <v>0</v>
      </c>
      <c r="P97">
        <v>0</v>
      </c>
      <c r="Q97">
        <v>0</v>
      </c>
      <c r="R97">
        <v>0</v>
      </c>
      <c r="S97">
        <v>0</v>
      </c>
      <c r="T97">
        <v>0</v>
      </c>
      <c r="U97">
        <v>0</v>
      </c>
      <c r="V97">
        <v>11</v>
      </c>
      <c r="W97">
        <v>6699</v>
      </c>
      <c r="X97">
        <v>11</v>
      </c>
      <c r="Y97">
        <v>6699</v>
      </c>
      <c r="Z97">
        <v>0</v>
      </c>
      <c r="AA97">
        <v>0</v>
      </c>
      <c r="AB97">
        <v>67</v>
      </c>
      <c r="AC97">
        <v>269154.59999999998</v>
      </c>
      <c r="AD97">
        <v>66</v>
      </c>
      <c r="AE97">
        <v>269154.59999999998</v>
      </c>
      <c r="AF97">
        <v>1</v>
      </c>
      <c r="AG97">
        <v>0</v>
      </c>
    </row>
    <row r="98" spans="1:33" x14ac:dyDescent="0.25">
      <c r="A98" t="str">
        <f t="shared" si="4"/>
        <v>Perth &amp; Kinross2016-17</v>
      </c>
      <c r="B98" s="9" t="s">
        <v>24</v>
      </c>
      <c r="C98" t="s">
        <v>276</v>
      </c>
      <c r="D98">
        <v>224</v>
      </c>
      <c r="E98">
        <v>879950</v>
      </c>
      <c r="F98">
        <v>224</v>
      </c>
      <c r="G98">
        <v>879950</v>
      </c>
      <c r="H98">
        <v>0</v>
      </c>
      <c r="I98">
        <v>0</v>
      </c>
      <c r="J98">
        <v>2</v>
      </c>
      <c r="K98">
        <v>62995</v>
      </c>
      <c r="L98">
        <v>2</v>
      </c>
      <c r="M98">
        <v>62995</v>
      </c>
      <c r="N98">
        <v>0</v>
      </c>
      <c r="O98">
        <v>0</v>
      </c>
      <c r="P98">
        <v>0</v>
      </c>
      <c r="Q98">
        <v>0</v>
      </c>
      <c r="R98">
        <v>0</v>
      </c>
      <c r="S98">
        <v>0</v>
      </c>
      <c r="T98">
        <v>0</v>
      </c>
      <c r="U98">
        <v>0</v>
      </c>
      <c r="V98">
        <v>0</v>
      </c>
      <c r="W98">
        <v>0</v>
      </c>
      <c r="X98">
        <v>0</v>
      </c>
      <c r="Y98">
        <v>0</v>
      </c>
      <c r="Z98">
        <v>0</v>
      </c>
      <c r="AA98">
        <v>0</v>
      </c>
      <c r="AB98">
        <v>226</v>
      </c>
      <c r="AC98">
        <v>942945</v>
      </c>
      <c r="AD98">
        <v>226</v>
      </c>
      <c r="AE98">
        <v>942945</v>
      </c>
      <c r="AF98">
        <v>0</v>
      </c>
      <c r="AG98">
        <v>0</v>
      </c>
    </row>
    <row r="99" spans="1:33" x14ac:dyDescent="0.25">
      <c r="A99" t="str">
        <f t="shared" si="4"/>
        <v>Renfrewshire2016-17</v>
      </c>
      <c r="B99" s="9" t="s">
        <v>25</v>
      </c>
      <c r="C99" t="s">
        <v>276</v>
      </c>
      <c r="D99">
        <v>217</v>
      </c>
      <c r="E99">
        <v>544000</v>
      </c>
      <c r="F99">
        <v>217</v>
      </c>
      <c r="G99">
        <v>544000</v>
      </c>
      <c r="H99">
        <v>0</v>
      </c>
      <c r="I99">
        <v>0</v>
      </c>
      <c r="J99">
        <v>0</v>
      </c>
      <c r="K99">
        <v>0</v>
      </c>
      <c r="L99">
        <v>0</v>
      </c>
      <c r="M99">
        <v>0</v>
      </c>
      <c r="N99">
        <v>0</v>
      </c>
      <c r="O99">
        <v>0</v>
      </c>
      <c r="P99">
        <v>0</v>
      </c>
      <c r="Q99">
        <v>0</v>
      </c>
      <c r="R99">
        <v>0</v>
      </c>
      <c r="S99">
        <v>0</v>
      </c>
      <c r="T99">
        <v>0</v>
      </c>
      <c r="U99">
        <v>0</v>
      </c>
      <c r="V99">
        <v>0</v>
      </c>
      <c r="W99">
        <v>0</v>
      </c>
      <c r="X99">
        <v>0</v>
      </c>
      <c r="Y99">
        <v>0</v>
      </c>
      <c r="Z99">
        <v>0</v>
      </c>
      <c r="AA99">
        <v>0</v>
      </c>
      <c r="AB99">
        <v>217</v>
      </c>
      <c r="AC99">
        <v>544000</v>
      </c>
      <c r="AD99">
        <v>217</v>
      </c>
      <c r="AE99">
        <v>544000</v>
      </c>
      <c r="AF99">
        <v>0</v>
      </c>
      <c r="AG99">
        <v>0</v>
      </c>
    </row>
    <row r="100" spans="1:33" x14ac:dyDescent="0.25">
      <c r="A100" t="str">
        <f t="shared" si="4"/>
        <v>Scottish Borders, The2016-17</v>
      </c>
      <c r="B100" s="9" t="s">
        <v>26</v>
      </c>
      <c r="C100" t="s">
        <v>276</v>
      </c>
      <c r="D100">
        <v>81</v>
      </c>
      <c r="E100">
        <v>342221</v>
      </c>
      <c r="F100">
        <v>81</v>
      </c>
      <c r="G100">
        <v>342221</v>
      </c>
      <c r="H100">
        <v>0</v>
      </c>
      <c r="I100">
        <v>0</v>
      </c>
      <c r="J100">
        <v>0</v>
      </c>
      <c r="K100">
        <v>0</v>
      </c>
      <c r="L100">
        <v>0</v>
      </c>
      <c r="M100">
        <v>0</v>
      </c>
      <c r="N100">
        <v>0</v>
      </c>
      <c r="O100">
        <v>0</v>
      </c>
      <c r="P100">
        <v>0</v>
      </c>
      <c r="Q100">
        <v>0</v>
      </c>
      <c r="R100">
        <v>0</v>
      </c>
      <c r="S100">
        <v>0</v>
      </c>
      <c r="T100">
        <v>0</v>
      </c>
      <c r="U100">
        <v>0</v>
      </c>
      <c r="V100">
        <v>0</v>
      </c>
      <c r="W100">
        <v>0</v>
      </c>
      <c r="X100">
        <v>0</v>
      </c>
      <c r="Y100">
        <v>0</v>
      </c>
      <c r="Z100">
        <v>0</v>
      </c>
      <c r="AA100">
        <v>0</v>
      </c>
      <c r="AB100">
        <v>81</v>
      </c>
      <c r="AC100">
        <v>342221</v>
      </c>
      <c r="AD100">
        <v>81</v>
      </c>
      <c r="AE100">
        <v>342221</v>
      </c>
      <c r="AF100">
        <v>0</v>
      </c>
      <c r="AG100">
        <v>0</v>
      </c>
    </row>
    <row r="101" spans="1:33" x14ac:dyDescent="0.25">
      <c r="A101" t="str">
        <f t="shared" si="4"/>
        <v>Shetland2016-17</v>
      </c>
      <c r="B101" s="9" t="s">
        <v>27</v>
      </c>
      <c r="C101" t="s">
        <v>276</v>
      </c>
      <c r="D101">
        <v>37</v>
      </c>
      <c r="E101">
        <v>234032</v>
      </c>
      <c r="F101">
        <v>37</v>
      </c>
      <c r="G101">
        <v>234032</v>
      </c>
      <c r="H101">
        <v>0</v>
      </c>
      <c r="I101">
        <v>0</v>
      </c>
      <c r="J101">
        <v>1</v>
      </c>
      <c r="K101">
        <v>33440</v>
      </c>
      <c r="L101">
        <v>1</v>
      </c>
      <c r="M101">
        <v>33440</v>
      </c>
      <c r="N101">
        <v>0</v>
      </c>
      <c r="O101">
        <v>0</v>
      </c>
      <c r="P101">
        <v>0</v>
      </c>
      <c r="Q101">
        <v>0</v>
      </c>
      <c r="R101">
        <v>0</v>
      </c>
      <c r="S101">
        <v>0</v>
      </c>
      <c r="T101">
        <v>0</v>
      </c>
      <c r="U101">
        <v>0</v>
      </c>
      <c r="V101">
        <v>0</v>
      </c>
      <c r="W101">
        <v>0</v>
      </c>
      <c r="X101">
        <v>0</v>
      </c>
      <c r="Y101">
        <v>0</v>
      </c>
      <c r="Z101">
        <v>0</v>
      </c>
      <c r="AA101">
        <v>0</v>
      </c>
      <c r="AB101">
        <v>38</v>
      </c>
      <c r="AC101">
        <v>267472</v>
      </c>
      <c r="AD101">
        <v>38</v>
      </c>
      <c r="AE101">
        <v>267472</v>
      </c>
      <c r="AF101">
        <v>0</v>
      </c>
      <c r="AG101">
        <v>0</v>
      </c>
    </row>
    <row r="102" spans="1:33" x14ac:dyDescent="0.25">
      <c r="A102" t="str">
        <f t="shared" si="4"/>
        <v>South Ayrshire2016-17</v>
      </c>
      <c r="B102" s="9" t="s">
        <v>28</v>
      </c>
      <c r="C102" t="s">
        <v>276</v>
      </c>
      <c r="D102">
        <v>206</v>
      </c>
      <c r="E102">
        <v>628325</v>
      </c>
      <c r="F102">
        <v>206</v>
      </c>
      <c r="G102">
        <v>628325</v>
      </c>
      <c r="H102">
        <v>0</v>
      </c>
      <c r="I102">
        <v>0</v>
      </c>
      <c r="J102">
        <v>0</v>
      </c>
      <c r="K102">
        <v>0</v>
      </c>
      <c r="L102">
        <v>0</v>
      </c>
      <c r="M102">
        <v>0</v>
      </c>
      <c r="N102">
        <v>0</v>
      </c>
      <c r="O102">
        <v>0</v>
      </c>
      <c r="P102">
        <v>0</v>
      </c>
      <c r="Q102">
        <v>0</v>
      </c>
      <c r="R102">
        <v>0</v>
      </c>
      <c r="S102">
        <v>0</v>
      </c>
      <c r="T102">
        <v>0</v>
      </c>
      <c r="U102">
        <v>0</v>
      </c>
      <c r="V102">
        <v>0</v>
      </c>
      <c r="W102">
        <v>0</v>
      </c>
      <c r="X102">
        <v>0</v>
      </c>
      <c r="Y102">
        <v>0</v>
      </c>
      <c r="Z102">
        <v>0</v>
      </c>
      <c r="AA102">
        <v>0</v>
      </c>
      <c r="AB102">
        <v>206</v>
      </c>
      <c r="AC102">
        <v>628325</v>
      </c>
      <c r="AD102">
        <v>206</v>
      </c>
      <c r="AE102">
        <v>628325</v>
      </c>
      <c r="AF102">
        <v>0</v>
      </c>
      <c r="AG102">
        <v>0</v>
      </c>
    </row>
    <row r="103" spans="1:33" x14ac:dyDescent="0.25">
      <c r="A103" t="str">
        <f t="shared" si="4"/>
        <v>South Lanarkshire2016-17</v>
      </c>
      <c r="B103" s="9" t="s">
        <v>29</v>
      </c>
      <c r="C103" t="s">
        <v>276</v>
      </c>
      <c r="D103">
        <v>569</v>
      </c>
      <c r="E103">
        <v>1759204.11</v>
      </c>
      <c r="F103">
        <v>569</v>
      </c>
      <c r="G103">
        <v>1759204.11</v>
      </c>
      <c r="H103">
        <v>0</v>
      </c>
      <c r="I103">
        <v>0</v>
      </c>
      <c r="J103">
        <v>7</v>
      </c>
      <c r="K103">
        <v>85456.75</v>
      </c>
      <c r="L103">
        <v>7</v>
      </c>
      <c r="M103">
        <v>85456.75</v>
      </c>
      <c r="N103">
        <v>0</v>
      </c>
      <c r="O103">
        <v>0</v>
      </c>
      <c r="P103">
        <v>0</v>
      </c>
      <c r="Q103">
        <v>0</v>
      </c>
      <c r="R103">
        <v>0</v>
      </c>
      <c r="S103">
        <v>0</v>
      </c>
      <c r="T103">
        <v>0</v>
      </c>
      <c r="U103">
        <v>0</v>
      </c>
      <c r="V103">
        <v>0</v>
      </c>
      <c r="W103">
        <v>0</v>
      </c>
      <c r="X103">
        <v>0</v>
      </c>
      <c r="Y103">
        <v>0</v>
      </c>
      <c r="Z103">
        <v>0</v>
      </c>
      <c r="AA103">
        <v>0</v>
      </c>
      <c r="AB103">
        <v>576</v>
      </c>
      <c r="AC103">
        <v>1844660.86</v>
      </c>
      <c r="AD103">
        <v>576</v>
      </c>
      <c r="AE103">
        <v>1844660.86</v>
      </c>
      <c r="AF103">
        <v>0</v>
      </c>
      <c r="AG103">
        <v>0</v>
      </c>
    </row>
    <row r="104" spans="1:33" x14ac:dyDescent="0.25">
      <c r="A104" t="str">
        <f t="shared" si="4"/>
        <v>Stirling2016-17</v>
      </c>
      <c r="B104" s="9" t="s">
        <v>30</v>
      </c>
      <c r="C104" t="s">
        <v>276</v>
      </c>
      <c r="D104">
        <v>110</v>
      </c>
      <c r="E104">
        <v>417178</v>
      </c>
      <c r="F104">
        <v>110</v>
      </c>
      <c r="G104">
        <v>417178</v>
      </c>
      <c r="H104">
        <v>0</v>
      </c>
      <c r="I104">
        <v>0</v>
      </c>
      <c r="J104">
        <v>0</v>
      </c>
      <c r="K104">
        <v>0</v>
      </c>
      <c r="L104">
        <v>0</v>
      </c>
      <c r="M104">
        <v>0</v>
      </c>
      <c r="N104">
        <v>0</v>
      </c>
      <c r="O104">
        <v>0</v>
      </c>
      <c r="P104">
        <v>0</v>
      </c>
      <c r="Q104">
        <v>0</v>
      </c>
      <c r="R104">
        <v>0</v>
      </c>
      <c r="S104">
        <v>0</v>
      </c>
      <c r="T104">
        <v>0</v>
      </c>
      <c r="U104">
        <v>0</v>
      </c>
      <c r="V104">
        <v>0</v>
      </c>
      <c r="W104">
        <v>0</v>
      </c>
      <c r="X104">
        <v>0</v>
      </c>
      <c r="Y104">
        <v>0</v>
      </c>
      <c r="Z104">
        <v>0</v>
      </c>
      <c r="AA104">
        <v>0</v>
      </c>
      <c r="AB104">
        <v>110</v>
      </c>
      <c r="AC104">
        <v>417178</v>
      </c>
      <c r="AD104">
        <v>110</v>
      </c>
      <c r="AE104">
        <v>417178</v>
      </c>
      <c r="AF104">
        <v>0</v>
      </c>
      <c r="AG104">
        <v>0</v>
      </c>
    </row>
    <row r="105" spans="1:33" x14ac:dyDescent="0.25">
      <c r="A105" t="str">
        <f t="shared" si="4"/>
        <v>West Dunbartonshire2016-17</v>
      </c>
      <c r="B105" s="9" t="s">
        <v>31</v>
      </c>
      <c r="C105" t="s">
        <v>276</v>
      </c>
      <c r="D105">
        <v>71</v>
      </c>
      <c r="E105">
        <v>254022</v>
      </c>
      <c r="F105">
        <v>71</v>
      </c>
      <c r="G105">
        <v>254022</v>
      </c>
      <c r="H105">
        <v>0</v>
      </c>
      <c r="I105">
        <v>0</v>
      </c>
      <c r="J105">
        <v>0</v>
      </c>
      <c r="K105">
        <v>0</v>
      </c>
      <c r="L105">
        <v>0</v>
      </c>
      <c r="M105">
        <v>0</v>
      </c>
      <c r="N105">
        <v>0</v>
      </c>
      <c r="O105">
        <v>0</v>
      </c>
      <c r="P105">
        <v>0</v>
      </c>
      <c r="Q105">
        <v>0</v>
      </c>
      <c r="R105">
        <v>0</v>
      </c>
      <c r="S105">
        <v>0</v>
      </c>
      <c r="T105">
        <v>0</v>
      </c>
      <c r="U105">
        <v>0</v>
      </c>
      <c r="V105">
        <v>0</v>
      </c>
      <c r="W105">
        <v>0</v>
      </c>
      <c r="X105">
        <v>0</v>
      </c>
      <c r="Y105">
        <v>0</v>
      </c>
      <c r="Z105">
        <v>0</v>
      </c>
      <c r="AA105">
        <v>0</v>
      </c>
      <c r="AB105">
        <v>71</v>
      </c>
      <c r="AC105">
        <v>254022</v>
      </c>
      <c r="AD105">
        <v>71</v>
      </c>
      <c r="AE105">
        <v>254022</v>
      </c>
      <c r="AF105">
        <v>0</v>
      </c>
      <c r="AG105">
        <v>0</v>
      </c>
    </row>
    <row r="106" spans="1:33" x14ac:dyDescent="0.25">
      <c r="A106" t="str">
        <f t="shared" si="4"/>
        <v>West Lothian2016-17</v>
      </c>
      <c r="B106" s="9" t="s">
        <v>32</v>
      </c>
      <c r="C106" t="s">
        <v>276</v>
      </c>
      <c r="D106">
        <v>228</v>
      </c>
      <c r="E106">
        <v>754240.05</v>
      </c>
      <c r="F106">
        <v>228</v>
      </c>
      <c r="G106">
        <v>754240.05</v>
      </c>
      <c r="H106">
        <v>0</v>
      </c>
      <c r="I106">
        <v>0</v>
      </c>
      <c r="J106">
        <v>0</v>
      </c>
      <c r="K106">
        <v>0</v>
      </c>
      <c r="L106">
        <v>0</v>
      </c>
      <c r="M106">
        <v>0</v>
      </c>
      <c r="N106">
        <v>0</v>
      </c>
      <c r="O106">
        <v>0</v>
      </c>
      <c r="P106">
        <v>0</v>
      </c>
      <c r="Q106">
        <v>0</v>
      </c>
      <c r="R106">
        <v>0</v>
      </c>
      <c r="S106">
        <v>0</v>
      </c>
      <c r="T106">
        <v>0</v>
      </c>
      <c r="U106">
        <v>0</v>
      </c>
      <c r="V106">
        <v>0</v>
      </c>
      <c r="W106">
        <v>0</v>
      </c>
      <c r="X106">
        <v>0</v>
      </c>
      <c r="Y106">
        <v>0</v>
      </c>
      <c r="Z106">
        <v>0</v>
      </c>
      <c r="AA106">
        <v>0</v>
      </c>
      <c r="AB106">
        <v>228</v>
      </c>
      <c r="AC106">
        <v>754240.05</v>
      </c>
      <c r="AD106">
        <v>228</v>
      </c>
      <c r="AE106">
        <v>754240.05</v>
      </c>
      <c r="AF106">
        <v>0</v>
      </c>
      <c r="AG106">
        <v>0</v>
      </c>
    </row>
    <row r="107" spans="1:33" x14ac:dyDescent="0.25">
      <c r="B107" s="9"/>
    </row>
    <row r="109" spans="1:33" x14ac:dyDescent="0.25">
      <c r="A109" t="str">
        <f>B109&amp;C109</f>
        <v>Scotland2016-17</v>
      </c>
      <c r="B109" s="9" t="s">
        <v>33</v>
      </c>
      <c r="C109" t="s">
        <v>276</v>
      </c>
      <c r="D109" s="12">
        <f>SUM(D75:D106)</f>
        <v>5909</v>
      </c>
      <c r="E109" s="12">
        <f t="shared" ref="E109:AG109" si="5">SUM(E75:E106)</f>
        <v>21926954.610000003</v>
      </c>
      <c r="F109" s="12">
        <f t="shared" si="5"/>
        <v>5909</v>
      </c>
      <c r="G109" s="12">
        <f t="shared" si="5"/>
        <v>21926954.610000003</v>
      </c>
      <c r="H109" s="12">
        <f t="shared" si="5"/>
        <v>0</v>
      </c>
      <c r="I109" s="12">
        <f t="shared" si="5"/>
        <v>0</v>
      </c>
      <c r="J109" s="12">
        <f t="shared" si="5"/>
        <v>42</v>
      </c>
      <c r="K109" s="12">
        <f t="shared" si="5"/>
        <v>775871.47</v>
      </c>
      <c r="L109" s="12">
        <f t="shared" si="5"/>
        <v>41</v>
      </c>
      <c r="M109" s="12">
        <f t="shared" si="5"/>
        <v>775871.47</v>
      </c>
      <c r="N109" s="12">
        <f t="shared" si="5"/>
        <v>1</v>
      </c>
      <c r="O109" s="12">
        <f t="shared" si="5"/>
        <v>0</v>
      </c>
      <c r="P109" s="12">
        <f t="shared" si="5"/>
        <v>3</v>
      </c>
      <c r="Q109" s="12">
        <f t="shared" si="5"/>
        <v>3135</v>
      </c>
      <c r="R109" s="12">
        <f t="shared" si="5"/>
        <v>3</v>
      </c>
      <c r="S109" s="12">
        <f t="shared" si="5"/>
        <v>3135</v>
      </c>
      <c r="T109" s="12">
        <f t="shared" si="5"/>
        <v>0</v>
      </c>
      <c r="U109" s="12">
        <f t="shared" si="5"/>
        <v>0</v>
      </c>
      <c r="V109" s="12">
        <f t="shared" si="5"/>
        <v>14</v>
      </c>
      <c r="W109" s="12">
        <f t="shared" si="5"/>
        <v>47074</v>
      </c>
      <c r="X109" s="12">
        <f t="shared" si="5"/>
        <v>14</v>
      </c>
      <c r="Y109" s="12">
        <f t="shared" si="5"/>
        <v>47074</v>
      </c>
      <c r="Z109" s="12">
        <f t="shared" si="5"/>
        <v>0</v>
      </c>
      <c r="AA109" s="12">
        <f t="shared" si="5"/>
        <v>0</v>
      </c>
      <c r="AB109" s="12">
        <f t="shared" si="5"/>
        <v>5968</v>
      </c>
      <c r="AC109" s="12">
        <f t="shared" si="5"/>
        <v>22753035.080000002</v>
      </c>
      <c r="AD109" s="12">
        <f t="shared" si="5"/>
        <v>5967</v>
      </c>
      <c r="AE109" s="12">
        <f t="shared" si="5"/>
        <v>22753035.080000002</v>
      </c>
      <c r="AF109" s="12">
        <f t="shared" si="5"/>
        <v>1</v>
      </c>
      <c r="AG109" s="12">
        <f t="shared" si="5"/>
        <v>0</v>
      </c>
    </row>
    <row r="111" spans="1:33" x14ac:dyDescent="0.25">
      <c r="A111" t="str">
        <f>B111&amp;C111</f>
        <v>Aberdeen City2017-18</v>
      </c>
      <c r="B111" s="9" t="s">
        <v>1</v>
      </c>
      <c r="C111" t="s">
        <v>284</v>
      </c>
      <c r="D111">
        <v>174</v>
      </c>
      <c r="E111">
        <v>711936</v>
      </c>
      <c r="F111">
        <v>174</v>
      </c>
      <c r="G111">
        <v>711936</v>
      </c>
      <c r="H111">
        <v>0</v>
      </c>
      <c r="I111">
        <v>0</v>
      </c>
      <c r="J111">
        <v>2</v>
      </c>
      <c r="K111">
        <v>16425</v>
      </c>
      <c r="L111">
        <v>2</v>
      </c>
      <c r="M111">
        <v>16425</v>
      </c>
      <c r="N111">
        <v>0</v>
      </c>
      <c r="O111">
        <v>0</v>
      </c>
      <c r="P111">
        <v>0</v>
      </c>
      <c r="Q111">
        <v>0</v>
      </c>
      <c r="R111">
        <v>0</v>
      </c>
      <c r="S111">
        <v>0</v>
      </c>
      <c r="T111">
        <v>0</v>
      </c>
      <c r="U111">
        <v>0</v>
      </c>
      <c r="V111">
        <v>0</v>
      </c>
      <c r="W111">
        <v>0</v>
      </c>
      <c r="X111">
        <v>0</v>
      </c>
      <c r="Y111">
        <v>0</v>
      </c>
      <c r="Z111">
        <v>0</v>
      </c>
      <c r="AA111">
        <v>0</v>
      </c>
      <c r="AB111">
        <v>176</v>
      </c>
      <c r="AC111">
        <v>728361</v>
      </c>
      <c r="AD111">
        <v>176</v>
      </c>
      <c r="AE111">
        <v>728361</v>
      </c>
      <c r="AF111">
        <v>0</v>
      </c>
      <c r="AG111">
        <v>0</v>
      </c>
    </row>
    <row r="112" spans="1:33" x14ac:dyDescent="0.25">
      <c r="A112" t="str">
        <f t="shared" ref="A112:A142" si="6">B112&amp;C112</f>
        <v>Aberdeenshire2017-18</v>
      </c>
      <c r="B112" s="9" t="s">
        <v>2</v>
      </c>
      <c r="C112" t="s">
        <v>284</v>
      </c>
      <c r="D112">
        <v>240</v>
      </c>
      <c r="E112">
        <v>1108306</v>
      </c>
      <c r="F112">
        <v>240</v>
      </c>
      <c r="G112">
        <v>1108306</v>
      </c>
      <c r="H112">
        <v>0</v>
      </c>
      <c r="I112">
        <v>0</v>
      </c>
      <c r="J112">
        <v>0</v>
      </c>
      <c r="K112">
        <v>0</v>
      </c>
      <c r="L112">
        <v>0</v>
      </c>
      <c r="M112">
        <v>0</v>
      </c>
      <c r="N112">
        <v>0</v>
      </c>
      <c r="O112">
        <v>0</v>
      </c>
      <c r="P112">
        <v>0</v>
      </c>
      <c r="Q112">
        <v>0</v>
      </c>
      <c r="R112">
        <v>0</v>
      </c>
      <c r="S112">
        <v>0</v>
      </c>
      <c r="T112">
        <v>0</v>
      </c>
      <c r="U112">
        <v>0</v>
      </c>
      <c r="V112">
        <v>0</v>
      </c>
      <c r="W112">
        <v>0</v>
      </c>
      <c r="X112">
        <v>0</v>
      </c>
      <c r="Y112">
        <v>0</v>
      </c>
      <c r="Z112">
        <v>0</v>
      </c>
      <c r="AA112">
        <v>0</v>
      </c>
      <c r="AB112">
        <v>240</v>
      </c>
      <c r="AC112">
        <v>1108306</v>
      </c>
      <c r="AD112">
        <v>240</v>
      </c>
      <c r="AE112">
        <v>1108306</v>
      </c>
      <c r="AF112">
        <v>0</v>
      </c>
      <c r="AG112">
        <v>0</v>
      </c>
    </row>
    <row r="113" spans="1:33" x14ac:dyDescent="0.25">
      <c r="A113" t="str">
        <f t="shared" si="6"/>
        <v>Angus2017-18</v>
      </c>
      <c r="B113" s="9" t="s">
        <v>3</v>
      </c>
      <c r="C113" t="s">
        <v>284</v>
      </c>
      <c r="D113">
        <v>79</v>
      </c>
      <c r="E113">
        <v>247504</v>
      </c>
      <c r="F113">
        <v>79</v>
      </c>
      <c r="G113">
        <v>247504</v>
      </c>
      <c r="H113">
        <v>0</v>
      </c>
      <c r="I113">
        <v>0</v>
      </c>
      <c r="J113">
        <v>2</v>
      </c>
      <c r="K113">
        <v>20276</v>
      </c>
      <c r="L113">
        <v>2</v>
      </c>
      <c r="M113">
        <v>20276</v>
      </c>
      <c r="N113">
        <v>0</v>
      </c>
      <c r="O113">
        <v>0</v>
      </c>
      <c r="P113">
        <v>0</v>
      </c>
      <c r="Q113">
        <v>0</v>
      </c>
      <c r="R113">
        <v>0</v>
      </c>
      <c r="S113">
        <v>0</v>
      </c>
      <c r="T113">
        <v>0</v>
      </c>
      <c r="U113">
        <v>0</v>
      </c>
      <c r="V113">
        <v>0</v>
      </c>
      <c r="W113">
        <v>0</v>
      </c>
      <c r="X113">
        <v>0</v>
      </c>
      <c r="Y113">
        <v>0</v>
      </c>
      <c r="Z113">
        <v>0</v>
      </c>
      <c r="AA113">
        <v>0</v>
      </c>
      <c r="AB113">
        <v>81</v>
      </c>
      <c r="AC113">
        <v>267780</v>
      </c>
      <c r="AD113">
        <v>81</v>
      </c>
      <c r="AE113">
        <v>267780</v>
      </c>
      <c r="AF113">
        <v>0</v>
      </c>
      <c r="AG113">
        <v>0</v>
      </c>
    </row>
    <row r="114" spans="1:33" x14ac:dyDescent="0.25">
      <c r="A114" t="str">
        <f t="shared" si="6"/>
        <v>Argyll &amp; Bute2017-18</v>
      </c>
      <c r="B114" s="9" t="s">
        <v>4</v>
      </c>
      <c r="C114" t="s">
        <v>284</v>
      </c>
      <c r="D114">
        <v>137</v>
      </c>
      <c r="E114">
        <v>678078</v>
      </c>
      <c r="F114">
        <v>137</v>
      </c>
      <c r="G114">
        <v>678078</v>
      </c>
      <c r="H114">
        <v>0</v>
      </c>
      <c r="I114">
        <v>0</v>
      </c>
      <c r="J114">
        <v>0</v>
      </c>
      <c r="K114">
        <v>0</v>
      </c>
      <c r="L114">
        <v>0</v>
      </c>
      <c r="M114">
        <v>0</v>
      </c>
      <c r="N114">
        <v>0</v>
      </c>
      <c r="O114">
        <v>0</v>
      </c>
      <c r="P114">
        <v>0</v>
      </c>
      <c r="Q114">
        <v>0</v>
      </c>
      <c r="R114">
        <v>0</v>
      </c>
      <c r="S114">
        <v>0</v>
      </c>
      <c r="T114">
        <v>0</v>
      </c>
      <c r="U114">
        <v>0</v>
      </c>
      <c r="V114">
        <v>0</v>
      </c>
      <c r="W114">
        <v>0</v>
      </c>
      <c r="X114">
        <v>0</v>
      </c>
      <c r="Y114">
        <v>0</v>
      </c>
      <c r="Z114">
        <v>0</v>
      </c>
      <c r="AA114">
        <v>0</v>
      </c>
      <c r="AB114">
        <v>137</v>
      </c>
      <c r="AC114">
        <v>678078</v>
      </c>
      <c r="AD114">
        <v>137</v>
      </c>
      <c r="AE114">
        <v>678078</v>
      </c>
      <c r="AF114">
        <v>0</v>
      </c>
      <c r="AG114">
        <v>0</v>
      </c>
    </row>
    <row r="115" spans="1:33" x14ac:dyDescent="0.25">
      <c r="A115" t="str">
        <f t="shared" si="6"/>
        <v>Clackmannanshire2017-18</v>
      </c>
      <c r="B115" s="9" t="s">
        <v>5</v>
      </c>
      <c r="C115" t="s">
        <v>284</v>
      </c>
      <c r="D115">
        <v>22</v>
      </c>
      <c r="E115">
        <v>136468</v>
      </c>
      <c r="F115">
        <v>22</v>
      </c>
      <c r="G115">
        <v>136468</v>
      </c>
      <c r="H115">
        <v>0</v>
      </c>
      <c r="I115">
        <v>0</v>
      </c>
      <c r="J115">
        <v>0</v>
      </c>
      <c r="K115">
        <v>0</v>
      </c>
      <c r="L115">
        <v>0</v>
      </c>
      <c r="M115">
        <v>0</v>
      </c>
      <c r="N115">
        <v>0</v>
      </c>
      <c r="O115">
        <v>0</v>
      </c>
      <c r="P115">
        <v>0</v>
      </c>
      <c r="Q115">
        <v>0</v>
      </c>
      <c r="R115">
        <v>0</v>
      </c>
      <c r="S115">
        <v>0</v>
      </c>
      <c r="T115">
        <v>0</v>
      </c>
      <c r="U115">
        <v>0</v>
      </c>
      <c r="V115">
        <v>0</v>
      </c>
      <c r="W115">
        <v>0</v>
      </c>
      <c r="X115">
        <v>0</v>
      </c>
      <c r="Y115">
        <v>0</v>
      </c>
      <c r="Z115">
        <v>0</v>
      </c>
      <c r="AA115">
        <v>0</v>
      </c>
      <c r="AB115">
        <v>22</v>
      </c>
      <c r="AC115">
        <v>136468</v>
      </c>
      <c r="AD115">
        <v>22</v>
      </c>
      <c r="AE115">
        <v>136468</v>
      </c>
      <c r="AF115">
        <v>0</v>
      </c>
      <c r="AG115">
        <v>0</v>
      </c>
    </row>
    <row r="116" spans="1:33" x14ac:dyDescent="0.25">
      <c r="A116" t="str">
        <f t="shared" si="6"/>
        <v>Dumfries &amp; Galloway2017-18</v>
      </c>
      <c r="B116" s="9" t="s">
        <v>6</v>
      </c>
      <c r="C116" t="s">
        <v>284</v>
      </c>
      <c r="D116">
        <v>232</v>
      </c>
      <c r="E116">
        <v>1052362</v>
      </c>
      <c r="F116">
        <v>232</v>
      </c>
      <c r="G116">
        <v>1052362</v>
      </c>
      <c r="H116">
        <v>0</v>
      </c>
      <c r="I116">
        <v>0</v>
      </c>
      <c r="J116">
        <v>0</v>
      </c>
      <c r="K116">
        <v>0</v>
      </c>
      <c r="L116">
        <v>0</v>
      </c>
      <c r="M116">
        <v>0</v>
      </c>
      <c r="N116">
        <v>0</v>
      </c>
      <c r="O116">
        <v>0</v>
      </c>
      <c r="P116">
        <v>0</v>
      </c>
      <c r="Q116">
        <v>0</v>
      </c>
      <c r="R116">
        <v>0</v>
      </c>
      <c r="S116">
        <v>0</v>
      </c>
      <c r="T116">
        <v>0</v>
      </c>
      <c r="U116">
        <v>0</v>
      </c>
      <c r="V116">
        <v>0</v>
      </c>
      <c r="W116">
        <v>0</v>
      </c>
      <c r="X116">
        <v>0</v>
      </c>
      <c r="Y116">
        <v>0</v>
      </c>
      <c r="Z116">
        <v>0</v>
      </c>
      <c r="AA116">
        <v>0</v>
      </c>
      <c r="AB116">
        <v>232</v>
      </c>
      <c r="AC116">
        <v>1052362</v>
      </c>
      <c r="AD116">
        <v>232</v>
      </c>
      <c r="AE116">
        <v>1052362</v>
      </c>
      <c r="AF116">
        <v>0</v>
      </c>
      <c r="AG116">
        <v>0</v>
      </c>
    </row>
    <row r="117" spans="1:33" x14ac:dyDescent="0.25">
      <c r="A117" t="str">
        <f t="shared" si="6"/>
        <v>Dundee City2017-18</v>
      </c>
      <c r="B117" s="9" t="s">
        <v>7</v>
      </c>
      <c r="C117" t="s">
        <v>284</v>
      </c>
      <c r="D117">
        <v>59</v>
      </c>
      <c r="E117">
        <v>327263</v>
      </c>
      <c r="F117">
        <v>59</v>
      </c>
      <c r="G117">
        <v>327263</v>
      </c>
      <c r="H117">
        <v>0</v>
      </c>
      <c r="I117">
        <v>0</v>
      </c>
      <c r="J117">
        <v>0</v>
      </c>
      <c r="K117">
        <v>0</v>
      </c>
      <c r="L117">
        <v>0</v>
      </c>
      <c r="M117">
        <v>0</v>
      </c>
      <c r="N117">
        <v>0</v>
      </c>
      <c r="O117">
        <v>0</v>
      </c>
      <c r="P117">
        <v>0</v>
      </c>
      <c r="Q117">
        <v>0</v>
      </c>
      <c r="R117">
        <v>0</v>
      </c>
      <c r="S117">
        <v>0</v>
      </c>
      <c r="T117">
        <v>0</v>
      </c>
      <c r="U117">
        <v>0</v>
      </c>
      <c r="V117">
        <v>0</v>
      </c>
      <c r="W117">
        <v>0</v>
      </c>
      <c r="X117">
        <v>0</v>
      </c>
      <c r="Y117">
        <v>0</v>
      </c>
      <c r="Z117">
        <v>0</v>
      </c>
      <c r="AA117">
        <v>0</v>
      </c>
      <c r="AB117">
        <v>59</v>
      </c>
      <c r="AC117">
        <v>327263</v>
      </c>
      <c r="AD117">
        <v>59</v>
      </c>
      <c r="AE117">
        <v>327263</v>
      </c>
      <c r="AF117">
        <v>0</v>
      </c>
      <c r="AG117">
        <v>0</v>
      </c>
    </row>
    <row r="118" spans="1:33" x14ac:dyDescent="0.25">
      <c r="A118" t="str">
        <f t="shared" si="6"/>
        <v>East Ayrshire2017-18</v>
      </c>
      <c r="B118" s="9" t="s">
        <v>8</v>
      </c>
      <c r="C118" t="s">
        <v>284</v>
      </c>
      <c r="D118">
        <v>171</v>
      </c>
      <c r="E118">
        <v>724433</v>
      </c>
      <c r="F118">
        <v>171</v>
      </c>
      <c r="G118">
        <v>724433</v>
      </c>
      <c r="H118">
        <v>0</v>
      </c>
      <c r="I118">
        <v>0</v>
      </c>
      <c r="J118">
        <v>0</v>
      </c>
      <c r="K118">
        <v>0</v>
      </c>
      <c r="L118">
        <v>0</v>
      </c>
      <c r="M118">
        <v>0</v>
      </c>
      <c r="N118">
        <v>0</v>
      </c>
      <c r="O118">
        <v>0</v>
      </c>
      <c r="P118">
        <v>0</v>
      </c>
      <c r="Q118">
        <v>0</v>
      </c>
      <c r="R118">
        <v>0</v>
      </c>
      <c r="S118">
        <v>0</v>
      </c>
      <c r="T118">
        <v>0</v>
      </c>
      <c r="U118">
        <v>0</v>
      </c>
      <c r="V118">
        <v>0</v>
      </c>
      <c r="W118">
        <v>118223</v>
      </c>
      <c r="X118">
        <v>0</v>
      </c>
      <c r="Y118">
        <v>118223</v>
      </c>
      <c r="Z118">
        <v>0</v>
      </c>
      <c r="AA118">
        <v>0</v>
      </c>
      <c r="AB118">
        <v>171</v>
      </c>
      <c r="AC118">
        <v>842656</v>
      </c>
      <c r="AD118">
        <v>171</v>
      </c>
      <c r="AE118">
        <v>842656</v>
      </c>
      <c r="AF118">
        <v>0</v>
      </c>
      <c r="AG118">
        <v>0</v>
      </c>
    </row>
    <row r="119" spans="1:33" x14ac:dyDescent="0.25">
      <c r="A119" t="str">
        <f t="shared" si="6"/>
        <v>East Dunbartonshire2017-18</v>
      </c>
      <c r="B119" s="9" t="s">
        <v>9</v>
      </c>
      <c r="C119" t="s">
        <v>284</v>
      </c>
      <c r="D119">
        <v>102</v>
      </c>
      <c r="E119">
        <v>143909</v>
      </c>
      <c r="F119">
        <v>102</v>
      </c>
      <c r="G119">
        <v>143909</v>
      </c>
      <c r="H119">
        <v>0</v>
      </c>
      <c r="I119">
        <v>0</v>
      </c>
      <c r="J119">
        <v>1</v>
      </c>
      <c r="K119">
        <v>13211</v>
      </c>
      <c r="L119">
        <v>1</v>
      </c>
      <c r="M119">
        <v>13211</v>
      </c>
      <c r="N119">
        <v>0</v>
      </c>
      <c r="O119">
        <v>0</v>
      </c>
      <c r="P119">
        <v>0</v>
      </c>
      <c r="Q119">
        <v>0</v>
      </c>
      <c r="R119">
        <v>0</v>
      </c>
      <c r="S119">
        <v>0</v>
      </c>
      <c r="T119">
        <v>0</v>
      </c>
      <c r="U119">
        <v>0</v>
      </c>
      <c r="V119">
        <v>1</v>
      </c>
      <c r="W119">
        <v>9880</v>
      </c>
      <c r="X119">
        <v>1</v>
      </c>
      <c r="Y119">
        <v>9880</v>
      </c>
      <c r="Z119">
        <v>0</v>
      </c>
      <c r="AA119">
        <v>0</v>
      </c>
      <c r="AB119">
        <v>104</v>
      </c>
      <c r="AC119">
        <v>167000</v>
      </c>
      <c r="AD119">
        <v>104</v>
      </c>
      <c r="AE119">
        <v>167000</v>
      </c>
      <c r="AF119">
        <v>0</v>
      </c>
      <c r="AG119">
        <v>0</v>
      </c>
    </row>
    <row r="120" spans="1:33" x14ac:dyDescent="0.25">
      <c r="A120" t="str">
        <f t="shared" si="6"/>
        <v>East Lothian2017-18</v>
      </c>
      <c r="B120" s="9" t="s">
        <v>10</v>
      </c>
      <c r="C120" t="s">
        <v>284</v>
      </c>
      <c r="D120">
        <v>0</v>
      </c>
      <c r="E120">
        <v>0</v>
      </c>
      <c r="F120">
        <v>0</v>
      </c>
      <c r="G120">
        <v>0</v>
      </c>
      <c r="H120">
        <v>0</v>
      </c>
      <c r="I120">
        <v>0</v>
      </c>
      <c r="J120">
        <v>0</v>
      </c>
      <c r="K120">
        <v>0</v>
      </c>
      <c r="L120">
        <v>0</v>
      </c>
      <c r="M120">
        <v>0</v>
      </c>
      <c r="N120">
        <v>0</v>
      </c>
      <c r="O120">
        <v>0</v>
      </c>
      <c r="P120">
        <v>0</v>
      </c>
      <c r="Q120">
        <v>0</v>
      </c>
      <c r="R120">
        <v>0</v>
      </c>
      <c r="S120">
        <v>0</v>
      </c>
      <c r="T120">
        <v>0</v>
      </c>
      <c r="U120">
        <v>0</v>
      </c>
      <c r="V120">
        <v>0</v>
      </c>
      <c r="W120">
        <v>0</v>
      </c>
      <c r="X120">
        <v>0</v>
      </c>
      <c r="Y120">
        <v>0</v>
      </c>
      <c r="Z120">
        <v>0</v>
      </c>
      <c r="AA120">
        <v>0</v>
      </c>
      <c r="AB120">
        <v>0</v>
      </c>
      <c r="AC120">
        <v>0</v>
      </c>
      <c r="AD120">
        <v>0</v>
      </c>
      <c r="AE120">
        <v>0</v>
      </c>
      <c r="AF120">
        <v>0</v>
      </c>
      <c r="AG120">
        <v>0</v>
      </c>
    </row>
    <row r="121" spans="1:33" x14ac:dyDescent="0.25">
      <c r="A121" t="str">
        <f t="shared" si="6"/>
        <v>East Renfrewshire2017-18</v>
      </c>
      <c r="B121" s="9" t="s">
        <v>11</v>
      </c>
      <c r="C121" t="s">
        <v>284</v>
      </c>
      <c r="D121">
        <v>77</v>
      </c>
      <c r="E121">
        <v>208235</v>
      </c>
      <c r="F121">
        <v>77</v>
      </c>
      <c r="G121">
        <v>208235</v>
      </c>
      <c r="H121">
        <v>0</v>
      </c>
      <c r="I121">
        <v>0</v>
      </c>
      <c r="J121">
        <v>0</v>
      </c>
      <c r="K121">
        <v>0</v>
      </c>
      <c r="L121">
        <v>0</v>
      </c>
      <c r="M121">
        <v>0</v>
      </c>
      <c r="N121">
        <v>0</v>
      </c>
      <c r="O121">
        <v>0</v>
      </c>
      <c r="P121">
        <v>0</v>
      </c>
      <c r="Q121">
        <v>0</v>
      </c>
      <c r="R121">
        <v>0</v>
      </c>
      <c r="S121">
        <v>0</v>
      </c>
      <c r="T121">
        <v>0</v>
      </c>
      <c r="U121">
        <v>0</v>
      </c>
      <c r="V121">
        <v>0</v>
      </c>
      <c r="W121">
        <v>0</v>
      </c>
      <c r="X121">
        <v>0</v>
      </c>
      <c r="Y121">
        <v>0</v>
      </c>
      <c r="Z121">
        <v>0</v>
      </c>
      <c r="AA121">
        <v>0</v>
      </c>
      <c r="AB121">
        <v>77</v>
      </c>
      <c r="AC121">
        <v>208235</v>
      </c>
      <c r="AD121">
        <v>77</v>
      </c>
      <c r="AE121">
        <v>208235</v>
      </c>
      <c r="AF121">
        <v>0</v>
      </c>
      <c r="AG121">
        <v>0</v>
      </c>
    </row>
    <row r="122" spans="1:33" x14ac:dyDescent="0.25">
      <c r="A122" s="50" t="str">
        <f t="shared" si="6"/>
        <v>Edinburgh, City of2017-18</v>
      </c>
      <c r="B122" s="48" t="s">
        <v>12</v>
      </c>
      <c r="C122" s="50" t="s">
        <v>284</v>
      </c>
      <c r="D122" s="50">
        <v>247</v>
      </c>
      <c r="E122" s="50">
        <v>1029645</v>
      </c>
      <c r="F122" s="50">
        <v>247</v>
      </c>
      <c r="G122" s="50">
        <v>1029645</v>
      </c>
      <c r="H122" s="50">
        <v>0</v>
      </c>
      <c r="I122" s="50">
        <v>0</v>
      </c>
      <c r="J122" s="50">
        <v>0</v>
      </c>
      <c r="K122" s="50">
        <v>0</v>
      </c>
      <c r="L122" s="50">
        <v>0</v>
      </c>
      <c r="M122" s="50">
        <v>0</v>
      </c>
      <c r="N122" s="50">
        <v>0</v>
      </c>
      <c r="O122" s="50">
        <v>0</v>
      </c>
      <c r="P122" s="50">
        <v>0</v>
      </c>
      <c r="Q122" s="50">
        <v>0</v>
      </c>
      <c r="R122" s="50">
        <v>0</v>
      </c>
      <c r="S122" s="50">
        <v>0</v>
      </c>
      <c r="T122" s="50">
        <v>0</v>
      </c>
      <c r="U122" s="50">
        <v>0</v>
      </c>
      <c r="V122" s="50">
        <v>0</v>
      </c>
      <c r="W122" s="50">
        <v>0</v>
      </c>
      <c r="X122" s="50">
        <v>0</v>
      </c>
      <c r="Y122" s="50">
        <v>0</v>
      </c>
      <c r="Z122" s="50">
        <v>0</v>
      </c>
      <c r="AA122" s="50">
        <v>0</v>
      </c>
      <c r="AB122" s="50">
        <v>247</v>
      </c>
      <c r="AC122" s="50">
        <v>1029645</v>
      </c>
      <c r="AD122" s="50">
        <v>247</v>
      </c>
      <c r="AE122" s="50">
        <v>1029645</v>
      </c>
      <c r="AF122" s="50">
        <v>0</v>
      </c>
      <c r="AG122" s="50">
        <v>0</v>
      </c>
    </row>
    <row r="123" spans="1:33" x14ac:dyDescent="0.25">
      <c r="A123" t="str">
        <f t="shared" si="6"/>
        <v>Falkirk2017-18</v>
      </c>
      <c r="B123" s="9" t="s">
        <v>14</v>
      </c>
      <c r="C123" t="s">
        <v>284</v>
      </c>
      <c r="D123">
        <v>67</v>
      </c>
      <c r="E123">
        <v>255704</v>
      </c>
      <c r="F123">
        <v>67</v>
      </c>
      <c r="G123">
        <v>255704</v>
      </c>
      <c r="H123">
        <v>0</v>
      </c>
      <c r="I123">
        <v>0</v>
      </c>
      <c r="J123">
        <v>0</v>
      </c>
      <c r="K123">
        <v>0</v>
      </c>
      <c r="L123">
        <v>0</v>
      </c>
      <c r="M123">
        <v>0</v>
      </c>
      <c r="N123">
        <v>0</v>
      </c>
      <c r="O123">
        <v>0</v>
      </c>
      <c r="P123">
        <v>0</v>
      </c>
      <c r="Q123">
        <v>0</v>
      </c>
      <c r="R123">
        <v>0</v>
      </c>
      <c r="S123">
        <v>0</v>
      </c>
      <c r="T123">
        <v>0</v>
      </c>
      <c r="U123">
        <v>0</v>
      </c>
      <c r="V123">
        <v>0</v>
      </c>
      <c r="W123">
        <v>0</v>
      </c>
      <c r="X123">
        <v>0</v>
      </c>
      <c r="Y123">
        <v>0</v>
      </c>
      <c r="Z123">
        <v>0</v>
      </c>
      <c r="AA123">
        <v>0</v>
      </c>
      <c r="AB123">
        <v>67</v>
      </c>
      <c r="AC123">
        <v>255704</v>
      </c>
      <c r="AD123">
        <v>67</v>
      </c>
      <c r="AE123">
        <v>255704</v>
      </c>
      <c r="AF123">
        <v>0</v>
      </c>
      <c r="AG123">
        <v>0</v>
      </c>
    </row>
    <row r="124" spans="1:33" x14ac:dyDescent="0.25">
      <c r="A124" t="str">
        <f t="shared" si="6"/>
        <v>Fife2017-18</v>
      </c>
      <c r="B124" s="9" t="s">
        <v>15</v>
      </c>
      <c r="C124" t="s">
        <v>284</v>
      </c>
      <c r="D124">
        <v>317</v>
      </c>
      <c r="E124">
        <v>1406183</v>
      </c>
      <c r="F124">
        <v>317</v>
      </c>
      <c r="G124">
        <v>1406183</v>
      </c>
      <c r="H124">
        <v>0</v>
      </c>
      <c r="I124">
        <v>0</v>
      </c>
      <c r="J124">
        <v>11</v>
      </c>
      <c r="K124">
        <v>110000</v>
      </c>
      <c r="L124">
        <v>11</v>
      </c>
      <c r="M124">
        <v>110000</v>
      </c>
      <c r="N124">
        <v>0</v>
      </c>
      <c r="O124">
        <v>0</v>
      </c>
      <c r="P124">
        <v>0</v>
      </c>
      <c r="Q124">
        <v>0</v>
      </c>
      <c r="R124">
        <v>0</v>
      </c>
      <c r="S124">
        <v>0</v>
      </c>
      <c r="T124">
        <v>0</v>
      </c>
      <c r="U124">
        <v>0</v>
      </c>
      <c r="V124">
        <v>0</v>
      </c>
      <c r="W124">
        <v>0</v>
      </c>
      <c r="X124">
        <v>0</v>
      </c>
      <c r="Y124">
        <v>0</v>
      </c>
      <c r="Z124">
        <v>0</v>
      </c>
      <c r="AA124">
        <v>0</v>
      </c>
      <c r="AB124">
        <v>328</v>
      </c>
      <c r="AC124">
        <v>1516183</v>
      </c>
      <c r="AD124">
        <v>328</v>
      </c>
      <c r="AE124">
        <v>1516183</v>
      </c>
      <c r="AF124">
        <v>0</v>
      </c>
      <c r="AG124">
        <v>0</v>
      </c>
    </row>
    <row r="125" spans="1:33" x14ac:dyDescent="0.25">
      <c r="A125" t="str">
        <f t="shared" si="6"/>
        <v>Glasgow City2017-18</v>
      </c>
      <c r="B125" s="9" t="s">
        <v>16</v>
      </c>
      <c r="C125" t="s">
        <v>284</v>
      </c>
      <c r="D125">
        <v>622</v>
      </c>
      <c r="E125">
        <v>2027722.83</v>
      </c>
      <c r="F125">
        <v>622</v>
      </c>
      <c r="G125">
        <v>2027722.83</v>
      </c>
      <c r="H125">
        <v>0</v>
      </c>
      <c r="I125">
        <v>0</v>
      </c>
      <c r="J125">
        <v>0</v>
      </c>
      <c r="K125">
        <v>0</v>
      </c>
      <c r="L125">
        <v>0</v>
      </c>
      <c r="M125">
        <v>0</v>
      </c>
      <c r="N125">
        <v>0</v>
      </c>
      <c r="O125">
        <v>0</v>
      </c>
      <c r="P125">
        <v>0</v>
      </c>
      <c r="Q125">
        <v>0</v>
      </c>
      <c r="R125">
        <v>0</v>
      </c>
      <c r="S125">
        <v>0</v>
      </c>
      <c r="T125">
        <v>0</v>
      </c>
      <c r="U125">
        <v>0</v>
      </c>
      <c r="V125">
        <v>0</v>
      </c>
      <c r="W125">
        <v>0</v>
      </c>
      <c r="X125">
        <v>0</v>
      </c>
      <c r="Y125">
        <v>0</v>
      </c>
      <c r="Z125">
        <v>0</v>
      </c>
      <c r="AA125">
        <v>0</v>
      </c>
      <c r="AB125">
        <v>622</v>
      </c>
      <c r="AC125">
        <v>2027722.83</v>
      </c>
      <c r="AD125">
        <v>622</v>
      </c>
      <c r="AE125">
        <v>2027722.83</v>
      </c>
      <c r="AF125">
        <v>0</v>
      </c>
      <c r="AG125">
        <v>0</v>
      </c>
    </row>
    <row r="126" spans="1:33" x14ac:dyDescent="0.25">
      <c r="A126" t="str">
        <f t="shared" si="6"/>
        <v>Highland2017-18</v>
      </c>
      <c r="B126" s="9" t="s">
        <v>17</v>
      </c>
      <c r="C126" t="s">
        <v>284</v>
      </c>
      <c r="D126">
        <v>417</v>
      </c>
      <c r="E126">
        <v>1650316</v>
      </c>
      <c r="F126">
        <v>417</v>
      </c>
      <c r="G126">
        <v>1650316</v>
      </c>
      <c r="H126">
        <v>0</v>
      </c>
      <c r="I126">
        <v>0</v>
      </c>
      <c r="J126">
        <v>1</v>
      </c>
      <c r="K126">
        <v>0</v>
      </c>
      <c r="L126">
        <v>1</v>
      </c>
      <c r="M126">
        <v>0</v>
      </c>
      <c r="N126">
        <v>0</v>
      </c>
      <c r="O126">
        <v>0</v>
      </c>
      <c r="P126">
        <v>0</v>
      </c>
      <c r="Q126">
        <v>0</v>
      </c>
      <c r="R126">
        <v>0</v>
      </c>
      <c r="S126">
        <v>0</v>
      </c>
      <c r="T126">
        <v>0</v>
      </c>
      <c r="U126">
        <v>0</v>
      </c>
      <c r="V126">
        <v>0</v>
      </c>
      <c r="W126">
        <v>0</v>
      </c>
      <c r="X126">
        <v>0</v>
      </c>
      <c r="Y126">
        <v>0</v>
      </c>
      <c r="Z126">
        <v>0</v>
      </c>
      <c r="AA126">
        <v>0</v>
      </c>
      <c r="AB126">
        <v>418</v>
      </c>
      <c r="AC126">
        <v>1650316</v>
      </c>
      <c r="AD126">
        <v>418</v>
      </c>
      <c r="AE126">
        <v>1650316</v>
      </c>
      <c r="AF126">
        <v>0</v>
      </c>
      <c r="AG126">
        <v>0</v>
      </c>
    </row>
    <row r="127" spans="1:33" x14ac:dyDescent="0.25">
      <c r="A127" t="str">
        <f t="shared" si="6"/>
        <v>Inverclyde2017-18</v>
      </c>
      <c r="B127" s="9" t="s">
        <v>18</v>
      </c>
      <c r="C127" t="s">
        <v>284</v>
      </c>
      <c r="D127">
        <v>163</v>
      </c>
      <c r="E127">
        <v>501249</v>
      </c>
      <c r="F127">
        <v>163</v>
      </c>
      <c r="G127">
        <v>501249</v>
      </c>
      <c r="H127">
        <v>0</v>
      </c>
      <c r="I127">
        <v>0</v>
      </c>
      <c r="J127">
        <v>0</v>
      </c>
      <c r="K127">
        <v>0</v>
      </c>
      <c r="L127">
        <v>0</v>
      </c>
      <c r="M127">
        <v>0</v>
      </c>
      <c r="N127">
        <v>0</v>
      </c>
      <c r="O127">
        <v>0</v>
      </c>
      <c r="P127">
        <v>1</v>
      </c>
      <c r="Q127">
        <v>4789</v>
      </c>
      <c r="R127">
        <v>1</v>
      </c>
      <c r="S127">
        <v>4789</v>
      </c>
      <c r="T127">
        <v>0</v>
      </c>
      <c r="U127">
        <v>0</v>
      </c>
      <c r="V127">
        <v>7</v>
      </c>
      <c r="W127">
        <v>2910</v>
      </c>
      <c r="X127">
        <v>7</v>
      </c>
      <c r="Y127">
        <v>2910</v>
      </c>
      <c r="Z127">
        <v>0</v>
      </c>
      <c r="AA127">
        <v>0</v>
      </c>
      <c r="AB127">
        <v>171</v>
      </c>
      <c r="AC127">
        <v>508948</v>
      </c>
      <c r="AD127">
        <v>171</v>
      </c>
      <c r="AE127">
        <v>508948</v>
      </c>
      <c r="AF127">
        <v>0</v>
      </c>
      <c r="AG127">
        <v>0</v>
      </c>
    </row>
    <row r="128" spans="1:33" x14ac:dyDescent="0.25">
      <c r="A128" t="str">
        <f t="shared" si="6"/>
        <v>Midlothian2017-18</v>
      </c>
      <c r="B128" s="9" t="s">
        <v>19</v>
      </c>
      <c r="C128" t="s">
        <v>284</v>
      </c>
      <c r="D128">
        <v>50</v>
      </c>
      <c r="E128">
        <v>349840</v>
      </c>
      <c r="F128">
        <v>50</v>
      </c>
      <c r="G128">
        <v>349840</v>
      </c>
      <c r="H128">
        <v>0</v>
      </c>
      <c r="I128">
        <v>0</v>
      </c>
      <c r="J128">
        <v>3</v>
      </c>
      <c r="K128">
        <v>43020</v>
      </c>
      <c r="L128">
        <v>3</v>
      </c>
      <c r="M128">
        <v>43020</v>
      </c>
      <c r="N128">
        <v>0</v>
      </c>
      <c r="O128">
        <v>0</v>
      </c>
      <c r="P128">
        <v>0</v>
      </c>
      <c r="Q128">
        <v>0</v>
      </c>
      <c r="R128">
        <v>0</v>
      </c>
      <c r="S128">
        <v>0</v>
      </c>
      <c r="T128">
        <v>0</v>
      </c>
      <c r="U128">
        <v>0</v>
      </c>
      <c r="V128">
        <v>0</v>
      </c>
      <c r="W128">
        <v>0</v>
      </c>
      <c r="X128">
        <v>0</v>
      </c>
      <c r="Y128">
        <v>0</v>
      </c>
      <c r="Z128">
        <v>0</v>
      </c>
      <c r="AA128">
        <v>0</v>
      </c>
      <c r="AB128">
        <v>53</v>
      </c>
      <c r="AC128">
        <v>392860</v>
      </c>
      <c r="AD128">
        <v>53</v>
      </c>
      <c r="AE128">
        <v>392860</v>
      </c>
      <c r="AF128">
        <v>0</v>
      </c>
      <c r="AG128">
        <v>0</v>
      </c>
    </row>
    <row r="129" spans="1:33" x14ac:dyDescent="0.25">
      <c r="A129" t="str">
        <f t="shared" si="6"/>
        <v>Moray2017-18</v>
      </c>
      <c r="B129" s="9" t="s">
        <v>20</v>
      </c>
      <c r="C129" t="s">
        <v>284</v>
      </c>
      <c r="D129">
        <v>52</v>
      </c>
      <c r="E129">
        <v>308000</v>
      </c>
      <c r="F129">
        <v>52</v>
      </c>
      <c r="G129">
        <v>308000</v>
      </c>
      <c r="H129">
        <v>0</v>
      </c>
      <c r="I129">
        <v>0</v>
      </c>
      <c r="J129">
        <v>0</v>
      </c>
      <c r="K129">
        <v>0</v>
      </c>
      <c r="L129">
        <v>0</v>
      </c>
      <c r="M129">
        <v>0</v>
      </c>
      <c r="N129">
        <v>0</v>
      </c>
      <c r="O129">
        <v>0</v>
      </c>
      <c r="P129">
        <v>0</v>
      </c>
      <c r="Q129">
        <v>0</v>
      </c>
      <c r="R129">
        <v>0</v>
      </c>
      <c r="S129">
        <v>0</v>
      </c>
      <c r="T129">
        <v>0</v>
      </c>
      <c r="U129">
        <v>0</v>
      </c>
      <c r="V129">
        <v>0</v>
      </c>
      <c r="W129">
        <v>0</v>
      </c>
      <c r="X129">
        <v>0</v>
      </c>
      <c r="Y129">
        <v>0</v>
      </c>
      <c r="Z129">
        <v>0</v>
      </c>
      <c r="AA129">
        <v>0</v>
      </c>
      <c r="AB129">
        <v>52</v>
      </c>
      <c r="AC129">
        <v>308000</v>
      </c>
      <c r="AD129">
        <v>52</v>
      </c>
      <c r="AE129">
        <v>308000</v>
      </c>
      <c r="AF129">
        <v>0</v>
      </c>
      <c r="AG129">
        <v>0</v>
      </c>
    </row>
    <row r="130" spans="1:33" x14ac:dyDescent="0.25">
      <c r="A130" t="str">
        <f t="shared" si="6"/>
        <v>Na h-Eileanan Siar2017-18</v>
      </c>
      <c r="B130" s="9" t="s">
        <v>269</v>
      </c>
      <c r="C130" t="s">
        <v>284</v>
      </c>
      <c r="D130">
        <v>110</v>
      </c>
      <c r="E130">
        <v>555000</v>
      </c>
      <c r="F130">
        <v>110</v>
      </c>
      <c r="G130">
        <v>555000</v>
      </c>
      <c r="H130">
        <v>0</v>
      </c>
      <c r="I130">
        <v>0</v>
      </c>
      <c r="J130">
        <v>0</v>
      </c>
      <c r="K130">
        <v>0</v>
      </c>
      <c r="L130">
        <v>0</v>
      </c>
      <c r="M130">
        <v>0</v>
      </c>
      <c r="N130">
        <v>0</v>
      </c>
      <c r="O130">
        <v>0</v>
      </c>
      <c r="P130">
        <v>0</v>
      </c>
      <c r="Q130">
        <v>0</v>
      </c>
      <c r="R130">
        <v>0</v>
      </c>
      <c r="S130">
        <v>0</v>
      </c>
      <c r="T130">
        <v>0</v>
      </c>
      <c r="U130">
        <v>0</v>
      </c>
      <c r="V130">
        <v>0</v>
      </c>
      <c r="W130">
        <v>0</v>
      </c>
      <c r="X130">
        <v>0</v>
      </c>
      <c r="Y130">
        <v>0</v>
      </c>
      <c r="Z130">
        <v>0</v>
      </c>
      <c r="AA130">
        <v>0</v>
      </c>
      <c r="AB130">
        <v>110</v>
      </c>
      <c r="AC130">
        <v>555000</v>
      </c>
      <c r="AD130">
        <v>110</v>
      </c>
      <c r="AE130">
        <v>555000</v>
      </c>
      <c r="AF130">
        <v>0</v>
      </c>
      <c r="AG130">
        <v>0</v>
      </c>
    </row>
    <row r="131" spans="1:33" x14ac:dyDescent="0.25">
      <c r="A131" t="str">
        <f t="shared" si="6"/>
        <v>North Ayrshire2017-18</v>
      </c>
      <c r="B131" t="s">
        <v>21</v>
      </c>
      <c r="C131" t="s">
        <v>284</v>
      </c>
      <c r="D131">
        <v>211</v>
      </c>
      <c r="E131">
        <v>640414</v>
      </c>
      <c r="F131">
        <v>211</v>
      </c>
      <c r="G131">
        <v>640414</v>
      </c>
      <c r="H131">
        <v>0</v>
      </c>
      <c r="I131">
        <v>0</v>
      </c>
      <c r="J131">
        <v>0</v>
      </c>
      <c r="K131">
        <v>0</v>
      </c>
      <c r="L131">
        <v>0</v>
      </c>
      <c r="M131">
        <v>0</v>
      </c>
      <c r="N131">
        <v>0</v>
      </c>
      <c r="O131">
        <v>0</v>
      </c>
      <c r="P131">
        <v>0</v>
      </c>
      <c r="Q131">
        <v>0</v>
      </c>
      <c r="R131">
        <v>0</v>
      </c>
      <c r="S131">
        <v>0</v>
      </c>
      <c r="T131">
        <v>0</v>
      </c>
      <c r="U131">
        <v>0</v>
      </c>
      <c r="V131">
        <v>0</v>
      </c>
      <c r="W131">
        <v>0</v>
      </c>
      <c r="X131">
        <v>0</v>
      </c>
      <c r="Y131">
        <v>0</v>
      </c>
      <c r="Z131">
        <v>0</v>
      </c>
      <c r="AA131">
        <v>0</v>
      </c>
      <c r="AB131">
        <v>211</v>
      </c>
      <c r="AC131">
        <v>640414</v>
      </c>
      <c r="AD131">
        <v>211</v>
      </c>
      <c r="AE131">
        <v>640414</v>
      </c>
      <c r="AF131">
        <v>0</v>
      </c>
      <c r="AG131">
        <v>0</v>
      </c>
    </row>
    <row r="132" spans="1:33" x14ac:dyDescent="0.25">
      <c r="A132" t="str">
        <f t="shared" si="6"/>
        <v>North Lanarkshire2017-18</v>
      </c>
      <c r="B132" s="9" t="s">
        <v>22</v>
      </c>
      <c r="C132" t="s">
        <v>284</v>
      </c>
      <c r="D132">
        <v>305</v>
      </c>
      <c r="E132">
        <v>1079674</v>
      </c>
      <c r="F132">
        <v>305</v>
      </c>
      <c r="G132">
        <v>1079674</v>
      </c>
      <c r="H132">
        <v>0</v>
      </c>
      <c r="I132">
        <v>0</v>
      </c>
      <c r="J132">
        <v>0</v>
      </c>
      <c r="K132">
        <v>0</v>
      </c>
      <c r="L132">
        <v>0</v>
      </c>
      <c r="M132">
        <v>0</v>
      </c>
      <c r="N132">
        <v>0</v>
      </c>
      <c r="O132">
        <v>0</v>
      </c>
      <c r="P132">
        <v>0</v>
      </c>
      <c r="Q132">
        <v>0</v>
      </c>
      <c r="R132">
        <v>0</v>
      </c>
      <c r="S132">
        <v>0</v>
      </c>
      <c r="T132">
        <v>0</v>
      </c>
      <c r="U132">
        <v>0</v>
      </c>
      <c r="V132">
        <v>0</v>
      </c>
      <c r="W132">
        <v>0</v>
      </c>
      <c r="X132">
        <v>0</v>
      </c>
      <c r="Y132">
        <v>0</v>
      </c>
      <c r="Z132">
        <v>0</v>
      </c>
      <c r="AA132">
        <v>0</v>
      </c>
      <c r="AB132">
        <v>305</v>
      </c>
      <c r="AC132">
        <v>1079674</v>
      </c>
      <c r="AD132">
        <v>305</v>
      </c>
      <c r="AE132">
        <v>1079674</v>
      </c>
      <c r="AF132">
        <v>0</v>
      </c>
      <c r="AG132">
        <v>0</v>
      </c>
    </row>
    <row r="133" spans="1:33" x14ac:dyDescent="0.25">
      <c r="A133" t="str">
        <f t="shared" si="6"/>
        <v>Orkney2017-18</v>
      </c>
      <c r="B133" s="9" t="s">
        <v>23</v>
      </c>
      <c r="C133" t="s">
        <v>284</v>
      </c>
      <c r="D133">
        <v>51</v>
      </c>
      <c r="E133">
        <v>183950</v>
      </c>
      <c r="F133">
        <v>51</v>
      </c>
      <c r="G133">
        <v>183950</v>
      </c>
      <c r="H133">
        <v>0</v>
      </c>
      <c r="I133">
        <v>0</v>
      </c>
      <c r="J133">
        <v>1</v>
      </c>
      <c r="K133">
        <v>32164</v>
      </c>
      <c r="L133">
        <v>1</v>
      </c>
      <c r="M133">
        <v>32164</v>
      </c>
      <c r="N133">
        <v>0</v>
      </c>
      <c r="O133">
        <v>0</v>
      </c>
      <c r="P133">
        <v>0</v>
      </c>
      <c r="Q133">
        <v>0</v>
      </c>
      <c r="R133">
        <v>0</v>
      </c>
      <c r="S133">
        <v>0</v>
      </c>
      <c r="T133">
        <v>0</v>
      </c>
      <c r="U133">
        <v>0</v>
      </c>
      <c r="V133">
        <v>8</v>
      </c>
      <c r="W133">
        <v>9814</v>
      </c>
      <c r="X133">
        <v>8</v>
      </c>
      <c r="Y133">
        <v>9814</v>
      </c>
      <c r="Z133">
        <v>0</v>
      </c>
      <c r="AA133">
        <v>0</v>
      </c>
      <c r="AB133">
        <v>60</v>
      </c>
      <c r="AC133">
        <v>225928</v>
      </c>
      <c r="AD133">
        <v>60</v>
      </c>
      <c r="AE133">
        <v>225928</v>
      </c>
      <c r="AF133">
        <v>0</v>
      </c>
      <c r="AG133">
        <v>0</v>
      </c>
    </row>
    <row r="134" spans="1:33" x14ac:dyDescent="0.25">
      <c r="A134" t="str">
        <f t="shared" si="6"/>
        <v>Perth &amp; Kinross2017-18</v>
      </c>
      <c r="B134" s="9" t="s">
        <v>24</v>
      </c>
      <c r="C134" t="s">
        <v>284</v>
      </c>
      <c r="D134">
        <v>241</v>
      </c>
      <c r="E134">
        <v>1053735</v>
      </c>
      <c r="F134">
        <v>241</v>
      </c>
      <c r="G134">
        <v>1053735</v>
      </c>
      <c r="H134">
        <v>0</v>
      </c>
      <c r="I134">
        <v>0</v>
      </c>
      <c r="J134">
        <v>0</v>
      </c>
      <c r="K134">
        <v>0</v>
      </c>
      <c r="L134">
        <v>0</v>
      </c>
      <c r="M134">
        <v>0</v>
      </c>
      <c r="N134">
        <v>0</v>
      </c>
      <c r="O134">
        <v>0</v>
      </c>
      <c r="P134">
        <v>0</v>
      </c>
      <c r="Q134">
        <v>0</v>
      </c>
      <c r="R134">
        <v>0</v>
      </c>
      <c r="S134">
        <v>0</v>
      </c>
      <c r="T134">
        <v>0</v>
      </c>
      <c r="U134">
        <v>0</v>
      </c>
      <c r="V134">
        <v>12</v>
      </c>
      <c r="W134">
        <v>12000</v>
      </c>
      <c r="X134">
        <v>12</v>
      </c>
      <c r="Y134">
        <v>12000</v>
      </c>
      <c r="Z134">
        <v>0</v>
      </c>
      <c r="AA134">
        <v>0</v>
      </c>
      <c r="AB134">
        <v>253</v>
      </c>
      <c r="AC134">
        <v>1065735</v>
      </c>
      <c r="AD134">
        <v>253</v>
      </c>
      <c r="AE134">
        <v>1065735</v>
      </c>
      <c r="AF134">
        <v>0</v>
      </c>
      <c r="AG134">
        <v>0</v>
      </c>
    </row>
    <row r="135" spans="1:33" x14ac:dyDescent="0.25">
      <c r="A135" t="str">
        <f t="shared" si="6"/>
        <v>Renfrewshire2017-18</v>
      </c>
      <c r="B135" s="9" t="s">
        <v>25</v>
      </c>
      <c r="C135" t="s">
        <v>284</v>
      </c>
      <c r="D135">
        <v>186</v>
      </c>
      <c r="E135">
        <v>694000</v>
      </c>
      <c r="F135">
        <v>186</v>
      </c>
      <c r="G135">
        <v>694000</v>
      </c>
      <c r="H135">
        <v>0</v>
      </c>
      <c r="I135">
        <v>0</v>
      </c>
      <c r="J135">
        <v>0</v>
      </c>
      <c r="K135">
        <v>0</v>
      </c>
      <c r="L135">
        <v>0</v>
      </c>
      <c r="M135">
        <v>0</v>
      </c>
      <c r="N135">
        <v>0</v>
      </c>
      <c r="O135">
        <v>0</v>
      </c>
      <c r="P135">
        <v>0</v>
      </c>
      <c r="Q135">
        <v>0</v>
      </c>
      <c r="R135">
        <v>0</v>
      </c>
      <c r="S135">
        <v>0</v>
      </c>
      <c r="T135">
        <v>0</v>
      </c>
      <c r="U135">
        <v>0</v>
      </c>
      <c r="V135">
        <v>0</v>
      </c>
      <c r="W135">
        <v>0</v>
      </c>
      <c r="X135">
        <v>0</v>
      </c>
      <c r="Y135">
        <v>0</v>
      </c>
      <c r="Z135">
        <v>0</v>
      </c>
      <c r="AA135">
        <v>0</v>
      </c>
      <c r="AB135">
        <v>186</v>
      </c>
      <c r="AC135">
        <v>694000</v>
      </c>
      <c r="AD135">
        <v>186</v>
      </c>
      <c r="AE135">
        <v>694000</v>
      </c>
      <c r="AF135">
        <v>0</v>
      </c>
      <c r="AG135">
        <v>0</v>
      </c>
    </row>
    <row r="136" spans="1:33" x14ac:dyDescent="0.25">
      <c r="A136" t="str">
        <f t="shared" si="6"/>
        <v>Scottish Borders, The2017-18</v>
      </c>
      <c r="B136" s="9" t="s">
        <v>26</v>
      </c>
      <c r="C136" t="s">
        <v>284</v>
      </c>
      <c r="D136">
        <v>92</v>
      </c>
      <c r="E136">
        <v>390433</v>
      </c>
      <c r="F136">
        <v>92</v>
      </c>
      <c r="G136">
        <v>390433</v>
      </c>
      <c r="H136">
        <v>0</v>
      </c>
      <c r="I136">
        <v>0</v>
      </c>
      <c r="J136">
        <v>0</v>
      </c>
      <c r="K136">
        <v>0</v>
      </c>
      <c r="L136">
        <v>0</v>
      </c>
      <c r="M136">
        <v>0</v>
      </c>
      <c r="N136">
        <v>0</v>
      </c>
      <c r="O136">
        <v>0</v>
      </c>
      <c r="P136">
        <v>0</v>
      </c>
      <c r="Q136">
        <v>0</v>
      </c>
      <c r="R136">
        <v>0</v>
      </c>
      <c r="S136">
        <v>0</v>
      </c>
      <c r="T136">
        <v>0</v>
      </c>
      <c r="U136">
        <v>0</v>
      </c>
      <c r="V136">
        <v>0</v>
      </c>
      <c r="W136">
        <v>0</v>
      </c>
      <c r="X136">
        <v>0</v>
      </c>
      <c r="Y136">
        <v>0</v>
      </c>
      <c r="Z136">
        <v>0</v>
      </c>
      <c r="AA136">
        <v>0</v>
      </c>
      <c r="AB136">
        <v>92</v>
      </c>
      <c r="AC136">
        <v>390433</v>
      </c>
      <c r="AD136">
        <v>92</v>
      </c>
      <c r="AE136">
        <v>390433</v>
      </c>
      <c r="AF136">
        <v>0</v>
      </c>
      <c r="AG136">
        <v>0</v>
      </c>
    </row>
    <row r="137" spans="1:33" x14ac:dyDescent="0.25">
      <c r="A137" t="str">
        <f t="shared" si="6"/>
        <v>Shetland2017-18</v>
      </c>
      <c r="B137" s="9" t="s">
        <v>27</v>
      </c>
      <c r="C137" t="s">
        <v>284</v>
      </c>
      <c r="D137">
        <v>32</v>
      </c>
      <c r="E137">
        <v>239691</v>
      </c>
      <c r="F137">
        <v>32</v>
      </c>
      <c r="G137">
        <v>239691</v>
      </c>
      <c r="H137">
        <v>0</v>
      </c>
      <c r="I137">
        <v>0</v>
      </c>
      <c r="J137">
        <v>0</v>
      </c>
      <c r="K137">
        <v>0</v>
      </c>
      <c r="L137">
        <v>0</v>
      </c>
      <c r="M137">
        <v>0</v>
      </c>
      <c r="N137">
        <v>0</v>
      </c>
      <c r="O137">
        <v>0</v>
      </c>
      <c r="P137">
        <v>0</v>
      </c>
      <c r="Q137">
        <v>0</v>
      </c>
      <c r="R137">
        <v>0</v>
      </c>
      <c r="S137">
        <v>0</v>
      </c>
      <c r="T137">
        <v>0</v>
      </c>
      <c r="U137">
        <v>0</v>
      </c>
      <c r="V137">
        <v>0</v>
      </c>
      <c r="W137">
        <v>0</v>
      </c>
      <c r="X137">
        <v>0</v>
      </c>
      <c r="Y137">
        <v>0</v>
      </c>
      <c r="Z137">
        <v>0</v>
      </c>
      <c r="AA137">
        <v>0</v>
      </c>
      <c r="AB137">
        <v>32</v>
      </c>
      <c r="AC137">
        <v>239691</v>
      </c>
      <c r="AD137">
        <v>32</v>
      </c>
      <c r="AE137">
        <v>239691</v>
      </c>
      <c r="AF137">
        <v>0</v>
      </c>
      <c r="AG137">
        <v>0</v>
      </c>
    </row>
    <row r="138" spans="1:33" x14ac:dyDescent="0.25">
      <c r="A138" t="str">
        <f t="shared" si="6"/>
        <v>South Ayrshire2017-18</v>
      </c>
      <c r="B138" s="9" t="s">
        <v>28</v>
      </c>
      <c r="C138" t="s">
        <v>284</v>
      </c>
      <c r="D138">
        <v>159</v>
      </c>
      <c r="E138">
        <v>577378</v>
      </c>
      <c r="F138">
        <v>159</v>
      </c>
      <c r="G138">
        <v>577378</v>
      </c>
      <c r="H138">
        <v>0</v>
      </c>
      <c r="I138">
        <v>0</v>
      </c>
      <c r="J138">
        <v>3</v>
      </c>
      <c r="K138">
        <v>47045.07</v>
      </c>
      <c r="L138">
        <v>3</v>
      </c>
      <c r="M138">
        <v>47045.07</v>
      </c>
      <c r="N138">
        <v>0</v>
      </c>
      <c r="O138">
        <v>0</v>
      </c>
      <c r="P138">
        <v>0</v>
      </c>
      <c r="Q138">
        <v>0</v>
      </c>
      <c r="R138">
        <v>0</v>
      </c>
      <c r="S138">
        <v>0</v>
      </c>
      <c r="T138">
        <v>0</v>
      </c>
      <c r="U138">
        <v>0</v>
      </c>
      <c r="V138">
        <v>0</v>
      </c>
      <c r="W138">
        <v>0</v>
      </c>
      <c r="X138">
        <v>0</v>
      </c>
      <c r="Y138">
        <v>0</v>
      </c>
      <c r="Z138">
        <v>0</v>
      </c>
      <c r="AA138">
        <v>0</v>
      </c>
      <c r="AB138">
        <v>162</v>
      </c>
      <c r="AC138">
        <v>624423.06999999995</v>
      </c>
      <c r="AD138">
        <v>162</v>
      </c>
      <c r="AE138">
        <v>624423.06999999995</v>
      </c>
      <c r="AF138">
        <v>0</v>
      </c>
      <c r="AG138">
        <v>0</v>
      </c>
    </row>
    <row r="139" spans="1:33" x14ac:dyDescent="0.25">
      <c r="A139" t="str">
        <f t="shared" si="6"/>
        <v>South Lanarkshire2017-18</v>
      </c>
      <c r="B139" s="9" t="s">
        <v>29</v>
      </c>
      <c r="C139" t="s">
        <v>284</v>
      </c>
      <c r="D139">
        <v>520</v>
      </c>
      <c r="E139">
        <v>1673356</v>
      </c>
      <c r="F139">
        <v>520</v>
      </c>
      <c r="G139">
        <v>1673356</v>
      </c>
      <c r="H139">
        <v>0</v>
      </c>
      <c r="I139">
        <v>0</v>
      </c>
      <c r="J139">
        <v>5</v>
      </c>
      <c r="K139">
        <v>62656</v>
      </c>
      <c r="L139">
        <v>5</v>
      </c>
      <c r="M139">
        <v>62656</v>
      </c>
      <c r="N139">
        <v>0</v>
      </c>
      <c r="O139">
        <v>0</v>
      </c>
      <c r="P139">
        <v>0</v>
      </c>
      <c r="Q139">
        <v>0</v>
      </c>
      <c r="R139">
        <v>0</v>
      </c>
      <c r="S139">
        <v>0</v>
      </c>
      <c r="T139">
        <v>0</v>
      </c>
      <c r="U139">
        <v>0</v>
      </c>
      <c r="V139">
        <v>0</v>
      </c>
      <c r="W139">
        <v>0</v>
      </c>
      <c r="X139">
        <v>0</v>
      </c>
      <c r="Y139">
        <v>0</v>
      </c>
      <c r="Z139">
        <v>0</v>
      </c>
      <c r="AA139">
        <v>0</v>
      </c>
      <c r="AB139">
        <v>525</v>
      </c>
      <c r="AC139">
        <v>1736012</v>
      </c>
      <c r="AD139">
        <v>525</v>
      </c>
      <c r="AE139">
        <v>1736012</v>
      </c>
      <c r="AF139">
        <v>0</v>
      </c>
      <c r="AG139">
        <v>0</v>
      </c>
    </row>
    <row r="140" spans="1:33" x14ac:dyDescent="0.25">
      <c r="A140" t="str">
        <f t="shared" si="6"/>
        <v>Stirling2017-18</v>
      </c>
      <c r="B140" s="9" t="s">
        <v>30</v>
      </c>
      <c r="C140" t="s">
        <v>284</v>
      </c>
      <c r="D140">
        <v>104</v>
      </c>
      <c r="E140">
        <v>363695</v>
      </c>
      <c r="F140">
        <v>104</v>
      </c>
      <c r="G140">
        <v>363695</v>
      </c>
      <c r="H140">
        <v>0</v>
      </c>
      <c r="I140">
        <v>0</v>
      </c>
      <c r="J140">
        <v>0</v>
      </c>
      <c r="K140">
        <v>0</v>
      </c>
      <c r="L140">
        <v>0</v>
      </c>
      <c r="M140">
        <v>0</v>
      </c>
      <c r="N140">
        <v>0</v>
      </c>
      <c r="O140">
        <v>0</v>
      </c>
      <c r="P140">
        <v>0</v>
      </c>
      <c r="Q140">
        <v>0</v>
      </c>
      <c r="R140">
        <v>0</v>
      </c>
      <c r="S140">
        <v>0</v>
      </c>
      <c r="T140">
        <v>0</v>
      </c>
      <c r="U140">
        <v>0</v>
      </c>
      <c r="V140">
        <v>0</v>
      </c>
      <c r="W140">
        <v>0</v>
      </c>
      <c r="X140">
        <v>0</v>
      </c>
      <c r="Y140">
        <v>0</v>
      </c>
      <c r="Z140">
        <v>0</v>
      </c>
      <c r="AA140">
        <v>0</v>
      </c>
      <c r="AB140">
        <v>104</v>
      </c>
      <c r="AC140">
        <v>363695</v>
      </c>
      <c r="AD140">
        <v>104</v>
      </c>
      <c r="AE140">
        <v>363695</v>
      </c>
      <c r="AF140">
        <v>0</v>
      </c>
      <c r="AG140">
        <v>0</v>
      </c>
    </row>
    <row r="141" spans="1:33" x14ac:dyDescent="0.25">
      <c r="A141" t="str">
        <f t="shared" si="6"/>
        <v>West Dunbartonshire2017-18</v>
      </c>
      <c r="B141" s="9" t="s">
        <v>31</v>
      </c>
      <c r="C141" t="s">
        <v>284</v>
      </c>
      <c r="D141">
        <v>75</v>
      </c>
      <c r="E141">
        <v>248115</v>
      </c>
      <c r="F141">
        <v>75</v>
      </c>
      <c r="G141">
        <v>248115</v>
      </c>
      <c r="H141">
        <v>0</v>
      </c>
      <c r="I141">
        <v>0</v>
      </c>
      <c r="J141">
        <v>0</v>
      </c>
      <c r="K141">
        <v>0</v>
      </c>
      <c r="L141">
        <v>0</v>
      </c>
      <c r="M141">
        <v>0</v>
      </c>
      <c r="N141">
        <v>0</v>
      </c>
      <c r="O141">
        <v>0</v>
      </c>
      <c r="P141">
        <v>0</v>
      </c>
      <c r="Q141">
        <v>0</v>
      </c>
      <c r="R141">
        <v>0</v>
      </c>
      <c r="S141">
        <v>0</v>
      </c>
      <c r="T141">
        <v>0</v>
      </c>
      <c r="U141">
        <v>0</v>
      </c>
      <c r="V141">
        <v>0</v>
      </c>
      <c r="W141">
        <v>0</v>
      </c>
      <c r="X141">
        <v>0</v>
      </c>
      <c r="Y141">
        <v>0</v>
      </c>
      <c r="Z141">
        <v>0</v>
      </c>
      <c r="AA141">
        <v>0</v>
      </c>
      <c r="AB141">
        <v>75</v>
      </c>
      <c r="AC141">
        <v>248115</v>
      </c>
      <c r="AD141">
        <v>75</v>
      </c>
      <c r="AE141">
        <v>248115</v>
      </c>
      <c r="AF141">
        <v>0</v>
      </c>
      <c r="AG141">
        <v>0</v>
      </c>
    </row>
    <row r="142" spans="1:33" x14ac:dyDescent="0.25">
      <c r="A142" t="str">
        <f t="shared" si="6"/>
        <v>West Lothian2017-18</v>
      </c>
      <c r="B142" s="9" t="s">
        <v>32</v>
      </c>
      <c r="C142" t="s">
        <v>284</v>
      </c>
      <c r="D142">
        <v>227</v>
      </c>
      <c r="E142">
        <v>788000</v>
      </c>
      <c r="F142">
        <v>227</v>
      </c>
      <c r="G142">
        <v>788000</v>
      </c>
      <c r="H142">
        <v>0</v>
      </c>
      <c r="I142">
        <v>0</v>
      </c>
      <c r="J142">
        <v>0</v>
      </c>
      <c r="K142">
        <v>0</v>
      </c>
      <c r="L142">
        <v>0</v>
      </c>
      <c r="M142">
        <v>0</v>
      </c>
      <c r="N142">
        <v>0</v>
      </c>
      <c r="O142">
        <v>0</v>
      </c>
      <c r="P142">
        <v>0</v>
      </c>
      <c r="Q142">
        <v>0</v>
      </c>
      <c r="R142">
        <v>0</v>
      </c>
      <c r="S142">
        <v>0</v>
      </c>
      <c r="T142">
        <v>0</v>
      </c>
      <c r="U142">
        <v>0</v>
      </c>
      <c r="V142">
        <v>0</v>
      </c>
      <c r="W142">
        <v>0</v>
      </c>
      <c r="X142">
        <v>0</v>
      </c>
      <c r="Y142">
        <v>0</v>
      </c>
      <c r="Z142">
        <v>0</v>
      </c>
      <c r="AA142">
        <v>0</v>
      </c>
      <c r="AB142">
        <v>227</v>
      </c>
      <c r="AC142">
        <v>788000</v>
      </c>
      <c r="AD142">
        <v>227</v>
      </c>
      <c r="AE142">
        <v>788000</v>
      </c>
      <c r="AF142">
        <v>0</v>
      </c>
      <c r="AG142">
        <v>0</v>
      </c>
    </row>
    <row r="143" spans="1:33" x14ac:dyDescent="0.25">
      <c r="B143" s="9"/>
    </row>
    <row r="145" spans="1:33" x14ac:dyDescent="0.25">
      <c r="A145" t="str">
        <f>B145&amp;C145</f>
        <v>Scotland2017-18</v>
      </c>
      <c r="B145" s="9" t="s">
        <v>33</v>
      </c>
      <c r="C145" t="s">
        <v>284</v>
      </c>
      <c r="D145" s="12">
        <f>SUM(D111:D142)</f>
        <v>5541</v>
      </c>
      <c r="E145" s="12">
        <f t="shared" ref="E145:AG145" si="7">SUM(E111:E142)</f>
        <v>21354594.829999998</v>
      </c>
      <c r="F145" s="12">
        <f t="shared" si="7"/>
        <v>5541</v>
      </c>
      <c r="G145" s="12">
        <f t="shared" si="7"/>
        <v>21354594.829999998</v>
      </c>
      <c r="H145" s="12">
        <f t="shared" si="7"/>
        <v>0</v>
      </c>
      <c r="I145" s="12">
        <f t="shared" si="7"/>
        <v>0</v>
      </c>
      <c r="J145" s="12">
        <f t="shared" si="7"/>
        <v>29</v>
      </c>
      <c r="K145" s="12">
        <f t="shared" si="7"/>
        <v>344797.07</v>
      </c>
      <c r="L145" s="12">
        <f t="shared" si="7"/>
        <v>29</v>
      </c>
      <c r="M145" s="12">
        <f t="shared" si="7"/>
        <v>344797.07</v>
      </c>
      <c r="N145" s="12">
        <f t="shared" si="7"/>
        <v>0</v>
      </c>
      <c r="O145" s="12">
        <f t="shared" si="7"/>
        <v>0</v>
      </c>
      <c r="P145" s="12">
        <f t="shared" si="7"/>
        <v>1</v>
      </c>
      <c r="Q145" s="12">
        <f t="shared" si="7"/>
        <v>4789</v>
      </c>
      <c r="R145" s="12">
        <f t="shared" si="7"/>
        <v>1</v>
      </c>
      <c r="S145" s="12">
        <f t="shared" si="7"/>
        <v>4789</v>
      </c>
      <c r="T145" s="12">
        <f t="shared" si="7"/>
        <v>0</v>
      </c>
      <c r="U145" s="12">
        <f t="shared" si="7"/>
        <v>0</v>
      </c>
      <c r="V145" s="12">
        <f t="shared" si="7"/>
        <v>28</v>
      </c>
      <c r="W145" s="12">
        <f t="shared" si="7"/>
        <v>152827</v>
      </c>
      <c r="X145" s="12">
        <f t="shared" si="7"/>
        <v>28</v>
      </c>
      <c r="Y145" s="12">
        <f t="shared" si="7"/>
        <v>152827</v>
      </c>
      <c r="Z145" s="12">
        <f t="shared" si="7"/>
        <v>0</v>
      </c>
      <c r="AA145" s="12">
        <f t="shared" si="7"/>
        <v>0</v>
      </c>
      <c r="AB145" s="12">
        <f t="shared" si="7"/>
        <v>5599</v>
      </c>
      <c r="AC145" s="12">
        <f t="shared" si="7"/>
        <v>21857007.899999999</v>
      </c>
      <c r="AD145" s="12">
        <f t="shared" si="7"/>
        <v>5599</v>
      </c>
      <c r="AE145" s="12">
        <f t="shared" si="7"/>
        <v>21857007.899999999</v>
      </c>
      <c r="AF145" s="12">
        <f t="shared" si="7"/>
        <v>0</v>
      </c>
      <c r="AG145" s="12">
        <f t="shared" si="7"/>
        <v>0</v>
      </c>
    </row>
    <row r="146" spans="1:33" x14ac:dyDescent="0.25">
      <c r="A146" t="str">
        <f t="shared" ref="A146:A178" si="8">B146&amp;C146</f>
        <v/>
      </c>
    </row>
    <row r="147" spans="1:33" x14ac:dyDescent="0.25">
      <c r="A147" t="str">
        <f t="shared" si="8"/>
        <v>Aberdeen City2018-19</v>
      </c>
      <c r="B147" s="9" t="s">
        <v>1</v>
      </c>
      <c r="C147" t="s">
        <v>288</v>
      </c>
      <c r="D147">
        <v>154</v>
      </c>
      <c r="E147">
        <v>552155</v>
      </c>
      <c r="F147">
        <v>154</v>
      </c>
      <c r="G147">
        <v>552155</v>
      </c>
      <c r="H147">
        <v>0</v>
      </c>
      <c r="I147">
        <v>0</v>
      </c>
      <c r="J147">
        <v>0</v>
      </c>
      <c r="K147">
        <v>63810</v>
      </c>
      <c r="L147">
        <v>0</v>
      </c>
      <c r="M147">
        <v>63810</v>
      </c>
      <c r="N147">
        <v>0</v>
      </c>
      <c r="O147">
        <v>0</v>
      </c>
      <c r="P147">
        <v>0</v>
      </c>
      <c r="Q147">
        <v>0</v>
      </c>
      <c r="R147">
        <v>0</v>
      </c>
      <c r="S147">
        <v>0</v>
      </c>
      <c r="T147">
        <v>0</v>
      </c>
      <c r="U147">
        <v>0</v>
      </c>
      <c r="V147">
        <v>0</v>
      </c>
      <c r="W147">
        <v>0</v>
      </c>
      <c r="X147">
        <v>0</v>
      </c>
      <c r="Y147">
        <v>0</v>
      </c>
      <c r="Z147">
        <v>0</v>
      </c>
      <c r="AA147">
        <v>0</v>
      </c>
      <c r="AB147">
        <v>154</v>
      </c>
      <c r="AC147">
        <v>615965</v>
      </c>
      <c r="AD147">
        <v>154</v>
      </c>
      <c r="AE147">
        <v>615965</v>
      </c>
      <c r="AF147">
        <v>0</v>
      </c>
      <c r="AG147">
        <v>0</v>
      </c>
    </row>
    <row r="148" spans="1:33" x14ac:dyDescent="0.25">
      <c r="A148" t="str">
        <f t="shared" si="8"/>
        <v>Aberdeenshire2018-19</v>
      </c>
      <c r="B148" s="9" t="s">
        <v>2</v>
      </c>
      <c r="C148" t="s">
        <v>288</v>
      </c>
      <c r="D148">
        <v>228</v>
      </c>
      <c r="E148">
        <v>932929</v>
      </c>
      <c r="F148">
        <v>228</v>
      </c>
      <c r="G148">
        <v>932929</v>
      </c>
      <c r="H148">
        <v>0</v>
      </c>
      <c r="I148">
        <v>0</v>
      </c>
      <c r="J148">
        <v>0</v>
      </c>
      <c r="K148">
        <v>0</v>
      </c>
      <c r="L148">
        <v>0</v>
      </c>
      <c r="M148">
        <v>0</v>
      </c>
      <c r="N148">
        <v>0</v>
      </c>
      <c r="O148">
        <v>0</v>
      </c>
      <c r="P148">
        <v>0</v>
      </c>
      <c r="Q148">
        <v>0</v>
      </c>
      <c r="R148">
        <v>0</v>
      </c>
      <c r="S148">
        <v>0</v>
      </c>
      <c r="T148">
        <v>0</v>
      </c>
      <c r="U148">
        <v>0</v>
      </c>
      <c r="V148">
        <v>0</v>
      </c>
      <c r="W148">
        <v>0</v>
      </c>
      <c r="X148">
        <v>0</v>
      </c>
      <c r="Y148">
        <v>0</v>
      </c>
      <c r="Z148">
        <v>0</v>
      </c>
      <c r="AA148">
        <v>0</v>
      </c>
      <c r="AB148">
        <v>228</v>
      </c>
      <c r="AC148">
        <v>932929</v>
      </c>
      <c r="AD148">
        <v>228</v>
      </c>
      <c r="AE148">
        <v>932929</v>
      </c>
      <c r="AF148">
        <v>0</v>
      </c>
      <c r="AG148">
        <v>0</v>
      </c>
    </row>
    <row r="149" spans="1:33" x14ac:dyDescent="0.25">
      <c r="A149" t="str">
        <f t="shared" si="8"/>
        <v>Angus2018-19</v>
      </c>
      <c r="B149" s="9" t="s">
        <v>3</v>
      </c>
      <c r="C149" t="s">
        <v>288</v>
      </c>
      <c r="D149">
        <v>77</v>
      </c>
      <c r="E149">
        <v>254448</v>
      </c>
      <c r="F149">
        <v>77</v>
      </c>
      <c r="G149">
        <v>254448</v>
      </c>
      <c r="H149">
        <v>0</v>
      </c>
      <c r="I149">
        <v>0</v>
      </c>
      <c r="J149">
        <v>0</v>
      </c>
      <c r="K149">
        <v>0</v>
      </c>
      <c r="L149">
        <v>0</v>
      </c>
      <c r="M149">
        <v>0</v>
      </c>
      <c r="N149">
        <v>0</v>
      </c>
      <c r="O149">
        <v>0</v>
      </c>
      <c r="P149">
        <v>0</v>
      </c>
      <c r="Q149">
        <v>0</v>
      </c>
      <c r="R149">
        <v>0</v>
      </c>
      <c r="S149">
        <v>0</v>
      </c>
      <c r="T149">
        <v>0</v>
      </c>
      <c r="U149">
        <v>0</v>
      </c>
      <c r="V149">
        <v>0</v>
      </c>
      <c r="W149">
        <v>0</v>
      </c>
      <c r="X149">
        <v>0</v>
      </c>
      <c r="Y149">
        <v>0</v>
      </c>
      <c r="Z149">
        <v>0</v>
      </c>
      <c r="AA149">
        <v>0</v>
      </c>
      <c r="AB149">
        <v>77</v>
      </c>
      <c r="AC149">
        <v>254448</v>
      </c>
      <c r="AD149">
        <v>77</v>
      </c>
      <c r="AE149">
        <v>254448</v>
      </c>
      <c r="AF149">
        <v>0</v>
      </c>
      <c r="AG149">
        <v>0</v>
      </c>
    </row>
    <row r="150" spans="1:33" x14ac:dyDescent="0.25">
      <c r="A150" t="str">
        <f t="shared" si="8"/>
        <v>Argyll &amp; Bute2018-19</v>
      </c>
      <c r="B150" s="9" t="s">
        <v>4</v>
      </c>
      <c r="C150" t="s">
        <v>288</v>
      </c>
      <c r="D150">
        <v>143</v>
      </c>
      <c r="E150">
        <v>708061</v>
      </c>
      <c r="F150">
        <v>143</v>
      </c>
      <c r="G150">
        <v>708061</v>
      </c>
      <c r="H150">
        <v>0</v>
      </c>
      <c r="I150">
        <v>0</v>
      </c>
      <c r="J150">
        <v>0</v>
      </c>
      <c r="K150">
        <v>0</v>
      </c>
      <c r="L150">
        <v>0</v>
      </c>
      <c r="M150">
        <v>0</v>
      </c>
      <c r="N150">
        <v>0</v>
      </c>
      <c r="O150">
        <v>0</v>
      </c>
      <c r="P150">
        <v>0</v>
      </c>
      <c r="Q150">
        <v>0</v>
      </c>
      <c r="R150">
        <v>0</v>
      </c>
      <c r="S150">
        <v>0</v>
      </c>
      <c r="T150">
        <v>0</v>
      </c>
      <c r="U150">
        <v>0</v>
      </c>
      <c r="V150">
        <v>1</v>
      </c>
      <c r="W150">
        <v>3237</v>
      </c>
      <c r="X150">
        <v>1</v>
      </c>
      <c r="Y150">
        <v>3237</v>
      </c>
      <c r="Z150">
        <v>0</v>
      </c>
      <c r="AA150">
        <v>0</v>
      </c>
      <c r="AB150">
        <v>144</v>
      </c>
      <c r="AC150">
        <v>711298</v>
      </c>
      <c r="AD150">
        <v>144</v>
      </c>
      <c r="AE150">
        <v>711298</v>
      </c>
      <c r="AF150">
        <v>0</v>
      </c>
      <c r="AG150">
        <v>0</v>
      </c>
    </row>
    <row r="151" spans="1:33" x14ac:dyDescent="0.25">
      <c r="A151" t="str">
        <f t="shared" si="8"/>
        <v>Clackmannanshire2018-19</v>
      </c>
      <c r="B151" s="9" t="s">
        <v>5</v>
      </c>
      <c r="C151" t="s">
        <v>288</v>
      </c>
      <c r="D151">
        <v>18</v>
      </c>
      <c r="E151">
        <v>89813</v>
      </c>
      <c r="F151">
        <v>18</v>
      </c>
      <c r="G151">
        <v>89813</v>
      </c>
      <c r="H151">
        <v>0</v>
      </c>
      <c r="I151">
        <v>0</v>
      </c>
      <c r="J151">
        <v>0</v>
      </c>
      <c r="K151">
        <v>0</v>
      </c>
      <c r="L151">
        <v>0</v>
      </c>
      <c r="M151">
        <v>0</v>
      </c>
      <c r="N151">
        <v>0</v>
      </c>
      <c r="O151">
        <v>0</v>
      </c>
      <c r="P151">
        <v>0</v>
      </c>
      <c r="Q151">
        <v>0</v>
      </c>
      <c r="R151">
        <v>0</v>
      </c>
      <c r="S151">
        <v>0</v>
      </c>
      <c r="T151">
        <v>0</v>
      </c>
      <c r="U151">
        <v>0</v>
      </c>
      <c r="V151">
        <v>0</v>
      </c>
      <c r="W151">
        <v>0</v>
      </c>
      <c r="X151">
        <v>0</v>
      </c>
      <c r="Y151">
        <v>0</v>
      </c>
      <c r="Z151">
        <v>0</v>
      </c>
      <c r="AA151">
        <v>0</v>
      </c>
      <c r="AB151">
        <v>18</v>
      </c>
      <c r="AC151">
        <v>89813</v>
      </c>
      <c r="AD151">
        <v>18</v>
      </c>
      <c r="AE151">
        <v>89813</v>
      </c>
      <c r="AF151">
        <v>0</v>
      </c>
      <c r="AG151">
        <v>0</v>
      </c>
    </row>
    <row r="152" spans="1:33" x14ac:dyDescent="0.25">
      <c r="A152" t="str">
        <f t="shared" si="8"/>
        <v>Dumfries &amp; Galloway2018-19</v>
      </c>
      <c r="B152" s="9" t="s">
        <v>6</v>
      </c>
      <c r="C152" t="s">
        <v>288</v>
      </c>
      <c r="D152">
        <v>275</v>
      </c>
      <c r="E152">
        <v>1224508</v>
      </c>
      <c r="F152">
        <v>275</v>
      </c>
      <c r="G152">
        <v>1224508</v>
      </c>
      <c r="H152">
        <v>0</v>
      </c>
      <c r="I152">
        <v>0</v>
      </c>
      <c r="J152">
        <v>0</v>
      </c>
      <c r="K152">
        <v>0</v>
      </c>
      <c r="L152">
        <v>0</v>
      </c>
      <c r="M152">
        <v>0</v>
      </c>
      <c r="N152">
        <v>0</v>
      </c>
      <c r="O152">
        <v>0</v>
      </c>
      <c r="P152">
        <v>0</v>
      </c>
      <c r="Q152">
        <v>0</v>
      </c>
      <c r="R152">
        <v>0</v>
      </c>
      <c r="S152">
        <v>0</v>
      </c>
      <c r="T152">
        <v>0</v>
      </c>
      <c r="U152">
        <v>0</v>
      </c>
      <c r="V152">
        <v>0</v>
      </c>
      <c r="W152">
        <v>0</v>
      </c>
      <c r="X152">
        <v>0</v>
      </c>
      <c r="Y152">
        <v>0</v>
      </c>
      <c r="Z152">
        <v>0</v>
      </c>
      <c r="AA152">
        <v>0</v>
      </c>
      <c r="AB152">
        <v>275</v>
      </c>
      <c r="AC152">
        <v>1224508</v>
      </c>
      <c r="AD152">
        <v>275</v>
      </c>
      <c r="AE152">
        <v>1224508</v>
      </c>
      <c r="AF152">
        <v>0</v>
      </c>
      <c r="AG152">
        <v>0</v>
      </c>
    </row>
    <row r="153" spans="1:33" x14ac:dyDescent="0.25">
      <c r="A153" t="str">
        <f t="shared" si="8"/>
        <v>Dundee City2018-19</v>
      </c>
      <c r="B153" s="9" t="s">
        <v>7</v>
      </c>
      <c r="C153" t="s">
        <v>288</v>
      </c>
      <c r="D153">
        <v>90</v>
      </c>
      <c r="E153">
        <v>363853</v>
      </c>
      <c r="F153">
        <v>90</v>
      </c>
      <c r="G153">
        <v>363853</v>
      </c>
      <c r="H153">
        <v>0</v>
      </c>
      <c r="I153">
        <v>0</v>
      </c>
      <c r="J153">
        <v>0</v>
      </c>
      <c r="K153">
        <v>0</v>
      </c>
      <c r="L153">
        <v>0</v>
      </c>
      <c r="M153">
        <v>0</v>
      </c>
      <c r="N153">
        <v>0</v>
      </c>
      <c r="O153">
        <v>0</v>
      </c>
      <c r="P153">
        <v>0</v>
      </c>
      <c r="Q153">
        <v>0</v>
      </c>
      <c r="R153">
        <v>0</v>
      </c>
      <c r="S153">
        <v>0</v>
      </c>
      <c r="T153">
        <v>0</v>
      </c>
      <c r="U153">
        <v>0</v>
      </c>
      <c r="V153">
        <v>0</v>
      </c>
      <c r="W153">
        <v>0</v>
      </c>
      <c r="X153">
        <v>0</v>
      </c>
      <c r="Y153">
        <v>0</v>
      </c>
      <c r="Z153">
        <v>0</v>
      </c>
      <c r="AA153">
        <v>0</v>
      </c>
      <c r="AB153">
        <v>90</v>
      </c>
      <c r="AC153">
        <v>363853</v>
      </c>
      <c r="AD153">
        <v>90</v>
      </c>
      <c r="AE153">
        <v>363853</v>
      </c>
      <c r="AF153">
        <v>0</v>
      </c>
      <c r="AG153">
        <v>0</v>
      </c>
    </row>
    <row r="154" spans="1:33" x14ac:dyDescent="0.25">
      <c r="A154" t="str">
        <f t="shared" si="8"/>
        <v>East Ayrshire2018-19</v>
      </c>
      <c r="B154" s="9" t="s">
        <v>8</v>
      </c>
      <c r="C154" t="s">
        <v>288</v>
      </c>
      <c r="D154">
        <v>174</v>
      </c>
      <c r="E154">
        <v>761166</v>
      </c>
      <c r="F154">
        <v>174</v>
      </c>
      <c r="G154">
        <v>761166</v>
      </c>
      <c r="H154">
        <v>0</v>
      </c>
      <c r="I154">
        <v>0</v>
      </c>
      <c r="J154">
        <v>4</v>
      </c>
      <c r="K154">
        <v>44979</v>
      </c>
      <c r="L154">
        <v>4</v>
      </c>
      <c r="M154">
        <v>44979</v>
      </c>
      <c r="N154">
        <v>0</v>
      </c>
      <c r="O154">
        <v>0</v>
      </c>
      <c r="P154">
        <v>0</v>
      </c>
      <c r="Q154">
        <v>0</v>
      </c>
      <c r="R154">
        <v>0</v>
      </c>
      <c r="S154">
        <v>0</v>
      </c>
      <c r="T154">
        <v>0</v>
      </c>
      <c r="U154">
        <v>0</v>
      </c>
      <c r="V154">
        <v>0</v>
      </c>
      <c r="W154">
        <v>0</v>
      </c>
      <c r="X154">
        <v>0</v>
      </c>
      <c r="Y154">
        <v>0</v>
      </c>
      <c r="Z154">
        <v>0</v>
      </c>
      <c r="AA154">
        <v>0</v>
      </c>
      <c r="AB154">
        <v>178</v>
      </c>
      <c r="AC154">
        <v>806145</v>
      </c>
      <c r="AD154">
        <v>178</v>
      </c>
      <c r="AE154">
        <v>806145</v>
      </c>
      <c r="AF154">
        <v>0</v>
      </c>
      <c r="AG154">
        <v>0</v>
      </c>
    </row>
    <row r="155" spans="1:33" x14ac:dyDescent="0.25">
      <c r="A155" t="str">
        <f t="shared" si="8"/>
        <v>East Dunbartonshire2018-19</v>
      </c>
      <c r="B155" s="9" t="s">
        <v>9</v>
      </c>
      <c r="C155" t="s">
        <v>288</v>
      </c>
      <c r="D155">
        <v>101</v>
      </c>
      <c r="E155">
        <v>292000</v>
      </c>
      <c r="F155">
        <v>101</v>
      </c>
      <c r="G155">
        <v>315000</v>
      </c>
      <c r="H155">
        <v>0</v>
      </c>
      <c r="I155">
        <v>0</v>
      </c>
      <c r="J155">
        <v>1</v>
      </c>
      <c r="K155">
        <v>23000</v>
      </c>
      <c r="L155">
        <v>1</v>
      </c>
      <c r="M155">
        <v>0</v>
      </c>
      <c r="N155">
        <v>0</v>
      </c>
      <c r="O155">
        <v>0</v>
      </c>
      <c r="P155">
        <v>0</v>
      </c>
      <c r="Q155">
        <v>0</v>
      </c>
      <c r="R155">
        <v>0</v>
      </c>
      <c r="S155">
        <v>0</v>
      </c>
      <c r="T155">
        <v>0</v>
      </c>
      <c r="U155">
        <v>0</v>
      </c>
      <c r="V155">
        <v>0</v>
      </c>
      <c r="W155">
        <v>0</v>
      </c>
      <c r="X155">
        <v>0</v>
      </c>
      <c r="Y155">
        <v>0</v>
      </c>
      <c r="Z155">
        <v>0</v>
      </c>
      <c r="AA155">
        <v>0</v>
      </c>
      <c r="AB155">
        <v>102</v>
      </c>
      <c r="AC155">
        <v>315000</v>
      </c>
      <c r="AD155">
        <v>102</v>
      </c>
      <c r="AE155">
        <v>315000</v>
      </c>
      <c r="AF155">
        <v>0</v>
      </c>
      <c r="AG155">
        <v>0</v>
      </c>
    </row>
    <row r="156" spans="1:33" x14ac:dyDescent="0.25">
      <c r="A156" t="str">
        <f t="shared" si="8"/>
        <v>East Lothian2018-19</v>
      </c>
      <c r="B156" s="9" t="s">
        <v>10</v>
      </c>
      <c r="C156" t="s">
        <v>288</v>
      </c>
      <c r="D156">
        <v>0</v>
      </c>
      <c r="E156">
        <v>0</v>
      </c>
      <c r="F156">
        <v>0</v>
      </c>
      <c r="G156">
        <v>0</v>
      </c>
      <c r="H156">
        <v>0</v>
      </c>
      <c r="I156">
        <v>0</v>
      </c>
      <c r="J156">
        <v>0</v>
      </c>
      <c r="K156">
        <v>0</v>
      </c>
      <c r="L156">
        <v>0</v>
      </c>
      <c r="M156">
        <v>0</v>
      </c>
      <c r="N156">
        <v>0</v>
      </c>
      <c r="O156">
        <v>0</v>
      </c>
      <c r="P156">
        <v>0</v>
      </c>
      <c r="Q156">
        <v>0</v>
      </c>
      <c r="R156">
        <v>0</v>
      </c>
      <c r="S156">
        <v>0</v>
      </c>
      <c r="T156">
        <v>0</v>
      </c>
      <c r="U156">
        <v>0</v>
      </c>
      <c r="V156">
        <v>46</v>
      </c>
      <c r="W156">
        <v>338590</v>
      </c>
      <c r="X156">
        <v>46</v>
      </c>
      <c r="Y156">
        <v>338590</v>
      </c>
      <c r="Z156">
        <v>0</v>
      </c>
      <c r="AA156">
        <v>0</v>
      </c>
      <c r="AB156">
        <v>46</v>
      </c>
      <c r="AC156">
        <v>338590</v>
      </c>
      <c r="AD156">
        <v>46</v>
      </c>
      <c r="AE156">
        <v>338590</v>
      </c>
      <c r="AF156">
        <v>0</v>
      </c>
      <c r="AG156">
        <v>0</v>
      </c>
    </row>
    <row r="157" spans="1:33" x14ac:dyDescent="0.25">
      <c r="A157" t="str">
        <f t="shared" si="8"/>
        <v>East Renfrewshire2018-19</v>
      </c>
      <c r="B157" s="9" t="s">
        <v>11</v>
      </c>
      <c r="C157" t="s">
        <v>288</v>
      </c>
      <c r="D157">
        <v>67</v>
      </c>
      <c r="E157">
        <v>215860</v>
      </c>
      <c r="F157">
        <v>67</v>
      </c>
      <c r="G157">
        <v>215860</v>
      </c>
      <c r="H157">
        <v>0</v>
      </c>
      <c r="I157">
        <v>0</v>
      </c>
      <c r="J157">
        <v>0</v>
      </c>
      <c r="K157">
        <v>0</v>
      </c>
      <c r="L157">
        <v>0</v>
      </c>
      <c r="M157">
        <v>0</v>
      </c>
      <c r="N157">
        <v>0</v>
      </c>
      <c r="O157">
        <v>0</v>
      </c>
      <c r="P157">
        <v>0</v>
      </c>
      <c r="Q157">
        <v>0</v>
      </c>
      <c r="R157">
        <v>0</v>
      </c>
      <c r="S157">
        <v>0</v>
      </c>
      <c r="T157">
        <v>0</v>
      </c>
      <c r="U157">
        <v>0</v>
      </c>
      <c r="V157">
        <v>0</v>
      </c>
      <c r="W157">
        <v>0</v>
      </c>
      <c r="X157">
        <v>0</v>
      </c>
      <c r="Y157">
        <v>0</v>
      </c>
      <c r="Z157">
        <v>0</v>
      </c>
      <c r="AA157">
        <v>0</v>
      </c>
      <c r="AB157">
        <v>67</v>
      </c>
      <c r="AC157">
        <v>215860</v>
      </c>
      <c r="AD157">
        <v>67</v>
      </c>
      <c r="AE157">
        <v>215860</v>
      </c>
      <c r="AF157">
        <v>0</v>
      </c>
      <c r="AG157">
        <v>0</v>
      </c>
    </row>
    <row r="158" spans="1:33" x14ac:dyDescent="0.25">
      <c r="A158" s="50" t="str">
        <f t="shared" si="8"/>
        <v>Edinburgh, City of2018-19</v>
      </c>
      <c r="B158" s="48" t="s">
        <v>12</v>
      </c>
      <c r="C158" s="50" t="s">
        <v>288</v>
      </c>
      <c r="D158" s="50">
        <v>247</v>
      </c>
      <c r="E158" s="50">
        <v>1029645</v>
      </c>
      <c r="F158" s="50">
        <v>247</v>
      </c>
      <c r="G158" s="50">
        <v>1029645</v>
      </c>
      <c r="H158" s="50">
        <v>0</v>
      </c>
      <c r="I158" s="50">
        <v>0</v>
      </c>
      <c r="J158" s="50">
        <v>0</v>
      </c>
      <c r="K158" s="50">
        <v>0</v>
      </c>
      <c r="L158" s="50">
        <v>0</v>
      </c>
      <c r="M158" s="50">
        <v>0</v>
      </c>
      <c r="N158" s="50">
        <v>0</v>
      </c>
      <c r="O158" s="50">
        <v>0</v>
      </c>
      <c r="P158" s="50">
        <v>0</v>
      </c>
      <c r="Q158" s="50">
        <v>0</v>
      </c>
      <c r="R158" s="50">
        <v>0</v>
      </c>
      <c r="S158" s="50">
        <v>0</v>
      </c>
      <c r="T158" s="50">
        <v>0</v>
      </c>
      <c r="U158" s="50">
        <v>0</v>
      </c>
      <c r="V158" s="50">
        <v>0</v>
      </c>
      <c r="W158" s="50">
        <v>0</v>
      </c>
      <c r="X158" s="50">
        <v>0</v>
      </c>
      <c r="Y158" s="50">
        <v>0</v>
      </c>
      <c r="Z158" s="50">
        <v>0</v>
      </c>
      <c r="AA158" s="50">
        <v>0</v>
      </c>
      <c r="AB158" s="50">
        <v>247</v>
      </c>
      <c r="AC158" s="50">
        <v>1029645</v>
      </c>
      <c r="AD158" s="50">
        <v>247</v>
      </c>
      <c r="AE158" s="50">
        <v>1029645</v>
      </c>
      <c r="AF158" s="50">
        <v>0</v>
      </c>
      <c r="AG158" s="50">
        <v>0</v>
      </c>
    </row>
    <row r="159" spans="1:33" x14ac:dyDescent="0.25">
      <c r="A159" t="str">
        <f t="shared" si="8"/>
        <v>Falkirk2018-19</v>
      </c>
      <c r="B159" s="9" t="s">
        <v>14</v>
      </c>
      <c r="C159" t="s">
        <v>288</v>
      </c>
      <c r="D159">
        <v>83</v>
      </c>
      <c r="E159">
        <v>362462</v>
      </c>
      <c r="F159">
        <v>83</v>
      </c>
      <c r="G159">
        <v>362462</v>
      </c>
      <c r="H159">
        <v>0</v>
      </c>
      <c r="I159">
        <v>0</v>
      </c>
      <c r="J159">
        <v>0</v>
      </c>
      <c r="K159">
        <v>0</v>
      </c>
      <c r="L159">
        <v>0</v>
      </c>
      <c r="M159">
        <v>0</v>
      </c>
      <c r="N159">
        <v>0</v>
      </c>
      <c r="O159">
        <v>0</v>
      </c>
      <c r="P159">
        <v>0</v>
      </c>
      <c r="Q159">
        <v>0</v>
      </c>
      <c r="R159">
        <v>0</v>
      </c>
      <c r="S159">
        <v>0</v>
      </c>
      <c r="T159">
        <v>0</v>
      </c>
      <c r="U159">
        <v>0</v>
      </c>
      <c r="V159">
        <v>0</v>
      </c>
      <c r="W159">
        <v>0</v>
      </c>
      <c r="X159">
        <v>0</v>
      </c>
      <c r="Y159">
        <v>0</v>
      </c>
      <c r="Z159">
        <v>0</v>
      </c>
      <c r="AA159">
        <v>0</v>
      </c>
      <c r="AB159">
        <v>83</v>
      </c>
      <c r="AC159">
        <v>362462</v>
      </c>
      <c r="AD159">
        <v>83</v>
      </c>
      <c r="AE159">
        <v>362462</v>
      </c>
      <c r="AF159">
        <v>0</v>
      </c>
      <c r="AG159">
        <v>0</v>
      </c>
    </row>
    <row r="160" spans="1:33" x14ac:dyDescent="0.25">
      <c r="A160" t="str">
        <f t="shared" si="8"/>
        <v>Fife2018-19</v>
      </c>
      <c r="B160" s="9" t="s">
        <v>15</v>
      </c>
      <c r="C160" t="s">
        <v>288</v>
      </c>
      <c r="D160">
        <v>255</v>
      </c>
      <c r="E160">
        <v>1285977</v>
      </c>
      <c r="F160">
        <v>255</v>
      </c>
      <c r="G160">
        <v>1285977</v>
      </c>
      <c r="H160">
        <v>0</v>
      </c>
      <c r="I160">
        <v>0</v>
      </c>
      <c r="J160">
        <v>9</v>
      </c>
      <c r="K160">
        <v>0</v>
      </c>
      <c r="L160">
        <v>9</v>
      </c>
      <c r="M160">
        <v>0</v>
      </c>
      <c r="N160">
        <v>0</v>
      </c>
      <c r="O160">
        <v>0</v>
      </c>
      <c r="P160">
        <v>0</v>
      </c>
      <c r="Q160">
        <v>0</v>
      </c>
      <c r="R160">
        <v>0</v>
      </c>
      <c r="S160">
        <v>0</v>
      </c>
      <c r="T160">
        <v>0</v>
      </c>
      <c r="U160">
        <v>0</v>
      </c>
      <c r="V160">
        <v>0</v>
      </c>
      <c r="W160">
        <v>0</v>
      </c>
      <c r="X160">
        <v>0</v>
      </c>
      <c r="Y160">
        <v>0</v>
      </c>
      <c r="Z160">
        <v>0</v>
      </c>
      <c r="AA160">
        <v>0</v>
      </c>
      <c r="AB160">
        <v>264</v>
      </c>
      <c r="AC160">
        <v>1285977</v>
      </c>
      <c r="AD160">
        <v>264</v>
      </c>
      <c r="AE160">
        <v>1285977</v>
      </c>
      <c r="AF160">
        <v>0</v>
      </c>
      <c r="AG160">
        <v>0</v>
      </c>
    </row>
    <row r="161" spans="1:33" x14ac:dyDescent="0.25">
      <c r="A161" t="str">
        <f t="shared" si="8"/>
        <v>Glasgow City2018-19</v>
      </c>
      <c r="B161" s="9" t="s">
        <v>16</v>
      </c>
      <c r="C161" t="s">
        <v>288</v>
      </c>
      <c r="D161">
        <v>583</v>
      </c>
      <c r="E161">
        <v>1933791.46</v>
      </c>
      <c r="F161">
        <v>583</v>
      </c>
      <c r="G161">
        <v>1933791.46</v>
      </c>
      <c r="H161">
        <v>0</v>
      </c>
      <c r="I161">
        <v>0</v>
      </c>
      <c r="J161">
        <v>3</v>
      </c>
      <c r="K161">
        <v>112473.87</v>
      </c>
      <c r="L161">
        <v>3</v>
      </c>
      <c r="M161">
        <v>112473.87</v>
      </c>
      <c r="N161">
        <v>0</v>
      </c>
      <c r="O161">
        <v>0</v>
      </c>
      <c r="P161">
        <v>0</v>
      </c>
      <c r="Q161">
        <v>0</v>
      </c>
      <c r="R161">
        <v>0</v>
      </c>
      <c r="S161">
        <v>0</v>
      </c>
      <c r="T161">
        <v>0</v>
      </c>
      <c r="U161">
        <v>0</v>
      </c>
      <c r="V161">
        <v>0</v>
      </c>
      <c r="W161">
        <v>0</v>
      </c>
      <c r="X161">
        <v>0</v>
      </c>
      <c r="Y161">
        <v>0</v>
      </c>
      <c r="Z161">
        <v>0</v>
      </c>
      <c r="AA161">
        <v>0</v>
      </c>
      <c r="AB161">
        <v>586</v>
      </c>
      <c r="AC161">
        <v>2046265.33</v>
      </c>
      <c r="AD161">
        <v>586</v>
      </c>
      <c r="AE161">
        <v>2046265.33</v>
      </c>
      <c r="AF161">
        <v>0</v>
      </c>
      <c r="AG161">
        <v>0</v>
      </c>
    </row>
    <row r="162" spans="1:33" x14ac:dyDescent="0.25">
      <c r="A162" t="str">
        <f t="shared" si="8"/>
        <v>Highland2018-19</v>
      </c>
      <c r="B162" s="9" t="s">
        <v>17</v>
      </c>
      <c r="C162" t="s">
        <v>288</v>
      </c>
      <c r="D162">
        <v>373</v>
      </c>
      <c r="E162">
        <v>1716915</v>
      </c>
      <c r="F162">
        <v>373</v>
      </c>
      <c r="G162">
        <v>1716915</v>
      </c>
      <c r="H162">
        <v>0</v>
      </c>
      <c r="I162">
        <v>0</v>
      </c>
      <c r="J162">
        <v>0</v>
      </c>
      <c r="K162">
        <v>0</v>
      </c>
      <c r="L162">
        <v>0</v>
      </c>
      <c r="M162">
        <v>0</v>
      </c>
      <c r="N162">
        <v>0</v>
      </c>
      <c r="O162">
        <v>0</v>
      </c>
      <c r="P162">
        <v>0</v>
      </c>
      <c r="Q162">
        <v>0</v>
      </c>
      <c r="R162">
        <v>0</v>
      </c>
      <c r="S162">
        <v>0</v>
      </c>
      <c r="T162">
        <v>0</v>
      </c>
      <c r="U162">
        <v>0</v>
      </c>
      <c r="V162">
        <v>0</v>
      </c>
      <c r="W162">
        <v>0</v>
      </c>
      <c r="X162">
        <v>0</v>
      </c>
      <c r="Y162">
        <v>0</v>
      </c>
      <c r="Z162">
        <v>0</v>
      </c>
      <c r="AA162">
        <v>0</v>
      </c>
      <c r="AB162">
        <v>373</v>
      </c>
      <c r="AC162">
        <v>1716915</v>
      </c>
      <c r="AD162">
        <v>373</v>
      </c>
      <c r="AE162">
        <v>1716915</v>
      </c>
      <c r="AF162">
        <v>0</v>
      </c>
      <c r="AG162">
        <v>0</v>
      </c>
    </row>
    <row r="163" spans="1:33" x14ac:dyDescent="0.25">
      <c r="A163" t="str">
        <f t="shared" si="8"/>
        <v>Inverclyde2018-19</v>
      </c>
      <c r="B163" s="9" t="s">
        <v>18</v>
      </c>
      <c r="C163" t="s">
        <v>288</v>
      </c>
      <c r="D163">
        <v>180</v>
      </c>
      <c r="E163">
        <v>557413</v>
      </c>
      <c r="F163">
        <v>180</v>
      </c>
      <c r="G163">
        <v>557413</v>
      </c>
      <c r="H163">
        <v>0</v>
      </c>
      <c r="I163">
        <v>0</v>
      </c>
      <c r="J163">
        <v>1</v>
      </c>
      <c r="K163">
        <v>15714</v>
      </c>
      <c r="L163">
        <v>1</v>
      </c>
      <c r="M163">
        <v>15714</v>
      </c>
      <c r="N163">
        <v>0</v>
      </c>
      <c r="O163">
        <v>0</v>
      </c>
      <c r="P163">
        <v>3</v>
      </c>
      <c r="Q163">
        <v>20480</v>
      </c>
      <c r="R163">
        <v>3</v>
      </c>
      <c r="S163">
        <v>20480</v>
      </c>
      <c r="T163">
        <v>0</v>
      </c>
      <c r="U163">
        <v>0</v>
      </c>
      <c r="V163">
        <v>11</v>
      </c>
      <c r="W163">
        <v>6149</v>
      </c>
      <c r="X163">
        <v>11</v>
      </c>
      <c r="Y163">
        <v>6149</v>
      </c>
      <c r="Z163">
        <v>0</v>
      </c>
      <c r="AA163">
        <v>0</v>
      </c>
      <c r="AB163">
        <v>195</v>
      </c>
      <c r="AC163">
        <v>599756</v>
      </c>
      <c r="AD163">
        <v>195</v>
      </c>
      <c r="AE163">
        <v>599756</v>
      </c>
      <c r="AF163">
        <v>0</v>
      </c>
      <c r="AG163">
        <v>0</v>
      </c>
    </row>
    <row r="164" spans="1:33" x14ac:dyDescent="0.25">
      <c r="A164" t="str">
        <f t="shared" si="8"/>
        <v>Midlothian2018-19</v>
      </c>
      <c r="B164" s="9" t="s">
        <v>19</v>
      </c>
      <c r="C164" t="s">
        <v>288</v>
      </c>
      <c r="D164">
        <v>43</v>
      </c>
      <c r="E164">
        <v>320747</v>
      </c>
      <c r="F164">
        <v>43</v>
      </c>
      <c r="G164">
        <v>320747</v>
      </c>
      <c r="H164">
        <v>0</v>
      </c>
      <c r="I164">
        <v>0</v>
      </c>
      <c r="J164">
        <v>1</v>
      </c>
      <c r="K164">
        <v>22699</v>
      </c>
      <c r="L164">
        <v>1</v>
      </c>
      <c r="M164">
        <v>22699</v>
      </c>
      <c r="N164">
        <v>0</v>
      </c>
      <c r="O164">
        <v>0</v>
      </c>
      <c r="P164">
        <v>0</v>
      </c>
      <c r="Q164">
        <v>0</v>
      </c>
      <c r="R164">
        <v>0</v>
      </c>
      <c r="S164">
        <v>0</v>
      </c>
      <c r="T164">
        <v>0</v>
      </c>
      <c r="U164">
        <v>0</v>
      </c>
      <c r="V164">
        <v>0</v>
      </c>
      <c r="W164">
        <v>0</v>
      </c>
      <c r="X164">
        <v>0</v>
      </c>
      <c r="Y164">
        <v>0</v>
      </c>
      <c r="Z164">
        <v>0</v>
      </c>
      <c r="AA164">
        <v>0</v>
      </c>
      <c r="AB164">
        <v>44</v>
      </c>
      <c r="AC164">
        <v>343446</v>
      </c>
      <c r="AD164">
        <v>44</v>
      </c>
      <c r="AE164">
        <v>343446</v>
      </c>
      <c r="AF164">
        <v>0</v>
      </c>
      <c r="AG164">
        <v>0</v>
      </c>
    </row>
    <row r="165" spans="1:33" x14ac:dyDescent="0.25">
      <c r="A165" t="str">
        <f t="shared" si="8"/>
        <v>Moray2018-19</v>
      </c>
      <c r="B165" s="9" t="s">
        <v>20</v>
      </c>
      <c r="C165" t="s">
        <v>288</v>
      </c>
      <c r="D165">
        <v>67</v>
      </c>
      <c r="E165">
        <v>371000</v>
      </c>
      <c r="F165">
        <v>67</v>
      </c>
      <c r="G165">
        <v>371000</v>
      </c>
      <c r="H165">
        <v>0</v>
      </c>
      <c r="I165">
        <v>0</v>
      </c>
      <c r="J165">
        <v>0</v>
      </c>
      <c r="K165">
        <v>0</v>
      </c>
      <c r="L165">
        <v>0</v>
      </c>
      <c r="M165">
        <v>0</v>
      </c>
      <c r="N165">
        <v>0</v>
      </c>
      <c r="O165">
        <v>0</v>
      </c>
      <c r="P165">
        <v>0</v>
      </c>
      <c r="Q165">
        <v>0</v>
      </c>
      <c r="R165">
        <v>0</v>
      </c>
      <c r="S165">
        <v>0</v>
      </c>
      <c r="T165">
        <v>0</v>
      </c>
      <c r="U165">
        <v>0</v>
      </c>
      <c r="V165">
        <v>0</v>
      </c>
      <c r="W165">
        <v>0</v>
      </c>
      <c r="X165">
        <v>0</v>
      </c>
      <c r="Y165">
        <v>0</v>
      </c>
      <c r="Z165">
        <v>0</v>
      </c>
      <c r="AA165">
        <v>0</v>
      </c>
      <c r="AB165">
        <v>67</v>
      </c>
      <c r="AC165">
        <v>371000</v>
      </c>
      <c r="AD165">
        <v>67</v>
      </c>
      <c r="AE165">
        <v>371000</v>
      </c>
      <c r="AF165">
        <v>0</v>
      </c>
      <c r="AG165">
        <v>0</v>
      </c>
    </row>
    <row r="166" spans="1:33" x14ac:dyDescent="0.25">
      <c r="A166" t="str">
        <f t="shared" si="8"/>
        <v>Na h-Eileanan Siar2018-19</v>
      </c>
      <c r="B166" s="9" t="s">
        <v>269</v>
      </c>
      <c r="C166" t="s">
        <v>288</v>
      </c>
      <c r="D166">
        <v>97</v>
      </c>
      <c r="E166">
        <v>532000</v>
      </c>
      <c r="F166">
        <v>97</v>
      </c>
      <c r="G166">
        <v>532000</v>
      </c>
      <c r="H166">
        <v>0</v>
      </c>
      <c r="I166">
        <v>0</v>
      </c>
      <c r="J166">
        <v>0</v>
      </c>
      <c r="K166">
        <v>0</v>
      </c>
      <c r="L166">
        <v>0</v>
      </c>
      <c r="M166">
        <v>0</v>
      </c>
      <c r="N166">
        <v>0</v>
      </c>
      <c r="O166">
        <v>0</v>
      </c>
      <c r="P166">
        <v>0</v>
      </c>
      <c r="Q166">
        <v>0</v>
      </c>
      <c r="R166">
        <v>0</v>
      </c>
      <c r="S166">
        <v>0</v>
      </c>
      <c r="T166">
        <v>0</v>
      </c>
      <c r="U166">
        <v>0</v>
      </c>
      <c r="V166">
        <v>0</v>
      </c>
      <c r="W166">
        <v>0</v>
      </c>
      <c r="X166">
        <v>0</v>
      </c>
      <c r="Y166">
        <v>0</v>
      </c>
      <c r="Z166">
        <v>0</v>
      </c>
      <c r="AA166">
        <v>0</v>
      </c>
      <c r="AB166">
        <v>97</v>
      </c>
      <c r="AC166">
        <v>532000</v>
      </c>
      <c r="AD166">
        <v>97</v>
      </c>
      <c r="AE166">
        <v>532000</v>
      </c>
      <c r="AF166">
        <v>0</v>
      </c>
      <c r="AG166">
        <v>0</v>
      </c>
    </row>
    <row r="167" spans="1:33" x14ac:dyDescent="0.25">
      <c r="A167" t="str">
        <f t="shared" si="8"/>
        <v>North Ayrshire2018-19</v>
      </c>
      <c r="B167" t="s">
        <v>21</v>
      </c>
      <c r="C167" t="s">
        <v>288</v>
      </c>
      <c r="D167">
        <v>125</v>
      </c>
      <c r="E167">
        <v>559193</v>
      </c>
      <c r="F167">
        <v>125</v>
      </c>
      <c r="G167">
        <v>559193</v>
      </c>
      <c r="H167">
        <v>0</v>
      </c>
      <c r="I167">
        <v>0</v>
      </c>
      <c r="J167">
        <v>0</v>
      </c>
      <c r="K167">
        <v>0</v>
      </c>
      <c r="L167">
        <v>0</v>
      </c>
      <c r="M167">
        <v>0</v>
      </c>
      <c r="N167">
        <v>0</v>
      </c>
      <c r="O167">
        <v>0</v>
      </c>
      <c r="P167">
        <v>0</v>
      </c>
      <c r="Q167">
        <v>0</v>
      </c>
      <c r="R167">
        <v>0</v>
      </c>
      <c r="S167">
        <v>0</v>
      </c>
      <c r="T167">
        <v>0</v>
      </c>
      <c r="U167">
        <v>0</v>
      </c>
      <c r="V167">
        <v>0</v>
      </c>
      <c r="W167">
        <v>0</v>
      </c>
      <c r="X167">
        <v>0</v>
      </c>
      <c r="Y167">
        <v>0</v>
      </c>
      <c r="Z167">
        <v>0</v>
      </c>
      <c r="AA167">
        <v>0</v>
      </c>
      <c r="AB167">
        <v>125</v>
      </c>
      <c r="AC167">
        <v>559193</v>
      </c>
      <c r="AD167">
        <v>125</v>
      </c>
      <c r="AE167">
        <v>559193</v>
      </c>
      <c r="AF167">
        <v>0</v>
      </c>
      <c r="AG167">
        <v>0</v>
      </c>
    </row>
    <row r="168" spans="1:33" x14ac:dyDescent="0.25">
      <c r="A168" t="str">
        <f t="shared" si="8"/>
        <v>North Lanarkshire2018-19</v>
      </c>
      <c r="B168" s="9" t="s">
        <v>22</v>
      </c>
      <c r="C168" t="s">
        <v>288</v>
      </c>
      <c r="D168">
        <v>343</v>
      </c>
      <c r="E168">
        <v>1234203.8899999999</v>
      </c>
      <c r="F168">
        <v>343</v>
      </c>
      <c r="G168">
        <v>1234203.8899999999</v>
      </c>
      <c r="H168">
        <v>0</v>
      </c>
      <c r="I168">
        <v>0</v>
      </c>
      <c r="J168">
        <v>0</v>
      </c>
      <c r="K168">
        <v>0</v>
      </c>
      <c r="L168">
        <v>0</v>
      </c>
      <c r="M168">
        <v>0</v>
      </c>
      <c r="N168">
        <v>0</v>
      </c>
      <c r="O168">
        <v>0</v>
      </c>
      <c r="P168">
        <v>2</v>
      </c>
      <c r="Q168">
        <v>23273.14</v>
      </c>
      <c r="R168">
        <v>2</v>
      </c>
      <c r="S168">
        <v>23273.14</v>
      </c>
      <c r="T168">
        <v>0</v>
      </c>
      <c r="U168">
        <v>0</v>
      </c>
      <c r="V168">
        <v>0</v>
      </c>
      <c r="W168">
        <v>0</v>
      </c>
      <c r="X168">
        <v>0</v>
      </c>
      <c r="Y168">
        <v>0</v>
      </c>
      <c r="Z168">
        <v>0</v>
      </c>
      <c r="AA168">
        <v>0</v>
      </c>
      <c r="AB168">
        <v>345</v>
      </c>
      <c r="AC168">
        <v>1257477.0299999998</v>
      </c>
      <c r="AD168">
        <v>345</v>
      </c>
      <c r="AE168">
        <v>1257477.0299999998</v>
      </c>
      <c r="AF168">
        <v>0</v>
      </c>
      <c r="AG168">
        <v>0</v>
      </c>
    </row>
    <row r="169" spans="1:33" x14ac:dyDescent="0.25">
      <c r="A169" t="str">
        <f t="shared" si="8"/>
        <v>Orkney2018-19</v>
      </c>
      <c r="B169" s="9" t="s">
        <v>23</v>
      </c>
      <c r="C169" t="s">
        <v>288</v>
      </c>
      <c r="D169">
        <v>66</v>
      </c>
      <c r="E169">
        <v>158044</v>
      </c>
      <c r="F169">
        <v>66</v>
      </c>
      <c r="G169">
        <v>158044</v>
      </c>
      <c r="H169">
        <v>0</v>
      </c>
      <c r="I169">
        <v>0</v>
      </c>
      <c r="J169">
        <v>3</v>
      </c>
      <c r="K169">
        <v>32104</v>
      </c>
      <c r="L169">
        <v>3</v>
      </c>
      <c r="M169">
        <v>32104</v>
      </c>
      <c r="N169">
        <v>0</v>
      </c>
      <c r="O169">
        <v>0</v>
      </c>
      <c r="P169">
        <v>0</v>
      </c>
      <c r="Q169">
        <v>0</v>
      </c>
      <c r="R169">
        <v>0</v>
      </c>
      <c r="S169">
        <v>0</v>
      </c>
      <c r="T169">
        <v>0</v>
      </c>
      <c r="U169">
        <v>0</v>
      </c>
      <c r="V169">
        <v>0</v>
      </c>
      <c r="W169">
        <v>0</v>
      </c>
      <c r="X169">
        <v>0</v>
      </c>
      <c r="Y169">
        <v>0</v>
      </c>
      <c r="Z169">
        <v>0</v>
      </c>
      <c r="AA169">
        <v>0</v>
      </c>
      <c r="AB169">
        <v>69</v>
      </c>
      <c r="AC169">
        <v>190148</v>
      </c>
      <c r="AD169">
        <v>69</v>
      </c>
      <c r="AE169">
        <v>190148</v>
      </c>
      <c r="AF169">
        <v>0</v>
      </c>
      <c r="AG169">
        <v>0</v>
      </c>
    </row>
    <row r="170" spans="1:33" x14ac:dyDescent="0.25">
      <c r="A170" t="str">
        <f t="shared" si="8"/>
        <v>Perth &amp; Kinross2018-19</v>
      </c>
      <c r="B170" s="9" t="s">
        <v>24</v>
      </c>
      <c r="C170" t="s">
        <v>288</v>
      </c>
      <c r="D170">
        <v>192</v>
      </c>
      <c r="E170">
        <v>797817</v>
      </c>
      <c r="F170">
        <v>192</v>
      </c>
      <c r="G170">
        <v>797817</v>
      </c>
      <c r="H170">
        <v>0</v>
      </c>
      <c r="I170">
        <v>0</v>
      </c>
      <c r="J170">
        <v>0</v>
      </c>
      <c r="K170">
        <v>0</v>
      </c>
      <c r="L170">
        <v>0</v>
      </c>
      <c r="M170">
        <v>0</v>
      </c>
      <c r="N170">
        <v>0</v>
      </c>
      <c r="O170">
        <v>0</v>
      </c>
      <c r="P170">
        <v>0</v>
      </c>
      <c r="Q170">
        <v>0</v>
      </c>
      <c r="R170">
        <v>0</v>
      </c>
      <c r="S170">
        <v>0</v>
      </c>
      <c r="T170">
        <v>0</v>
      </c>
      <c r="U170">
        <v>0</v>
      </c>
      <c r="V170">
        <v>0</v>
      </c>
      <c r="W170">
        <v>0</v>
      </c>
      <c r="X170">
        <v>0</v>
      </c>
      <c r="Y170">
        <v>0</v>
      </c>
      <c r="Z170">
        <v>0</v>
      </c>
      <c r="AA170">
        <v>0</v>
      </c>
      <c r="AB170">
        <v>192</v>
      </c>
      <c r="AC170">
        <v>797817</v>
      </c>
      <c r="AD170">
        <v>192</v>
      </c>
      <c r="AE170">
        <v>797817</v>
      </c>
      <c r="AF170">
        <v>0</v>
      </c>
      <c r="AG170">
        <v>0</v>
      </c>
    </row>
    <row r="171" spans="1:33" x14ac:dyDescent="0.25">
      <c r="A171" t="str">
        <f t="shared" si="8"/>
        <v>Renfrewshire2018-19</v>
      </c>
      <c r="B171" s="9" t="s">
        <v>25</v>
      </c>
      <c r="C171" t="s">
        <v>288</v>
      </c>
      <c r="D171">
        <v>172</v>
      </c>
      <c r="E171">
        <v>634000</v>
      </c>
      <c r="F171">
        <v>172</v>
      </c>
      <c r="G171">
        <v>634000</v>
      </c>
      <c r="H171">
        <v>0</v>
      </c>
      <c r="I171">
        <v>0</v>
      </c>
      <c r="J171">
        <v>0</v>
      </c>
      <c r="K171">
        <v>0</v>
      </c>
      <c r="L171">
        <v>0</v>
      </c>
      <c r="M171">
        <v>0</v>
      </c>
      <c r="N171">
        <v>0</v>
      </c>
      <c r="O171">
        <v>0</v>
      </c>
      <c r="P171">
        <v>0</v>
      </c>
      <c r="Q171">
        <v>0</v>
      </c>
      <c r="R171">
        <v>0</v>
      </c>
      <c r="S171">
        <v>0</v>
      </c>
      <c r="T171">
        <v>0</v>
      </c>
      <c r="U171">
        <v>0</v>
      </c>
      <c r="V171">
        <v>0</v>
      </c>
      <c r="W171">
        <v>0</v>
      </c>
      <c r="X171">
        <v>0</v>
      </c>
      <c r="Y171">
        <v>0</v>
      </c>
      <c r="Z171">
        <v>0</v>
      </c>
      <c r="AA171">
        <v>0</v>
      </c>
      <c r="AB171">
        <v>172</v>
      </c>
      <c r="AC171">
        <v>634000</v>
      </c>
      <c r="AD171">
        <v>172</v>
      </c>
      <c r="AE171">
        <v>634000</v>
      </c>
      <c r="AF171">
        <v>0</v>
      </c>
      <c r="AG171">
        <v>0</v>
      </c>
    </row>
    <row r="172" spans="1:33" x14ac:dyDescent="0.25">
      <c r="A172" t="str">
        <f t="shared" si="8"/>
        <v>Scottish Borders, The2018-19</v>
      </c>
      <c r="B172" s="9" t="s">
        <v>26</v>
      </c>
      <c r="C172" t="s">
        <v>288</v>
      </c>
      <c r="D172">
        <v>85</v>
      </c>
      <c r="E172">
        <v>405651</v>
      </c>
      <c r="F172">
        <v>85</v>
      </c>
      <c r="G172">
        <v>405651</v>
      </c>
      <c r="H172">
        <v>0</v>
      </c>
      <c r="I172">
        <v>0</v>
      </c>
      <c r="J172">
        <v>0</v>
      </c>
      <c r="K172">
        <v>0</v>
      </c>
      <c r="L172">
        <v>0</v>
      </c>
      <c r="M172">
        <v>0</v>
      </c>
      <c r="N172">
        <v>0</v>
      </c>
      <c r="O172">
        <v>0</v>
      </c>
      <c r="P172">
        <v>0</v>
      </c>
      <c r="Q172">
        <v>0</v>
      </c>
      <c r="R172">
        <v>0</v>
      </c>
      <c r="S172">
        <v>0</v>
      </c>
      <c r="T172">
        <v>0</v>
      </c>
      <c r="U172">
        <v>0</v>
      </c>
      <c r="V172">
        <v>0</v>
      </c>
      <c r="W172">
        <v>0</v>
      </c>
      <c r="X172">
        <v>0</v>
      </c>
      <c r="Y172">
        <v>0</v>
      </c>
      <c r="Z172">
        <v>0</v>
      </c>
      <c r="AA172">
        <v>0</v>
      </c>
      <c r="AB172">
        <v>85</v>
      </c>
      <c r="AC172">
        <v>405651</v>
      </c>
      <c r="AD172">
        <v>85</v>
      </c>
      <c r="AE172">
        <v>405651</v>
      </c>
      <c r="AF172">
        <v>0</v>
      </c>
      <c r="AG172">
        <v>0</v>
      </c>
    </row>
    <row r="173" spans="1:33" x14ac:dyDescent="0.25">
      <c r="A173" t="str">
        <f t="shared" si="8"/>
        <v>Shetland2018-19</v>
      </c>
      <c r="B173" s="9" t="s">
        <v>27</v>
      </c>
      <c r="C173" t="s">
        <v>288</v>
      </c>
      <c r="D173">
        <v>37</v>
      </c>
      <c r="E173">
        <v>228173</v>
      </c>
      <c r="F173">
        <v>37</v>
      </c>
      <c r="G173">
        <v>228173</v>
      </c>
      <c r="H173">
        <v>0</v>
      </c>
      <c r="I173">
        <v>0</v>
      </c>
      <c r="J173">
        <v>0</v>
      </c>
      <c r="K173">
        <v>0</v>
      </c>
      <c r="L173">
        <v>0</v>
      </c>
      <c r="M173">
        <v>0</v>
      </c>
      <c r="N173">
        <v>0</v>
      </c>
      <c r="O173">
        <v>0</v>
      </c>
      <c r="P173">
        <v>0</v>
      </c>
      <c r="Q173">
        <v>0</v>
      </c>
      <c r="R173">
        <v>0</v>
      </c>
      <c r="S173">
        <v>0</v>
      </c>
      <c r="T173">
        <v>0</v>
      </c>
      <c r="U173">
        <v>0</v>
      </c>
      <c r="V173">
        <v>0</v>
      </c>
      <c r="W173">
        <v>0</v>
      </c>
      <c r="X173">
        <v>0</v>
      </c>
      <c r="Y173">
        <v>0</v>
      </c>
      <c r="Z173">
        <v>0</v>
      </c>
      <c r="AA173">
        <v>0</v>
      </c>
      <c r="AB173">
        <v>37</v>
      </c>
      <c r="AC173">
        <v>228173</v>
      </c>
      <c r="AD173">
        <v>37</v>
      </c>
      <c r="AE173">
        <v>228173</v>
      </c>
      <c r="AF173">
        <v>0</v>
      </c>
      <c r="AG173">
        <v>0</v>
      </c>
    </row>
    <row r="174" spans="1:33" x14ac:dyDescent="0.25">
      <c r="A174" t="str">
        <f t="shared" si="8"/>
        <v>South Ayrshire2018-19</v>
      </c>
      <c r="B174" s="9" t="s">
        <v>28</v>
      </c>
      <c r="C174" t="s">
        <v>288</v>
      </c>
      <c r="D174">
        <v>190</v>
      </c>
      <c r="E174">
        <v>681933</v>
      </c>
      <c r="F174">
        <v>190</v>
      </c>
      <c r="G174">
        <v>681933</v>
      </c>
      <c r="H174">
        <v>0</v>
      </c>
      <c r="I174">
        <v>0</v>
      </c>
      <c r="J174">
        <v>0</v>
      </c>
      <c r="K174">
        <v>0</v>
      </c>
      <c r="L174">
        <v>0</v>
      </c>
      <c r="M174">
        <v>0</v>
      </c>
      <c r="N174">
        <v>0</v>
      </c>
      <c r="O174">
        <v>0</v>
      </c>
      <c r="P174">
        <v>0</v>
      </c>
      <c r="Q174">
        <v>0</v>
      </c>
      <c r="R174">
        <v>0</v>
      </c>
      <c r="S174">
        <v>0</v>
      </c>
      <c r="T174">
        <v>0</v>
      </c>
      <c r="U174">
        <v>0</v>
      </c>
      <c r="V174">
        <v>0</v>
      </c>
      <c r="W174">
        <v>0</v>
      </c>
      <c r="X174">
        <v>0</v>
      </c>
      <c r="Y174">
        <v>0</v>
      </c>
      <c r="Z174">
        <v>0</v>
      </c>
      <c r="AA174">
        <v>0</v>
      </c>
      <c r="AB174">
        <v>190</v>
      </c>
      <c r="AC174">
        <v>681933</v>
      </c>
      <c r="AD174">
        <v>190</v>
      </c>
      <c r="AE174">
        <v>681933</v>
      </c>
      <c r="AF174">
        <v>0</v>
      </c>
      <c r="AG174">
        <v>0</v>
      </c>
    </row>
    <row r="175" spans="1:33" x14ac:dyDescent="0.25">
      <c r="A175" t="str">
        <f t="shared" si="8"/>
        <v>South Lanarkshire2018-19</v>
      </c>
      <c r="B175" s="9" t="s">
        <v>29</v>
      </c>
      <c r="C175" t="s">
        <v>288</v>
      </c>
      <c r="D175">
        <v>553</v>
      </c>
      <c r="E175">
        <v>1679993.63</v>
      </c>
      <c r="F175">
        <v>553</v>
      </c>
      <c r="G175">
        <v>1679993.63</v>
      </c>
      <c r="H175">
        <v>0</v>
      </c>
      <c r="I175">
        <v>0</v>
      </c>
      <c r="J175">
        <v>0</v>
      </c>
      <c r="K175">
        <v>0</v>
      </c>
      <c r="L175">
        <v>0</v>
      </c>
      <c r="M175">
        <v>0</v>
      </c>
      <c r="N175">
        <v>0</v>
      </c>
      <c r="O175">
        <v>0</v>
      </c>
      <c r="P175">
        <v>0</v>
      </c>
      <c r="Q175">
        <v>0</v>
      </c>
      <c r="R175">
        <v>0</v>
      </c>
      <c r="S175">
        <v>0</v>
      </c>
      <c r="T175">
        <v>0</v>
      </c>
      <c r="U175">
        <v>0</v>
      </c>
      <c r="V175">
        <v>0</v>
      </c>
      <c r="W175">
        <v>0</v>
      </c>
      <c r="X175">
        <v>0</v>
      </c>
      <c r="Y175">
        <v>0</v>
      </c>
      <c r="Z175">
        <v>0</v>
      </c>
      <c r="AA175">
        <v>0</v>
      </c>
      <c r="AB175">
        <v>553</v>
      </c>
      <c r="AC175">
        <v>1679993.63</v>
      </c>
      <c r="AD175">
        <v>553</v>
      </c>
      <c r="AE175">
        <v>1679993.63</v>
      </c>
      <c r="AF175">
        <v>0</v>
      </c>
      <c r="AG175">
        <v>0</v>
      </c>
    </row>
    <row r="176" spans="1:33" x14ac:dyDescent="0.25">
      <c r="A176" t="str">
        <f t="shared" si="8"/>
        <v>Stirling2018-19</v>
      </c>
      <c r="B176" s="9" t="s">
        <v>30</v>
      </c>
      <c r="C176" t="s">
        <v>288</v>
      </c>
      <c r="D176">
        <v>96</v>
      </c>
      <c r="E176">
        <v>505022</v>
      </c>
      <c r="F176">
        <v>96</v>
      </c>
      <c r="G176">
        <v>505022</v>
      </c>
      <c r="H176">
        <v>0</v>
      </c>
      <c r="I176">
        <v>0</v>
      </c>
      <c r="J176">
        <v>0</v>
      </c>
      <c r="K176">
        <v>0</v>
      </c>
      <c r="L176">
        <v>0</v>
      </c>
      <c r="M176">
        <v>0</v>
      </c>
      <c r="N176">
        <v>0</v>
      </c>
      <c r="O176">
        <v>0</v>
      </c>
      <c r="P176">
        <v>0</v>
      </c>
      <c r="Q176">
        <v>0</v>
      </c>
      <c r="R176">
        <v>0</v>
      </c>
      <c r="S176">
        <v>0</v>
      </c>
      <c r="T176">
        <v>0</v>
      </c>
      <c r="U176">
        <v>0</v>
      </c>
      <c r="V176">
        <v>0</v>
      </c>
      <c r="W176">
        <v>0</v>
      </c>
      <c r="X176">
        <v>0</v>
      </c>
      <c r="Y176">
        <v>0</v>
      </c>
      <c r="Z176">
        <v>0</v>
      </c>
      <c r="AA176">
        <v>0</v>
      </c>
      <c r="AB176">
        <v>96</v>
      </c>
      <c r="AC176">
        <v>505022</v>
      </c>
      <c r="AD176">
        <v>96</v>
      </c>
      <c r="AE176">
        <v>505022</v>
      </c>
      <c r="AF176">
        <v>0</v>
      </c>
      <c r="AG176">
        <v>0</v>
      </c>
    </row>
    <row r="177" spans="1:33" x14ac:dyDescent="0.25">
      <c r="A177" t="str">
        <f t="shared" si="8"/>
        <v>West Dunbartonshire2018-19</v>
      </c>
      <c r="B177" s="9" t="s">
        <v>31</v>
      </c>
      <c r="C177" t="s">
        <v>288</v>
      </c>
      <c r="D177">
        <v>61</v>
      </c>
      <c r="E177">
        <v>236133</v>
      </c>
      <c r="F177">
        <v>61</v>
      </c>
      <c r="G177">
        <v>236133</v>
      </c>
      <c r="H177">
        <v>0</v>
      </c>
      <c r="I177">
        <v>0</v>
      </c>
      <c r="J177">
        <v>0</v>
      </c>
      <c r="K177">
        <v>0</v>
      </c>
      <c r="L177">
        <v>0</v>
      </c>
      <c r="M177">
        <v>0</v>
      </c>
      <c r="N177">
        <v>0</v>
      </c>
      <c r="O177">
        <v>0</v>
      </c>
      <c r="P177">
        <v>0</v>
      </c>
      <c r="Q177">
        <v>0</v>
      </c>
      <c r="R177">
        <v>0</v>
      </c>
      <c r="S177">
        <v>0</v>
      </c>
      <c r="T177">
        <v>0</v>
      </c>
      <c r="U177">
        <v>0</v>
      </c>
      <c r="V177">
        <v>0</v>
      </c>
      <c r="W177">
        <v>0</v>
      </c>
      <c r="X177">
        <v>0</v>
      </c>
      <c r="Y177">
        <v>0</v>
      </c>
      <c r="Z177">
        <v>0</v>
      </c>
      <c r="AA177">
        <v>0</v>
      </c>
      <c r="AB177">
        <v>61</v>
      </c>
      <c r="AC177">
        <v>236133</v>
      </c>
      <c r="AD177">
        <v>61</v>
      </c>
      <c r="AE177">
        <v>236133</v>
      </c>
      <c r="AF177">
        <v>0</v>
      </c>
      <c r="AG177">
        <v>0</v>
      </c>
    </row>
    <row r="178" spans="1:33" x14ac:dyDescent="0.25">
      <c r="A178" t="str">
        <f t="shared" si="8"/>
        <v>West Lothian2018-19</v>
      </c>
      <c r="B178" s="9" t="s">
        <v>32</v>
      </c>
      <c r="C178" t="s">
        <v>288</v>
      </c>
      <c r="D178">
        <v>198</v>
      </c>
      <c r="E178">
        <v>480000</v>
      </c>
      <c r="F178">
        <v>198</v>
      </c>
      <c r="G178">
        <v>480000</v>
      </c>
      <c r="H178">
        <v>0</v>
      </c>
      <c r="I178">
        <v>0</v>
      </c>
      <c r="J178">
        <v>0</v>
      </c>
      <c r="K178">
        <v>0</v>
      </c>
      <c r="L178">
        <v>0</v>
      </c>
      <c r="M178">
        <v>0</v>
      </c>
      <c r="N178">
        <v>0</v>
      </c>
      <c r="O178">
        <v>0</v>
      </c>
      <c r="P178">
        <v>0</v>
      </c>
      <c r="Q178">
        <v>0</v>
      </c>
      <c r="R178">
        <v>0</v>
      </c>
      <c r="S178">
        <v>0</v>
      </c>
      <c r="T178">
        <v>0</v>
      </c>
      <c r="U178">
        <v>0</v>
      </c>
      <c r="V178">
        <v>0</v>
      </c>
      <c r="W178">
        <v>0</v>
      </c>
      <c r="X178">
        <v>0</v>
      </c>
      <c r="Y178">
        <v>0</v>
      </c>
      <c r="Z178">
        <v>0</v>
      </c>
      <c r="AA178">
        <v>0</v>
      </c>
      <c r="AB178">
        <v>198</v>
      </c>
      <c r="AC178">
        <v>480000</v>
      </c>
      <c r="AD178">
        <v>198</v>
      </c>
      <c r="AE178">
        <v>480000</v>
      </c>
      <c r="AF178">
        <v>0</v>
      </c>
      <c r="AG178">
        <v>0</v>
      </c>
    </row>
    <row r="179" spans="1:33" x14ac:dyDescent="0.25">
      <c r="B179" s="9"/>
    </row>
    <row r="181" spans="1:33" x14ac:dyDescent="0.25">
      <c r="A181" t="str">
        <f>B181&amp;C181</f>
        <v>Scotland2018-19</v>
      </c>
      <c r="B181" s="9" t="s">
        <v>33</v>
      </c>
      <c r="C181" t="s">
        <v>288</v>
      </c>
      <c r="D181" s="12">
        <f>SUM(D147:D178)</f>
        <v>5373</v>
      </c>
      <c r="E181" s="12">
        <f>SUM(E147:E178)</f>
        <v>21104906.98</v>
      </c>
      <c r="F181" s="12">
        <f t="shared" ref="F181:AG181" si="9">SUM(F147:F178)</f>
        <v>5373</v>
      </c>
      <c r="G181" s="12">
        <f t="shared" si="9"/>
        <v>21127906.98</v>
      </c>
      <c r="H181" s="12">
        <f t="shared" si="9"/>
        <v>0</v>
      </c>
      <c r="I181" s="12">
        <f t="shared" si="9"/>
        <v>0</v>
      </c>
      <c r="J181" s="12">
        <f t="shared" si="9"/>
        <v>22</v>
      </c>
      <c r="K181" s="12">
        <f t="shared" si="9"/>
        <v>314779.87</v>
      </c>
      <c r="L181" s="12">
        <f t="shared" si="9"/>
        <v>22</v>
      </c>
      <c r="M181" s="12">
        <f t="shared" si="9"/>
        <v>291779.87</v>
      </c>
      <c r="N181" s="12">
        <f t="shared" si="9"/>
        <v>0</v>
      </c>
      <c r="O181" s="12">
        <f t="shared" si="9"/>
        <v>0</v>
      </c>
      <c r="P181" s="12">
        <f t="shared" si="9"/>
        <v>5</v>
      </c>
      <c r="Q181" s="12">
        <f t="shared" si="9"/>
        <v>43753.14</v>
      </c>
      <c r="R181" s="12">
        <f t="shared" si="9"/>
        <v>5</v>
      </c>
      <c r="S181" s="12">
        <f t="shared" si="9"/>
        <v>43753.14</v>
      </c>
      <c r="T181" s="12">
        <f t="shared" si="9"/>
        <v>0</v>
      </c>
      <c r="U181" s="12">
        <f t="shared" si="9"/>
        <v>0</v>
      </c>
      <c r="V181" s="12">
        <f t="shared" si="9"/>
        <v>58</v>
      </c>
      <c r="W181" s="12">
        <f t="shared" si="9"/>
        <v>347976</v>
      </c>
      <c r="X181" s="12">
        <f t="shared" si="9"/>
        <v>58</v>
      </c>
      <c r="Y181" s="12">
        <f t="shared" si="9"/>
        <v>347976</v>
      </c>
      <c r="Z181" s="12">
        <f t="shared" si="9"/>
        <v>0</v>
      </c>
      <c r="AA181" s="12">
        <f t="shared" si="9"/>
        <v>0</v>
      </c>
      <c r="AB181" s="12">
        <f t="shared" si="9"/>
        <v>5458</v>
      </c>
      <c r="AC181" s="12">
        <f t="shared" si="9"/>
        <v>21811415.989999998</v>
      </c>
      <c r="AD181" s="12">
        <f t="shared" si="9"/>
        <v>5458</v>
      </c>
      <c r="AE181" s="12">
        <f t="shared" si="9"/>
        <v>21811415.989999998</v>
      </c>
      <c r="AF181" s="12">
        <f t="shared" si="9"/>
        <v>0</v>
      </c>
      <c r="AG181" s="12">
        <f t="shared" si="9"/>
        <v>0</v>
      </c>
    </row>
    <row r="182" spans="1:33" s="22" customFormat="1" x14ac:dyDescent="0.25">
      <c r="A182" s="22" t="str">
        <f t="shared" ref="A182:A214" si="10">B182&amp;C182</f>
        <v/>
      </c>
    </row>
    <row r="183" spans="1:33" x14ac:dyDescent="0.25">
      <c r="A183" t="str">
        <f t="shared" si="10"/>
        <v>Aberdeen City2019-20</v>
      </c>
      <c r="B183" s="9" t="s">
        <v>1</v>
      </c>
      <c r="C183" t="s">
        <v>290</v>
      </c>
      <c r="D183">
        <v>134</v>
      </c>
      <c r="E183">
        <v>631322</v>
      </c>
      <c r="F183">
        <v>134</v>
      </c>
      <c r="G183">
        <v>631322</v>
      </c>
      <c r="H183">
        <v>0</v>
      </c>
      <c r="I183">
        <v>0</v>
      </c>
      <c r="J183">
        <v>0</v>
      </c>
      <c r="K183">
        <v>0</v>
      </c>
      <c r="L183">
        <v>0</v>
      </c>
      <c r="M183">
        <v>0</v>
      </c>
      <c r="N183">
        <v>0</v>
      </c>
      <c r="O183">
        <v>0</v>
      </c>
      <c r="P183">
        <v>0</v>
      </c>
      <c r="Q183">
        <v>0</v>
      </c>
      <c r="R183">
        <v>0</v>
      </c>
      <c r="S183">
        <v>0</v>
      </c>
      <c r="T183">
        <v>0</v>
      </c>
      <c r="U183">
        <v>0</v>
      </c>
      <c r="V183">
        <v>0</v>
      </c>
      <c r="W183">
        <v>0</v>
      </c>
      <c r="X183">
        <v>0</v>
      </c>
      <c r="Y183">
        <v>0</v>
      </c>
      <c r="Z183">
        <v>0</v>
      </c>
      <c r="AA183">
        <v>0</v>
      </c>
      <c r="AB183">
        <v>134</v>
      </c>
      <c r="AC183">
        <v>631322</v>
      </c>
      <c r="AD183">
        <v>134</v>
      </c>
      <c r="AE183">
        <v>631322</v>
      </c>
      <c r="AF183">
        <v>0</v>
      </c>
      <c r="AG183">
        <v>0</v>
      </c>
    </row>
    <row r="184" spans="1:33" x14ac:dyDescent="0.25">
      <c r="A184" t="str">
        <f t="shared" si="10"/>
        <v>Aberdeenshire2019-20</v>
      </c>
      <c r="B184" s="9" t="s">
        <v>2</v>
      </c>
      <c r="C184" t="s">
        <v>290</v>
      </c>
      <c r="D184">
        <v>199</v>
      </c>
      <c r="E184">
        <v>938000</v>
      </c>
      <c r="F184">
        <v>199</v>
      </c>
      <c r="G184">
        <v>938000</v>
      </c>
      <c r="H184">
        <v>0</v>
      </c>
      <c r="I184">
        <v>0</v>
      </c>
      <c r="J184">
        <v>0</v>
      </c>
      <c r="K184">
        <v>0</v>
      </c>
      <c r="L184">
        <v>0</v>
      </c>
      <c r="M184">
        <v>0</v>
      </c>
      <c r="N184">
        <v>0</v>
      </c>
      <c r="O184">
        <v>0</v>
      </c>
      <c r="P184">
        <v>0</v>
      </c>
      <c r="Q184">
        <v>0</v>
      </c>
      <c r="R184">
        <v>0</v>
      </c>
      <c r="S184">
        <v>0</v>
      </c>
      <c r="T184">
        <v>0</v>
      </c>
      <c r="U184">
        <v>0</v>
      </c>
      <c r="V184">
        <v>0</v>
      </c>
      <c r="W184">
        <v>0</v>
      </c>
      <c r="X184">
        <v>0</v>
      </c>
      <c r="Y184">
        <v>0</v>
      </c>
      <c r="Z184">
        <v>0</v>
      </c>
      <c r="AA184">
        <v>0</v>
      </c>
      <c r="AB184">
        <v>199</v>
      </c>
      <c r="AC184">
        <v>938000</v>
      </c>
      <c r="AD184">
        <v>199</v>
      </c>
      <c r="AE184">
        <v>938000</v>
      </c>
      <c r="AF184">
        <v>0</v>
      </c>
      <c r="AG184">
        <v>0</v>
      </c>
    </row>
    <row r="185" spans="1:33" x14ac:dyDescent="0.25">
      <c r="A185" t="str">
        <f t="shared" si="10"/>
        <v>Angus2019-20</v>
      </c>
      <c r="B185" s="9" t="s">
        <v>3</v>
      </c>
      <c r="C185" t="s">
        <v>290</v>
      </c>
      <c r="D185">
        <v>84</v>
      </c>
      <c r="E185">
        <v>310094</v>
      </c>
      <c r="F185">
        <v>84</v>
      </c>
      <c r="G185">
        <v>310094</v>
      </c>
      <c r="H185">
        <v>0</v>
      </c>
      <c r="I185">
        <v>0</v>
      </c>
      <c r="J185">
        <v>1</v>
      </c>
      <c r="K185">
        <v>11665</v>
      </c>
      <c r="L185">
        <v>1</v>
      </c>
      <c r="M185">
        <v>11665</v>
      </c>
      <c r="N185">
        <v>0</v>
      </c>
      <c r="O185">
        <v>0</v>
      </c>
      <c r="P185">
        <v>0</v>
      </c>
      <c r="Q185">
        <v>0</v>
      </c>
      <c r="R185">
        <v>0</v>
      </c>
      <c r="S185">
        <v>0</v>
      </c>
      <c r="T185">
        <v>0</v>
      </c>
      <c r="U185">
        <v>0</v>
      </c>
      <c r="V185">
        <v>0</v>
      </c>
      <c r="W185">
        <v>0</v>
      </c>
      <c r="X185">
        <v>0</v>
      </c>
      <c r="Y185">
        <v>0</v>
      </c>
      <c r="Z185">
        <v>0</v>
      </c>
      <c r="AA185">
        <v>0</v>
      </c>
      <c r="AB185">
        <v>85</v>
      </c>
      <c r="AC185">
        <v>321759</v>
      </c>
      <c r="AD185">
        <v>85</v>
      </c>
      <c r="AE185">
        <v>321759</v>
      </c>
      <c r="AF185">
        <v>0</v>
      </c>
      <c r="AG185">
        <v>0</v>
      </c>
    </row>
    <row r="186" spans="1:33" x14ac:dyDescent="0.25">
      <c r="A186" t="str">
        <f t="shared" si="10"/>
        <v>Argyll &amp; Bute2019-20</v>
      </c>
      <c r="B186" s="9" t="s">
        <v>4</v>
      </c>
      <c r="C186" t="s">
        <v>290</v>
      </c>
      <c r="D186">
        <v>124</v>
      </c>
      <c r="E186">
        <v>647482</v>
      </c>
      <c r="F186">
        <v>124</v>
      </c>
      <c r="G186">
        <v>647482</v>
      </c>
      <c r="H186">
        <v>0</v>
      </c>
      <c r="I186">
        <v>0</v>
      </c>
      <c r="J186">
        <v>0</v>
      </c>
      <c r="K186">
        <v>0</v>
      </c>
      <c r="L186">
        <v>0</v>
      </c>
      <c r="M186">
        <v>0</v>
      </c>
      <c r="N186">
        <v>0</v>
      </c>
      <c r="O186">
        <v>0</v>
      </c>
      <c r="P186">
        <v>0</v>
      </c>
      <c r="Q186">
        <v>0</v>
      </c>
      <c r="R186">
        <v>0</v>
      </c>
      <c r="S186">
        <v>0</v>
      </c>
      <c r="T186">
        <v>0</v>
      </c>
      <c r="U186">
        <v>0</v>
      </c>
      <c r="V186">
        <v>0</v>
      </c>
      <c r="W186">
        <v>0</v>
      </c>
      <c r="X186">
        <v>0</v>
      </c>
      <c r="Y186">
        <v>0</v>
      </c>
      <c r="Z186">
        <v>0</v>
      </c>
      <c r="AA186">
        <v>0</v>
      </c>
      <c r="AB186">
        <v>124</v>
      </c>
      <c r="AC186">
        <v>647482</v>
      </c>
      <c r="AD186">
        <v>124</v>
      </c>
      <c r="AE186">
        <v>647482</v>
      </c>
      <c r="AF186">
        <v>0</v>
      </c>
      <c r="AG186">
        <v>0</v>
      </c>
    </row>
    <row r="187" spans="1:33" x14ac:dyDescent="0.25">
      <c r="A187" t="str">
        <f t="shared" si="10"/>
        <v>Clackmannanshire2019-20</v>
      </c>
      <c r="B187" s="9" t="s">
        <v>5</v>
      </c>
      <c r="C187" t="s">
        <v>290</v>
      </c>
      <c r="D187">
        <v>13</v>
      </c>
      <c r="E187">
        <v>70973</v>
      </c>
      <c r="F187">
        <v>13</v>
      </c>
      <c r="G187">
        <v>70973</v>
      </c>
      <c r="H187">
        <v>0</v>
      </c>
      <c r="I187">
        <v>0</v>
      </c>
      <c r="J187">
        <v>0</v>
      </c>
      <c r="K187">
        <v>0</v>
      </c>
      <c r="L187">
        <v>0</v>
      </c>
      <c r="M187">
        <v>0</v>
      </c>
      <c r="N187">
        <v>0</v>
      </c>
      <c r="O187">
        <v>0</v>
      </c>
      <c r="P187">
        <v>0</v>
      </c>
      <c r="Q187">
        <v>0</v>
      </c>
      <c r="R187">
        <v>0</v>
      </c>
      <c r="S187">
        <v>0</v>
      </c>
      <c r="T187">
        <v>0</v>
      </c>
      <c r="U187">
        <v>0</v>
      </c>
      <c r="V187">
        <v>0</v>
      </c>
      <c r="W187">
        <v>0</v>
      </c>
      <c r="X187">
        <v>0</v>
      </c>
      <c r="Y187">
        <v>0</v>
      </c>
      <c r="Z187">
        <v>0</v>
      </c>
      <c r="AA187">
        <v>0</v>
      </c>
      <c r="AB187">
        <v>13</v>
      </c>
      <c r="AC187">
        <v>70973</v>
      </c>
      <c r="AD187">
        <v>13</v>
      </c>
      <c r="AE187">
        <v>70973</v>
      </c>
      <c r="AF187">
        <v>0</v>
      </c>
      <c r="AG187">
        <v>0</v>
      </c>
    </row>
    <row r="188" spans="1:33" x14ac:dyDescent="0.25">
      <c r="A188" t="str">
        <f t="shared" si="10"/>
        <v>Dumfries &amp; Galloway2019-20</v>
      </c>
      <c r="B188" s="9" t="s">
        <v>6</v>
      </c>
      <c r="C188" t="s">
        <v>290</v>
      </c>
      <c r="D188">
        <v>258</v>
      </c>
      <c r="E188">
        <v>981960</v>
      </c>
      <c r="F188">
        <v>258</v>
      </c>
      <c r="G188">
        <v>981960</v>
      </c>
      <c r="H188">
        <v>0</v>
      </c>
      <c r="I188">
        <v>0</v>
      </c>
      <c r="J188">
        <v>0</v>
      </c>
      <c r="K188">
        <v>0</v>
      </c>
      <c r="L188">
        <v>0</v>
      </c>
      <c r="M188">
        <v>0</v>
      </c>
      <c r="N188">
        <v>0</v>
      </c>
      <c r="O188">
        <v>0</v>
      </c>
      <c r="P188">
        <v>0</v>
      </c>
      <c r="Q188">
        <v>0</v>
      </c>
      <c r="R188">
        <v>0</v>
      </c>
      <c r="S188">
        <v>0</v>
      </c>
      <c r="T188">
        <v>0</v>
      </c>
      <c r="U188">
        <v>0</v>
      </c>
      <c r="V188">
        <v>0</v>
      </c>
      <c r="W188">
        <v>0</v>
      </c>
      <c r="X188">
        <v>0</v>
      </c>
      <c r="Y188">
        <v>0</v>
      </c>
      <c r="Z188">
        <v>0</v>
      </c>
      <c r="AA188">
        <v>0</v>
      </c>
      <c r="AB188">
        <v>258</v>
      </c>
      <c r="AC188">
        <v>981960</v>
      </c>
      <c r="AD188">
        <v>258</v>
      </c>
      <c r="AE188">
        <v>981960</v>
      </c>
      <c r="AF188">
        <v>0</v>
      </c>
      <c r="AG188">
        <v>0</v>
      </c>
    </row>
    <row r="189" spans="1:33" x14ac:dyDescent="0.25">
      <c r="A189" t="str">
        <f t="shared" si="10"/>
        <v>Dundee City2019-20</v>
      </c>
      <c r="B189" s="9" t="s">
        <v>7</v>
      </c>
      <c r="C189" t="s">
        <v>290</v>
      </c>
      <c r="D189">
        <v>98</v>
      </c>
      <c r="E189">
        <v>363708</v>
      </c>
      <c r="F189">
        <v>98</v>
      </c>
      <c r="G189">
        <v>363708</v>
      </c>
      <c r="H189">
        <v>0</v>
      </c>
      <c r="I189">
        <v>0</v>
      </c>
      <c r="J189">
        <v>0</v>
      </c>
      <c r="K189">
        <v>0</v>
      </c>
      <c r="L189">
        <v>0</v>
      </c>
      <c r="M189">
        <v>0</v>
      </c>
      <c r="N189">
        <v>0</v>
      </c>
      <c r="O189">
        <v>0</v>
      </c>
      <c r="P189">
        <v>0</v>
      </c>
      <c r="Q189">
        <v>0</v>
      </c>
      <c r="R189">
        <v>0</v>
      </c>
      <c r="S189">
        <v>0</v>
      </c>
      <c r="T189">
        <v>0</v>
      </c>
      <c r="U189">
        <v>0</v>
      </c>
      <c r="V189">
        <v>0</v>
      </c>
      <c r="W189">
        <v>0</v>
      </c>
      <c r="X189">
        <v>0</v>
      </c>
      <c r="Y189">
        <v>0</v>
      </c>
      <c r="Z189">
        <v>0</v>
      </c>
      <c r="AA189">
        <v>0</v>
      </c>
      <c r="AB189">
        <v>98</v>
      </c>
      <c r="AC189">
        <v>363708</v>
      </c>
      <c r="AD189">
        <v>98</v>
      </c>
      <c r="AE189">
        <v>363708</v>
      </c>
      <c r="AF189">
        <v>0</v>
      </c>
      <c r="AG189">
        <v>0</v>
      </c>
    </row>
    <row r="190" spans="1:33" x14ac:dyDescent="0.25">
      <c r="A190" t="str">
        <f t="shared" si="10"/>
        <v>East Ayrshire2019-20</v>
      </c>
      <c r="B190" s="9" t="s">
        <v>8</v>
      </c>
      <c r="C190" t="s">
        <v>290</v>
      </c>
      <c r="D190">
        <v>194</v>
      </c>
      <c r="E190">
        <v>545859</v>
      </c>
      <c r="F190">
        <v>194</v>
      </c>
      <c r="G190">
        <v>545859</v>
      </c>
      <c r="H190">
        <v>0</v>
      </c>
      <c r="I190">
        <v>0</v>
      </c>
      <c r="J190">
        <v>0</v>
      </c>
      <c r="K190">
        <v>0</v>
      </c>
      <c r="L190">
        <v>0</v>
      </c>
      <c r="M190">
        <v>0</v>
      </c>
      <c r="N190">
        <v>0</v>
      </c>
      <c r="O190">
        <v>0</v>
      </c>
      <c r="P190">
        <v>0</v>
      </c>
      <c r="Q190">
        <v>0</v>
      </c>
      <c r="R190">
        <v>0</v>
      </c>
      <c r="S190">
        <v>0</v>
      </c>
      <c r="T190">
        <v>0</v>
      </c>
      <c r="U190">
        <v>0</v>
      </c>
      <c r="V190">
        <v>0</v>
      </c>
      <c r="W190">
        <v>0</v>
      </c>
      <c r="X190">
        <v>0</v>
      </c>
      <c r="Y190">
        <v>0</v>
      </c>
      <c r="Z190">
        <v>0</v>
      </c>
      <c r="AA190">
        <v>0</v>
      </c>
      <c r="AB190">
        <v>194</v>
      </c>
      <c r="AC190">
        <v>545859</v>
      </c>
      <c r="AD190">
        <v>194</v>
      </c>
      <c r="AE190">
        <v>545859</v>
      </c>
      <c r="AF190">
        <v>0</v>
      </c>
      <c r="AG190">
        <v>0</v>
      </c>
    </row>
    <row r="191" spans="1:33" x14ac:dyDescent="0.25">
      <c r="A191" t="str">
        <f t="shared" si="10"/>
        <v>East Dunbartonshire2019-20</v>
      </c>
      <c r="B191" s="9" t="s">
        <v>9</v>
      </c>
      <c r="C191" t="s">
        <v>290</v>
      </c>
      <c r="D191">
        <v>35</v>
      </c>
      <c r="E191">
        <v>139573</v>
      </c>
      <c r="F191">
        <v>35</v>
      </c>
      <c r="G191">
        <v>139573</v>
      </c>
      <c r="H191">
        <v>0</v>
      </c>
      <c r="I191">
        <v>0</v>
      </c>
      <c r="J191">
        <v>0</v>
      </c>
      <c r="K191">
        <v>0</v>
      </c>
      <c r="L191">
        <v>0</v>
      </c>
      <c r="M191">
        <v>0</v>
      </c>
      <c r="N191">
        <v>0</v>
      </c>
      <c r="O191">
        <v>0</v>
      </c>
      <c r="P191">
        <v>0</v>
      </c>
      <c r="Q191">
        <v>0</v>
      </c>
      <c r="R191">
        <v>0</v>
      </c>
      <c r="S191">
        <v>0</v>
      </c>
      <c r="T191">
        <v>0</v>
      </c>
      <c r="U191">
        <v>0</v>
      </c>
      <c r="V191">
        <v>0</v>
      </c>
      <c r="W191">
        <v>0</v>
      </c>
      <c r="X191">
        <v>0</v>
      </c>
      <c r="Y191">
        <v>0</v>
      </c>
      <c r="Z191">
        <v>0</v>
      </c>
      <c r="AA191">
        <v>0</v>
      </c>
      <c r="AB191">
        <v>35</v>
      </c>
      <c r="AC191">
        <v>139573</v>
      </c>
      <c r="AD191">
        <v>35</v>
      </c>
      <c r="AE191">
        <v>139573</v>
      </c>
      <c r="AF191">
        <v>0</v>
      </c>
      <c r="AG191">
        <v>0</v>
      </c>
    </row>
    <row r="192" spans="1:33" x14ac:dyDescent="0.25">
      <c r="A192" t="str">
        <f t="shared" si="10"/>
        <v>East Lothian2019-20</v>
      </c>
      <c r="B192" s="9" t="s">
        <v>10</v>
      </c>
      <c r="C192" t="s">
        <v>290</v>
      </c>
      <c r="D192">
        <v>0</v>
      </c>
      <c r="E192">
        <v>0</v>
      </c>
      <c r="F192">
        <v>0</v>
      </c>
      <c r="G192">
        <v>0</v>
      </c>
      <c r="H192">
        <v>0</v>
      </c>
      <c r="I192">
        <v>0</v>
      </c>
      <c r="J192">
        <v>0</v>
      </c>
      <c r="K192">
        <v>0</v>
      </c>
      <c r="L192">
        <v>0</v>
      </c>
      <c r="M192">
        <v>0</v>
      </c>
      <c r="N192">
        <v>0</v>
      </c>
      <c r="O192">
        <v>0</v>
      </c>
      <c r="P192">
        <v>0</v>
      </c>
      <c r="Q192">
        <v>0</v>
      </c>
      <c r="R192">
        <v>0</v>
      </c>
      <c r="S192">
        <v>0</v>
      </c>
      <c r="T192">
        <v>0</v>
      </c>
      <c r="U192">
        <v>0</v>
      </c>
      <c r="V192">
        <v>57</v>
      </c>
      <c r="W192">
        <v>358203.08</v>
      </c>
      <c r="X192">
        <v>57</v>
      </c>
      <c r="Y192">
        <v>358203.08</v>
      </c>
      <c r="Z192">
        <v>0</v>
      </c>
      <c r="AA192">
        <v>0</v>
      </c>
      <c r="AB192">
        <v>57</v>
      </c>
      <c r="AC192">
        <v>358203.08</v>
      </c>
      <c r="AD192">
        <v>57</v>
      </c>
      <c r="AE192">
        <v>358203.08</v>
      </c>
      <c r="AF192">
        <v>0</v>
      </c>
      <c r="AG192">
        <v>0</v>
      </c>
    </row>
    <row r="193" spans="1:33" x14ac:dyDescent="0.25">
      <c r="A193" t="str">
        <f t="shared" si="10"/>
        <v>East Renfrewshire2019-20</v>
      </c>
      <c r="B193" s="9" t="s">
        <v>11</v>
      </c>
      <c r="C193" t="s">
        <v>290</v>
      </c>
      <c r="D193">
        <v>92</v>
      </c>
      <c r="E193">
        <v>264460</v>
      </c>
      <c r="F193">
        <v>92</v>
      </c>
      <c r="G193">
        <v>264460</v>
      </c>
      <c r="H193">
        <v>0</v>
      </c>
      <c r="I193">
        <v>0</v>
      </c>
      <c r="J193">
        <v>0</v>
      </c>
      <c r="K193">
        <v>0</v>
      </c>
      <c r="L193">
        <v>0</v>
      </c>
      <c r="M193">
        <v>0</v>
      </c>
      <c r="N193">
        <v>0</v>
      </c>
      <c r="O193">
        <v>0</v>
      </c>
      <c r="P193">
        <v>0</v>
      </c>
      <c r="Q193">
        <v>0</v>
      </c>
      <c r="R193">
        <v>0</v>
      </c>
      <c r="S193">
        <v>0</v>
      </c>
      <c r="T193">
        <v>0</v>
      </c>
      <c r="U193">
        <v>0</v>
      </c>
      <c r="V193">
        <v>0</v>
      </c>
      <c r="W193">
        <v>0</v>
      </c>
      <c r="X193">
        <v>0</v>
      </c>
      <c r="Y193">
        <v>0</v>
      </c>
      <c r="Z193">
        <v>0</v>
      </c>
      <c r="AA193">
        <v>0</v>
      </c>
      <c r="AB193">
        <v>92</v>
      </c>
      <c r="AC193">
        <v>264460</v>
      </c>
      <c r="AD193">
        <v>92</v>
      </c>
      <c r="AE193">
        <v>264460</v>
      </c>
      <c r="AF193">
        <v>0</v>
      </c>
      <c r="AG193">
        <v>0</v>
      </c>
    </row>
    <row r="194" spans="1:33" x14ac:dyDescent="0.25">
      <c r="A194" t="str">
        <f t="shared" si="10"/>
        <v>Edinburgh, City of2019-20</v>
      </c>
      <c r="B194" s="9" t="s">
        <v>12</v>
      </c>
      <c r="C194" t="s">
        <v>290</v>
      </c>
      <c r="D194">
        <v>269</v>
      </c>
      <c r="E194">
        <v>1047629</v>
      </c>
      <c r="F194">
        <v>269</v>
      </c>
      <c r="G194">
        <v>1047629</v>
      </c>
      <c r="H194">
        <v>0</v>
      </c>
      <c r="I194">
        <v>0</v>
      </c>
      <c r="J194">
        <v>0</v>
      </c>
      <c r="K194">
        <v>0</v>
      </c>
      <c r="L194">
        <v>0</v>
      </c>
      <c r="M194">
        <v>0</v>
      </c>
      <c r="N194">
        <v>0</v>
      </c>
      <c r="O194">
        <v>0</v>
      </c>
      <c r="P194">
        <v>0</v>
      </c>
      <c r="Q194">
        <v>0</v>
      </c>
      <c r="R194">
        <v>0</v>
      </c>
      <c r="S194">
        <v>0</v>
      </c>
      <c r="T194">
        <v>0</v>
      </c>
      <c r="U194">
        <v>0</v>
      </c>
      <c r="V194">
        <v>0</v>
      </c>
      <c r="W194">
        <v>0</v>
      </c>
      <c r="X194">
        <v>0</v>
      </c>
      <c r="Y194">
        <v>0</v>
      </c>
      <c r="Z194">
        <v>0</v>
      </c>
      <c r="AA194">
        <v>0</v>
      </c>
      <c r="AB194">
        <v>269</v>
      </c>
      <c r="AC194">
        <v>1047629</v>
      </c>
      <c r="AD194">
        <v>269</v>
      </c>
      <c r="AE194">
        <v>1047629</v>
      </c>
      <c r="AF194">
        <v>0</v>
      </c>
      <c r="AG194">
        <v>0</v>
      </c>
    </row>
    <row r="195" spans="1:33" x14ac:dyDescent="0.25">
      <c r="A195" t="str">
        <f t="shared" si="10"/>
        <v>Falkirk2019-20</v>
      </c>
      <c r="B195" s="9" t="s">
        <v>14</v>
      </c>
      <c r="C195" t="s">
        <v>290</v>
      </c>
      <c r="D195">
        <v>69</v>
      </c>
      <c r="E195">
        <v>189189</v>
      </c>
      <c r="F195">
        <v>69</v>
      </c>
      <c r="G195">
        <v>189189</v>
      </c>
      <c r="H195">
        <v>0</v>
      </c>
      <c r="I195">
        <v>0</v>
      </c>
      <c r="J195">
        <v>0</v>
      </c>
      <c r="K195">
        <v>0</v>
      </c>
      <c r="L195">
        <v>0</v>
      </c>
      <c r="M195">
        <v>0</v>
      </c>
      <c r="N195">
        <v>0</v>
      </c>
      <c r="O195">
        <v>0</v>
      </c>
      <c r="P195">
        <v>0</v>
      </c>
      <c r="Q195">
        <v>0</v>
      </c>
      <c r="R195">
        <v>0</v>
      </c>
      <c r="S195">
        <v>0</v>
      </c>
      <c r="T195">
        <v>0</v>
      </c>
      <c r="U195">
        <v>0</v>
      </c>
      <c r="V195">
        <v>0</v>
      </c>
      <c r="W195">
        <v>0</v>
      </c>
      <c r="X195">
        <v>0</v>
      </c>
      <c r="Y195">
        <v>0</v>
      </c>
      <c r="Z195">
        <v>0</v>
      </c>
      <c r="AA195">
        <v>0</v>
      </c>
      <c r="AB195">
        <v>69</v>
      </c>
      <c r="AC195">
        <v>189189</v>
      </c>
      <c r="AD195">
        <v>69</v>
      </c>
      <c r="AE195">
        <v>189189</v>
      </c>
      <c r="AF195">
        <v>0</v>
      </c>
      <c r="AG195">
        <v>0</v>
      </c>
    </row>
    <row r="196" spans="1:33" x14ac:dyDescent="0.25">
      <c r="A196" t="str">
        <f t="shared" si="10"/>
        <v>Fife2019-20</v>
      </c>
      <c r="B196" s="9" t="s">
        <v>15</v>
      </c>
      <c r="C196" t="s">
        <v>290</v>
      </c>
      <c r="D196">
        <v>248</v>
      </c>
      <c r="E196">
        <v>1300609</v>
      </c>
      <c r="F196">
        <v>248</v>
      </c>
      <c r="G196">
        <v>1300609</v>
      </c>
      <c r="H196">
        <v>0</v>
      </c>
      <c r="I196">
        <v>0</v>
      </c>
      <c r="J196">
        <v>15</v>
      </c>
      <c r="K196">
        <v>220528</v>
      </c>
      <c r="L196">
        <v>15</v>
      </c>
      <c r="M196">
        <v>220528</v>
      </c>
      <c r="N196">
        <v>0</v>
      </c>
      <c r="O196">
        <v>0</v>
      </c>
      <c r="P196">
        <v>0</v>
      </c>
      <c r="Q196">
        <v>0</v>
      </c>
      <c r="R196">
        <v>0</v>
      </c>
      <c r="S196">
        <v>0</v>
      </c>
      <c r="T196">
        <v>0</v>
      </c>
      <c r="U196">
        <v>0</v>
      </c>
      <c r="V196">
        <v>0</v>
      </c>
      <c r="W196">
        <v>0</v>
      </c>
      <c r="X196">
        <v>0</v>
      </c>
      <c r="Y196">
        <v>0</v>
      </c>
      <c r="Z196">
        <v>0</v>
      </c>
      <c r="AA196">
        <v>0</v>
      </c>
      <c r="AB196">
        <v>263</v>
      </c>
      <c r="AC196">
        <v>1521137</v>
      </c>
      <c r="AD196">
        <v>263</v>
      </c>
      <c r="AE196">
        <v>1521137</v>
      </c>
      <c r="AF196">
        <v>0</v>
      </c>
      <c r="AG196">
        <v>0</v>
      </c>
    </row>
    <row r="197" spans="1:33" x14ac:dyDescent="0.25">
      <c r="A197" t="str">
        <f t="shared" si="10"/>
        <v>Glasgow City2019-20</v>
      </c>
      <c r="B197" s="9" t="s">
        <v>16</v>
      </c>
      <c r="C197" t="s">
        <v>290</v>
      </c>
      <c r="D197">
        <v>538</v>
      </c>
      <c r="E197">
        <v>1975098.2</v>
      </c>
      <c r="F197">
        <v>538</v>
      </c>
      <c r="G197">
        <v>1975098.2</v>
      </c>
      <c r="H197">
        <v>0</v>
      </c>
      <c r="I197">
        <v>0</v>
      </c>
      <c r="J197">
        <v>2</v>
      </c>
      <c r="K197">
        <v>64021.59</v>
      </c>
      <c r="L197">
        <v>2</v>
      </c>
      <c r="M197">
        <v>64021.59</v>
      </c>
      <c r="N197">
        <v>0</v>
      </c>
      <c r="O197">
        <v>0</v>
      </c>
      <c r="P197">
        <v>1</v>
      </c>
      <c r="Q197">
        <v>3635.2</v>
      </c>
      <c r="R197">
        <v>1</v>
      </c>
      <c r="S197">
        <v>3635.2</v>
      </c>
      <c r="T197">
        <v>0</v>
      </c>
      <c r="U197">
        <v>0</v>
      </c>
      <c r="V197">
        <v>0</v>
      </c>
      <c r="W197">
        <v>0</v>
      </c>
      <c r="X197">
        <v>0</v>
      </c>
      <c r="Y197">
        <v>0</v>
      </c>
      <c r="Z197">
        <v>0</v>
      </c>
      <c r="AA197">
        <v>0</v>
      </c>
      <c r="AB197">
        <v>541</v>
      </c>
      <c r="AC197">
        <v>2042754.99</v>
      </c>
      <c r="AD197">
        <v>541</v>
      </c>
      <c r="AE197">
        <v>2042754.99</v>
      </c>
      <c r="AF197">
        <v>0</v>
      </c>
      <c r="AG197">
        <v>0</v>
      </c>
    </row>
    <row r="198" spans="1:33" x14ac:dyDescent="0.25">
      <c r="A198" t="str">
        <f t="shared" si="10"/>
        <v>Highland2019-20</v>
      </c>
      <c r="B198" s="9" t="s">
        <v>17</v>
      </c>
      <c r="C198" t="s">
        <v>290</v>
      </c>
      <c r="D198">
        <v>397</v>
      </c>
      <c r="E198">
        <v>2019790</v>
      </c>
      <c r="F198">
        <v>397</v>
      </c>
      <c r="G198">
        <v>2019790</v>
      </c>
      <c r="H198">
        <v>0</v>
      </c>
      <c r="I198">
        <v>0</v>
      </c>
      <c r="J198">
        <v>2</v>
      </c>
      <c r="K198">
        <v>25467</v>
      </c>
      <c r="L198">
        <v>2</v>
      </c>
      <c r="M198">
        <v>25467</v>
      </c>
      <c r="N198">
        <v>0</v>
      </c>
      <c r="O198">
        <v>0</v>
      </c>
      <c r="P198">
        <v>0</v>
      </c>
      <c r="Q198">
        <v>0</v>
      </c>
      <c r="R198">
        <v>0</v>
      </c>
      <c r="S198">
        <v>0</v>
      </c>
      <c r="T198">
        <v>0</v>
      </c>
      <c r="U198">
        <v>0</v>
      </c>
      <c r="V198">
        <v>0</v>
      </c>
      <c r="W198">
        <v>0</v>
      </c>
      <c r="X198">
        <v>0</v>
      </c>
      <c r="Y198">
        <v>0</v>
      </c>
      <c r="Z198">
        <v>0</v>
      </c>
      <c r="AA198">
        <v>0</v>
      </c>
      <c r="AB198">
        <v>399</v>
      </c>
      <c r="AC198">
        <v>2045257</v>
      </c>
      <c r="AD198">
        <v>399</v>
      </c>
      <c r="AE198">
        <v>2045257</v>
      </c>
      <c r="AF198">
        <v>0</v>
      </c>
      <c r="AG198">
        <v>0</v>
      </c>
    </row>
    <row r="199" spans="1:33" x14ac:dyDescent="0.25">
      <c r="A199" t="str">
        <f t="shared" si="10"/>
        <v>Inverclyde2019-20</v>
      </c>
      <c r="B199" s="9" t="s">
        <v>18</v>
      </c>
      <c r="C199" t="s">
        <v>290</v>
      </c>
      <c r="D199">
        <v>158</v>
      </c>
      <c r="E199">
        <v>574063</v>
      </c>
      <c r="F199">
        <v>158</v>
      </c>
      <c r="G199">
        <v>574063</v>
      </c>
      <c r="H199">
        <v>0</v>
      </c>
      <c r="I199">
        <v>0</v>
      </c>
      <c r="J199">
        <v>2</v>
      </c>
      <c r="K199">
        <v>28609.879999999997</v>
      </c>
      <c r="L199">
        <v>2</v>
      </c>
      <c r="M199">
        <v>28609.879999999997</v>
      </c>
      <c r="N199">
        <v>0</v>
      </c>
      <c r="O199">
        <v>0</v>
      </c>
      <c r="P199">
        <v>2</v>
      </c>
      <c r="Q199">
        <v>3172</v>
      </c>
      <c r="R199">
        <v>2</v>
      </c>
      <c r="S199">
        <v>3172</v>
      </c>
      <c r="T199">
        <v>0</v>
      </c>
      <c r="U199">
        <v>0</v>
      </c>
      <c r="V199">
        <v>7</v>
      </c>
      <c r="W199">
        <v>4316</v>
      </c>
      <c r="X199">
        <v>7</v>
      </c>
      <c r="Y199">
        <v>4316</v>
      </c>
      <c r="Z199">
        <v>0</v>
      </c>
      <c r="AA199">
        <v>0</v>
      </c>
      <c r="AB199">
        <v>169</v>
      </c>
      <c r="AC199">
        <v>610160.88</v>
      </c>
      <c r="AD199">
        <v>169</v>
      </c>
      <c r="AE199">
        <v>610160.88</v>
      </c>
      <c r="AF199">
        <v>0</v>
      </c>
      <c r="AG199">
        <v>0</v>
      </c>
    </row>
    <row r="200" spans="1:33" x14ac:dyDescent="0.25">
      <c r="A200" t="str">
        <f t="shared" si="10"/>
        <v>Midlothian2019-20</v>
      </c>
      <c r="B200" s="9" t="s">
        <v>19</v>
      </c>
      <c r="C200" t="s">
        <v>290</v>
      </c>
      <c r="D200">
        <v>55</v>
      </c>
      <c r="E200">
        <v>224718</v>
      </c>
      <c r="F200">
        <v>55</v>
      </c>
      <c r="G200">
        <v>224718</v>
      </c>
      <c r="H200">
        <v>0</v>
      </c>
      <c r="I200">
        <v>0</v>
      </c>
      <c r="J200">
        <v>0</v>
      </c>
      <c r="K200">
        <v>0</v>
      </c>
      <c r="L200">
        <v>0</v>
      </c>
      <c r="M200">
        <v>0</v>
      </c>
      <c r="N200">
        <v>0</v>
      </c>
      <c r="O200">
        <v>0</v>
      </c>
      <c r="P200">
        <v>0</v>
      </c>
      <c r="Q200">
        <v>0</v>
      </c>
      <c r="R200">
        <v>0</v>
      </c>
      <c r="S200">
        <v>0</v>
      </c>
      <c r="T200">
        <v>0</v>
      </c>
      <c r="U200">
        <v>0</v>
      </c>
      <c r="V200">
        <v>0</v>
      </c>
      <c r="W200">
        <v>0</v>
      </c>
      <c r="X200">
        <v>0</v>
      </c>
      <c r="Y200">
        <v>0</v>
      </c>
      <c r="Z200">
        <v>0</v>
      </c>
      <c r="AA200">
        <v>0</v>
      </c>
      <c r="AB200">
        <v>55</v>
      </c>
      <c r="AC200">
        <v>224718</v>
      </c>
      <c r="AD200">
        <v>55</v>
      </c>
      <c r="AE200">
        <v>224718</v>
      </c>
      <c r="AF200">
        <v>0</v>
      </c>
      <c r="AG200">
        <v>0</v>
      </c>
    </row>
    <row r="201" spans="1:33" x14ac:dyDescent="0.25">
      <c r="A201" t="str">
        <f t="shared" si="10"/>
        <v>Moray2019-20</v>
      </c>
      <c r="B201" s="9" t="s">
        <v>20</v>
      </c>
      <c r="C201" t="s">
        <v>290</v>
      </c>
      <c r="D201">
        <v>67</v>
      </c>
      <c r="E201">
        <v>507000</v>
      </c>
      <c r="F201">
        <v>67</v>
      </c>
      <c r="G201">
        <v>507000</v>
      </c>
      <c r="H201">
        <v>0</v>
      </c>
      <c r="I201">
        <v>0</v>
      </c>
      <c r="J201">
        <v>0</v>
      </c>
      <c r="K201">
        <v>0</v>
      </c>
      <c r="L201">
        <v>0</v>
      </c>
      <c r="M201">
        <v>0</v>
      </c>
      <c r="N201">
        <v>0</v>
      </c>
      <c r="O201">
        <v>0</v>
      </c>
      <c r="P201">
        <v>0</v>
      </c>
      <c r="Q201">
        <v>0</v>
      </c>
      <c r="R201">
        <v>0</v>
      </c>
      <c r="S201">
        <v>0</v>
      </c>
      <c r="T201">
        <v>0</v>
      </c>
      <c r="U201">
        <v>0</v>
      </c>
      <c r="V201">
        <v>0</v>
      </c>
      <c r="W201">
        <v>0</v>
      </c>
      <c r="X201">
        <v>0</v>
      </c>
      <c r="Y201">
        <v>0</v>
      </c>
      <c r="Z201">
        <v>0</v>
      </c>
      <c r="AA201">
        <v>0</v>
      </c>
      <c r="AB201">
        <v>67</v>
      </c>
      <c r="AC201">
        <v>507000</v>
      </c>
      <c r="AD201">
        <v>67</v>
      </c>
      <c r="AE201">
        <v>507000</v>
      </c>
      <c r="AF201">
        <v>0</v>
      </c>
      <c r="AG201">
        <v>0</v>
      </c>
    </row>
    <row r="202" spans="1:33" x14ac:dyDescent="0.25">
      <c r="A202" t="str">
        <f t="shared" si="10"/>
        <v>Na h-Eileanan Siar2019-20</v>
      </c>
      <c r="B202" s="9" t="s">
        <v>269</v>
      </c>
      <c r="C202" t="s">
        <v>290</v>
      </c>
      <c r="D202">
        <v>111</v>
      </c>
      <c r="E202">
        <v>613496</v>
      </c>
      <c r="F202">
        <v>111</v>
      </c>
      <c r="G202">
        <v>613496</v>
      </c>
      <c r="H202">
        <v>0</v>
      </c>
      <c r="I202">
        <v>0</v>
      </c>
      <c r="J202">
        <v>0</v>
      </c>
      <c r="K202">
        <v>0</v>
      </c>
      <c r="L202">
        <v>0</v>
      </c>
      <c r="M202">
        <v>0</v>
      </c>
      <c r="N202">
        <v>0</v>
      </c>
      <c r="O202">
        <v>0</v>
      </c>
      <c r="P202">
        <v>0</v>
      </c>
      <c r="Q202">
        <v>0</v>
      </c>
      <c r="R202">
        <v>0</v>
      </c>
      <c r="S202">
        <v>0</v>
      </c>
      <c r="T202">
        <v>0</v>
      </c>
      <c r="U202">
        <v>0</v>
      </c>
      <c r="V202">
        <v>0</v>
      </c>
      <c r="W202">
        <v>0</v>
      </c>
      <c r="X202">
        <v>0</v>
      </c>
      <c r="Y202">
        <v>0</v>
      </c>
      <c r="Z202">
        <v>0</v>
      </c>
      <c r="AA202">
        <v>0</v>
      </c>
      <c r="AB202">
        <v>111</v>
      </c>
      <c r="AC202">
        <v>613496</v>
      </c>
      <c r="AD202">
        <v>111</v>
      </c>
      <c r="AE202">
        <v>613496</v>
      </c>
      <c r="AF202">
        <v>0</v>
      </c>
      <c r="AG202">
        <v>0</v>
      </c>
    </row>
    <row r="203" spans="1:33" x14ac:dyDescent="0.25">
      <c r="A203" t="str">
        <f t="shared" si="10"/>
        <v>North Ayrshire2019-20</v>
      </c>
      <c r="B203" t="s">
        <v>21</v>
      </c>
      <c r="C203" t="s">
        <v>290</v>
      </c>
      <c r="D203">
        <v>179</v>
      </c>
      <c r="E203">
        <v>611787</v>
      </c>
      <c r="F203">
        <v>179</v>
      </c>
      <c r="G203">
        <v>611787</v>
      </c>
      <c r="H203">
        <v>0</v>
      </c>
      <c r="I203">
        <v>0</v>
      </c>
      <c r="J203">
        <v>0</v>
      </c>
      <c r="K203">
        <v>0</v>
      </c>
      <c r="L203">
        <v>0</v>
      </c>
      <c r="M203">
        <v>0</v>
      </c>
      <c r="N203">
        <v>0</v>
      </c>
      <c r="O203">
        <v>0</v>
      </c>
      <c r="P203">
        <v>0</v>
      </c>
      <c r="Q203">
        <v>0</v>
      </c>
      <c r="R203">
        <v>0</v>
      </c>
      <c r="S203">
        <v>0</v>
      </c>
      <c r="T203">
        <v>0</v>
      </c>
      <c r="U203">
        <v>0</v>
      </c>
      <c r="V203">
        <v>0</v>
      </c>
      <c r="W203">
        <v>0</v>
      </c>
      <c r="X203">
        <v>0</v>
      </c>
      <c r="Y203">
        <v>0</v>
      </c>
      <c r="Z203">
        <v>0</v>
      </c>
      <c r="AA203">
        <v>0</v>
      </c>
      <c r="AB203">
        <v>179</v>
      </c>
      <c r="AC203">
        <v>611787</v>
      </c>
      <c r="AD203">
        <v>179</v>
      </c>
      <c r="AE203">
        <v>611787</v>
      </c>
      <c r="AF203">
        <v>0</v>
      </c>
      <c r="AG203">
        <v>0</v>
      </c>
    </row>
    <row r="204" spans="1:33" x14ac:dyDescent="0.25">
      <c r="A204" t="str">
        <f t="shared" si="10"/>
        <v>North Lanarkshire2019-20</v>
      </c>
      <c r="B204" s="9" t="s">
        <v>22</v>
      </c>
      <c r="C204" t="s">
        <v>290</v>
      </c>
      <c r="D204">
        <v>348</v>
      </c>
      <c r="E204">
        <v>1183690</v>
      </c>
      <c r="F204">
        <v>348</v>
      </c>
      <c r="G204">
        <v>1183690</v>
      </c>
      <c r="H204">
        <v>0</v>
      </c>
      <c r="I204">
        <v>0</v>
      </c>
      <c r="J204">
        <v>0</v>
      </c>
      <c r="K204">
        <v>0</v>
      </c>
      <c r="L204">
        <v>0</v>
      </c>
      <c r="M204">
        <v>0</v>
      </c>
      <c r="N204">
        <v>0</v>
      </c>
      <c r="O204">
        <v>0</v>
      </c>
      <c r="P204">
        <v>0</v>
      </c>
      <c r="Q204">
        <v>0</v>
      </c>
      <c r="R204">
        <v>0</v>
      </c>
      <c r="S204">
        <v>0</v>
      </c>
      <c r="T204">
        <v>0</v>
      </c>
      <c r="U204">
        <v>0</v>
      </c>
      <c r="V204">
        <v>0</v>
      </c>
      <c r="W204">
        <v>0</v>
      </c>
      <c r="X204">
        <v>0</v>
      </c>
      <c r="Y204">
        <v>0</v>
      </c>
      <c r="Z204">
        <v>0</v>
      </c>
      <c r="AA204">
        <v>0</v>
      </c>
      <c r="AB204">
        <v>348</v>
      </c>
      <c r="AC204">
        <v>1183690</v>
      </c>
      <c r="AD204">
        <v>348</v>
      </c>
      <c r="AE204">
        <v>1183690</v>
      </c>
      <c r="AF204">
        <v>0</v>
      </c>
      <c r="AG204">
        <v>0</v>
      </c>
    </row>
    <row r="205" spans="1:33" x14ac:dyDescent="0.25">
      <c r="A205" t="str">
        <f t="shared" si="10"/>
        <v>Orkney2019-20</v>
      </c>
      <c r="B205" s="9" t="s">
        <v>23</v>
      </c>
      <c r="C205" t="s">
        <v>290</v>
      </c>
      <c r="D205">
        <v>50</v>
      </c>
      <c r="E205">
        <v>132043</v>
      </c>
      <c r="F205">
        <v>50</v>
      </c>
      <c r="G205">
        <v>132043</v>
      </c>
      <c r="H205">
        <v>0</v>
      </c>
      <c r="I205">
        <v>0</v>
      </c>
      <c r="J205">
        <v>1</v>
      </c>
      <c r="K205">
        <v>72589</v>
      </c>
      <c r="L205">
        <v>1</v>
      </c>
      <c r="M205">
        <v>72589</v>
      </c>
      <c r="N205">
        <v>0</v>
      </c>
      <c r="O205">
        <v>0</v>
      </c>
      <c r="P205">
        <v>0</v>
      </c>
      <c r="Q205">
        <v>0</v>
      </c>
      <c r="R205">
        <v>0</v>
      </c>
      <c r="S205">
        <v>0</v>
      </c>
      <c r="T205">
        <v>0</v>
      </c>
      <c r="U205">
        <v>0</v>
      </c>
      <c r="V205">
        <v>0</v>
      </c>
      <c r="W205">
        <v>0</v>
      </c>
      <c r="X205">
        <v>0</v>
      </c>
      <c r="Y205">
        <v>0</v>
      </c>
      <c r="Z205">
        <v>0</v>
      </c>
      <c r="AA205">
        <v>0</v>
      </c>
      <c r="AB205">
        <v>51</v>
      </c>
      <c r="AC205">
        <v>204632</v>
      </c>
      <c r="AD205">
        <v>51</v>
      </c>
      <c r="AE205">
        <v>204632</v>
      </c>
      <c r="AF205">
        <v>0</v>
      </c>
      <c r="AG205">
        <v>0</v>
      </c>
    </row>
    <row r="206" spans="1:33" x14ac:dyDescent="0.25">
      <c r="A206" t="str">
        <f t="shared" si="10"/>
        <v>Perth &amp; Kinross2019-20</v>
      </c>
      <c r="B206" s="9" t="s">
        <v>24</v>
      </c>
      <c r="C206" t="s">
        <v>290</v>
      </c>
      <c r="D206">
        <v>200</v>
      </c>
      <c r="E206">
        <v>757032</v>
      </c>
      <c r="F206">
        <v>200</v>
      </c>
      <c r="G206">
        <v>757032</v>
      </c>
      <c r="H206">
        <v>0</v>
      </c>
      <c r="I206">
        <v>0</v>
      </c>
      <c r="J206">
        <v>0</v>
      </c>
      <c r="K206">
        <v>0</v>
      </c>
      <c r="L206">
        <v>0</v>
      </c>
      <c r="M206">
        <v>0</v>
      </c>
      <c r="N206">
        <v>0</v>
      </c>
      <c r="O206">
        <v>0</v>
      </c>
      <c r="P206">
        <v>0</v>
      </c>
      <c r="Q206">
        <v>0</v>
      </c>
      <c r="R206">
        <v>0</v>
      </c>
      <c r="S206">
        <v>0</v>
      </c>
      <c r="T206">
        <v>0</v>
      </c>
      <c r="U206">
        <v>0</v>
      </c>
      <c r="V206">
        <v>0</v>
      </c>
      <c r="W206">
        <v>0</v>
      </c>
      <c r="X206">
        <v>0</v>
      </c>
      <c r="Y206">
        <v>0</v>
      </c>
      <c r="Z206">
        <v>0</v>
      </c>
      <c r="AA206">
        <v>0</v>
      </c>
      <c r="AB206">
        <v>200</v>
      </c>
      <c r="AC206">
        <v>757032</v>
      </c>
      <c r="AD206">
        <v>200</v>
      </c>
      <c r="AE206">
        <v>757032</v>
      </c>
      <c r="AF206">
        <v>0</v>
      </c>
      <c r="AG206">
        <v>0</v>
      </c>
    </row>
    <row r="207" spans="1:33" x14ac:dyDescent="0.25">
      <c r="A207" t="str">
        <f t="shared" si="10"/>
        <v>Renfrewshire2019-20</v>
      </c>
      <c r="B207" s="9" t="s">
        <v>25</v>
      </c>
      <c r="C207" t="s">
        <v>290</v>
      </c>
      <c r="D207">
        <v>145</v>
      </c>
      <c r="E207">
        <v>512</v>
      </c>
      <c r="F207">
        <v>145</v>
      </c>
      <c r="G207">
        <v>512</v>
      </c>
      <c r="H207">
        <v>0</v>
      </c>
      <c r="I207">
        <v>0</v>
      </c>
      <c r="J207">
        <v>0</v>
      </c>
      <c r="K207">
        <v>0</v>
      </c>
      <c r="L207">
        <v>0</v>
      </c>
      <c r="M207">
        <v>0</v>
      </c>
      <c r="N207">
        <v>0</v>
      </c>
      <c r="O207">
        <v>0</v>
      </c>
      <c r="P207">
        <v>0</v>
      </c>
      <c r="Q207">
        <v>0</v>
      </c>
      <c r="R207">
        <v>0</v>
      </c>
      <c r="S207">
        <v>0</v>
      </c>
      <c r="T207">
        <v>0</v>
      </c>
      <c r="U207">
        <v>0</v>
      </c>
      <c r="V207">
        <v>0</v>
      </c>
      <c r="W207">
        <v>0</v>
      </c>
      <c r="X207">
        <v>0</v>
      </c>
      <c r="Y207">
        <v>0</v>
      </c>
      <c r="Z207">
        <v>0</v>
      </c>
      <c r="AA207">
        <v>0</v>
      </c>
      <c r="AB207">
        <v>145</v>
      </c>
      <c r="AC207">
        <v>512</v>
      </c>
      <c r="AD207">
        <v>145</v>
      </c>
      <c r="AE207">
        <v>512</v>
      </c>
      <c r="AF207">
        <v>0</v>
      </c>
      <c r="AG207">
        <v>0</v>
      </c>
    </row>
    <row r="208" spans="1:33" x14ac:dyDescent="0.25">
      <c r="A208" t="str">
        <f t="shared" si="10"/>
        <v>Scottish Borders, The2019-20</v>
      </c>
      <c r="B208" s="9" t="s">
        <v>26</v>
      </c>
      <c r="C208" t="s">
        <v>290</v>
      </c>
      <c r="D208">
        <v>90</v>
      </c>
      <c r="E208">
        <v>439000</v>
      </c>
      <c r="F208">
        <v>90</v>
      </c>
      <c r="G208">
        <v>439000</v>
      </c>
      <c r="H208">
        <v>0</v>
      </c>
      <c r="I208">
        <v>0</v>
      </c>
      <c r="J208">
        <v>0</v>
      </c>
      <c r="K208">
        <v>0</v>
      </c>
      <c r="L208">
        <v>0</v>
      </c>
      <c r="M208">
        <v>0</v>
      </c>
      <c r="N208">
        <v>0</v>
      </c>
      <c r="O208">
        <v>0</v>
      </c>
      <c r="P208">
        <v>0</v>
      </c>
      <c r="Q208">
        <v>0</v>
      </c>
      <c r="R208">
        <v>0</v>
      </c>
      <c r="S208">
        <v>0</v>
      </c>
      <c r="T208">
        <v>0</v>
      </c>
      <c r="U208">
        <v>0</v>
      </c>
      <c r="V208">
        <v>0</v>
      </c>
      <c r="W208">
        <v>0</v>
      </c>
      <c r="X208">
        <v>0</v>
      </c>
      <c r="Y208">
        <v>0</v>
      </c>
      <c r="Z208">
        <v>0</v>
      </c>
      <c r="AA208">
        <v>0</v>
      </c>
      <c r="AB208">
        <v>90</v>
      </c>
      <c r="AC208">
        <v>439000</v>
      </c>
      <c r="AD208">
        <v>90</v>
      </c>
      <c r="AE208">
        <v>439000</v>
      </c>
      <c r="AF208">
        <v>0</v>
      </c>
      <c r="AG208">
        <v>0</v>
      </c>
    </row>
    <row r="209" spans="1:33" x14ac:dyDescent="0.25">
      <c r="A209" t="str">
        <f t="shared" si="10"/>
        <v>Shetland2019-20</v>
      </c>
      <c r="B209" s="9" t="s">
        <v>27</v>
      </c>
      <c r="C209" t="s">
        <v>290</v>
      </c>
      <c r="D209">
        <v>18</v>
      </c>
      <c r="E209">
        <v>126431</v>
      </c>
      <c r="F209">
        <v>18</v>
      </c>
      <c r="G209">
        <v>126431</v>
      </c>
      <c r="H209">
        <v>0</v>
      </c>
      <c r="I209">
        <v>0</v>
      </c>
      <c r="J209">
        <v>0</v>
      </c>
      <c r="K209">
        <v>0</v>
      </c>
      <c r="L209">
        <v>0</v>
      </c>
      <c r="M209">
        <v>0</v>
      </c>
      <c r="N209">
        <v>0</v>
      </c>
      <c r="O209">
        <v>0</v>
      </c>
      <c r="P209">
        <v>0</v>
      </c>
      <c r="Q209">
        <v>0</v>
      </c>
      <c r="R209">
        <v>0</v>
      </c>
      <c r="S209">
        <v>0</v>
      </c>
      <c r="T209">
        <v>0</v>
      </c>
      <c r="U209">
        <v>0</v>
      </c>
      <c r="V209">
        <v>0</v>
      </c>
      <c r="W209">
        <v>0</v>
      </c>
      <c r="X209">
        <v>0</v>
      </c>
      <c r="Y209">
        <v>0</v>
      </c>
      <c r="Z209">
        <v>0</v>
      </c>
      <c r="AA209">
        <v>0</v>
      </c>
      <c r="AB209">
        <v>18</v>
      </c>
      <c r="AC209">
        <v>126431</v>
      </c>
      <c r="AD209">
        <v>18</v>
      </c>
      <c r="AE209">
        <v>126431</v>
      </c>
      <c r="AF209">
        <v>0</v>
      </c>
      <c r="AG209">
        <v>0</v>
      </c>
    </row>
    <row r="210" spans="1:33" x14ac:dyDescent="0.25">
      <c r="A210" t="str">
        <f t="shared" si="10"/>
        <v>South Ayrshire2019-20</v>
      </c>
      <c r="B210" s="9" t="s">
        <v>28</v>
      </c>
      <c r="C210" t="s">
        <v>290</v>
      </c>
      <c r="D210">
        <v>128</v>
      </c>
      <c r="E210">
        <v>490077</v>
      </c>
      <c r="F210">
        <v>128</v>
      </c>
      <c r="G210">
        <v>490077</v>
      </c>
      <c r="H210">
        <v>0</v>
      </c>
      <c r="I210">
        <v>0</v>
      </c>
      <c r="J210">
        <v>0</v>
      </c>
      <c r="K210">
        <v>0</v>
      </c>
      <c r="L210">
        <v>0</v>
      </c>
      <c r="M210">
        <v>0</v>
      </c>
      <c r="N210">
        <v>0</v>
      </c>
      <c r="O210">
        <v>0</v>
      </c>
      <c r="P210">
        <v>0</v>
      </c>
      <c r="Q210">
        <v>0</v>
      </c>
      <c r="R210">
        <v>0</v>
      </c>
      <c r="S210">
        <v>0</v>
      </c>
      <c r="T210">
        <v>0</v>
      </c>
      <c r="U210">
        <v>0</v>
      </c>
      <c r="V210">
        <v>0</v>
      </c>
      <c r="W210">
        <v>0</v>
      </c>
      <c r="X210">
        <v>0</v>
      </c>
      <c r="Y210">
        <v>0</v>
      </c>
      <c r="Z210">
        <v>0</v>
      </c>
      <c r="AA210">
        <v>0</v>
      </c>
      <c r="AB210">
        <v>128</v>
      </c>
      <c r="AC210">
        <v>490077</v>
      </c>
      <c r="AD210">
        <v>128</v>
      </c>
      <c r="AE210">
        <v>490077</v>
      </c>
      <c r="AF210">
        <v>0</v>
      </c>
      <c r="AG210">
        <v>0</v>
      </c>
    </row>
    <row r="211" spans="1:33" x14ac:dyDescent="0.25">
      <c r="A211" t="str">
        <f t="shared" si="10"/>
        <v>South Lanarkshire2019-20</v>
      </c>
      <c r="B211" s="9" t="s">
        <v>29</v>
      </c>
      <c r="C211" t="s">
        <v>290</v>
      </c>
      <c r="D211">
        <v>476</v>
      </c>
      <c r="E211">
        <v>1657451.4500000002</v>
      </c>
      <c r="F211">
        <v>476</v>
      </c>
      <c r="G211">
        <v>1657451.4500000002</v>
      </c>
      <c r="H211">
        <v>0</v>
      </c>
      <c r="I211">
        <v>0</v>
      </c>
      <c r="J211">
        <v>6</v>
      </c>
      <c r="K211">
        <v>141918.15</v>
      </c>
      <c r="L211">
        <v>6</v>
      </c>
      <c r="M211">
        <v>141918.15</v>
      </c>
      <c r="N211">
        <v>0</v>
      </c>
      <c r="O211">
        <v>0</v>
      </c>
      <c r="P211">
        <v>0</v>
      </c>
      <c r="Q211">
        <v>0</v>
      </c>
      <c r="R211">
        <v>0</v>
      </c>
      <c r="S211">
        <v>0</v>
      </c>
      <c r="T211">
        <v>0</v>
      </c>
      <c r="U211">
        <v>0</v>
      </c>
      <c r="V211">
        <v>0</v>
      </c>
      <c r="W211">
        <v>0</v>
      </c>
      <c r="X211">
        <v>0</v>
      </c>
      <c r="Y211">
        <v>0</v>
      </c>
      <c r="Z211">
        <v>0</v>
      </c>
      <c r="AA211">
        <v>0</v>
      </c>
      <c r="AB211">
        <v>482</v>
      </c>
      <c r="AC211">
        <v>1799369.6</v>
      </c>
      <c r="AD211">
        <v>482</v>
      </c>
      <c r="AE211">
        <v>1799369.6</v>
      </c>
      <c r="AF211">
        <v>0</v>
      </c>
      <c r="AG211">
        <v>0</v>
      </c>
    </row>
    <row r="212" spans="1:33" x14ac:dyDescent="0.25">
      <c r="A212" t="str">
        <f t="shared" si="10"/>
        <v>Stirling2019-20</v>
      </c>
      <c r="B212" s="9" t="s">
        <v>30</v>
      </c>
      <c r="C212" t="s">
        <v>290</v>
      </c>
      <c r="D212">
        <v>80</v>
      </c>
      <c r="E212">
        <v>471178</v>
      </c>
      <c r="F212">
        <v>80</v>
      </c>
      <c r="G212">
        <v>471178</v>
      </c>
      <c r="H212">
        <v>0</v>
      </c>
      <c r="I212">
        <v>0</v>
      </c>
      <c r="J212">
        <v>0</v>
      </c>
      <c r="K212">
        <v>0</v>
      </c>
      <c r="L212">
        <v>0</v>
      </c>
      <c r="M212">
        <v>0</v>
      </c>
      <c r="N212">
        <v>0</v>
      </c>
      <c r="O212">
        <v>0</v>
      </c>
      <c r="P212">
        <v>0</v>
      </c>
      <c r="Q212">
        <v>0</v>
      </c>
      <c r="R212">
        <v>0</v>
      </c>
      <c r="S212">
        <v>0</v>
      </c>
      <c r="T212">
        <v>0</v>
      </c>
      <c r="U212">
        <v>0</v>
      </c>
      <c r="V212">
        <v>0</v>
      </c>
      <c r="W212">
        <v>0</v>
      </c>
      <c r="X212">
        <v>0</v>
      </c>
      <c r="Y212">
        <v>0</v>
      </c>
      <c r="Z212">
        <v>0</v>
      </c>
      <c r="AA212">
        <v>0</v>
      </c>
      <c r="AB212">
        <v>80</v>
      </c>
      <c r="AC212">
        <v>471178</v>
      </c>
      <c r="AD212">
        <v>80</v>
      </c>
      <c r="AE212">
        <v>471178</v>
      </c>
      <c r="AF212">
        <v>0</v>
      </c>
      <c r="AG212">
        <v>0</v>
      </c>
    </row>
    <row r="213" spans="1:33" x14ac:dyDescent="0.25">
      <c r="A213" t="str">
        <f t="shared" si="10"/>
        <v>West Dunbartonshire2019-20</v>
      </c>
      <c r="B213" s="9" t="s">
        <v>31</v>
      </c>
      <c r="C213" t="s">
        <v>290</v>
      </c>
      <c r="D213">
        <v>64</v>
      </c>
      <c r="E213">
        <v>208228</v>
      </c>
      <c r="F213">
        <v>64</v>
      </c>
      <c r="G213">
        <v>208228</v>
      </c>
      <c r="H213">
        <v>0</v>
      </c>
      <c r="I213">
        <v>0</v>
      </c>
      <c r="J213">
        <v>0</v>
      </c>
      <c r="K213">
        <v>0</v>
      </c>
      <c r="L213">
        <v>0</v>
      </c>
      <c r="M213">
        <v>0</v>
      </c>
      <c r="N213">
        <v>0</v>
      </c>
      <c r="O213">
        <v>0</v>
      </c>
      <c r="P213">
        <v>0</v>
      </c>
      <c r="Q213">
        <v>0</v>
      </c>
      <c r="R213">
        <v>0</v>
      </c>
      <c r="S213">
        <v>0</v>
      </c>
      <c r="T213">
        <v>0</v>
      </c>
      <c r="U213">
        <v>0</v>
      </c>
      <c r="V213">
        <v>0</v>
      </c>
      <c r="W213">
        <v>0</v>
      </c>
      <c r="X213">
        <v>0</v>
      </c>
      <c r="Y213">
        <v>0</v>
      </c>
      <c r="Z213">
        <v>0</v>
      </c>
      <c r="AA213">
        <v>0</v>
      </c>
      <c r="AB213">
        <v>64</v>
      </c>
      <c r="AC213">
        <v>208228</v>
      </c>
      <c r="AD213">
        <v>64</v>
      </c>
      <c r="AE213">
        <v>208228</v>
      </c>
      <c r="AF213">
        <v>0</v>
      </c>
      <c r="AG213">
        <v>0</v>
      </c>
    </row>
    <row r="214" spans="1:33" x14ac:dyDescent="0.25">
      <c r="A214" t="str">
        <f t="shared" si="10"/>
        <v>West Lothian2019-20</v>
      </c>
      <c r="B214" s="9" t="s">
        <v>32</v>
      </c>
      <c r="C214" t="s">
        <v>290</v>
      </c>
      <c r="D214">
        <v>115</v>
      </c>
      <c r="E214">
        <v>217110</v>
      </c>
      <c r="F214">
        <v>115</v>
      </c>
      <c r="G214">
        <v>217110</v>
      </c>
      <c r="H214">
        <v>0</v>
      </c>
      <c r="I214">
        <v>0</v>
      </c>
      <c r="J214">
        <v>0</v>
      </c>
      <c r="K214">
        <v>0</v>
      </c>
      <c r="L214">
        <v>0</v>
      </c>
      <c r="M214">
        <v>0</v>
      </c>
      <c r="N214">
        <v>0</v>
      </c>
      <c r="O214">
        <v>0</v>
      </c>
      <c r="P214">
        <v>0</v>
      </c>
      <c r="Q214">
        <v>0</v>
      </c>
      <c r="R214">
        <v>0</v>
      </c>
      <c r="S214">
        <v>0</v>
      </c>
      <c r="T214">
        <v>0</v>
      </c>
      <c r="U214">
        <v>0</v>
      </c>
      <c r="V214">
        <v>0</v>
      </c>
      <c r="W214">
        <v>0</v>
      </c>
      <c r="X214">
        <v>0</v>
      </c>
      <c r="Y214">
        <v>0</v>
      </c>
      <c r="Z214">
        <v>0</v>
      </c>
      <c r="AA214">
        <v>0</v>
      </c>
      <c r="AB214">
        <v>115</v>
      </c>
      <c r="AC214">
        <v>217110</v>
      </c>
      <c r="AD214">
        <v>115</v>
      </c>
      <c r="AE214">
        <v>217110</v>
      </c>
      <c r="AF214">
        <v>0</v>
      </c>
      <c r="AG214">
        <v>0</v>
      </c>
    </row>
    <row r="215" spans="1:33" x14ac:dyDescent="0.25">
      <c r="B215" s="9"/>
    </row>
    <row r="217" spans="1:33" x14ac:dyDescent="0.25">
      <c r="A217" t="str">
        <f>B217&amp;C217</f>
        <v>Scotland2019-20</v>
      </c>
      <c r="B217" s="9" t="s">
        <v>33</v>
      </c>
      <c r="C217" t="s">
        <v>290</v>
      </c>
      <c r="D217" s="12">
        <f>SUM(D183:D214)</f>
        <v>5036</v>
      </c>
      <c r="E217" s="12">
        <f>SUM(E183:E214)</f>
        <v>19639562.649999999</v>
      </c>
      <c r="F217" s="12">
        <f t="shared" ref="F217:AG217" si="11">SUM(F183:F214)</f>
        <v>5036</v>
      </c>
      <c r="G217" s="12">
        <f t="shared" si="11"/>
        <v>19639562.649999999</v>
      </c>
      <c r="H217" s="12">
        <f t="shared" si="11"/>
        <v>0</v>
      </c>
      <c r="I217" s="12">
        <f t="shared" si="11"/>
        <v>0</v>
      </c>
      <c r="J217" s="12">
        <f t="shared" si="11"/>
        <v>29</v>
      </c>
      <c r="K217" s="12">
        <f t="shared" si="11"/>
        <v>564798.62</v>
      </c>
      <c r="L217" s="12">
        <f t="shared" si="11"/>
        <v>29</v>
      </c>
      <c r="M217" s="12">
        <f t="shared" si="11"/>
        <v>564798.62</v>
      </c>
      <c r="N217" s="12">
        <f t="shared" si="11"/>
        <v>0</v>
      </c>
      <c r="O217" s="12">
        <f t="shared" si="11"/>
        <v>0</v>
      </c>
      <c r="P217" s="12">
        <f t="shared" si="11"/>
        <v>3</v>
      </c>
      <c r="Q217" s="12">
        <f t="shared" si="11"/>
        <v>6807.2</v>
      </c>
      <c r="R217" s="12">
        <f t="shared" si="11"/>
        <v>3</v>
      </c>
      <c r="S217" s="12">
        <f t="shared" si="11"/>
        <v>6807.2</v>
      </c>
      <c r="T217" s="12">
        <f t="shared" si="11"/>
        <v>0</v>
      </c>
      <c r="U217" s="12">
        <f t="shared" si="11"/>
        <v>0</v>
      </c>
      <c r="V217" s="12">
        <f t="shared" si="11"/>
        <v>64</v>
      </c>
      <c r="W217" s="12">
        <f t="shared" si="11"/>
        <v>362519.08</v>
      </c>
      <c r="X217" s="12">
        <f t="shared" si="11"/>
        <v>64</v>
      </c>
      <c r="Y217" s="12">
        <f t="shared" si="11"/>
        <v>362519.08</v>
      </c>
      <c r="Z217" s="12">
        <f t="shared" si="11"/>
        <v>0</v>
      </c>
      <c r="AA217" s="12">
        <f t="shared" si="11"/>
        <v>0</v>
      </c>
      <c r="AB217" s="12">
        <f t="shared" si="11"/>
        <v>5132</v>
      </c>
      <c r="AC217" s="12">
        <f t="shared" si="11"/>
        <v>20573687.550000004</v>
      </c>
      <c r="AD217" s="12">
        <f t="shared" si="11"/>
        <v>5132</v>
      </c>
      <c r="AE217" s="12">
        <f t="shared" si="11"/>
        <v>20573687.550000004</v>
      </c>
      <c r="AF217" s="12">
        <f t="shared" si="11"/>
        <v>0</v>
      </c>
      <c r="AG217" s="12">
        <f t="shared" si="11"/>
        <v>0</v>
      </c>
    </row>
    <row r="218" spans="1:33" s="22" customFormat="1" x14ac:dyDescent="0.25"/>
    <row r="219" spans="1:33" x14ac:dyDescent="0.25">
      <c r="A219" t="str">
        <f t="shared" ref="A219:A250" si="12">B219&amp;C219</f>
        <v>Aberdeen City2020-21</v>
      </c>
      <c r="B219" s="9" t="s">
        <v>1</v>
      </c>
      <c r="C219" t="s">
        <v>291</v>
      </c>
      <c r="D219">
        <v>118</v>
      </c>
      <c r="E219">
        <v>344958.71</v>
      </c>
      <c r="F219">
        <v>118</v>
      </c>
      <c r="G219">
        <v>344958.71</v>
      </c>
      <c r="H219">
        <v>0</v>
      </c>
      <c r="I219">
        <v>0</v>
      </c>
      <c r="J219">
        <v>0</v>
      </c>
      <c r="K219">
        <v>0</v>
      </c>
      <c r="L219">
        <v>0</v>
      </c>
      <c r="M219">
        <v>0</v>
      </c>
      <c r="N219">
        <v>0</v>
      </c>
      <c r="O219">
        <v>0</v>
      </c>
      <c r="P219">
        <v>0</v>
      </c>
      <c r="Q219">
        <v>0</v>
      </c>
      <c r="R219">
        <v>0</v>
      </c>
      <c r="S219">
        <v>0</v>
      </c>
      <c r="T219">
        <v>0</v>
      </c>
      <c r="U219">
        <v>0</v>
      </c>
      <c r="V219">
        <v>0</v>
      </c>
      <c r="W219">
        <v>0</v>
      </c>
      <c r="X219">
        <v>0</v>
      </c>
      <c r="Y219">
        <v>0</v>
      </c>
      <c r="Z219">
        <v>0</v>
      </c>
      <c r="AA219">
        <v>0</v>
      </c>
      <c r="AB219">
        <v>118</v>
      </c>
      <c r="AC219">
        <v>344958.71</v>
      </c>
      <c r="AD219">
        <v>118</v>
      </c>
      <c r="AE219">
        <v>344958.71</v>
      </c>
      <c r="AF219">
        <v>0</v>
      </c>
      <c r="AG219">
        <v>0</v>
      </c>
    </row>
    <row r="220" spans="1:33" x14ac:dyDescent="0.25">
      <c r="A220" t="str">
        <f t="shared" si="12"/>
        <v>Aberdeenshire2020-21</v>
      </c>
      <c r="B220" s="9" t="s">
        <v>2</v>
      </c>
      <c r="C220" t="s">
        <v>291</v>
      </c>
      <c r="D220">
        <v>122</v>
      </c>
      <c r="E220">
        <v>632076</v>
      </c>
      <c r="F220">
        <v>122</v>
      </c>
      <c r="G220">
        <v>632076</v>
      </c>
      <c r="H220">
        <v>0</v>
      </c>
      <c r="I220">
        <v>0</v>
      </c>
      <c r="J220">
        <v>0</v>
      </c>
      <c r="K220">
        <v>0</v>
      </c>
      <c r="L220">
        <v>0</v>
      </c>
      <c r="M220">
        <v>0</v>
      </c>
      <c r="N220">
        <v>0</v>
      </c>
      <c r="O220">
        <v>0</v>
      </c>
      <c r="P220">
        <v>0</v>
      </c>
      <c r="Q220">
        <v>0</v>
      </c>
      <c r="R220">
        <v>0</v>
      </c>
      <c r="S220">
        <v>0</v>
      </c>
      <c r="T220">
        <v>0</v>
      </c>
      <c r="U220">
        <v>0</v>
      </c>
      <c r="V220">
        <v>0</v>
      </c>
      <c r="W220">
        <v>0</v>
      </c>
      <c r="X220">
        <v>0</v>
      </c>
      <c r="Y220">
        <v>0</v>
      </c>
      <c r="Z220">
        <v>0</v>
      </c>
      <c r="AA220">
        <v>0</v>
      </c>
      <c r="AB220">
        <v>122</v>
      </c>
      <c r="AC220">
        <v>632076</v>
      </c>
      <c r="AD220">
        <v>122</v>
      </c>
      <c r="AE220">
        <v>632076</v>
      </c>
      <c r="AF220">
        <v>0</v>
      </c>
      <c r="AG220">
        <v>0</v>
      </c>
    </row>
    <row r="221" spans="1:33" x14ac:dyDescent="0.25">
      <c r="A221" t="str">
        <f t="shared" si="12"/>
        <v>Angus2020-21</v>
      </c>
      <c r="B221" s="9" t="s">
        <v>3</v>
      </c>
      <c r="C221" t="s">
        <v>291</v>
      </c>
      <c r="D221">
        <v>28</v>
      </c>
      <c r="E221">
        <v>93673</v>
      </c>
      <c r="F221">
        <v>28</v>
      </c>
      <c r="G221">
        <v>93673</v>
      </c>
      <c r="H221">
        <v>0</v>
      </c>
      <c r="I221">
        <v>0</v>
      </c>
      <c r="J221">
        <v>0</v>
      </c>
      <c r="K221">
        <v>0</v>
      </c>
      <c r="L221">
        <v>0</v>
      </c>
      <c r="M221">
        <v>0</v>
      </c>
      <c r="N221">
        <v>0</v>
      </c>
      <c r="O221">
        <v>0</v>
      </c>
      <c r="P221">
        <v>0</v>
      </c>
      <c r="Q221">
        <v>0</v>
      </c>
      <c r="R221">
        <v>0</v>
      </c>
      <c r="S221">
        <v>0</v>
      </c>
      <c r="T221">
        <v>0</v>
      </c>
      <c r="U221">
        <v>0</v>
      </c>
      <c r="V221">
        <v>0</v>
      </c>
      <c r="W221">
        <v>0</v>
      </c>
      <c r="X221">
        <v>0</v>
      </c>
      <c r="Y221">
        <v>0</v>
      </c>
      <c r="Z221">
        <v>0</v>
      </c>
      <c r="AA221">
        <v>0</v>
      </c>
      <c r="AB221">
        <v>28</v>
      </c>
      <c r="AC221">
        <v>93673</v>
      </c>
      <c r="AD221">
        <v>28</v>
      </c>
      <c r="AE221">
        <v>93673</v>
      </c>
      <c r="AF221">
        <v>0</v>
      </c>
      <c r="AG221">
        <v>0</v>
      </c>
    </row>
    <row r="222" spans="1:33" x14ac:dyDescent="0.25">
      <c r="A222" t="str">
        <f t="shared" si="12"/>
        <v>Argyll &amp; Bute2020-21</v>
      </c>
      <c r="B222" s="9" t="s">
        <v>4</v>
      </c>
      <c r="C222" t="s">
        <v>291</v>
      </c>
      <c r="D222">
        <v>81</v>
      </c>
      <c r="E222">
        <v>467379.3</v>
      </c>
      <c r="F222">
        <v>81</v>
      </c>
      <c r="G222">
        <v>467379.3</v>
      </c>
      <c r="H222">
        <v>0</v>
      </c>
      <c r="I222">
        <v>0</v>
      </c>
      <c r="J222">
        <v>0</v>
      </c>
      <c r="K222">
        <v>0</v>
      </c>
      <c r="L222">
        <v>0</v>
      </c>
      <c r="M222">
        <v>0</v>
      </c>
      <c r="N222">
        <v>0</v>
      </c>
      <c r="O222">
        <v>0</v>
      </c>
      <c r="P222">
        <v>0</v>
      </c>
      <c r="Q222">
        <v>0</v>
      </c>
      <c r="R222">
        <v>0</v>
      </c>
      <c r="S222">
        <v>0</v>
      </c>
      <c r="T222">
        <v>0</v>
      </c>
      <c r="U222">
        <v>0</v>
      </c>
      <c r="V222">
        <v>0</v>
      </c>
      <c r="W222">
        <v>0</v>
      </c>
      <c r="X222">
        <v>0</v>
      </c>
      <c r="Y222">
        <v>0</v>
      </c>
      <c r="Z222">
        <v>0</v>
      </c>
      <c r="AA222">
        <v>0</v>
      </c>
      <c r="AB222">
        <v>81</v>
      </c>
      <c r="AC222">
        <v>467379.3</v>
      </c>
      <c r="AD222">
        <v>81</v>
      </c>
      <c r="AE222">
        <v>467379.3</v>
      </c>
      <c r="AF222">
        <v>0</v>
      </c>
      <c r="AG222">
        <v>0</v>
      </c>
    </row>
    <row r="223" spans="1:33" x14ac:dyDescent="0.25">
      <c r="A223" t="str">
        <f t="shared" si="12"/>
        <v>Clackmannanshire2020-21</v>
      </c>
      <c r="B223" s="9" t="s">
        <v>5</v>
      </c>
      <c r="C223" t="s">
        <v>291</v>
      </c>
      <c r="D223">
        <v>6</v>
      </c>
      <c r="E223">
        <v>41647</v>
      </c>
      <c r="F223">
        <v>6</v>
      </c>
      <c r="G223">
        <v>41647</v>
      </c>
      <c r="H223">
        <v>0</v>
      </c>
      <c r="I223">
        <v>0</v>
      </c>
      <c r="J223">
        <v>0</v>
      </c>
      <c r="K223">
        <v>0</v>
      </c>
      <c r="L223">
        <v>0</v>
      </c>
      <c r="M223">
        <v>0</v>
      </c>
      <c r="N223">
        <v>0</v>
      </c>
      <c r="O223">
        <v>0</v>
      </c>
      <c r="P223">
        <v>0</v>
      </c>
      <c r="Q223">
        <v>0</v>
      </c>
      <c r="R223">
        <v>0</v>
      </c>
      <c r="S223">
        <v>0</v>
      </c>
      <c r="T223">
        <v>0</v>
      </c>
      <c r="U223">
        <v>0</v>
      </c>
      <c r="V223">
        <v>0</v>
      </c>
      <c r="W223">
        <v>0</v>
      </c>
      <c r="X223">
        <v>0</v>
      </c>
      <c r="Y223">
        <v>0</v>
      </c>
      <c r="Z223">
        <v>0</v>
      </c>
      <c r="AA223">
        <v>0</v>
      </c>
      <c r="AB223">
        <v>6</v>
      </c>
      <c r="AC223">
        <v>41647</v>
      </c>
      <c r="AD223">
        <v>6</v>
      </c>
      <c r="AE223">
        <v>41647</v>
      </c>
      <c r="AF223">
        <v>0</v>
      </c>
      <c r="AG223">
        <v>0</v>
      </c>
    </row>
    <row r="224" spans="1:33" x14ac:dyDescent="0.25">
      <c r="A224" t="str">
        <f t="shared" si="12"/>
        <v>Dumfries &amp; Galloway2020-21</v>
      </c>
      <c r="B224" s="9" t="s">
        <v>6</v>
      </c>
      <c r="C224" t="s">
        <v>291</v>
      </c>
      <c r="D224">
        <v>146</v>
      </c>
      <c r="E224">
        <v>678721</v>
      </c>
      <c r="F224">
        <v>146</v>
      </c>
      <c r="G224">
        <v>678721</v>
      </c>
      <c r="H224">
        <v>0</v>
      </c>
      <c r="I224">
        <v>0</v>
      </c>
      <c r="J224">
        <v>0</v>
      </c>
      <c r="K224">
        <v>0</v>
      </c>
      <c r="L224">
        <v>0</v>
      </c>
      <c r="M224">
        <v>0</v>
      </c>
      <c r="N224">
        <v>0</v>
      </c>
      <c r="O224">
        <v>0</v>
      </c>
      <c r="P224">
        <v>0</v>
      </c>
      <c r="Q224">
        <v>0</v>
      </c>
      <c r="R224">
        <v>0</v>
      </c>
      <c r="S224">
        <v>0</v>
      </c>
      <c r="T224">
        <v>0</v>
      </c>
      <c r="U224">
        <v>0</v>
      </c>
      <c r="V224">
        <v>0</v>
      </c>
      <c r="W224">
        <v>0</v>
      </c>
      <c r="X224">
        <v>0</v>
      </c>
      <c r="Y224">
        <v>0</v>
      </c>
      <c r="Z224">
        <v>0</v>
      </c>
      <c r="AA224">
        <v>0</v>
      </c>
      <c r="AB224">
        <v>146</v>
      </c>
      <c r="AC224">
        <v>678721</v>
      </c>
      <c r="AD224">
        <v>146</v>
      </c>
      <c r="AE224">
        <v>678721</v>
      </c>
      <c r="AF224">
        <v>0</v>
      </c>
      <c r="AG224">
        <v>0</v>
      </c>
    </row>
    <row r="225" spans="1:33" x14ac:dyDescent="0.25">
      <c r="A225" t="str">
        <f t="shared" si="12"/>
        <v>Dundee City2020-21</v>
      </c>
      <c r="B225" s="9" t="s">
        <v>7</v>
      </c>
      <c r="C225" t="s">
        <v>291</v>
      </c>
      <c r="D225">
        <v>48</v>
      </c>
      <c r="E225">
        <v>175353</v>
      </c>
      <c r="F225">
        <v>48</v>
      </c>
      <c r="G225">
        <v>175353</v>
      </c>
      <c r="H225">
        <v>0</v>
      </c>
      <c r="I225">
        <v>0</v>
      </c>
      <c r="J225">
        <v>0</v>
      </c>
      <c r="K225">
        <v>0</v>
      </c>
      <c r="L225">
        <v>0</v>
      </c>
      <c r="M225">
        <v>0</v>
      </c>
      <c r="N225">
        <v>0</v>
      </c>
      <c r="O225">
        <v>0</v>
      </c>
      <c r="P225">
        <v>0</v>
      </c>
      <c r="Q225">
        <v>0</v>
      </c>
      <c r="R225">
        <v>0</v>
      </c>
      <c r="S225">
        <v>0</v>
      </c>
      <c r="T225">
        <v>0</v>
      </c>
      <c r="U225">
        <v>0</v>
      </c>
      <c r="V225">
        <v>0</v>
      </c>
      <c r="W225">
        <v>0</v>
      </c>
      <c r="X225">
        <v>0</v>
      </c>
      <c r="Y225">
        <v>0</v>
      </c>
      <c r="Z225">
        <v>0</v>
      </c>
      <c r="AA225">
        <v>0</v>
      </c>
      <c r="AB225">
        <v>48</v>
      </c>
      <c r="AC225">
        <v>175353</v>
      </c>
      <c r="AD225">
        <v>48</v>
      </c>
      <c r="AE225">
        <v>175353</v>
      </c>
      <c r="AF225">
        <v>0</v>
      </c>
      <c r="AG225">
        <v>0</v>
      </c>
    </row>
    <row r="226" spans="1:33" x14ac:dyDescent="0.25">
      <c r="A226" t="str">
        <f t="shared" si="12"/>
        <v>East Ayrshire2020-21</v>
      </c>
      <c r="B226" s="9" t="s">
        <v>8</v>
      </c>
      <c r="C226" t="s">
        <v>291</v>
      </c>
      <c r="D226">
        <v>155</v>
      </c>
      <c r="E226">
        <v>590376</v>
      </c>
      <c r="F226">
        <v>155</v>
      </c>
      <c r="G226">
        <v>590376</v>
      </c>
      <c r="H226">
        <v>0</v>
      </c>
      <c r="I226">
        <v>0</v>
      </c>
      <c r="J226">
        <v>0</v>
      </c>
      <c r="K226">
        <v>0</v>
      </c>
      <c r="L226">
        <v>0</v>
      </c>
      <c r="M226">
        <v>0</v>
      </c>
      <c r="N226">
        <v>0</v>
      </c>
      <c r="O226">
        <v>0</v>
      </c>
      <c r="P226">
        <v>0</v>
      </c>
      <c r="Q226">
        <v>0</v>
      </c>
      <c r="R226">
        <v>0</v>
      </c>
      <c r="S226">
        <v>0</v>
      </c>
      <c r="T226">
        <v>0</v>
      </c>
      <c r="U226">
        <v>0</v>
      </c>
      <c r="V226">
        <v>0</v>
      </c>
      <c r="W226">
        <v>0</v>
      </c>
      <c r="X226">
        <v>0</v>
      </c>
      <c r="Y226">
        <v>0</v>
      </c>
      <c r="Z226">
        <v>0</v>
      </c>
      <c r="AA226">
        <v>0</v>
      </c>
      <c r="AB226">
        <v>155</v>
      </c>
      <c r="AC226">
        <v>590376</v>
      </c>
      <c r="AD226">
        <v>155</v>
      </c>
      <c r="AE226">
        <v>590376</v>
      </c>
      <c r="AF226">
        <v>0</v>
      </c>
      <c r="AG226">
        <v>0</v>
      </c>
    </row>
    <row r="227" spans="1:33" x14ac:dyDescent="0.25">
      <c r="A227" t="str">
        <f t="shared" si="12"/>
        <v>East Dunbartonshire2020-21</v>
      </c>
      <c r="B227" s="9" t="s">
        <v>9</v>
      </c>
      <c r="C227" t="s">
        <v>291</v>
      </c>
      <c r="D227">
        <v>19</v>
      </c>
      <c r="E227">
        <v>57340</v>
      </c>
      <c r="F227">
        <v>19</v>
      </c>
      <c r="G227">
        <v>57340</v>
      </c>
      <c r="H227">
        <v>0</v>
      </c>
      <c r="I227">
        <v>0</v>
      </c>
      <c r="J227">
        <v>0</v>
      </c>
      <c r="K227">
        <v>0</v>
      </c>
      <c r="L227">
        <v>0</v>
      </c>
      <c r="M227">
        <v>0</v>
      </c>
      <c r="N227">
        <v>0</v>
      </c>
      <c r="O227">
        <v>0</v>
      </c>
      <c r="P227">
        <v>0</v>
      </c>
      <c r="Q227">
        <v>0</v>
      </c>
      <c r="R227">
        <v>0</v>
      </c>
      <c r="S227">
        <v>0</v>
      </c>
      <c r="T227">
        <v>0</v>
      </c>
      <c r="U227">
        <v>0</v>
      </c>
      <c r="V227">
        <v>0</v>
      </c>
      <c r="W227">
        <v>0</v>
      </c>
      <c r="X227">
        <v>0</v>
      </c>
      <c r="Y227">
        <v>0</v>
      </c>
      <c r="Z227">
        <v>0</v>
      </c>
      <c r="AA227">
        <v>0</v>
      </c>
      <c r="AB227">
        <v>19</v>
      </c>
      <c r="AC227">
        <v>57340</v>
      </c>
      <c r="AD227">
        <v>19</v>
      </c>
      <c r="AE227">
        <v>57340</v>
      </c>
      <c r="AF227">
        <v>0</v>
      </c>
      <c r="AG227">
        <v>0</v>
      </c>
    </row>
    <row r="228" spans="1:33" x14ac:dyDescent="0.25">
      <c r="A228" t="str">
        <f t="shared" si="12"/>
        <v>East Lothian2020-21</v>
      </c>
      <c r="B228" s="9" t="s">
        <v>10</v>
      </c>
      <c r="C228" t="s">
        <v>291</v>
      </c>
      <c r="D228">
        <v>0</v>
      </c>
      <c r="E228">
        <v>0</v>
      </c>
      <c r="F228">
        <v>0</v>
      </c>
      <c r="G228">
        <v>0</v>
      </c>
      <c r="H228">
        <v>0</v>
      </c>
      <c r="I228">
        <v>0</v>
      </c>
      <c r="J228">
        <v>0</v>
      </c>
      <c r="K228">
        <v>0</v>
      </c>
      <c r="L228">
        <v>0</v>
      </c>
      <c r="M228">
        <v>0</v>
      </c>
      <c r="N228">
        <v>0</v>
      </c>
      <c r="O228">
        <v>0</v>
      </c>
      <c r="P228">
        <v>0</v>
      </c>
      <c r="Q228">
        <v>0</v>
      </c>
      <c r="R228">
        <v>0</v>
      </c>
      <c r="S228">
        <v>0</v>
      </c>
      <c r="T228">
        <v>0</v>
      </c>
      <c r="U228">
        <v>0</v>
      </c>
      <c r="V228">
        <v>37</v>
      </c>
      <c r="W228">
        <v>242474</v>
      </c>
      <c r="X228">
        <v>37</v>
      </c>
      <c r="Y228">
        <v>242474</v>
      </c>
      <c r="Z228">
        <v>0</v>
      </c>
      <c r="AA228">
        <v>0</v>
      </c>
      <c r="AB228">
        <v>37</v>
      </c>
      <c r="AC228">
        <v>242474</v>
      </c>
      <c r="AD228">
        <v>37</v>
      </c>
      <c r="AE228">
        <v>242474</v>
      </c>
      <c r="AF228">
        <v>0</v>
      </c>
      <c r="AG228">
        <v>0</v>
      </c>
    </row>
    <row r="229" spans="1:33" x14ac:dyDescent="0.25">
      <c r="A229" t="str">
        <f t="shared" si="12"/>
        <v>East Renfrewshire2020-21</v>
      </c>
      <c r="B229" s="9" t="s">
        <v>11</v>
      </c>
      <c r="C229" t="s">
        <v>291</v>
      </c>
      <c r="D229">
        <v>30</v>
      </c>
      <c r="E229">
        <v>90246.86</v>
      </c>
      <c r="F229">
        <v>30</v>
      </c>
      <c r="G229">
        <v>90246.86</v>
      </c>
      <c r="H229">
        <v>0</v>
      </c>
      <c r="I229">
        <v>0</v>
      </c>
      <c r="J229">
        <v>0</v>
      </c>
      <c r="K229">
        <v>0</v>
      </c>
      <c r="L229">
        <v>0</v>
      </c>
      <c r="M229">
        <v>0</v>
      </c>
      <c r="N229">
        <v>0</v>
      </c>
      <c r="O229">
        <v>0</v>
      </c>
      <c r="P229">
        <v>0</v>
      </c>
      <c r="Q229">
        <v>0</v>
      </c>
      <c r="R229">
        <v>0</v>
      </c>
      <c r="S229">
        <v>0</v>
      </c>
      <c r="T229">
        <v>0</v>
      </c>
      <c r="U229">
        <v>0</v>
      </c>
      <c r="V229">
        <v>0</v>
      </c>
      <c r="W229">
        <v>0</v>
      </c>
      <c r="X229">
        <v>0</v>
      </c>
      <c r="Y229">
        <v>0</v>
      </c>
      <c r="Z229">
        <v>0</v>
      </c>
      <c r="AA229">
        <v>0</v>
      </c>
      <c r="AB229">
        <v>30</v>
      </c>
      <c r="AC229">
        <v>90246.86</v>
      </c>
      <c r="AD229">
        <v>30</v>
      </c>
      <c r="AE229">
        <v>90246.86</v>
      </c>
      <c r="AF229">
        <v>0</v>
      </c>
      <c r="AG229">
        <v>0</v>
      </c>
    </row>
    <row r="230" spans="1:33" x14ac:dyDescent="0.25">
      <c r="A230" t="str">
        <f t="shared" si="12"/>
        <v>Edinburgh, City of2020-21</v>
      </c>
      <c r="B230" s="9" t="s">
        <v>12</v>
      </c>
      <c r="C230" t="s">
        <v>291</v>
      </c>
      <c r="D230">
        <v>152</v>
      </c>
      <c r="E230">
        <v>867644</v>
      </c>
      <c r="F230">
        <v>152</v>
      </c>
      <c r="G230">
        <v>867644</v>
      </c>
      <c r="H230">
        <v>0</v>
      </c>
      <c r="I230">
        <v>0</v>
      </c>
      <c r="J230">
        <v>0</v>
      </c>
      <c r="K230">
        <v>0</v>
      </c>
      <c r="L230">
        <v>0</v>
      </c>
      <c r="M230">
        <v>0</v>
      </c>
      <c r="N230">
        <v>0</v>
      </c>
      <c r="O230">
        <v>0</v>
      </c>
      <c r="P230">
        <v>0</v>
      </c>
      <c r="Q230">
        <v>0</v>
      </c>
      <c r="R230">
        <v>0</v>
      </c>
      <c r="S230">
        <v>0</v>
      </c>
      <c r="T230">
        <v>0</v>
      </c>
      <c r="U230">
        <v>0</v>
      </c>
      <c r="V230">
        <v>0</v>
      </c>
      <c r="W230">
        <v>0</v>
      </c>
      <c r="X230">
        <v>0</v>
      </c>
      <c r="Y230">
        <v>0</v>
      </c>
      <c r="Z230">
        <v>0</v>
      </c>
      <c r="AA230">
        <v>0</v>
      </c>
      <c r="AB230">
        <v>152</v>
      </c>
      <c r="AC230">
        <v>867644</v>
      </c>
      <c r="AD230">
        <v>152</v>
      </c>
      <c r="AE230">
        <v>867644</v>
      </c>
      <c r="AF230">
        <v>0</v>
      </c>
      <c r="AG230">
        <v>0</v>
      </c>
    </row>
    <row r="231" spans="1:33" x14ac:dyDescent="0.25">
      <c r="A231" t="str">
        <f t="shared" si="12"/>
        <v>Falkirk2020-21</v>
      </c>
      <c r="B231" s="9" t="s">
        <v>14</v>
      </c>
      <c r="C231" t="s">
        <v>291</v>
      </c>
      <c r="D231">
        <v>26</v>
      </c>
      <c r="E231">
        <v>122577.34</v>
      </c>
      <c r="F231">
        <v>26</v>
      </c>
      <c r="G231">
        <v>122577.34</v>
      </c>
      <c r="H231">
        <v>0</v>
      </c>
      <c r="I231">
        <v>0</v>
      </c>
      <c r="J231">
        <v>0</v>
      </c>
      <c r="K231">
        <v>0</v>
      </c>
      <c r="L231">
        <v>0</v>
      </c>
      <c r="M231">
        <v>0</v>
      </c>
      <c r="N231">
        <v>0</v>
      </c>
      <c r="O231">
        <v>0</v>
      </c>
      <c r="P231">
        <v>0</v>
      </c>
      <c r="Q231">
        <v>0</v>
      </c>
      <c r="R231">
        <v>0</v>
      </c>
      <c r="S231">
        <v>0</v>
      </c>
      <c r="T231">
        <v>0</v>
      </c>
      <c r="U231">
        <v>0</v>
      </c>
      <c r="V231">
        <v>0</v>
      </c>
      <c r="W231">
        <v>0</v>
      </c>
      <c r="X231">
        <v>0</v>
      </c>
      <c r="Y231">
        <v>0</v>
      </c>
      <c r="Z231">
        <v>0</v>
      </c>
      <c r="AA231">
        <v>0</v>
      </c>
      <c r="AB231">
        <v>26</v>
      </c>
      <c r="AC231">
        <v>122577.34</v>
      </c>
      <c r="AD231">
        <v>26</v>
      </c>
      <c r="AE231">
        <v>122577.34</v>
      </c>
      <c r="AF231">
        <v>0</v>
      </c>
      <c r="AG231">
        <v>0</v>
      </c>
    </row>
    <row r="232" spans="1:33" x14ac:dyDescent="0.25">
      <c r="A232" t="str">
        <f t="shared" si="12"/>
        <v>Fife2020-21</v>
      </c>
      <c r="B232" s="9" t="s">
        <v>15</v>
      </c>
      <c r="C232" t="s">
        <v>291</v>
      </c>
      <c r="D232">
        <v>132</v>
      </c>
      <c r="E232">
        <v>1018232</v>
      </c>
      <c r="F232">
        <v>132</v>
      </c>
      <c r="G232">
        <v>1018232</v>
      </c>
      <c r="H232">
        <v>0</v>
      </c>
      <c r="I232">
        <v>0</v>
      </c>
      <c r="J232">
        <v>0</v>
      </c>
      <c r="K232">
        <v>0</v>
      </c>
      <c r="L232">
        <v>0</v>
      </c>
      <c r="M232">
        <v>0</v>
      </c>
      <c r="N232">
        <v>0</v>
      </c>
      <c r="O232">
        <v>0</v>
      </c>
      <c r="P232">
        <v>0</v>
      </c>
      <c r="Q232">
        <v>0</v>
      </c>
      <c r="R232">
        <v>0</v>
      </c>
      <c r="S232">
        <v>0</v>
      </c>
      <c r="T232">
        <v>0</v>
      </c>
      <c r="U232">
        <v>0</v>
      </c>
      <c r="V232">
        <v>0</v>
      </c>
      <c r="W232">
        <v>0</v>
      </c>
      <c r="X232">
        <v>0</v>
      </c>
      <c r="Y232">
        <v>0</v>
      </c>
      <c r="Z232">
        <v>0</v>
      </c>
      <c r="AA232">
        <v>0</v>
      </c>
      <c r="AB232">
        <v>132</v>
      </c>
      <c r="AC232">
        <v>1018232</v>
      </c>
      <c r="AD232">
        <v>132</v>
      </c>
      <c r="AE232">
        <v>1018232</v>
      </c>
      <c r="AF232">
        <v>0</v>
      </c>
      <c r="AG232">
        <v>0</v>
      </c>
    </row>
    <row r="233" spans="1:33" x14ac:dyDescent="0.25">
      <c r="A233" t="str">
        <f t="shared" si="12"/>
        <v>Glasgow City2020-21</v>
      </c>
      <c r="B233" s="9" t="s">
        <v>16</v>
      </c>
      <c r="C233" t="s">
        <v>291</v>
      </c>
      <c r="D233">
        <v>265</v>
      </c>
      <c r="E233">
        <v>1061468.52</v>
      </c>
      <c r="F233">
        <v>265</v>
      </c>
      <c r="G233">
        <v>1061468.52</v>
      </c>
      <c r="H233">
        <v>0</v>
      </c>
      <c r="I233">
        <v>0</v>
      </c>
      <c r="J233">
        <v>1</v>
      </c>
      <c r="K233">
        <v>0</v>
      </c>
      <c r="L233">
        <v>1</v>
      </c>
      <c r="M233">
        <v>0</v>
      </c>
      <c r="N233">
        <v>0</v>
      </c>
      <c r="O233">
        <v>0</v>
      </c>
      <c r="P233">
        <v>0</v>
      </c>
      <c r="Q233">
        <v>0</v>
      </c>
      <c r="R233">
        <v>0</v>
      </c>
      <c r="S233">
        <v>0</v>
      </c>
      <c r="T233">
        <v>0</v>
      </c>
      <c r="U233">
        <v>0</v>
      </c>
      <c r="V233">
        <v>0</v>
      </c>
      <c r="W233">
        <v>0</v>
      </c>
      <c r="X233">
        <v>0</v>
      </c>
      <c r="Y233">
        <v>0</v>
      </c>
      <c r="Z233">
        <v>0</v>
      </c>
      <c r="AA233">
        <v>0</v>
      </c>
      <c r="AB233">
        <v>266</v>
      </c>
      <c r="AC233">
        <v>1061468.52</v>
      </c>
      <c r="AD233">
        <v>266</v>
      </c>
      <c r="AE233">
        <v>1061468.52</v>
      </c>
      <c r="AF233">
        <v>0</v>
      </c>
      <c r="AG233">
        <v>0</v>
      </c>
    </row>
    <row r="234" spans="1:33" x14ac:dyDescent="0.25">
      <c r="A234" t="str">
        <f t="shared" si="12"/>
        <v>Highland2020-21</v>
      </c>
      <c r="B234" s="9" t="s">
        <v>17</v>
      </c>
      <c r="C234" t="s">
        <v>291</v>
      </c>
      <c r="D234">
        <v>265</v>
      </c>
      <c r="E234">
        <v>1369943.8</v>
      </c>
      <c r="F234">
        <v>265</v>
      </c>
      <c r="G234">
        <v>1369943.8</v>
      </c>
      <c r="H234">
        <v>0</v>
      </c>
      <c r="I234">
        <v>0</v>
      </c>
      <c r="J234">
        <v>0</v>
      </c>
      <c r="K234">
        <v>0</v>
      </c>
      <c r="L234">
        <v>0</v>
      </c>
      <c r="M234">
        <v>0</v>
      </c>
      <c r="N234">
        <v>0</v>
      </c>
      <c r="O234">
        <v>0</v>
      </c>
      <c r="P234">
        <v>0</v>
      </c>
      <c r="Q234">
        <v>0</v>
      </c>
      <c r="R234">
        <v>0</v>
      </c>
      <c r="S234">
        <v>0</v>
      </c>
      <c r="T234">
        <v>0</v>
      </c>
      <c r="U234">
        <v>0</v>
      </c>
      <c r="V234">
        <v>0</v>
      </c>
      <c r="W234">
        <v>0</v>
      </c>
      <c r="X234">
        <v>0</v>
      </c>
      <c r="Y234">
        <v>0</v>
      </c>
      <c r="Z234">
        <v>0</v>
      </c>
      <c r="AA234">
        <v>0</v>
      </c>
      <c r="AB234">
        <v>265</v>
      </c>
      <c r="AC234">
        <v>1369943.8</v>
      </c>
      <c r="AD234">
        <v>265</v>
      </c>
      <c r="AE234">
        <v>1369943.8</v>
      </c>
      <c r="AF234">
        <v>0</v>
      </c>
      <c r="AG234">
        <v>0</v>
      </c>
    </row>
    <row r="235" spans="1:33" x14ac:dyDescent="0.25">
      <c r="A235" t="str">
        <f t="shared" si="12"/>
        <v>Inverclyde2020-21</v>
      </c>
      <c r="B235" s="9" t="s">
        <v>18</v>
      </c>
      <c r="C235" t="s">
        <v>291</v>
      </c>
      <c r="D235">
        <v>127</v>
      </c>
      <c r="E235">
        <v>484897</v>
      </c>
      <c r="F235">
        <v>127</v>
      </c>
      <c r="G235">
        <v>484897</v>
      </c>
      <c r="H235">
        <v>0</v>
      </c>
      <c r="I235">
        <v>0</v>
      </c>
      <c r="J235">
        <v>0</v>
      </c>
      <c r="K235">
        <v>0</v>
      </c>
      <c r="L235">
        <v>0</v>
      </c>
      <c r="M235">
        <v>0</v>
      </c>
      <c r="N235">
        <v>0</v>
      </c>
      <c r="O235">
        <v>0</v>
      </c>
      <c r="P235">
        <v>3</v>
      </c>
      <c r="Q235">
        <v>4536</v>
      </c>
      <c r="R235">
        <v>3</v>
      </c>
      <c r="S235">
        <v>4536</v>
      </c>
      <c r="T235">
        <v>0</v>
      </c>
      <c r="U235">
        <v>0</v>
      </c>
      <c r="V235">
        <v>3</v>
      </c>
      <c r="W235">
        <v>3202</v>
      </c>
      <c r="X235">
        <v>3</v>
      </c>
      <c r="Y235">
        <v>3202</v>
      </c>
      <c r="Z235">
        <v>0</v>
      </c>
      <c r="AA235">
        <v>0</v>
      </c>
      <c r="AB235">
        <v>133</v>
      </c>
      <c r="AC235">
        <v>492635</v>
      </c>
      <c r="AD235">
        <v>133</v>
      </c>
      <c r="AE235">
        <v>492635</v>
      </c>
      <c r="AF235">
        <v>0</v>
      </c>
      <c r="AG235">
        <v>0</v>
      </c>
    </row>
    <row r="236" spans="1:33" x14ac:dyDescent="0.25">
      <c r="A236" t="str">
        <f t="shared" si="12"/>
        <v>Midlothian2020-21</v>
      </c>
      <c r="B236" s="9" t="s">
        <v>19</v>
      </c>
      <c r="C236" t="s">
        <v>291</v>
      </c>
      <c r="D236">
        <v>16</v>
      </c>
      <c r="E236">
        <v>137486</v>
      </c>
      <c r="F236">
        <v>16</v>
      </c>
      <c r="G236">
        <v>137486</v>
      </c>
      <c r="H236">
        <v>0</v>
      </c>
      <c r="I236">
        <v>0</v>
      </c>
      <c r="J236">
        <v>0</v>
      </c>
      <c r="K236">
        <v>0</v>
      </c>
      <c r="L236">
        <v>0</v>
      </c>
      <c r="M236">
        <v>0</v>
      </c>
      <c r="N236">
        <v>0</v>
      </c>
      <c r="O236">
        <v>0</v>
      </c>
      <c r="P236">
        <v>0</v>
      </c>
      <c r="Q236">
        <v>0</v>
      </c>
      <c r="R236">
        <v>0</v>
      </c>
      <c r="S236">
        <v>0</v>
      </c>
      <c r="T236">
        <v>0</v>
      </c>
      <c r="U236">
        <v>0</v>
      </c>
      <c r="V236">
        <v>0</v>
      </c>
      <c r="W236">
        <v>0</v>
      </c>
      <c r="X236">
        <v>0</v>
      </c>
      <c r="Y236">
        <v>0</v>
      </c>
      <c r="Z236">
        <v>0</v>
      </c>
      <c r="AA236">
        <v>0</v>
      </c>
      <c r="AB236">
        <v>16</v>
      </c>
      <c r="AC236">
        <v>137486</v>
      </c>
      <c r="AD236">
        <v>16</v>
      </c>
      <c r="AE236">
        <v>137486</v>
      </c>
      <c r="AF236">
        <v>0</v>
      </c>
      <c r="AG236">
        <v>0</v>
      </c>
    </row>
    <row r="237" spans="1:33" x14ac:dyDescent="0.25">
      <c r="A237" t="str">
        <f t="shared" si="12"/>
        <v>Moray2020-21</v>
      </c>
      <c r="B237" s="9" t="s">
        <v>20</v>
      </c>
      <c r="C237" t="s">
        <v>291</v>
      </c>
      <c r="D237">
        <v>30</v>
      </c>
      <c r="E237">
        <v>178000</v>
      </c>
      <c r="F237">
        <v>30</v>
      </c>
      <c r="G237">
        <v>178000</v>
      </c>
      <c r="H237">
        <v>0</v>
      </c>
      <c r="I237">
        <v>0</v>
      </c>
      <c r="J237">
        <v>0</v>
      </c>
      <c r="K237">
        <v>0</v>
      </c>
      <c r="L237">
        <v>0</v>
      </c>
      <c r="M237">
        <v>0</v>
      </c>
      <c r="N237">
        <v>0</v>
      </c>
      <c r="O237">
        <v>0</v>
      </c>
      <c r="P237">
        <v>0</v>
      </c>
      <c r="Q237">
        <v>0</v>
      </c>
      <c r="R237">
        <v>0</v>
      </c>
      <c r="S237">
        <v>0</v>
      </c>
      <c r="T237">
        <v>0</v>
      </c>
      <c r="U237">
        <v>0</v>
      </c>
      <c r="V237">
        <v>0</v>
      </c>
      <c r="W237">
        <v>0</v>
      </c>
      <c r="X237">
        <v>0</v>
      </c>
      <c r="Y237">
        <v>0</v>
      </c>
      <c r="Z237">
        <v>0</v>
      </c>
      <c r="AA237">
        <v>0</v>
      </c>
      <c r="AB237">
        <v>30</v>
      </c>
      <c r="AC237">
        <v>178000</v>
      </c>
      <c r="AD237">
        <v>30</v>
      </c>
      <c r="AE237">
        <v>178000</v>
      </c>
      <c r="AF237">
        <v>0</v>
      </c>
      <c r="AG237">
        <v>0</v>
      </c>
    </row>
    <row r="238" spans="1:33" x14ac:dyDescent="0.25">
      <c r="A238" t="str">
        <f t="shared" si="12"/>
        <v>Na h-Eileanan Siar2020-21</v>
      </c>
      <c r="B238" s="9" t="s">
        <v>269</v>
      </c>
      <c r="C238" t="s">
        <v>291</v>
      </c>
      <c r="D238">
        <v>72</v>
      </c>
      <c r="E238">
        <v>452609</v>
      </c>
      <c r="F238">
        <v>72</v>
      </c>
      <c r="G238">
        <v>452609</v>
      </c>
      <c r="H238">
        <v>0</v>
      </c>
      <c r="I238">
        <v>0</v>
      </c>
      <c r="J238">
        <v>0</v>
      </c>
      <c r="K238">
        <v>0</v>
      </c>
      <c r="L238">
        <v>0</v>
      </c>
      <c r="M238">
        <v>0</v>
      </c>
      <c r="N238">
        <v>0</v>
      </c>
      <c r="O238">
        <v>0</v>
      </c>
      <c r="P238">
        <v>0</v>
      </c>
      <c r="Q238">
        <v>0</v>
      </c>
      <c r="R238">
        <v>0</v>
      </c>
      <c r="S238">
        <v>0</v>
      </c>
      <c r="T238">
        <v>0</v>
      </c>
      <c r="U238">
        <v>0</v>
      </c>
      <c r="V238">
        <v>0</v>
      </c>
      <c r="W238">
        <v>0</v>
      </c>
      <c r="X238">
        <v>0</v>
      </c>
      <c r="Y238">
        <v>0</v>
      </c>
      <c r="Z238">
        <v>0</v>
      </c>
      <c r="AA238">
        <v>0</v>
      </c>
      <c r="AB238">
        <v>72</v>
      </c>
      <c r="AC238">
        <v>452609</v>
      </c>
      <c r="AD238">
        <v>72</v>
      </c>
      <c r="AE238">
        <v>452609</v>
      </c>
      <c r="AF238">
        <v>0</v>
      </c>
      <c r="AG238">
        <v>0</v>
      </c>
    </row>
    <row r="239" spans="1:33" x14ac:dyDescent="0.25">
      <c r="A239" t="str">
        <f t="shared" si="12"/>
        <v>North Ayrshire2020-21</v>
      </c>
      <c r="B239" t="s">
        <v>21</v>
      </c>
      <c r="C239" t="s">
        <v>291</v>
      </c>
      <c r="D239">
        <v>90</v>
      </c>
      <c r="E239">
        <v>362322</v>
      </c>
      <c r="F239">
        <v>90</v>
      </c>
      <c r="G239">
        <v>362322</v>
      </c>
      <c r="H239">
        <v>0</v>
      </c>
      <c r="I239">
        <v>0</v>
      </c>
      <c r="J239">
        <v>0</v>
      </c>
      <c r="K239">
        <v>0</v>
      </c>
      <c r="L239">
        <v>0</v>
      </c>
      <c r="M239">
        <v>0</v>
      </c>
      <c r="N239">
        <v>0</v>
      </c>
      <c r="O239">
        <v>0</v>
      </c>
      <c r="P239">
        <v>0</v>
      </c>
      <c r="Q239">
        <v>0</v>
      </c>
      <c r="R239">
        <v>0</v>
      </c>
      <c r="S239">
        <v>0</v>
      </c>
      <c r="T239">
        <v>0</v>
      </c>
      <c r="U239">
        <v>0</v>
      </c>
      <c r="V239">
        <v>0</v>
      </c>
      <c r="W239">
        <v>0</v>
      </c>
      <c r="X239">
        <v>0</v>
      </c>
      <c r="Y239">
        <v>0</v>
      </c>
      <c r="Z239">
        <v>0</v>
      </c>
      <c r="AA239">
        <v>0</v>
      </c>
      <c r="AB239">
        <v>90</v>
      </c>
      <c r="AC239">
        <v>362322</v>
      </c>
      <c r="AD239">
        <v>90</v>
      </c>
      <c r="AE239">
        <v>362322</v>
      </c>
      <c r="AF239">
        <v>0</v>
      </c>
      <c r="AG239">
        <v>0</v>
      </c>
    </row>
    <row r="240" spans="1:33" x14ac:dyDescent="0.25">
      <c r="A240" t="str">
        <f t="shared" si="12"/>
        <v>North Lanarkshire2020-21</v>
      </c>
      <c r="B240" s="9" t="s">
        <v>22</v>
      </c>
      <c r="C240" t="s">
        <v>291</v>
      </c>
      <c r="D240">
        <v>198</v>
      </c>
      <c r="E240">
        <v>790233</v>
      </c>
      <c r="F240">
        <v>198</v>
      </c>
      <c r="G240">
        <v>790233</v>
      </c>
      <c r="H240">
        <v>0</v>
      </c>
      <c r="I240">
        <v>0</v>
      </c>
      <c r="J240">
        <v>0</v>
      </c>
      <c r="K240">
        <v>0</v>
      </c>
      <c r="L240">
        <v>0</v>
      </c>
      <c r="M240">
        <v>0</v>
      </c>
      <c r="N240">
        <v>0</v>
      </c>
      <c r="O240">
        <v>0</v>
      </c>
      <c r="P240">
        <v>0</v>
      </c>
      <c r="Q240">
        <v>0</v>
      </c>
      <c r="R240">
        <v>0</v>
      </c>
      <c r="S240">
        <v>0</v>
      </c>
      <c r="T240">
        <v>0</v>
      </c>
      <c r="U240">
        <v>0</v>
      </c>
      <c r="V240">
        <v>0</v>
      </c>
      <c r="W240">
        <v>0</v>
      </c>
      <c r="X240">
        <v>0</v>
      </c>
      <c r="Y240">
        <v>0</v>
      </c>
      <c r="Z240">
        <v>0</v>
      </c>
      <c r="AA240">
        <v>0</v>
      </c>
      <c r="AB240">
        <v>198</v>
      </c>
      <c r="AC240">
        <v>790233</v>
      </c>
      <c r="AD240">
        <v>198</v>
      </c>
      <c r="AE240">
        <v>790233</v>
      </c>
      <c r="AF240">
        <v>0</v>
      </c>
      <c r="AG240">
        <v>0</v>
      </c>
    </row>
    <row r="241" spans="1:33" x14ac:dyDescent="0.25">
      <c r="A241" t="str">
        <f t="shared" si="12"/>
        <v>Orkney2020-21</v>
      </c>
      <c r="B241" s="9" t="s">
        <v>23</v>
      </c>
      <c r="C241" t="s">
        <v>291</v>
      </c>
      <c r="D241">
        <v>40</v>
      </c>
      <c r="E241">
        <v>215721</v>
      </c>
      <c r="F241">
        <v>40</v>
      </c>
      <c r="G241">
        <v>215721</v>
      </c>
      <c r="H241">
        <v>0</v>
      </c>
      <c r="I241">
        <v>0</v>
      </c>
      <c r="J241">
        <v>1</v>
      </c>
      <c r="K241">
        <v>17170</v>
      </c>
      <c r="L241">
        <v>1</v>
      </c>
      <c r="M241">
        <v>17170</v>
      </c>
      <c r="N241">
        <v>0</v>
      </c>
      <c r="O241">
        <v>0</v>
      </c>
      <c r="P241">
        <v>0</v>
      </c>
      <c r="Q241">
        <v>0</v>
      </c>
      <c r="R241">
        <v>0</v>
      </c>
      <c r="S241">
        <v>0</v>
      </c>
      <c r="T241">
        <v>0</v>
      </c>
      <c r="U241">
        <v>0</v>
      </c>
      <c r="V241">
        <v>24</v>
      </c>
      <c r="W241">
        <v>27565</v>
      </c>
      <c r="X241">
        <v>24</v>
      </c>
      <c r="Y241">
        <v>27565</v>
      </c>
      <c r="Z241">
        <v>0</v>
      </c>
      <c r="AA241">
        <v>0</v>
      </c>
      <c r="AB241">
        <v>65</v>
      </c>
      <c r="AC241">
        <v>260456</v>
      </c>
      <c r="AD241">
        <v>65</v>
      </c>
      <c r="AE241">
        <v>260456</v>
      </c>
      <c r="AF241">
        <v>0</v>
      </c>
      <c r="AG241">
        <v>0</v>
      </c>
    </row>
    <row r="242" spans="1:33" x14ac:dyDescent="0.25">
      <c r="A242" t="str">
        <f t="shared" si="12"/>
        <v>Perth &amp; Kinross2020-21</v>
      </c>
      <c r="B242" s="9" t="s">
        <v>24</v>
      </c>
      <c r="C242" t="s">
        <v>291</v>
      </c>
      <c r="D242">
        <v>83</v>
      </c>
      <c r="E242">
        <v>338010</v>
      </c>
      <c r="F242">
        <v>83</v>
      </c>
      <c r="G242">
        <v>338010</v>
      </c>
      <c r="H242">
        <v>0</v>
      </c>
      <c r="I242">
        <v>0</v>
      </c>
      <c r="J242">
        <v>0</v>
      </c>
      <c r="K242">
        <v>0</v>
      </c>
      <c r="L242">
        <v>0</v>
      </c>
      <c r="M242">
        <v>0</v>
      </c>
      <c r="N242">
        <v>0</v>
      </c>
      <c r="O242">
        <v>0</v>
      </c>
      <c r="P242">
        <v>0</v>
      </c>
      <c r="Q242">
        <v>0</v>
      </c>
      <c r="R242">
        <v>0</v>
      </c>
      <c r="S242">
        <v>0</v>
      </c>
      <c r="T242">
        <v>0</v>
      </c>
      <c r="U242">
        <v>0</v>
      </c>
      <c r="V242">
        <v>0</v>
      </c>
      <c r="W242">
        <v>0</v>
      </c>
      <c r="X242">
        <v>0</v>
      </c>
      <c r="Y242">
        <v>0</v>
      </c>
      <c r="Z242">
        <v>0</v>
      </c>
      <c r="AA242">
        <v>0</v>
      </c>
      <c r="AB242">
        <v>83</v>
      </c>
      <c r="AC242">
        <v>338010</v>
      </c>
      <c r="AD242">
        <v>83</v>
      </c>
      <c r="AE242">
        <v>338010</v>
      </c>
      <c r="AF242">
        <v>0</v>
      </c>
      <c r="AG242">
        <v>0</v>
      </c>
    </row>
    <row r="243" spans="1:33" x14ac:dyDescent="0.25">
      <c r="A243" t="str">
        <f t="shared" si="12"/>
        <v>Renfrewshire2020-21</v>
      </c>
      <c r="B243" s="9" t="s">
        <v>25</v>
      </c>
      <c r="C243" t="s">
        <v>291</v>
      </c>
      <c r="D243">
        <v>109</v>
      </c>
      <c r="E243">
        <v>370000</v>
      </c>
      <c r="F243">
        <v>109</v>
      </c>
      <c r="G243">
        <v>370000</v>
      </c>
      <c r="H243">
        <v>0</v>
      </c>
      <c r="I243">
        <v>0</v>
      </c>
      <c r="J243">
        <v>0</v>
      </c>
      <c r="K243">
        <v>0</v>
      </c>
      <c r="L243">
        <v>0</v>
      </c>
      <c r="M243">
        <v>0</v>
      </c>
      <c r="N243">
        <v>0</v>
      </c>
      <c r="O243">
        <v>0</v>
      </c>
      <c r="P243">
        <v>0</v>
      </c>
      <c r="Q243">
        <v>0</v>
      </c>
      <c r="R243">
        <v>0</v>
      </c>
      <c r="S243">
        <v>0</v>
      </c>
      <c r="T243">
        <v>0</v>
      </c>
      <c r="U243">
        <v>0</v>
      </c>
      <c r="V243">
        <v>0</v>
      </c>
      <c r="W243">
        <v>0</v>
      </c>
      <c r="X243">
        <v>0</v>
      </c>
      <c r="Y243">
        <v>0</v>
      </c>
      <c r="Z243">
        <v>0</v>
      </c>
      <c r="AA243">
        <v>0</v>
      </c>
      <c r="AB243">
        <v>109</v>
      </c>
      <c r="AC243">
        <v>370000</v>
      </c>
      <c r="AD243">
        <v>109</v>
      </c>
      <c r="AE243">
        <v>370000</v>
      </c>
      <c r="AF243">
        <v>0</v>
      </c>
      <c r="AG243">
        <v>0</v>
      </c>
    </row>
    <row r="244" spans="1:33" x14ac:dyDescent="0.25">
      <c r="A244" t="str">
        <f t="shared" si="12"/>
        <v>Scottish Borders, The2020-21</v>
      </c>
      <c r="B244" s="9" t="s">
        <v>26</v>
      </c>
      <c r="C244" t="s">
        <v>291</v>
      </c>
      <c r="D244">
        <v>41</v>
      </c>
      <c r="E244">
        <v>173221</v>
      </c>
      <c r="F244">
        <v>41</v>
      </c>
      <c r="G244">
        <v>173221</v>
      </c>
      <c r="H244">
        <v>0</v>
      </c>
      <c r="I244">
        <v>0</v>
      </c>
      <c r="J244">
        <v>0</v>
      </c>
      <c r="K244">
        <v>0</v>
      </c>
      <c r="L244">
        <v>0</v>
      </c>
      <c r="M244">
        <v>0</v>
      </c>
      <c r="N244">
        <v>0</v>
      </c>
      <c r="O244">
        <v>0</v>
      </c>
      <c r="P244">
        <v>0</v>
      </c>
      <c r="Q244">
        <v>0</v>
      </c>
      <c r="R244">
        <v>0</v>
      </c>
      <c r="S244">
        <v>0</v>
      </c>
      <c r="T244">
        <v>0</v>
      </c>
      <c r="U244">
        <v>0</v>
      </c>
      <c r="V244">
        <v>0</v>
      </c>
      <c r="W244">
        <v>0</v>
      </c>
      <c r="X244">
        <v>0</v>
      </c>
      <c r="Y244">
        <v>0</v>
      </c>
      <c r="Z244">
        <v>0</v>
      </c>
      <c r="AA244">
        <v>0</v>
      </c>
      <c r="AB244">
        <v>41</v>
      </c>
      <c r="AC244">
        <v>173221</v>
      </c>
      <c r="AD244">
        <v>41</v>
      </c>
      <c r="AE244">
        <v>173221</v>
      </c>
      <c r="AF244">
        <v>0</v>
      </c>
      <c r="AG244">
        <v>0</v>
      </c>
    </row>
    <row r="245" spans="1:33" x14ac:dyDescent="0.25">
      <c r="A245" t="str">
        <f t="shared" si="12"/>
        <v>Shetland2020-21</v>
      </c>
      <c r="B245" s="9" t="s">
        <v>27</v>
      </c>
      <c r="C245" t="s">
        <v>291</v>
      </c>
      <c r="D245">
        <v>19</v>
      </c>
      <c r="E245">
        <v>129547</v>
      </c>
      <c r="F245">
        <v>19</v>
      </c>
      <c r="G245">
        <v>129547</v>
      </c>
      <c r="H245">
        <v>0</v>
      </c>
      <c r="I245">
        <v>0</v>
      </c>
      <c r="J245">
        <v>0</v>
      </c>
      <c r="K245">
        <v>0</v>
      </c>
      <c r="L245">
        <v>0</v>
      </c>
      <c r="M245">
        <v>0</v>
      </c>
      <c r="N245">
        <v>0</v>
      </c>
      <c r="O245">
        <v>0</v>
      </c>
      <c r="P245">
        <v>0</v>
      </c>
      <c r="Q245">
        <v>0</v>
      </c>
      <c r="R245">
        <v>0</v>
      </c>
      <c r="S245">
        <v>0</v>
      </c>
      <c r="T245">
        <v>0</v>
      </c>
      <c r="U245">
        <v>0</v>
      </c>
      <c r="V245">
        <v>0</v>
      </c>
      <c r="W245">
        <v>0</v>
      </c>
      <c r="X245">
        <v>0</v>
      </c>
      <c r="Y245">
        <v>0</v>
      </c>
      <c r="Z245">
        <v>0</v>
      </c>
      <c r="AA245">
        <v>0</v>
      </c>
      <c r="AB245">
        <v>19</v>
      </c>
      <c r="AC245">
        <v>129547</v>
      </c>
      <c r="AD245">
        <v>19</v>
      </c>
      <c r="AE245">
        <v>129547</v>
      </c>
      <c r="AF245">
        <v>0</v>
      </c>
      <c r="AG245">
        <v>0</v>
      </c>
    </row>
    <row r="246" spans="1:33" x14ac:dyDescent="0.25">
      <c r="A246" t="str">
        <f t="shared" si="12"/>
        <v>South Ayrshire2020-21</v>
      </c>
      <c r="B246" s="9" t="s">
        <v>28</v>
      </c>
      <c r="C246" t="s">
        <v>291</v>
      </c>
      <c r="D246">
        <v>73</v>
      </c>
      <c r="E246">
        <v>313885</v>
      </c>
      <c r="F246">
        <v>73</v>
      </c>
      <c r="G246">
        <v>313885</v>
      </c>
      <c r="H246">
        <v>0</v>
      </c>
      <c r="I246">
        <v>0</v>
      </c>
      <c r="J246">
        <v>0</v>
      </c>
      <c r="K246">
        <v>0</v>
      </c>
      <c r="L246">
        <v>0</v>
      </c>
      <c r="M246">
        <v>0</v>
      </c>
      <c r="N246">
        <v>0</v>
      </c>
      <c r="O246">
        <v>0</v>
      </c>
      <c r="P246">
        <v>0</v>
      </c>
      <c r="Q246">
        <v>0</v>
      </c>
      <c r="R246">
        <v>0</v>
      </c>
      <c r="S246">
        <v>0</v>
      </c>
      <c r="T246">
        <v>0</v>
      </c>
      <c r="U246">
        <v>0</v>
      </c>
      <c r="V246">
        <v>0</v>
      </c>
      <c r="W246">
        <v>0</v>
      </c>
      <c r="X246">
        <v>0</v>
      </c>
      <c r="Y246">
        <v>0</v>
      </c>
      <c r="Z246">
        <v>0</v>
      </c>
      <c r="AA246">
        <v>0</v>
      </c>
      <c r="AB246">
        <v>73</v>
      </c>
      <c r="AC246">
        <v>313885</v>
      </c>
      <c r="AD246">
        <v>73</v>
      </c>
      <c r="AE246">
        <v>313885</v>
      </c>
      <c r="AF246">
        <v>0</v>
      </c>
      <c r="AG246">
        <v>0</v>
      </c>
    </row>
    <row r="247" spans="1:33" x14ac:dyDescent="0.25">
      <c r="A247" t="str">
        <f t="shared" si="12"/>
        <v>South Lanarkshire2020-21</v>
      </c>
      <c r="B247" s="9" t="s">
        <v>29</v>
      </c>
      <c r="C247" t="s">
        <v>291</v>
      </c>
      <c r="D247">
        <v>366</v>
      </c>
      <c r="E247">
        <v>822293.6</v>
      </c>
      <c r="F247">
        <v>366</v>
      </c>
      <c r="G247">
        <v>822293.6</v>
      </c>
      <c r="H247">
        <v>0</v>
      </c>
      <c r="I247">
        <v>0</v>
      </c>
      <c r="J247">
        <v>10</v>
      </c>
      <c r="K247">
        <v>51528.55</v>
      </c>
      <c r="L247">
        <v>10</v>
      </c>
      <c r="M247">
        <v>51528.55</v>
      </c>
      <c r="N247">
        <v>0</v>
      </c>
      <c r="O247">
        <v>0</v>
      </c>
      <c r="P247">
        <v>0</v>
      </c>
      <c r="Q247">
        <v>0</v>
      </c>
      <c r="R247">
        <v>0</v>
      </c>
      <c r="S247">
        <v>0</v>
      </c>
      <c r="T247">
        <v>0</v>
      </c>
      <c r="U247">
        <v>0</v>
      </c>
      <c r="V247">
        <v>0</v>
      </c>
      <c r="W247">
        <v>0</v>
      </c>
      <c r="X247">
        <v>0</v>
      </c>
      <c r="Y247">
        <v>0</v>
      </c>
      <c r="Z247">
        <v>0</v>
      </c>
      <c r="AA247">
        <v>0</v>
      </c>
      <c r="AB247">
        <v>376</v>
      </c>
      <c r="AC247">
        <v>873822.15</v>
      </c>
      <c r="AD247">
        <v>376</v>
      </c>
      <c r="AE247">
        <v>873822.15</v>
      </c>
      <c r="AF247">
        <v>0</v>
      </c>
      <c r="AG247">
        <v>0</v>
      </c>
    </row>
    <row r="248" spans="1:33" x14ac:dyDescent="0.25">
      <c r="A248" t="str">
        <f t="shared" si="12"/>
        <v>Stirling2020-21</v>
      </c>
      <c r="B248" s="9" t="s">
        <v>30</v>
      </c>
      <c r="C248" t="s">
        <v>291</v>
      </c>
      <c r="D248">
        <v>58</v>
      </c>
      <c r="E248">
        <v>399939</v>
      </c>
      <c r="F248">
        <v>58</v>
      </c>
      <c r="G248">
        <v>399939</v>
      </c>
      <c r="H248">
        <v>0</v>
      </c>
      <c r="I248">
        <v>0</v>
      </c>
      <c r="J248">
        <v>0</v>
      </c>
      <c r="K248">
        <v>0</v>
      </c>
      <c r="L248">
        <v>0</v>
      </c>
      <c r="M248">
        <v>0</v>
      </c>
      <c r="N248">
        <v>0</v>
      </c>
      <c r="O248">
        <v>0</v>
      </c>
      <c r="P248">
        <v>0</v>
      </c>
      <c r="Q248">
        <v>0</v>
      </c>
      <c r="R248">
        <v>0</v>
      </c>
      <c r="S248">
        <v>0</v>
      </c>
      <c r="T248">
        <v>0</v>
      </c>
      <c r="U248">
        <v>0</v>
      </c>
      <c r="V248">
        <v>0</v>
      </c>
      <c r="W248">
        <v>0</v>
      </c>
      <c r="X248">
        <v>0</v>
      </c>
      <c r="Y248">
        <v>0</v>
      </c>
      <c r="Z248">
        <v>0</v>
      </c>
      <c r="AA248">
        <v>0</v>
      </c>
      <c r="AB248">
        <v>58</v>
      </c>
      <c r="AC248">
        <v>399939</v>
      </c>
      <c r="AD248">
        <v>58</v>
      </c>
      <c r="AE248">
        <v>399939</v>
      </c>
      <c r="AF248">
        <v>0</v>
      </c>
      <c r="AG248">
        <v>0</v>
      </c>
    </row>
    <row r="249" spans="1:33" x14ac:dyDescent="0.25">
      <c r="A249" t="str">
        <f t="shared" si="12"/>
        <v>West Dunbartonshire2020-21</v>
      </c>
      <c r="B249" s="9" t="s">
        <v>31</v>
      </c>
      <c r="C249" t="s">
        <v>291</v>
      </c>
      <c r="D249">
        <v>23</v>
      </c>
      <c r="E249">
        <v>80514</v>
      </c>
      <c r="F249">
        <v>23</v>
      </c>
      <c r="G249">
        <v>80514</v>
      </c>
      <c r="H249">
        <v>0</v>
      </c>
      <c r="I249">
        <v>0</v>
      </c>
      <c r="J249">
        <v>0</v>
      </c>
      <c r="K249">
        <v>0</v>
      </c>
      <c r="L249">
        <v>0</v>
      </c>
      <c r="M249">
        <v>0</v>
      </c>
      <c r="N249">
        <v>0</v>
      </c>
      <c r="O249">
        <v>0</v>
      </c>
      <c r="P249">
        <v>0</v>
      </c>
      <c r="Q249">
        <v>0</v>
      </c>
      <c r="R249">
        <v>0</v>
      </c>
      <c r="S249">
        <v>0</v>
      </c>
      <c r="T249">
        <v>0</v>
      </c>
      <c r="U249">
        <v>0</v>
      </c>
      <c r="V249">
        <v>0</v>
      </c>
      <c r="W249">
        <v>0</v>
      </c>
      <c r="X249">
        <v>0</v>
      </c>
      <c r="Y249">
        <v>0</v>
      </c>
      <c r="Z249">
        <v>0</v>
      </c>
      <c r="AA249">
        <v>0</v>
      </c>
      <c r="AB249">
        <v>23</v>
      </c>
      <c r="AC249">
        <v>80514</v>
      </c>
      <c r="AD249">
        <v>23</v>
      </c>
      <c r="AE249">
        <v>80514</v>
      </c>
      <c r="AF249">
        <v>0</v>
      </c>
      <c r="AG249">
        <v>0</v>
      </c>
    </row>
    <row r="250" spans="1:33" x14ac:dyDescent="0.25">
      <c r="A250" t="str">
        <f t="shared" si="12"/>
        <v>West Lothian2020-21</v>
      </c>
      <c r="B250" s="9" t="s">
        <v>32</v>
      </c>
      <c r="C250" t="s">
        <v>291</v>
      </c>
      <c r="D250">
        <v>75</v>
      </c>
      <c r="E250">
        <v>329629</v>
      </c>
      <c r="F250">
        <v>75</v>
      </c>
      <c r="G250">
        <v>329629</v>
      </c>
      <c r="H250">
        <v>0</v>
      </c>
      <c r="I250">
        <v>0</v>
      </c>
      <c r="J250">
        <v>0</v>
      </c>
      <c r="K250">
        <v>0</v>
      </c>
      <c r="L250">
        <v>0</v>
      </c>
      <c r="M250">
        <v>0</v>
      </c>
      <c r="N250">
        <v>0</v>
      </c>
      <c r="O250">
        <v>0</v>
      </c>
      <c r="P250">
        <v>0</v>
      </c>
      <c r="Q250">
        <v>0</v>
      </c>
      <c r="R250">
        <v>0</v>
      </c>
      <c r="S250">
        <v>0</v>
      </c>
      <c r="T250">
        <v>0</v>
      </c>
      <c r="U250">
        <v>0</v>
      </c>
      <c r="V250">
        <v>0</v>
      </c>
      <c r="W250">
        <v>0</v>
      </c>
      <c r="X250">
        <v>0</v>
      </c>
      <c r="Y250">
        <v>0</v>
      </c>
      <c r="Z250">
        <v>0</v>
      </c>
      <c r="AA250">
        <v>0</v>
      </c>
      <c r="AB250">
        <v>75</v>
      </c>
      <c r="AC250">
        <v>329629</v>
      </c>
      <c r="AD250">
        <v>75</v>
      </c>
      <c r="AE250">
        <v>329629</v>
      </c>
      <c r="AF250">
        <v>0</v>
      </c>
      <c r="AG250">
        <v>0</v>
      </c>
    </row>
    <row r="251" spans="1:33" x14ac:dyDescent="0.25">
      <c r="A251" t="str">
        <f>B251&amp;C251</f>
        <v>Scotland2020-21</v>
      </c>
      <c r="B251" s="9" t="s">
        <v>33</v>
      </c>
      <c r="C251" t="s">
        <v>291</v>
      </c>
      <c r="D251" s="12">
        <f>SUM(D219:D250)</f>
        <v>3013</v>
      </c>
      <c r="E251" s="12">
        <f>SUM(E219:E250)</f>
        <v>13189943.129999997</v>
      </c>
      <c r="F251" s="12">
        <f t="shared" ref="F251:AG251" si="13">SUM(F219:F250)</f>
        <v>3013</v>
      </c>
      <c r="G251" s="12">
        <f t="shared" si="13"/>
        <v>13189943.129999997</v>
      </c>
      <c r="H251" s="12">
        <f t="shared" si="13"/>
        <v>0</v>
      </c>
      <c r="I251" s="12">
        <f t="shared" si="13"/>
        <v>0</v>
      </c>
      <c r="J251" s="12">
        <f t="shared" si="13"/>
        <v>12</v>
      </c>
      <c r="K251" s="12">
        <f t="shared" si="13"/>
        <v>68698.55</v>
      </c>
      <c r="L251" s="12">
        <f t="shared" si="13"/>
        <v>12</v>
      </c>
      <c r="M251" s="12">
        <f t="shared" si="13"/>
        <v>68698.55</v>
      </c>
      <c r="N251" s="12">
        <f t="shared" si="13"/>
        <v>0</v>
      </c>
      <c r="O251" s="12">
        <f t="shared" si="13"/>
        <v>0</v>
      </c>
      <c r="P251" s="12">
        <f t="shared" si="13"/>
        <v>3</v>
      </c>
      <c r="Q251" s="12">
        <f t="shared" si="13"/>
        <v>4536</v>
      </c>
      <c r="R251" s="12">
        <f t="shared" si="13"/>
        <v>3</v>
      </c>
      <c r="S251" s="12">
        <f t="shared" si="13"/>
        <v>4536</v>
      </c>
      <c r="T251" s="12">
        <f t="shared" si="13"/>
        <v>0</v>
      </c>
      <c r="U251" s="12">
        <f t="shared" si="13"/>
        <v>0</v>
      </c>
      <c r="V251" s="12">
        <f t="shared" si="13"/>
        <v>64</v>
      </c>
      <c r="W251" s="12">
        <f t="shared" si="13"/>
        <v>273241</v>
      </c>
      <c r="X251" s="12">
        <f t="shared" si="13"/>
        <v>64</v>
      </c>
      <c r="Y251" s="12">
        <f t="shared" si="13"/>
        <v>273241</v>
      </c>
      <c r="Z251" s="12">
        <f t="shared" si="13"/>
        <v>0</v>
      </c>
      <c r="AA251" s="12">
        <f t="shared" si="13"/>
        <v>0</v>
      </c>
      <c r="AB251" s="12">
        <f t="shared" si="13"/>
        <v>3092</v>
      </c>
      <c r="AC251" s="12">
        <f t="shared" si="13"/>
        <v>13536418.679999998</v>
      </c>
      <c r="AD251" s="12">
        <f t="shared" si="13"/>
        <v>3092</v>
      </c>
      <c r="AE251" s="12">
        <f t="shared" si="13"/>
        <v>13536418.679999998</v>
      </c>
      <c r="AF251" s="12">
        <f t="shared" si="13"/>
        <v>0</v>
      </c>
      <c r="AG251" s="12">
        <f t="shared" si="13"/>
        <v>0</v>
      </c>
    </row>
    <row r="252" spans="1:33" x14ac:dyDescent="0.25">
      <c r="A252" t="str">
        <f t="shared" ref="A252:A284" si="14">B252&amp;C252</f>
        <v>Aberdeen City2021-22</v>
      </c>
      <c r="B252" t="s">
        <v>1</v>
      </c>
      <c r="C252" t="s">
        <v>295</v>
      </c>
      <c r="D252" s="59">
        <v>156</v>
      </c>
      <c r="E252" s="59">
        <v>589181.96</v>
      </c>
      <c r="F252" s="59">
        <v>156</v>
      </c>
      <c r="G252" s="59">
        <v>589181.96</v>
      </c>
      <c r="H252" s="59">
        <v>0</v>
      </c>
      <c r="I252" s="59">
        <v>0</v>
      </c>
      <c r="J252" s="59">
        <v>0</v>
      </c>
      <c r="K252" s="59">
        <v>0</v>
      </c>
      <c r="L252" s="59">
        <v>0</v>
      </c>
      <c r="M252" s="59">
        <v>0</v>
      </c>
      <c r="N252" s="59">
        <v>0</v>
      </c>
      <c r="O252" s="59">
        <v>0</v>
      </c>
      <c r="P252" s="59">
        <v>0</v>
      </c>
      <c r="Q252" s="59">
        <v>0</v>
      </c>
      <c r="R252" s="59">
        <v>0</v>
      </c>
      <c r="S252" s="59">
        <v>0</v>
      </c>
      <c r="T252" s="59">
        <v>0</v>
      </c>
      <c r="U252" s="59">
        <v>0</v>
      </c>
      <c r="V252" s="59">
        <v>0</v>
      </c>
      <c r="W252" s="59">
        <v>0</v>
      </c>
      <c r="X252" s="59">
        <v>0</v>
      </c>
      <c r="Y252" s="59">
        <v>0</v>
      </c>
      <c r="Z252" s="59">
        <v>0</v>
      </c>
      <c r="AA252" s="59">
        <v>0</v>
      </c>
      <c r="AB252" s="59">
        <v>156</v>
      </c>
      <c r="AC252" s="59">
        <v>589181.96</v>
      </c>
      <c r="AD252" s="59">
        <v>156</v>
      </c>
      <c r="AE252" s="59">
        <v>589181.96</v>
      </c>
      <c r="AF252" s="59">
        <v>0</v>
      </c>
      <c r="AG252" s="59">
        <v>0</v>
      </c>
    </row>
    <row r="253" spans="1:33" x14ac:dyDescent="0.25">
      <c r="A253" t="str">
        <f t="shared" si="14"/>
        <v>Aberdeenshire2021-22</v>
      </c>
      <c r="B253" t="s">
        <v>2</v>
      </c>
      <c r="C253" t="s">
        <v>295</v>
      </c>
      <c r="D253" s="59">
        <v>228</v>
      </c>
      <c r="E253" s="59">
        <v>1164000</v>
      </c>
      <c r="F253" s="59">
        <v>228</v>
      </c>
      <c r="G253" s="59">
        <v>1164000</v>
      </c>
      <c r="H253" s="59">
        <v>0</v>
      </c>
      <c r="I253" s="59">
        <v>0</v>
      </c>
      <c r="J253" s="59">
        <v>0</v>
      </c>
      <c r="K253" s="59">
        <v>0</v>
      </c>
      <c r="L253" s="59">
        <v>0</v>
      </c>
      <c r="M253" s="59">
        <v>0</v>
      </c>
      <c r="N253" s="59">
        <v>0</v>
      </c>
      <c r="O253" s="59">
        <v>0</v>
      </c>
      <c r="P253" s="59">
        <v>0</v>
      </c>
      <c r="Q253" s="59">
        <v>0</v>
      </c>
      <c r="R253" s="59">
        <v>0</v>
      </c>
      <c r="S253" s="59">
        <v>0</v>
      </c>
      <c r="T253" s="59">
        <v>0</v>
      </c>
      <c r="U253" s="59">
        <v>0</v>
      </c>
      <c r="V253" s="59">
        <v>0</v>
      </c>
      <c r="W253" s="59">
        <v>0</v>
      </c>
      <c r="X253" s="59">
        <v>0</v>
      </c>
      <c r="Y253" s="59">
        <v>0</v>
      </c>
      <c r="Z253" s="59">
        <v>0</v>
      </c>
      <c r="AA253" s="59">
        <v>0</v>
      </c>
      <c r="AB253" s="59">
        <v>228</v>
      </c>
      <c r="AC253" s="59">
        <v>1164000</v>
      </c>
      <c r="AD253" s="59">
        <v>228</v>
      </c>
      <c r="AE253" s="59">
        <v>1164000</v>
      </c>
      <c r="AF253" s="59">
        <v>0</v>
      </c>
      <c r="AG253" s="59">
        <v>0</v>
      </c>
    </row>
    <row r="254" spans="1:33" x14ac:dyDescent="0.25">
      <c r="A254" t="str">
        <f t="shared" si="14"/>
        <v>Angus2021-22</v>
      </c>
      <c r="B254" t="s">
        <v>3</v>
      </c>
      <c r="C254" t="s">
        <v>295</v>
      </c>
      <c r="D254" s="59">
        <v>77</v>
      </c>
      <c r="E254" s="59">
        <v>314591</v>
      </c>
      <c r="F254" s="59">
        <v>77</v>
      </c>
      <c r="G254" s="59">
        <v>314591</v>
      </c>
      <c r="H254" s="59">
        <v>0</v>
      </c>
      <c r="I254" s="59">
        <v>0</v>
      </c>
      <c r="J254" s="59">
        <v>0</v>
      </c>
      <c r="K254" s="59">
        <v>0</v>
      </c>
      <c r="L254" s="59">
        <v>0</v>
      </c>
      <c r="M254" s="59">
        <v>0</v>
      </c>
      <c r="N254" s="59">
        <v>0</v>
      </c>
      <c r="O254" s="59">
        <v>0</v>
      </c>
      <c r="P254" s="59">
        <v>0</v>
      </c>
      <c r="Q254" s="59">
        <v>0</v>
      </c>
      <c r="R254" s="59">
        <v>0</v>
      </c>
      <c r="S254" s="59">
        <v>0</v>
      </c>
      <c r="T254" s="59">
        <v>0</v>
      </c>
      <c r="U254" s="59">
        <v>0</v>
      </c>
      <c r="V254" s="59">
        <v>0</v>
      </c>
      <c r="W254" s="59">
        <v>0</v>
      </c>
      <c r="X254" s="59">
        <v>0</v>
      </c>
      <c r="Y254" s="59">
        <v>0</v>
      </c>
      <c r="Z254" s="59">
        <v>0</v>
      </c>
      <c r="AA254" s="59">
        <v>0</v>
      </c>
      <c r="AB254" s="59">
        <v>77</v>
      </c>
      <c r="AC254" s="59">
        <v>314591</v>
      </c>
      <c r="AD254" s="59">
        <v>77</v>
      </c>
      <c r="AE254" s="59">
        <v>314591</v>
      </c>
      <c r="AF254" s="59">
        <v>0</v>
      </c>
      <c r="AG254" s="59">
        <v>0</v>
      </c>
    </row>
    <row r="255" spans="1:33" x14ac:dyDescent="0.25">
      <c r="A255" t="str">
        <f t="shared" si="14"/>
        <v>Argyll &amp; Bute2021-22</v>
      </c>
      <c r="B255" t="s">
        <v>4</v>
      </c>
      <c r="C255" t="s">
        <v>295</v>
      </c>
      <c r="D255" s="59">
        <v>83</v>
      </c>
      <c r="E255" s="59">
        <v>502994</v>
      </c>
      <c r="F255" s="59">
        <v>83</v>
      </c>
      <c r="G255" s="59">
        <v>502994</v>
      </c>
      <c r="H255" s="59">
        <v>0</v>
      </c>
      <c r="I255" s="59">
        <v>0</v>
      </c>
      <c r="J255" s="59">
        <v>0</v>
      </c>
      <c r="K255" s="59">
        <v>0</v>
      </c>
      <c r="L255" s="59">
        <v>0</v>
      </c>
      <c r="M255" s="59">
        <v>0</v>
      </c>
      <c r="N255" s="59">
        <v>0</v>
      </c>
      <c r="O255" s="59">
        <v>0</v>
      </c>
      <c r="P255" s="59">
        <v>0</v>
      </c>
      <c r="Q255" s="59">
        <v>0</v>
      </c>
      <c r="R255" s="59">
        <v>0</v>
      </c>
      <c r="S255" s="59">
        <v>0</v>
      </c>
      <c r="T255" s="59">
        <v>0</v>
      </c>
      <c r="U255" s="59">
        <v>0</v>
      </c>
      <c r="V255" s="59">
        <v>0</v>
      </c>
      <c r="W255" s="59">
        <v>0</v>
      </c>
      <c r="X255" s="59">
        <v>0</v>
      </c>
      <c r="Y255" s="59">
        <v>0</v>
      </c>
      <c r="Z255" s="59">
        <v>0</v>
      </c>
      <c r="AA255" s="59">
        <v>0</v>
      </c>
      <c r="AB255" s="59">
        <v>83</v>
      </c>
      <c r="AC255" s="59">
        <v>502994</v>
      </c>
      <c r="AD255" s="59">
        <v>83</v>
      </c>
      <c r="AE255" s="59">
        <v>502994</v>
      </c>
      <c r="AF255" s="59">
        <v>0</v>
      </c>
      <c r="AG255" s="59">
        <v>0</v>
      </c>
    </row>
    <row r="256" spans="1:33" x14ac:dyDescent="0.25">
      <c r="A256" t="str">
        <f t="shared" si="14"/>
        <v>Clackmannanshire2021-22</v>
      </c>
      <c r="B256" t="s">
        <v>5</v>
      </c>
      <c r="C256" t="s">
        <v>295</v>
      </c>
      <c r="D256" s="59">
        <v>24</v>
      </c>
      <c r="E256" s="59">
        <v>125042</v>
      </c>
      <c r="F256" s="59">
        <v>24</v>
      </c>
      <c r="G256" s="59">
        <v>125042</v>
      </c>
      <c r="H256" s="59">
        <v>0</v>
      </c>
      <c r="I256" s="59">
        <v>0</v>
      </c>
      <c r="J256" s="59">
        <v>0</v>
      </c>
      <c r="K256" s="59">
        <v>0</v>
      </c>
      <c r="L256" s="59">
        <v>0</v>
      </c>
      <c r="M256" s="59">
        <v>0</v>
      </c>
      <c r="N256" s="59">
        <v>0</v>
      </c>
      <c r="O256" s="59">
        <v>0</v>
      </c>
      <c r="P256" s="59">
        <v>0</v>
      </c>
      <c r="Q256" s="59">
        <v>0</v>
      </c>
      <c r="R256" s="59">
        <v>0</v>
      </c>
      <c r="S256" s="59">
        <v>0</v>
      </c>
      <c r="T256" s="59">
        <v>0</v>
      </c>
      <c r="U256" s="59">
        <v>0</v>
      </c>
      <c r="V256" s="59">
        <v>0</v>
      </c>
      <c r="W256" s="59">
        <v>0</v>
      </c>
      <c r="X256" s="59">
        <v>0</v>
      </c>
      <c r="Y256" s="59">
        <v>0</v>
      </c>
      <c r="Z256" s="59">
        <v>0</v>
      </c>
      <c r="AA256" s="59">
        <v>0</v>
      </c>
      <c r="AB256" s="59">
        <v>24</v>
      </c>
      <c r="AC256" s="59">
        <v>125042</v>
      </c>
      <c r="AD256" s="59">
        <v>24</v>
      </c>
      <c r="AE256" s="59">
        <v>125042</v>
      </c>
      <c r="AF256" s="59">
        <v>0</v>
      </c>
      <c r="AG256" s="59">
        <v>0</v>
      </c>
    </row>
    <row r="257" spans="1:33" x14ac:dyDescent="0.25">
      <c r="A257" t="str">
        <f t="shared" si="14"/>
        <v>Dumfries &amp; Galloway2021-22</v>
      </c>
      <c r="B257" t="s">
        <v>6</v>
      </c>
      <c r="C257" t="s">
        <v>295</v>
      </c>
      <c r="D257" s="59">
        <v>219</v>
      </c>
      <c r="E257" s="59">
        <v>1061790</v>
      </c>
      <c r="F257" s="59">
        <v>219</v>
      </c>
      <c r="G257" s="59">
        <v>1061790</v>
      </c>
      <c r="H257" s="59">
        <v>0</v>
      </c>
      <c r="I257" s="59">
        <v>0</v>
      </c>
      <c r="J257" s="59">
        <v>0</v>
      </c>
      <c r="K257" s="59">
        <v>0</v>
      </c>
      <c r="L257" s="59">
        <v>0</v>
      </c>
      <c r="M257" s="59">
        <v>0</v>
      </c>
      <c r="N257" s="59">
        <v>0</v>
      </c>
      <c r="O257" s="59">
        <v>0</v>
      </c>
      <c r="P257" s="59">
        <v>0</v>
      </c>
      <c r="Q257" s="59">
        <v>0</v>
      </c>
      <c r="R257" s="59">
        <v>0</v>
      </c>
      <c r="S257" s="59">
        <v>0</v>
      </c>
      <c r="T257" s="59">
        <v>0</v>
      </c>
      <c r="U257" s="59">
        <v>0</v>
      </c>
      <c r="V257" s="59">
        <v>0</v>
      </c>
      <c r="W257" s="59">
        <v>0</v>
      </c>
      <c r="X257" s="59">
        <v>0</v>
      </c>
      <c r="Y257" s="59">
        <v>0</v>
      </c>
      <c r="Z257" s="59">
        <v>0</v>
      </c>
      <c r="AA257" s="59">
        <v>0</v>
      </c>
      <c r="AB257" s="59">
        <v>219</v>
      </c>
      <c r="AC257" s="59">
        <v>1061790</v>
      </c>
      <c r="AD257" s="59">
        <v>219</v>
      </c>
      <c r="AE257" s="59">
        <v>1061790</v>
      </c>
      <c r="AF257" s="59">
        <v>0</v>
      </c>
      <c r="AG257" s="59">
        <v>0</v>
      </c>
    </row>
    <row r="258" spans="1:33" x14ac:dyDescent="0.25">
      <c r="A258" t="str">
        <f t="shared" si="14"/>
        <v>Dundee City2021-22</v>
      </c>
      <c r="B258" t="s">
        <v>7</v>
      </c>
      <c r="C258" t="s">
        <v>295</v>
      </c>
      <c r="D258" s="59">
        <v>96</v>
      </c>
      <c r="E258" s="59">
        <v>300229</v>
      </c>
      <c r="F258" s="59">
        <v>96</v>
      </c>
      <c r="G258" s="59">
        <v>300229</v>
      </c>
      <c r="H258" s="59">
        <v>0</v>
      </c>
      <c r="I258" s="59">
        <v>0</v>
      </c>
      <c r="J258" s="59">
        <v>0</v>
      </c>
      <c r="K258" s="59">
        <v>0</v>
      </c>
      <c r="L258" s="59">
        <v>0</v>
      </c>
      <c r="M258" s="59">
        <v>0</v>
      </c>
      <c r="N258" s="59">
        <v>0</v>
      </c>
      <c r="O258" s="59">
        <v>0</v>
      </c>
      <c r="P258" s="59">
        <v>0</v>
      </c>
      <c r="Q258" s="59">
        <v>0</v>
      </c>
      <c r="R258" s="59">
        <v>0</v>
      </c>
      <c r="S258" s="59">
        <v>0</v>
      </c>
      <c r="T258" s="59">
        <v>0</v>
      </c>
      <c r="U258" s="59">
        <v>0</v>
      </c>
      <c r="V258" s="59">
        <v>0</v>
      </c>
      <c r="W258" s="59">
        <v>0</v>
      </c>
      <c r="X258" s="59">
        <v>0</v>
      </c>
      <c r="Y258" s="59">
        <v>0</v>
      </c>
      <c r="Z258" s="59">
        <v>0</v>
      </c>
      <c r="AA258" s="59">
        <v>0</v>
      </c>
      <c r="AB258" s="59">
        <v>96</v>
      </c>
      <c r="AC258" s="59">
        <v>300229</v>
      </c>
      <c r="AD258" s="59">
        <v>96</v>
      </c>
      <c r="AE258" s="59">
        <v>300229</v>
      </c>
      <c r="AF258" s="59">
        <v>0</v>
      </c>
      <c r="AG258" s="59">
        <v>0</v>
      </c>
    </row>
    <row r="259" spans="1:33" x14ac:dyDescent="0.25">
      <c r="A259" t="str">
        <f t="shared" si="14"/>
        <v>East Ayrshire2021-22</v>
      </c>
      <c r="B259" t="s">
        <v>8</v>
      </c>
      <c r="C259" t="s">
        <v>295</v>
      </c>
      <c r="D259" s="59">
        <v>145</v>
      </c>
      <c r="E259" s="59">
        <v>519406</v>
      </c>
      <c r="F259" s="59">
        <v>145</v>
      </c>
      <c r="G259" s="59">
        <v>519406</v>
      </c>
      <c r="H259" s="59">
        <v>0</v>
      </c>
      <c r="I259" s="59">
        <v>0</v>
      </c>
      <c r="J259" s="59">
        <v>2</v>
      </c>
      <c r="K259" s="59">
        <v>67650</v>
      </c>
      <c r="L259" s="59">
        <v>2</v>
      </c>
      <c r="M259" s="59">
        <v>67650</v>
      </c>
      <c r="N259" s="59">
        <v>0</v>
      </c>
      <c r="O259" s="59">
        <v>0</v>
      </c>
      <c r="P259" s="59">
        <v>0</v>
      </c>
      <c r="Q259" s="59">
        <v>0</v>
      </c>
      <c r="R259" s="59">
        <v>0</v>
      </c>
      <c r="S259" s="59">
        <v>0</v>
      </c>
      <c r="T259" s="59">
        <v>0</v>
      </c>
      <c r="U259" s="59">
        <v>0</v>
      </c>
      <c r="V259" s="59">
        <v>0</v>
      </c>
      <c r="W259" s="59">
        <v>0</v>
      </c>
      <c r="X259" s="59">
        <v>0</v>
      </c>
      <c r="Y259" s="59">
        <v>0</v>
      </c>
      <c r="Z259" s="59">
        <v>0</v>
      </c>
      <c r="AA259" s="59">
        <v>0</v>
      </c>
      <c r="AB259" s="59">
        <v>147</v>
      </c>
      <c r="AC259" s="59">
        <v>587056</v>
      </c>
      <c r="AD259" s="59">
        <v>147</v>
      </c>
      <c r="AE259" s="59">
        <v>587056</v>
      </c>
      <c r="AF259" s="59">
        <v>0</v>
      </c>
      <c r="AG259" s="59">
        <v>0</v>
      </c>
    </row>
    <row r="260" spans="1:33" x14ac:dyDescent="0.25">
      <c r="A260" t="str">
        <f t="shared" si="14"/>
        <v>East Dunbartonshire2021-22</v>
      </c>
      <c r="B260" t="s">
        <v>9</v>
      </c>
      <c r="C260" t="s">
        <v>295</v>
      </c>
      <c r="D260" s="59">
        <v>0</v>
      </c>
      <c r="E260" s="59">
        <v>0</v>
      </c>
      <c r="F260" s="59">
        <v>0</v>
      </c>
      <c r="G260" s="59">
        <v>0</v>
      </c>
      <c r="H260" s="59">
        <v>0</v>
      </c>
      <c r="I260" s="59">
        <v>0</v>
      </c>
      <c r="J260" s="59">
        <v>3</v>
      </c>
      <c r="K260" s="59">
        <v>26153.599999999999</v>
      </c>
      <c r="L260" s="59">
        <v>3</v>
      </c>
      <c r="M260" s="59">
        <v>26153.599999999999</v>
      </c>
      <c r="N260" s="59">
        <v>0</v>
      </c>
      <c r="O260" s="59">
        <v>0</v>
      </c>
      <c r="P260" s="59">
        <v>21</v>
      </c>
      <c r="Q260" s="59">
        <v>83579</v>
      </c>
      <c r="R260" s="59">
        <v>21</v>
      </c>
      <c r="S260" s="59">
        <v>83579</v>
      </c>
      <c r="T260" s="59">
        <v>0</v>
      </c>
      <c r="U260" s="59">
        <v>0</v>
      </c>
      <c r="V260" s="59">
        <v>0</v>
      </c>
      <c r="W260" s="59">
        <v>0</v>
      </c>
      <c r="X260" s="59">
        <v>0</v>
      </c>
      <c r="Y260" s="59">
        <v>0</v>
      </c>
      <c r="Z260" s="59">
        <v>0</v>
      </c>
      <c r="AA260" s="59">
        <v>0</v>
      </c>
      <c r="AB260" s="59">
        <v>24</v>
      </c>
      <c r="AC260" s="59">
        <v>109732.6</v>
      </c>
      <c r="AD260" s="59">
        <v>24</v>
      </c>
      <c r="AE260" s="59">
        <v>109732.6</v>
      </c>
      <c r="AF260" s="59">
        <v>0</v>
      </c>
      <c r="AG260" s="59">
        <v>0</v>
      </c>
    </row>
    <row r="261" spans="1:33" x14ac:dyDescent="0.25">
      <c r="A261" t="str">
        <f t="shared" si="14"/>
        <v>East Lothian2021-22</v>
      </c>
      <c r="B261" t="s">
        <v>10</v>
      </c>
      <c r="C261" t="s">
        <v>295</v>
      </c>
      <c r="D261" s="59">
        <v>0</v>
      </c>
      <c r="E261" s="59">
        <v>0</v>
      </c>
      <c r="F261" s="59">
        <v>0</v>
      </c>
      <c r="G261" s="59">
        <v>0</v>
      </c>
      <c r="H261" s="59">
        <v>0</v>
      </c>
      <c r="I261" s="59">
        <v>0</v>
      </c>
      <c r="J261" s="59">
        <v>0</v>
      </c>
      <c r="K261" s="59">
        <v>0</v>
      </c>
      <c r="L261" s="59">
        <v>0</v>
      </c>
      <c r="M261" s="59">
        <v>0</v>
      </c>
      <c r="N261" s="59">
        <v>0</v>
      </c>
      <c r="O261" s="59">
        <v>0</v>
      </c>
      <c r="P261" s="59">
        <v>0</v>
      </c>
      <c r="Q261" s="59">
        <v>0</v>
      </c>
      <c r="R261" s="59">
        <v>0</v>
      </c>
      <c r="S261" s="59">
        <v>0</v>
      </c>
      <c r="T261" s="59">
        <v>0</v>
      </c>
      <c r="U261" s="59">
        <v>0</v>
      </c>
      <c r="V261" s="59">
        <v>44</v>
      </c>
      <c r="W261" s="59">
        <v>399186</v>
      </c>
      <c r="X261" s="59">
        <v>44</v>
      </c>
      <c r="Y261" s="59">
        <v>399186</v>
      </c>
      <c r="Z261" s="59">
        <v>0</v>
      </c>
      <c r="AA261" s="59">
        <v>0</v>
      </c>
      <c r="AB261" s="59">
        <v>44</v>
      </c>
      <c r="AC261" s="59">
        <v>399186</v>
      </c>
      <c r="AD261" s="59">
        <v>44</v>
      </c>
      <c r="AE261" s="59">
        <v>399186</v>
      </c>
      <c r="AF261" s="59">
        <v>0</v>
      </c>
      <c r="AG261" s="59">
        <v>0</v>
      </c>
    </row>
    <row r="262" spans="1:33" x14ac:dyDescent="0.25">
      <c r="A262" t="str">
        <f t="shared" si="14"/>
        <v>East Renfrewshire2021-22</v>
      </c>
      <c r="B262" t="s">
        <v>11</v>
      </c>
      <c r="C262" t="s">
        <v>295</v>
      </c>
      <c r="D262" s="59">
        <v>50</v>
      </c>
      <c r="E262" s="59">
        <v>246517</v>
      </c>
      <c r="F262" s="59">
        <v>50</v>
      </c>
      <c r="G262" s="59">
        <v>246517</v>
      </c>
      <c r="H262" s="59">
        <v>0</v>
      </c>
      <c r="I262" s="59">
        <v>0</v>
      </c>
      <c r="J262" s="59">
        <v>0</v>
      </c>
      <c r="K262" s="59">
        <v>0</v>
      </c>
      <c r="L262" s="59">
        <v>0</v>
      </c>
      <c r="M262" s="59">
        <v>0</v>
      </c>
      <c r="N262" s="59">
        <v>0</v>
      </c>
      <c r="O262" s="59">
        <v>0</v>
      </c>
      <c r="P262" s="59">
        <v>0</v>
      </c>
      <c r="Q262" s="59">
        <v>0</v>
      </c>
      <c r="R262" s="59">
        <v>0</v>
      </c>
      <c r="S262" s="59">
        <v>0</v>
      </c>
      <c r="T262" s="59">
        <v>0</v>
      </c>
      <c r="U262" s="59">
        <v>0</v>
      </c>
      <c r="V262" s="59">
        <v>1</v>
      </c>
      <c r="W262" s="59">
        <v>420</v>
      </c>
      <c r="X262" s="59">
        <v>1</v>
      </c>
      <c r="Y262" s="59">
        <v>420</v>
      </c>
      <c r="Z262" s="59">
        <v>0</v>
      </c>
      <c r="AA262" s="59">
        <v>0</v>
      </c>
      <c r="AB262" s="59">
        <v>51</v>
      </c>
      <c r="AC262" s="59">
        <v>246937</v>
      </c>
      <c r="AD262" s="59">
        <v>51</v>
      </c>
      <c r="AE262" s="59">
        <v>246937</v>
      </c>
      <c r="AF262" s="59">
        <v>0</v>
      </c>
      <c r="AG262" s="59">
        <v>0</v>
      </c>
    </row>
    <row r="263" spans="1:33" x14ac:dyDescent="0.25">
      <c r="A263" t="str">
        <f t="shared" si="14"/>
        <v>Edinburgh, City of2021-22</v>
      </c>
      <c r="B263" t="s">
        <v>12</v>
      </c>
      <c r="C263" t="s">
        <v>295</v>
      </c>
      <c r="D263" s="59">
        <v>202</v>
      </c>
      <c r="E263" s="59">
        <v>901980</v>
      </c>
      <c r="F263" s="59">
        <v>202</v>
      </c>
      <c r="G263" s="59">
        <v>901980</v>
      </c>
      <c r="H263" s="59">
        <v>0</v>
      </c>
      <c r="I263" s="59">
        <v>0</v>
      </c>
      <c r="J263" s="59">
        <v>0</v>
      </c>
      <c r="K263" s="59">
        <v>0</v>
      </c>
      <c r="L263" s="59">
        <v>0</v>
      </c>
      <c r="M263" s="59">
        <v>0</v>
      </c>
      <c r="N263" s="59">
        <v>0</v>
      </c>
      <c r="O263" s="59">
        <v>0</v>
      </c>
      <c r="P263" s="59">
        <v>0</v>
      </c>
      <c r="Q263" s="59">
        <v>0</v>
      </c>
      <c r="R263" s="59">
        <v>0</v>
      </c>
      <c r="S263" s="59">
        <v>0</v>
      </c>
      <c r="T263" s="59">
        <v>0</v>
      </c>
      <c r="U263" s="59">
        <v>0</v>
      </c>
      <c r="V263" s="59">
        <v>0</v>
      </c>
      <c r="W263" s="59">
        <v>0</v>
      </c>
      <c r="X263" s="59">
        <v>0</v>
      </c>
      <c r="Y263" s="59">
        <v>0</v>
      </c>
      <c r="Z263" s="59">
        <v>0</v>
      </c>
      <c r="AA263" s="59">
        <v>0</v>
      </c>
      <c r="AB263" s="59">
        <v>202</v>
      </c>
      <c r="AC263" s="59">
        <v>901980</v>
      </c>
      <c r="AD263" s="59">
        <v>202</v>
      </c>
      <c r="AE263" s="59">
        <v>901980</v>
      </c>
      <c r="AF263" s="59">
        <v>0</v>
      </c>
      <c r="AG263" s="59">
        <v>0</v>
      </c>
    </row>
    <row r="264" spans="1:33" x14ac:dyDescent="0.25">
      <c r="A264" t="str">
        <f t="shared" si="14"/>
        <v>Falkirk2021-22</v>
      </c>
      <c r="B264" t="s">
        <v>14</v>
      </c>
      <c r="C264" t="s">
        <v>295</v>
      </c>
      <c r="D264" s="59">
        <v>52</v>
      </c>
      <c r="E264" s="59">
        <v>178230.06</v>
      </c>
      <c r="F264" s="59">
        <v>52</v>
      </c>
      <c r="G264" s="59">
        <v>178230.06</v>
      </c>
      <c r="H264" s="59">
        <v>0</v>
      </c>
      <c r="I264" s="59">
        <v>0</v>
      </c>
      <c r="J264" s="59">
        <v>2</v>
      </c>
      <c r="K264" s="59">
        <v>0</v>
      </c>
      <c r="L264" s="59">
        <v>2</v>
      </c>
      <c r="M264" s="59">
        <v>0</v>
      </c>
      <c r="N264" s="59">
        <v>0</v>
      </c>
      <c r="O264" s="59">
        <v>0</v>
      </c>
      <c r="P264" s="59">
        <v>0</v>
      </c>
      <c r="Q264" s="59">
        <v>0</v>
      </c>
      <c r="R264" s="59">
        <v>0</v>
      </c>
      <c r="S264" s="59">
        <v>0</v>
      </c>
      <c r="T264" s="59">
        <v>0</v>
      </c>
      <c r="U264" s="59">
        <v>0</v>
      </c>
      <c r="V264" s="59">
        <v>0</v>
      </c>
      <c r="W264" s="59">
        <v>0</v>
      </c>
      <c r="X264" s="59">
        <v>0</v>
      </c>
      <c r="Y264" s="59">
        <v>0</v>
      </c>
      <c r="Z264" s="59">
        <v>0</v>
      </c>
      <c r="AA264" s="59">
        <v>0</v>
      </c>
      <c r="AB264" s="59">
        <v>54</v>
      </c>
      <c r="AC264" s="59">
        <v>178230.06</v>
      </c>
      <c r="AD264" s="59">
        <v>54</v>
      </c>
      <c r="AE264" s="59">
        <v>178230.06</v>
      </c>
      <c r="AF264" s="59">
        <v>0</v>
      </c>
      <c r="AG264" s="59">
        <v>0</v>
      </c>
    </row>
    <row r="265" spans="1:33" x14ac:dyDescent="0.25">
      <c r="A265" t="str">
        <f t="shared" si="14"/>
        <v>Fife2021-22</v>
      </c>
      <c r="B265" t="s">
        <v>15</v>
      </c>
      <c r="C265" t="s">
        <v>295</v>
      </c>
      <c r="D265" s="59">
        <v>148</v>
      </c>
      <c r="E265" s="59">
        <v>530540</v>
      </c>
      <c r="F265" s="59">
        <v>148</v>
      </c>
      <c r="G265" s="59">
        <v>530540</v>
      </c>
      <c r="H265" s="59">
        <v>0</v>
      </c>
      <c r="I265" s="59">
        <v>0</v>
      </c>
      <c r="J265" s="59">
        <v>0</v>
      </c>
      <c r="K265" s="59">
        <v>0</v>
      </c>
      <c r="L265" s="59">
        <v>0</v>
      </c>
      <c r="M265" s="59">
        <v>0</v>
      </c>
      <c r="N265" s="59">
        <v>0</v>
      </c>
      <c r="O265" s="59">
        <v>0</v>
      </c>
      <c r="P265" s="59">
        <v>0</v>
      </c>
      <c r="Q265" s="59">
        <v>0</v>
      </c>
      <c r="R265" s="59">
        <v>0</v>
      </c>
      <c r="S265" s="59">
        <v>0</v>
      </c>
      <c r="T265" s="59">
        <v>0</v>
      </c>
      <c r="U265" s="59">
        <v>0</v>
      </c>
      <c r="V265" s="59">
        <v>0</v>
      </c>
      <c r="W265" s="59">
        <v>0</v>
      </c>
      <c r="X265" s="59">
        <v>0</v>
      </c>
      <c r="Y265" s="59">
        <v>0</v>
      </c>
      <c r="Z265" s="59">
        <v>0</v>
      </c>
      <c r="AA265" s="59">
        <v>0</v>
      </c>
      <c r="AB265" s="59">
        <v>148</v>
      </c>
      <c r="AC265" s="59">
        <v>530540</v>
      </c>
      <c r="AD265" s="59">
        <v>148</v>
      </c>
      <c r="AE265" s="59">
        <v>530540</v>
      </c>
      <c r="AF265" s="59">
        <v>0</v>
      </c>
      <c r="AG265" s="59">
        <v>0</v>
      </c>
    </row>
    <row r="266" spans="1:33" x14ac:dyDescent="0.25">
      <c r="A266" t="str">
        <f t="shared" si="14"/>
        <v>Glasgow City2021-22</v>
      </c>
      <c r="B266" t="s">
        <v>16</v>
      </c>
      <c r="C266" t="s">
        <v>295</v>
      </c>
      <c r="D266" s="59">
        <v>618</v>
      </c>
      <c r="E266" s="59">
        <v>2074490</v>
      </c>
      <c r="F266" s="59">
        <v>618</v>
      </c>
      <c r="G266" s="59">
        <v>2074490</v>
      </c>
      <c r="H266" s="59">
        <v>0</v>
      </c>
      <c r="I266" s="59">
        <v>0</v>
      </c>
      <c r="J266" s="59">
        <v>1</v>
      </c>
      <c r="K266" s="59">
        <v>40640.51</v>
      </c>
      <c r="L266" s="59">
        <v>1</v>
      </c>
      <c r="M266" s="59">
        <v>40640.51</v>
      </c>
      <c r="N266" s="59">
        <v>0</v>
      </c>
      <c r="O266" s="59">
        <v>0</v>
      </c>
      <c r="P266" s="59">
        <v>0</v>
      </c>
      <c r="Q266" s="59">
        <v>0</v>
      </c>
      <c r="R266" s="59">
        <v>0</v>
      </c>
      <c r="S266" s="59">
        <v>0</v>
      </c>
      <c r="T266" s="59">
        <v>0</v>
      </c>
      <c r="U266" s="59">
        <v>0</v>
      </c>
      <c r="V266" s="59">
        <v>0</v>
      </c>
      <c r="W266" s="59">
        <v>0</v>
      </c>
      <c r="X266" s="59">
        <v>0</v>
      </c>
      <c r="Y266" s="59">
        <v>0</v>
      </c>
      <c r="Z266" s="59">
        <v>0</v>
      </c>
      <c r="AA266" s="59">
        <v>0</v>
      </c>
      <c r="AB266" s="59">
        <v>619</v>
      </c>
      <c r="AC266" s="59">
        <v>2115130.5099999998</v>
      </c>
      <c r="AD266" s="59">
        <v>619</v>
      </c>
      <c r="AE266" s="59">
        <v>2115130.5099999998</v>
      </c>
      <c r="AF266" s="59">
        <v>0</v>
      </c>
      <c r="AG266" s="59">
        <v>0</v>
      </c>
    </row>
    <row r="267" spans="1:33" x14ac:dyDescent="0.25">
      <c r="A267" t="str">
        <f t="shared" si="14"/>
        <v>Highland2021-22</v>
      </c>
      <c r="B267" t="s">
        <v>17</v>
      </c>
      <c r="C267" t="s">
        <v>295</v>
      </c>
      <c r="D267" s="59">
        <v>200</v>
      </c>
      <c r="E267" s="59">
        <v>788497.18</v>
      </c>
      <c r="F267" s="59">
        <v>200</v>
      </c>
      <c r="G267" s="59">
        <v>788497.18</v>
      </c>
      <c r="H267" s="59">
        <v>0</v>
      </c>
      <c r="I267" s="59">
        <v>0</v>
      </c>
      <c r="J267" s="59">
        <v>0</v>
      </c>
      <c r="K267" s="59">
        <v>0</v>
      </c>
      <c r="L267" s="59">
        <v>0</v>
      </c>
      <c r="M267" s="59">
        <v>0</v>
      </c>
      <c r="N267" s="59">
        <v>0</v>
      </c>
      <c r="O267" s="59">
        <v>0</v>
      </c>
      <c r="P267" s="59">
        <v>0</v>
      </c>
      <c r="Q267" s="59">
        <v>0</v>
      </c>
      <c r="R267" s="59">
        <v>0</v>
      </c>
      <c r="S267" s="59">
        <v>0</v>
      </c>
      <c r="T267" s="59">
        <v>0</v>
      </c>
      <c r="U267" s="59">
        <v>0</v>
      </c>
      <c r="V267" s="59">
        <v>0</v>
      </c>
      <c r="W267" s="59">
        <v>0</v>
      </c>
      <c r="X267" s="59">
        <v>0</v>
      </c>
      <c r="Y267" s="59">
        <v>0</v>
      </c>
      <c r="Z267" s="59">
        <v>0</v>
      </c>
      <c r="AA267" s="59">
        <v>0</v>
      </c>
      <c r="AB267" s="59">
        <v>200</v>
      </c>
      <c r="AC267" s="59">
        <v>788497.18</v>
      </c>
      <c r="AD267" s="59">
        <v>200</v>
      </c>
      <c r="AE267" s="59">
        <v>788497.18</v>
      </c>
      <c r="AF267" s="59">
        <v>0</v>
      </c>
      <c r="AG267" s="59">
        <v>0</v>
      </c>
    </row>
    <row r="268" spans="1:33" x14ac:dyDescent="0.25">
      <c r="A268" t="str">
        <f t="shared" si="14"/>
        <v>Inverclyde2021-22</v>
      </c>
      <c r="B268" t="s">
        <v>18</v>
      </c>
      <c r="C268" t="s">
        <v>295</v>
      </c>
      <c r="D268" s="59">
        <v>160</v>
      </c>
      <c r="E268" s="59">
        <v>599595</v>
      </c>
      <c r="F268" s="59">
        <v>160</v>
      </c>
      <c r="G268" s="59">
        <v>599595</v>
      </c>
      <c r="H268" s="59">
        <v>0</v>
      </c>
      <c r="I268" s="59">
        <v>0</v>
      </c>
      <c r="J268" s="59">
        <v>0</v>
      </c>
      <c r="K268" s="59">
        <v>0</v>
      </c>
      <c r="L268" s="59">
        <v>0</v>
      </c>
      <c r="M268" s="59">
        <v>0</v>
      </c>
      <c r="N268" s="59">
        <v>0</v>
      </c>
      <c r="O268" s="59">
        <v>0</v>
      </c>
      <c r="P268" s="59">
        <v>1</v>
      </c>
      <c r="Q268" s="59">
        <v>3641</v>
      </c>
      <c r="R268" s="59">
        <v>1</v>
      </c>
      <c r="S268" s="59">
        <v>3641</v>
      </c>
      <c r="T268" s="59">
        <v>0</v>
      </c>
      <c r="U268" s="59">
        <v>0</v>
      </c>
      <c r="V268" s="59">
        <v>1</v>
      </c>
      <c r="W268" s="59">
        <v>180</v>
      </c>
      <c r="X268" s="59">
        <v>1</v>
      </c>
      <c r="Y268" s="59">
        <v>180</v>
      </c>
      <c r="Z268" s="59">
        <v>0</v>
      </c>
      <c r="AA268" s="59">
        <v>0</v>
      </c>
      <c r="AB268" s="59">
        <v>162</v>
      </c>
      <c r="AC268" s="59">
        <v>603416</v>
      </c>
      <c r="AD268" s="59">
        <v>162</v>
      </c>
      <c r="AE268" s="59">
        <v>603416</v>
      </c>
      <c r="AF268" s="59">
        <v>0</v>
      </c>
      <c r="AG268" s="59">
        <v>0</v>
      </c>
    </row>
    <row r="269" spans="1:33" x14ac:dyDescent="0.25">
      <c r="A269" t="str">
        <f t="shared" si="14"/>
        <v>Midlothian2021-22</v>
      </c>
      <c r="B269" t="s">
        <v>19</v>
      </c>
      <c r="C269" t="s">
        <v>295</v>
      </c>
      <c r="D269" s="59">
        <v>37</v>
      </c>
      <c r="E269" s="59">
        <v>189677</v>
      </c>
      <c r="F269" s="59">
        <v>37</v>
      </c>
      <c r="G269" s="59">
        <v>189677</v>
      </c>
      <c r="H269" s="59">
        <v>0</v>
      </c>
      <c r="I269" s="59">
        <v>0</v>
      </c>
      <c r="J269" s="59">
        <v>0</v>
      </c>
      <c r="K269" s="59">
        <v>0</v>
      </c>
      <c r="L269" s="59">
        <v>0</v>
      </c>
      <c r="M269" s="59">
        <v>0</v>
      </c>
      <c r="N269" s="59">
        <v>0</v>
      </c>
      <c r="O269" s="59">
        <v>0</v>
      </c>
      <c r="P269" s="59">
        <v>0</v>
      </c>
      <c r="Q269" s="59">
        <v>0</v>
      </c>
      <c r="R269" s="59">
        <v>0</v>
      </c>
      <c r="S269" s="59">
        <v>0</v>
      </c>
      <c r="T269" s="59">
        <v>0</v>
      </c>
      <c r="U269" s="59">
        <v>0</v>
      </c>
      <c r="V269" s="59">
        <v>0</v>
      </c>
      <c r="W269" s="59">
        <v>0</v>
      </c>
      <c r="X269" s="59">
        <v>0</v>
      </c>
      <c r="Y269" s="59">
        <v>0</v>
      </c>
      <c r="Z269" s="59">
        <v>0</v>
      </c>
      <c r="AA269" s="59">
        <v>0</v>
      </c>
      <c r="AB269" s="59">
        <v>37</v>
      </c>
      <c r="AC269" s="59">
        <v>189677</v>
      </c>
      <c r="AD269" s="59">
        <v>37</v>
      </c>
      <c r="AE269" s="59">
        <v>189677</v>
      </c>
      <c r="AF269" s="59">
        <v>0</v>
      </c>
      <c r="AG269" s="59">
        <v>0</v>
      </c>
    </row>
    <row r="270" spans="1:33" x14ac:dyDescent="0.25">
      <c r="A270" t="str">
        <f t="shared" si="14"/>
        <v>Moray2021-22</v>
      </c>
      <c r="B270" t="s">
        <v>20</v>
      </c>
      <c r="C270" t="s">
        <v>295</v>
      </c>
      <c r="D270" s="59">
        <v>49</v>
      </c>
      <c r="E270" s="59">
        <v>321000</v>
      </c>
      <c r="F270" s="59">
        <v>49</v>
      </c>
      <c r="G270" s="59">
        <v>321000</v>
      </c>
      <c r="H270" s="59">
        <v>0</v>
      </c>
      <c r="I270" s="59">
        <v>0</v>
      </c>
      <c r="J270" s="59">
        <v>1</v>
      </c>
      <c r="K270" s="59">
        <v>0</v>
      </c>
      <c r="L270" s="59">
        <v>1</v>
      </c>
      <c r="M270" s="59">
        <v>0</v>
      </c>
      <c r="N270" s="59">
        <v>0</v>
      </c>
      <c r="O270" s="59">
        <v>0</v>
      </c>
      <c r="P270" s="59">
        <v>0</v>
      </c>
      <c r="Q270" s="59">
        <v>0</v>
      </c>
      <c r="R270" s="59">
        <v>0</v>
      </c>
      <c r="S270" s="59">
        <v>0</v>
      </c>
      <c r="T270" s="59">
        <v>0</v>
      </c>
      <c r="U270" s="59">
        <v>0</v>
      </c>
      <c r="V270" s="59">
        <v>0</v>
      </c>
      <c r="W270" s="59">
        <v>0</v>
      </c>
      <c r="X270" s="59">
        <v>0</v>
      </c>
      <c r="Y270" s="59">
        <v>0</v>
      </c>
      <c r="Z270" s="59">
        <v>0</v>
      </c>
      <c r="AA270" s="59">
        <v>0</v>
      </c>
      <c r="AB270" s="59">
        <v>50</v>
      </c>
      <c r="AC270" s="59">
        <v>321000</v>
      </c>
      <c r="AD270" s="59">
        <v>50</v>
      </c>
      <c r="AE270" s="59">
        <v>321000</v>
      </c>
      <c r="AF270" s="59">
        <v>0</v>
      </c>
      <c r="AG270" s="59">
        <v>0</v>
      </c>
    </row>
    <row r="271" spans="1:33" x14ac:dyDescent="0.25">
      <c r="A271" t="str">
        <f t="shared" si="14"/>
        <v>Na h-Eileanan Siar2021-22</v>
      </c>
      <c r="B271" t="s">
        <v>269</v>
      </c>
      <c r="C271" t="s">
        <v>295</v>
      </c>
      <c r="D271" s="59">
        <v>105</v>
      </c>
      <c r="E271" s="59">
        <v>622672</v>
      </c>
      <c r="F271" s="59">
        <v>105</v>
      </c>
      <c r="G271" s="59">
        <v>622672</v>
      </c>
      <c r="H271" s="59">
        <v>0</v>
      </c>
      <c r="I271" s="59">
        <v>0</v>
      </c>
      <c r="J271" s="59">
        <v>0</v>
      </c>
      <c r="K271" s="59">
        <v>0</v>
      </c>
      <c r="L271" s="59">
        <v>0</v>
      </c>
      <c r="M271" s="59">
        <v>0</v>
      </c>
      <c r="N271" s="59">
        <v>0</v>
      </c>
      <c r="O271" s="59">
        <v>0</v>
      </c>
      <c r="P271" s="59">
        <v>0</v>
      </c>
      <c r="Q271" s="59">
        <v>0</v>
      </c>
      <c r="R271" s="59">
        <v>0</v>
      </c>
      <c r="S271" s="59">
        <v>0</v>
      </c>
      <c r="T271" s="59">
        <v>0</v>
      </c>
      <c r="U271" s="59">
        <v>0</v>
      </c>
      <c r="V271" s="59">
        <v>0</v>
      </c>
      <c r="W271" s="59">
        <v>0</v>
      </c>
      <c r="X271" s="59">
        <v>0</v>
      </c>
      <c r="Y271" s="59">
        <v>0</v>
      </c>
      <c r="Z271" s="59">
        <v>0</v>
      </c>
      <c r="AA271" s="59">
        <v>0</v>
      </c>
      <c r="AB271" s="59">
        <v>105</v>
      </c>
      <c r="AC271" s="59">
        <v>622672</v>
      </c>
      <c r="AD271" s="59">
        <v>105</v>
      </c>
      <c r="AE271" s="59">
        <v>622672</v>
      </c>
      <c r="AF271" s="59">
        <v>0</v>
      </c>
      <c r="AG271" s="59">
        <v>0</v>
      </c>
    </row>
    <row r="272" spans="1:33" x14ac:dyDescent="0.25">
      <c r="A272" t="str">
        <f t="shared" si="14"/>
        <v>North Ayrshire2021-22</v>
      </c>
      <c r="B272" t="s">
        <v>21</v>
      </c>
      <c r="C272" t="s">
        <v>295</v>
      </c>
      <c r="D272" s="59">
        <v>110</v>
      </c>
      <c r="E272" s="59">
        <v>543191</v>
      </c>
      <c r="F272" s="59">
        <v>110</v>
      </c>
      <c r="G272" s="59">
        <v>543191</v>
      </c>
      <c r="H272" s="59">
        <v>0</v>
      </c>
      <c r="I272" s="59">
        <v>0</v>
      </c>
      <c r="J272" s="59">
        <v>0</v>
      </c>
      <c r="K272" s="59">
        <v>0</v>
      </c>
      <c r="L272" s="59">
        <v>0</v>
      </c>
      <c r="M272" s="59">
        <v>0</v>
      </c>
      <c r="N272" s="59">
        <v>0</v>
      </c>
      <c r="O272" s="59">
        <v>0</v>
      </c>
      <c r="P272" s="59">
        <v>0</v>
      </c>
      <c r="Q272" s="59">
        <v>0</v>
      </c>
      <c r="R272" s="59">
        <v>0</v>
      </c>
      <c r="S272" s="59">
        <v>0</v>
      </c>
      <c r="T272" s="59">
        <v>0</v>
      </c>
      <c r="U272" s="59">
        <v>0</v>
      </c>
      <c r="V272" s="59">
        <v>0</v>
      </c>
      <c r="W272" s="59">
        <v>0</v>
      </c>
      <c r="X272" s="59">
        <v>0</v>
      </c>
      <c r="Y272" s="59">
        <v>0</v>
      </c>
      <c r="Z272" s="59">
        <v>0</v>
      </c>
      <c r="AA272" s="59">
        <v>0</v>
      </c>
      <c r="AB272" s="59">
        <v>110</v>
      </c>
      <c r="AC272" s="59">
        <v>543191</v>
      </c>
      <c r="AD272" s="59">
        <v>110</v>
      </c>
      <c r="AE272" s="59">
        <v>543191</v>
      </c>
      <c r="AF272" s="59">
        <v>0</v>
      </c>
      <c r="AG272" s="59">
        <v>0</v>
      </c>
    </row>
    <row r="273" spans="1:33" x14ac:dyDescent="0.25">
      <c r="A273" t="str">
        <f t="shared" si="14"/>
        <v>North Lanarkshire2021-22</v>
      </c>
      <c r="B273" t="s">
        <v>22</v>
      </c>
      <c r="C273" t="s">
        <v>295</v>
      </c>
      <c r="D273" s="59">
        <v>257</v>
      </c>
      <c r="E273" s="59">
        <v>1057916</v>
      </c>
      <c r="F273" s="59">
        <v>257</v>
      </c>
      <c r="G273" s="59">
        <v>1057916</v>
      </c>
      <c r="H273" s="59">
        <v>0</v>
      </c>
      <c r="I273" s="59">
        <v>0</v>
      </c>
      <c r="J273" s="59">
        <v>2</v>
      </c>
      <c r="K273" s="59">
        <v>20733</v>
      </c>
      <c r="L273" s="59">
        <v>2</v>
      </c>
      <c r="M273" s="59">
        <v>20733</v>
      </c>
      <c r="N273" s="59">
        <v>0</v>
      </c>
      <c r="O273" s="59">
        <v>0</v>
      </c>
      <c r="P273" s="59">
        <v>0</v>
      </c>
      <c r="Q273" s="59">
        <v>0</v>
      </c>
      <c r="R273" s="59">
        <v>0</v>
      </c>
      <c r="S273" s="59">
        <v>0</v>
      </c>
      <c r="T273" s="59">
        <v>0</v>
      </c>
      <c r="U273" s="59">
        <v>0</v>
      </c>
      <c r="V273" s="59">
        <v>0</v>
      </c>
      <c r="W273" s="59">
        <v>0</v>
      </c>
      <c r="X273" s="59">
        <v>0</v>
      </c>
      <c r="Y273" s="59">
        <v>0</v>
      </c>
      <c r="Z273" s="59">
        <v>0</v>
      </c>
      <c r="AA273" s="59">
        <v>0</v>
      </c>
      <c r="AB273" s="59">
        <v>259</v>
      </c>
      <c r="AC273" s="59">
        <v>1078649</v>
      </c>
      <c r="AD273" s="59">
        <v>259</v>
      </c>
      <c r="AE273" s="59">
        <v>1078649</v>
      </c>
      <c r="AF273" s="59">
        <v>0</v>
      </c>
      <c r="AG273" s="59">
        <v>0</v>
      </c>
    </row>
    <row r="274" spans="1:33" x14ac:dyDescent="0.25">
      <c r="A274" t="str">
        <f t="shared" si="14"/>
        <v>Orkney2021-22</v>
      </c>
      <c r="B274" t="s">
        <v>23</v>
      </c>
      <c r="C274" t="s">
        <v>295</v>
      </c>
      <c r="D274" s="59">
        <v>47</v>
      </c>
      <c r="E274" s="59">
        <v>111278</v>
      </c>
      <c r="F274" s="59">
        <v>47</v>
      </c>
      <c r="G274" s="59">
        <v>111278</v>
      </c>
      <c r="H274" s="59">
        <v>0</v>
      </c>
      <c r="I274" s="59">
        <v>0</v>
      </c>
      <c r="J274" s="59">
        <v>0</v>
      </c>
      <c r="K274" s="59">
        <v>10912</v>
      </c>
      <c r="L274" s="59">
        <v>0</v>
      </c>
      <c r="M274" s="59">
        <v>10912</v>
      </c>
      <c r="N274" s="59">
        <v>0</v>
      </c>
      <c r="O274" s="59">
        <v>0</v>
      </c>
      <c r="P274" s="59">
        <v>0</v>
      </c>
      <c r="Q274" s="59">
        <v>0</v>
      </c>
      <c r="R274" s="59">
        <v>0</v>
      </c>
      <c r="S274" s="59">
        <v>0</v>
      </c>
      <c r="T274" s="59">
        <v>0</v>
      </c>
      <c r="U274" s="59">
        <v>0</v>
      </c>
      <c r="V274" s="59">
        <v>33</v>
      </c>
      <c r="W274" s="59">
        <v>66192</v>
      </c>
      <c r="X274" s="59">
        <v>33</v>
      </c>
      <c r="Y274" s="59">
        <v>66192</v>
      </c>
      <c r="Z274" s="59">
        <v>0</v>
      </c>
      <c r="AA274" s="59">
        <v>0</v>
      </c>
      <c r="AB274" s="59">
        <v>80</v>
      </c>
      <c r="AC274" s="59">
        <v>188382</v>
      </c>
      <c r="AD274" s="59">
        <v>80</v>
      </c>
      <c r="AE274" s="59">
        <v>188382</v>
      </c>
      <c r="AF274" s="59">
        <v>0</v>
      </c>
      <c r="AG274" s="59">
        <v>0</v>
      </c>
    </row>
    <row r="275" spans="1:33" x14ac:dyDescent="0.25">
      <c r="A275" t="str">
        <f t="shared" si="14"/>
        <v>Perth &amp; Kinross2021-22</v>
      </c>
      <c r="B275" t="s">
        <v>24</v>
      </c>
      <c r="C275" t="s">
        <v>295</v>
      </c>
      <c r="D275" s="59">
        <v>155</v>
      </c>
      <c r="E275" s="59">
        <v>539842</v>
      </c>
      <c r="F275" s="59">
        <v>155</v>
      </c>
      <c r="G275" s="59">
        <v>539842</v>
      </c>
      <c r="H275" s="59">
        <v>0</v>
      </c>
      <c r="I275" s="59">
        <v>0</v>
      </c>
      <c r="J275" s="59">
        <v>0</v>
      </c>
      <c r="K275" s="59">
        <v>0</v>
      </c>
      <c r="L275" s="59">
        <v>0</v>
      </c>
      <c r="M275" s="59">
        <v>0</v>
      </c>
      <c r="N275" s="59">
        <v>0</v>
      </c>
      <c r="O275" s="59">
        <v>0</v>
      </c>
      <c r="P275" s="59">
        <v>0</v>
      </c>
      <c r="Q275" s="59">
        <v>0</v>
      </c>
      <c r="R275" s="59">
        <v>0</v>
      </c>
      <c r="S275" s="59">
        <v>0</v>
      </c>
      <c r="T275" s="59">
        <v>0</v>
      </c>
      <c r="U275" s="59">
        <v>0</v>
      </c>
      <c r="V275" s="59">
        <v>0</v>
      </c>
      <c r="W275" s="59">
        <v>0</v>
      </c>
      <c r="X275" s="59">
        <v>0</v>
      </c>
      <c r="Y275" s="59">
        <v>0</v>
      </c>
      <c r="Z275" s="59">
        <v>0</v>
      </c>
      <c r="AA275" s="59">
        <v>0</v>
      </c>
      <c r="AB275" s="59">
        <v>155</v>
      </c>
      <c r="AC275" s="59">
        <v>539842</v>
      </c>
      <c r="AD275" s="59">
        <v>155</v>
      </c>
      <c r="AE275" s="59">
        <v>539842</v>
      </c>
      <c r="AF275" s="59">
        <v>0</v>
      </c>
      <c r="AG275" s="59">
        <v>0</v>
      </c>
    </row>
    <row r="276" spans="1:33" x14ac:dyDescent="0.25">
      <c r="A276" t="str">
        <f t="shared" si="14"/>
        <v>Renfrewshire2021-22</v>
      </c>
      <c r="B276" t="s">
        <v>25</v>
      </c>
      <c r="C276" t="s">
        <v>295</v>
      </c>
      <c r="D276" s="59">
        <v>145</v>
      </c>
      <c r="E276" s="59">
        <v>596000</v>
      </c>
      <c r="F276" s="59">
        <v>145</v>
      </c>
      <c r="G276" s="59">
        <v>596000</v>
      </c>
      <c r="H276" s="59">
        <v>0</v>
      </c>
      <c r="I276" s="59">
        <v>0</v>
      </c>
      <c r="J276" s="59">
        <v>0</v>
      </c>
      <c r="K276" s="59">
        <v>0</v>
      </c>
      <c r="L276" s="59">
        <v>0</v>
      </c>
      <c r="M276" s="59">
        <v>0</v>
      </c>
      <c r="N276" s="59">
        <v>0</v>
      </c>
      <c r="O276" s="59">
        <v>0</v>
      </c>
      <c r="P276" s="59">
        <v>0</v>
      </c>
      <c r="Q276" s="59">
        <v>0</v>
      </c>
      <c r="R276" s="59">
        <v>0</v>
      </c>
      <c r="S276" s="59">
        <v>0</v>
      </c>
      <c r="T276" s="59">
        <v>0</v>
      </c>
      <c r="U276" s="59">
        <v>0</v>
      </c>
      <c r="V276" s="59">
        <v>0</v>
      </c>
      <c r="W276" s="59">
        <v>0</v>
      </c>
      <c r="X276" s="59">
        <v>0</v>
      </c>
      <c r="Y276" s="59">
        <v>0</v>
      </c>
      <c r="Z276" s="59">
        <v>0</v>
      </c>
      <c r="AA276" s="59">
        <v>0</v>
      </c>
      <c r="AB276" s="59">
        <v>145</v>
      </c>
      <c r="AC276" s="59">
        <v>596000</v>
      </c>
      <c r="AD276" s="59">
        <v>145</v>
      </c>
      <c r="AE276" s="59">
        <v>596000</v>
      </c>
      <c r="AF276" s="59">
        <v>0</v>
      </c>
      <c r="AG276" s="59">
        <v>0</v>
      </c>
    </row>
    <row r="277" spans="1:33" x14ac:dyDescent="0.25">
      <c r="A277" t="str">
        <f t="shared" si="14"/>
        <v>Scottish Borders, The2021-22</v>
      </c>
      <c r="B277" t="s">
        <v>26</v>
      </c>
      <c r="C277" t="s">
        <v>295</v>
      </c>
      <c r="D277" s="59">
        <v>33</v>
      </c>
      <c r="E277" s="59">
        <v>129273.37</v>
      </c>
      <c r="F277" s="59">
        <v>33</v>
      </c>
      <c r="G277" s="59">
        <v>129273.37</v>
      </c>
      <c r="H277" s="59">
        <v>0</v>
      </c>
      <c r="I277" s="59">
        <v>0</v>
      </c>
      <c r="J277" s="59">
        <v>0</v>
      </c>
      <c r="K277" s="59">
        <v>0</v>
      </c>
      <c r="L277" s="59">
        <v>0</v>
      </c>
      <c r="M277" s="59">
        <v>0</v>
      </c>
      <c r="N277" s="59">
        <v>0</v>
      </c>
      <c r="O277" s="59">
        <v>0</v>
      </c>
      <c r="P277" s="59">
        <v>0</v>
      </c>
      <c r="Q277" s="59">
        <v>0</v>
      </c>
      <c r="R277" s="59">
        <v>0</v>
      </c>
      <c r="S277" s="59">
        <v>0</v>
      </c>
      <c r="T277" s="59">
        <v>0</v>
      </c>
      <c r="U277" s="59">
        <v>0</v>
      </c>
      <c r="V277" s="59">
        <v>0</v>
      </c>
      <c r="W277" s="59">
        <v>0</v>
      </c>
      <c r="X277" s="59">
        <v>0</v>
      </c>
      <c r="Y277" s="59">
        <v>0</v>
      </c>
      <c r="Z277" s="59">
        <v>0</v>
      </c>
      <c r="AA277" s="59">
        <v>0</v>
      </c>
      <c r="AB277" s="59">
        <v>33</v>
      </c>
      <c r="AC277" s="59">
        <v>129273.37</v>
      </c>
      <c r="AD277" s="59">
        <v>33</v>
      </c>
      <c r="AE277" s="59">
        <v>129273.37</v>
      </c>
      <c r="AF277" s="59">
        <v>0</v>
      </c>
      <c r="AG277" s="59">
        <v>0</v>
      </c>
    </row>
    <row r="278" spans="1:33" x14ac:dyDescent="0.25">
      <c r="A278" t="str">
        <f t="shared" si="14"/>
        <v>Shetland2021-22</v>
      </c>
      <c r="B278" t="s">
        <v>27</v>
      </c>
      <c r="C278" t="s">
        <v>295</v>
      </c>
      <c r="D278" s="59">
        <v>27</v>
      </c>
      <c r="E278" s="59">
        <v>202327</v>
      </c>
      <c r="F278" s="59">
        <v>27</v>
      </c>
      <c r="G278" s="59">
        <v>202327</v>
      </c>
      <c r="H278" s="59">
        <v>0</v>
      </c>
      <c r="I278" s="59">
        <v>0</v>
      </c>
      <c r="J278" s="59">
        <v>0</v>
      </c>
      <c r="K278" s="59">
        <v>0</v>
      </c>
      <c r="L278" s="59">
        <v>0</v>
      </c>
      <c r="M278" s="59">
        <v>0</v>
      </c>
      <c r="N278" s="59">
        <v>0</v>
      </c>
      <c r="O278" s="59">
        <v>0</v>
      </c>
      <c r="P278" s="59">
        <v>0</v>
      </c>
      <c r="Q278" s="59">
        <v>0</v>
      </c>
      <c r="R278" s="59">
        <v>0</v>
      </c>
      <c r="S278" s="59">
        <v>0</v>
      </c>
      <c r="T278" s="59">
        <v>0</v>
      </c>
      <c r="U278" s="59">
        <v>0</v>
      </c>
      <c r="V278" s="59">
        <v>0</v>
      </c>
      <c r="W278" s="59">
        <v>0</v>
      </c>
      <c r="X278" s="59">
        <v>0</v>
      </c>
      <c r="Y278" s="59">
        <v>0</v>
      </c>
      <c r="Z278" s="59">
        <v>0</v>
      </c>
      <c r="AA278" s="59">
        <v>0</v>
      </c>
      <c r="AB278" s="59">
        <v>27</v>
      </c>
      <c r="AC278" s="59">
        <v>202327</v>
      </c>
      <c r="AD278" s="59">
        <v>27</v>
      </c>
      <c r="AE278" s="59">
        <v>202327</v>
      </c>
      <c r="AF278" s="59">
        <v>0</v>
      </c>
      <c r="AG278" s="59">
        <v>0</v>
      </c>
    </row>
    <row r="279" spans="1:33" x14ac:dyDescent="0.25">
      <c r="A279" t="str">
        <f t="shared" si="14"/>
        <v>South Ayrshire2021-22</v>
      </c>
      <c r="B279" t="s">
        <v>28</v>
      </c>
      <c r="C279" t="s">
        <v>295</v>
      </c>
      <c r="D279" s="59">
        <v>141</v>
      </c>
      <c r="E279" s="59">
        <v>531267</v>
      </c>
      <c r="F279" s="59">
        <v>141</v>
      </c>
      <c r="G279" s="59">
        <v>531267</v>
      </c>
      <c r="H279" s="59">
        <v>0</v>
      </c>
      <c r="I279" s="59">
        <v>0</v>
      </c>
      <c r="J279" s="59">
        <v>0</v>
      </c>
      <c r="K279" s="59">
        <v>0</v>
      </c>
      <c r="L279" s="59">
        <v>0</v>
      </c>
      <c r="M279" s="59">
        <v>0</v>
      </c>
      <c r="N279" s="59">
        <v>0</v>
      </c>
      <c r="O279" s="59">
        <v>0</v>
      </c>
      <c r="P279" s="59">
        <v>0</v>
      </c>
      <c r="Q279" s="59">
        <v>0</v>
      </c>
      <c r="R279" s="59">
        <v>0</v>
      </c>
      <c r="S279" s="59">
        <v>0</v>
      </c>
      <c r="T279" s="59">
        <v>0</v>
      </c>
      <c r="U279" s="59">
        <v>0</v>
      </c>
      <c r="V279" s="59">
        <v>0</v>
      </c>
      <c r="W279" s="59">
        <v>0</v>
      </c>
      <c r="X279" s="59">
        <v>0</v>
      </c>
      <c r="Y279" s="59">
        <v>0</v>
      </c>
      <c r="Z279" s="59">
        <v>0</v>
      </c>
      <c r="AA279" s="59">
        <v>0</v>
      </c>
      <c r="AB279" s="59">
        <v>141</v>
      </c>
      <c r="AC279" s="59">
        <v>531267</v>
      </c>
      <c r="AD279" s="59">
        <v>141</v>
      </c>
      <c r="AE279" s="59">
        <v>531267</v>
      </c>
      <c r="AF279" s="59">
        <v>0</v>
      </c>
      <c r="AG279" s="59">
        <v>0</v>
      </c>
    </row>
    <row r="280" spans="1:33" x14ac:dyDescent="0.25">
      <c r="A280" t="str">
        <f t="shared" si="14"/>
        <v>South Lanarkshire2021-22</v>
      </c>
      <c r="B280" t="s">
        <v>29</v>
      </c>
      <c r="C280" t="s">
        <v>295</v>
      </c>
      <c r="D280" s="59">
        <v>315</v>
      </c>
      <c r="E280" s="59">
        <v>1231335.31</v>
      </c>
      <c r="F280" s="59">
        <v>315</v>
      </c>
      <c r="G280" s="59">
        <v>1231335.31</v>
      </c>
      <c r="H280" s="59">
        <v>0</v>
      </c>
      <c r="I280" s="59">
        <v>0</v>
      </c>
      <c r="J280" s="59">
        <v>3</v>
      </c>
      <c r="K280" s="59">
        <v>23432.3</v>
      </c>
      <c r="L280" s="59">
        <v>3</v>
      </c>
      <c r="M280" s="59">
        <v>23432.3</v>
      </c>
      <c r="N280" s="59">
        <v>0</v>
      </c>
      <c r="O280" s="59">
        <v>0</v>
      </c>
      <c r="P280" s="59">
        <v>0</v>
      </c>
      <c r="Q280" s="59">
        <v>0</v>
      </c>
      <c r="R280" s="59">
        <v>0</v>
      </c>
      <c r="S280" s="59">
        <v>0</v>
      </c>
      <c r="T280" s="59">
        <v>0</v>
      </c>
      <c r="U280" s="59">
        <v>0</v>
      </c>
      <c r="V280" s="59">
        <v>0</v>
      </c>
      <c r="W280" s="59">
        <v>0</v>
      </c>
      <c r="X280" s="59">
        <v>0</v>
      </c>
      <c r="Y280" s="59">
        <v>0</v>
      </c>
      <c r="Z280" s="59">
        <v>0</v>
      </c>
      <c r="AA280" s="59">
        <v>0</v>
      </c>
      <c r="AB280" s="59">
        <v>318</v>
      </c>
      <c r="AC280" s="59">
        <v>1254767.6100000001</v>
      </c>
      <c r="AD280" s="59">
        <v>318</v>
      </c>
      <c r="AE280" s="59">
        <v>1254767.6100000001</v>
      </c>
      <c r="AF280" s="59">
        <v>0</v>
      </c>
      <c r="AG280" s="59">
        <v>0</v>
      </c>
    </row>
    <row r="281" spans="1:33" x14ac:dyDescent="0.25">
      <c r="A281" t="str">
        <f t="shared" si="14"/>
        <v>Stirling2021-22</v>
      </c>
      <c r="B281" t="s">
        <v>30</v>
      </c>
      <c r="C281" t="s">
        <v>295</v>
      </c>
      <c r="D281" s="59">
        <v>86</v>
      </c>
      <c r="E281" s="59">
        <v>349227</v>
      </c>
      <c r="F281" s="59">
        <v>86</v>
      </c>
      <c r="G281" s="59">
        <v>349227</v>
      </c>
      <c r="H281" s="59">
        <v>0</v>
      </c>
      <c r="I281" s="59">
        <v>0</v>
      </c>
      <c r="J281" s="59">
        <v>0</v>
      </c>
      <c r="K281" s="59">
        <v>0</v>
      </c>
      <c r="L281" s="59">
        <v>0</v>
      </c>
      <c r="M281" s="59">
        <v>0</v>
      </c>
      <c r="N281" s="59">
        <v>0</v>
      </c>
      <c r="O281" s="59">
        <v>0</v>
      </c>
      <c r="P281" s="59">
        <v>0</v>
      </c>
      <c r="Q281" s="59">
        <v>0</v>
      </c>
      <c r="R281" s="59">
        <v>0</v>
      </c>
      <c r="S281" s="59">
        <v>0</v>
      </c>
      <c r="T281" s="59">
        <v>0</v>
      </c>
      <c r="U281" s="59">
        <v>0</v>
      </c>
      <c r="V281" s="59">
        <v>0</v>
      </c>
      <c r="W281" s="59">
        <v>0</v>
      </c>
      <c r="X281" s="59">
        <v>0</v>
      </c>
      <c r="Y281" s="59">
        <v>0</v>
      </c>
      <c r="Z281" s="59">
        <v>0</v>
      </c>
      <c r="AA281" s="59">
        <v>0</v>
      </c>
      <c r="AB281" s="59">
        <v>86</v>
      </c>
      <c r="AC281" s="59">
        <v>349227</v>
      </c>
      <c r="AD281" s="59">
        <v>86</v>
      </c>
      <c r="AE281" s="59">
        <v>349227</v>
      </c>
      <c r="AF281" s="59">
        <v>0</v>
      </c>
      <c r="AG281" s="59">
        <v>0</v>
      </c>
    </row>
    <row r="282" spans="1:33" x14ac:dyDescent="0.25">
      <c r="A282" t="str">
        <f t="shared" si="14"/>
        <v>West Dunbartonshire2021-22</v>
      </c>
      <c r="B282" t="s">
        <v>31</v>
      </c>
      <c r="C282" t="s">
        <v>295</v>
      </c>
      <c r="D282" s="59">
        <v>58</v>
      </c>
      <c r="E282" s="59">
        <v>203704</v>
      </c>
      <c r="F282" s="59">
        <v>58</v>
      </c>
      <c r="G282" s="59">
        <v>203704</v>
      </c>
      <c r="H282" s="59">
        <v>0</v>
      </c>
      <c r="I282" s="59">
        <v>0</v>
      </c>
      <c r="J282" s="59">
        <v>0</v>
      </c>
      <c r="K282" s="59">
        <v>0</v>
      </c>
      <c r="L282" s="59">
        <v>0</v>
      </c>
      <c r="M282" s="59">
        <v>0</v>
      </c>
      <c r="N282" s="59">
        <v>0</v>
      </c>
      <c r="O282" s="59">
        <v>0</v>
      </c>
      <c r="P282" s="59">
        <v>0</v>
      </c>
      <c r="Q282" s="59">
        <v>0</v>
      </c>
      <c r="R282" s="59">
        <v>0</v>
      </c>
      <c r="S282" s="59">
        <v>0</v>
      </c>
      <c r="T282" s="59">
        <v>0</v>
      </c>
      <c r="U282" s="59">
        <v>0</v>
      </c>
      <c r="V282" s="59">
        <v>0</v>
      </c>
      <c r="W282" s="59">
        <v>0</v>
      </c>
      <c r="X282" s="59">
        <v>0</v>
      </c>
      <c r="Y282" s="59">
        <v>0</v>
      </c>
      <c r="Z282" s="59">
        <v>0</v>
      </c>
      <c r="AA282" s="59">
        <v>0</v>
      </c>
      <c r="AB282" s="59">
        <v>58</v>
      </c>
      <c r="AC282" s="59">
        <v>203704</v>
      </c>
      <c r="AD282" s="59">
        <v>58</v>
      </c>
      <c r="AE282" s="59">
        <v>203704</v>
      </c>
      <c r="AF282" s="59">
        <v>0</v>
      </c>
      <c r="AG282" s="59">
        <v>0</v>
      </c>
    </row>
    <row r="283" spans="1:33" x14ac:dyDescent="0.25">
      <c r="A283" t="str">
        <f t="shared" si="14"/>
        <v>West Lothian2021-22</v>
      </c>
      <c r="B283" t="s">
        <v>32</v>
      </c>
      <c r="C283" t="s">
        <v>295</v>
      </c>
      <c r="D283" s="59">
        <v>206</v>
      </c>
      <c r="E283" s="59">
        <v>303946</v>
      </c>
      <c r="F283" s="59">
        <v>206</v>
      </c>
      <c r="G283" s="59">
        <v>303946</v>
      </c>
      <c r="H283" s="59">
        <v>0</v>
      </c>
      <c r="I283" s="59">
        <v>0</v>
      </c>
      <c r="J283" s="59">
        <v>6</v>
      </c>
      <c r="K283" s="59">
        <v>59580</v>
      </c>
      <c r="L283" s="59">
        <v>6</v>
      </c>
      <c r="M283" s="59">
        <v>59580</v>
      </c>
      <c r="N283" s="59">
        <v>0</v>
      </c>
      <c r="O283" s="59">
        <v>0</v>
      </c>
      <c r="P283" s="59">
        <v>0</v>
      </c>
      <c r="Q283" s="59">
        <v>0</v>
      </c>
      <c r="R283" s="59">
        <v>0</v>
      </c>
      <c r="S283" s="59">
        <v>0</v>
      </c>
      <c r="T283" s="59">
        <v>0</v>
      </c>
      <c r="U283" s="59">
        <v>0</v>
      </c>
      <c r="V283" s="59">
        <v>0</v>
      </c>
      <c r="W283" s="59">
        <v>0</v>
      </c>
      <c r="X283" s="59">
        <v>0</v>
      </c>
      <c r="Y283" s="59">
        <v>0</v>
      </c>
      <c r="Z283" s="59">
        <v>0</v>
      </c>
      <c r="AA283" s="59">
        <v>0</v>
      </c>
      <c r="AB283" s="59">
        <v>212</v>
      </c>
      <c r="AC283" s="59">
        <v>363526</v>
      </c>
      <c r="AD283" s="59">
        <v>212</v>
      </c>
      <c r="AE283" s="59">
        <v>363526</v>
      </c>
      <c r="AF283" s="59">
        <v>0</v>
      </c>
      <c r="AG283" s="59">
        <v>0</v>
      </c>
    </row>
    <row r="284" spans="1:33" x14ac:dyDescent="0.25">
      <c r="A284" t="str">
        <f t="shared" si="14"/>
        <v>Scotland2021-22</v>
      </c>
      <c r="B284" t="s">
        <v>33</v>
      </c>
      <c r="C284" t="s">
        <v>295</v>
      </c>
      <c r="D284" s="12">
        <f>SUM(D252:D283)</f>
        <v>4229</v>
      </c>
      <c r="E284" s="12">
        <f t="shared" ref="E284:AG284" si="15">SUM(E252:E283)</f>
        <v>16829738.879999999</v>
      </c>
      <c r="F284" s="12">
        <f t="shared" si="15"/>
        <v>4229</v>
      </c>
      <c r="G284" s="12">
        <f t="shared" si="15"/>
        <v>16829738.879999999</v>
      </c>
      <c r="H284" s="12">
        <f t="shared" si="15"/>
        <v>0</v>
      </c>
      <c r="I284" s="12">
        <f t="shared" si="15"/>
        <v>0</v>
      </c>
      <c r="J284" s="12">
        <f t="shared" si="15"/>
        <v>20</v>
      </c>
      <c r="K284" s="12">
        <f t="shared" si="15"/>
        <v>249101.41</v>
      </c>
      <c r="L284" s="12">
        <f t="shared" si="15"/>
        <v>20</v>
      </c>
      <c r="M284" s="12">
        <f t="shared" si="15"/>
        <v>249101.41</v>
      </c>
      <c r="N284" s="12">
        <f t="shared" si="15"/>
        <v>0</v>
      </c>
      <c r="O284" s="12">
        <f t="shared" si="15"/>
        <v>0</v>
      </c>
      <c r="P284" s="12">
        <f t="shared" si="15"/>
        <v>22</v>
      </c>
      <c r="Q284" s="12">
        <f t="shared" si="15"/>
        <v>87220</v>
      </c>
      <c r="R284" s="12">
        <f t="shared" si="15"/>
        <v>22</v>
      </c>
      <c r="S284" s="12">
        <f t="shared" si="15"/>
        <v>87220</v>
      </c>
      <c r="T284" s="12">
        <f t="shared" si="15"/>
        <v>0</v>
      </c>
      <c r="U284" s="12">
        <f t="shared" si="15"/>
        <v>0</v>
      </c>
      <c r="V284" s="12">
        <f t="shared" si="15"/>
        <v>79</v>
      </c>
      <c r="W284" s="12">
        <f t="shared" si="15"/>
        <v>465978</v>
      </c>
      <c r="X284" s="12">
        <f t="shared" si="15"/>
        <v>79</v>
      </c>
      <c r="Y284" s="12">
        <f t="shared" si="15"/>
        <v>465978</v>
      </c>
      <c r="Z284" s="12">
        <f t="shared" si="15"/>
        <v>0</v>
      </c>
      <c r="AA284" s="12">
        <f t="shared" si="15"/>
        <v>0</v>
      </c>
      <c r="AB284" s="12">
        <f t="shared" si="15"/>
        <v>4350</v>
      </c>
      <c r="AC284" s="12">
        <f t="shared" si="15"/>
        <v>17632038.289999999</v>
      </c>
      <c r="AD284" s="12">
        <f t="shared" si="15"/>
        <v>4350</v>
      </c>
      <c r="AE284" s="12">
        <f t="shared" si="15"/>
        <v>17632038.289999999</v>
      </c>
      <c r="AF284" s="12">
        <f t="shared" si="15"/>
        <v>0</v>
      </c>
      <c r="AG284" s="12">
        <f t="shared" si="15"/>
        <v>0</v>
      </c>
    </row>
    <row r="285" spans="1:33" x14ac:dyDescent="0.25">
      <c r="A285" t="str">
        <f t="shared" ref="A285:A317" si="16">B285&amp;C285</f>
        <v>Aberdeen City2022-23</v>
      </c>
      <c r="B285" t="s">
        <v>1</v>
      </c>
      <c r="C285" t="s">
        <v>296</v>
      </c>
      <c r="D285" s="61">
        <v>163</v>
      </c>
      <c r="E285" s="61">
        <v>790318.59</v>
      </c>
      <c r="F285" s="61">
        <v>163</v>
      </c>
      <c r="G285" s="61">
        <v>790318.59</v>
      </c>
      <c r="H285" s="61">
        <v>0</v>
      </c>
      <c r="I285" s="61">
        <v>0</v>
      </c>
      <c r="J285" s="61">
        <v>0</v>
      </c>
      <c r="K285" s="61">
        <v>0</v>
      </c>
      <c r="L285" s="61">
        <v>0</v>
      </c>
      <c r="M285" s="61">
        <v>0</v>
      </c>
      <c r="N285" s="61">
        <v>0</v>
      </c>
      <c r="O285" s="61">
        <v>0</v>
      </c>
      <c r="P285" s="61">
        <v>0</v>
      </c>
      <c r="Q285" s="61">
        <v>0</v>
      </c>
      <c r="R285" s="61">
        <v>0</v>
      </c>
      <c r="S285" s="61">
        <v>0</v>
      </c>
      <c r="T285" s="61">
        <v>0</v>
      </c>
      <c r="U285" s="61">
        <v>0</v>
      </c>
      <c r="V285" s="61">
        <v>0</v>
      </c>
      <c r="W285" s="61">
        <v>0</v>
      </c>
      <c r="X285" s="61">
        <v>0</v>
      </c>
      <c r="Y285" s="61">
        <v>0</v>
      </c>
      <c r="Z285" s="61">
        <v>0</v>
      </c>
      <c r="AA285" s="61">
        <v>0</v>
      </c>
      <c r="AB285" s="61">
        <v>163</v>
      </c>
      <c r="AC285" s="61">
        <v>790318.59</v>
      </c>
      <c r="AD285" s="61">
        <v>163</v>
      </c>
      <c r="AE285" s="61">
        <v>790318.59</v>
      </c>
      <c r="AF285" s="61">
        <v>0</v>
      </c>
      <c r="AG285" s="61">
        <v>0</v>
      </c>
    </row>
    <row r="286" spans="1:33" x14ac:dyDescent="0.25">
      <c r="A286" t="str">
        <f t="shared" si="16"/>
        <v>Aberdeenshire2022-23</v>
      </c>
      <c r="B286" t="s">
        <v>2</v>
      </c>
      <c r="C286" t="s">
        <v>296</v>
      </c>
      <c r="D286" s="61">
        <v>212</v>
      </c>
      <c r="E286" s="61">
        <v>1142947</v>
      </c>
      <c r="F286" s="61">
        <v>212</v>
      </c>
      <c r="G286" s="61">
        <v>1142947</v>
      </c>
      <c r="H286" s="61">
        <v>0</v>
      </c>
      <c r="I286" s="61">
        <v>0</v>
      </c>
      <c r="J286" s="61">
        <v>0</v>
      </c>
      <c r="K286" s="61">
        <v>0</v>
      </c>
      <c r="L286" s="61">
        <v>0</v>
      </c>
      <c r="M286" s="61">
        <v>0</v>
      </c>
      <c r="N286" s="61">
        <v>0</v>
      </c>
      <c r="O286" s="61">
        <v>0</v>
      </c>
      <c r="P286" s="61">
        <v>0</v>
      </c>
      <c r="Q286" s="61">
        <v>0</v>
      </c>
      <c r="R286" s="61">
        <v>0</v>
      </c>
      <c r="S286" s="61">
        <v>0</v>
      </c>
      <c r="T286" s="61">
        <v>0</v>
      </c>
      <c r="U286" s="61">
        <v>0</v>
      </c>
      <c r="V286" s="61">
        <v>0</v>
      </c>
      <c r="W286" s="61">
        <v>0</v>
      </c>
      <c r="X286" s="61">
        <v>0</v>
      </c>
      <c r="Y286" s="61">
        <v>0</v>
      </c>
      <c r="Z286" s="61">
        <v>0</v>
      </c>
      <c r="AA286" s="61">
        <v>0</v>
      </c>
      <c r="AB286" s="61">
        <v>212</v>
      </c>
      <c r="AC286" s="61">
        <v>1142947</v>
      </c>
      <c r="AD286" s="61">
        <v>212</v>
      </c>
      <c r="AE286" s="61">
        <v>1142947</v>
      </c>
      <c r="AF286" s="61">
        <v>0</v>
      </c>
      <c r="AG286" s="61">
        <v>0</v>
      </c>
    </row>
    <row r="287" spans="1:33" x14ac:dyDescent="0.25">
      <c r="A287" t="str">
        <f t="shared" si="16"/>
        <v>Angus2022-23</v>
      </c>
      <c r="B287" t="s">
        <v>3</v>
      </c>
      <c r="C287" t="s">
        <v>296</v>
      </c>
      <c r="D287" s="61">
        <v>59</v>
      </c>
      <c r="E287" s="61">
        <v>254718</v>
      </c>
      <c r="F287" s="61">
        <v>59</v>
      </c>
      <c r="G287" s="61">
        <v>254718</v>
      </c>
      <c r="H287" s="61">
        <v>0</v>
      </c>
      <c r="I287" s="61">
        <v>0</v>
      </c>
      <c r="J287" s="61">
        <v>0</v>
      </c>
      <c r="K287" s="61">
        <v>0</v>
      </c>
      <c r="L287" s="61">
        <v>0</v>
      </c>
      <c r="M287" s="61">
        <v>0</v>
      </c>
      <c r="N287" s="61">
        <v>0</v>
      </c>
      <c r="O287" s="61">
        <v>0</v>
      </c>
      <c r="P287" s="61">
        <v>0</v>
      </c>
      <c r="Q287" s="61">
        <v>0</v>
      </c>
      <c r="R287" s="61">
        <v>0</v>
      </c>
      <c r="S287" s="61">
        <v>0</v>
      </c>
      <c r="T287" s="61">
        <v>0</v>
      </c>
      <c r="U287" s="61">
        <v>0</v>
      </c>
      <c r="V287" s="61">
        <v>0</v>
      </c>
      <c r="W287" s="61">
        <v>0</v>
      </c>
      <c r="X287" s="61">
        <v>0</v>
      </c>
      <c r="Y287" s="61">
        <v>0</v>
      </c>
      <c r="Z287" s="61">
        <v>0</v>
      </c>
      <c r="AA287" s="61">
        <v>0</v>
      </c>
      <c r="AB287" s="61">
        <v>59</v>
      </c>
      <c r="AC287" s="61">
        <v>254718</v>
      </c>
      <c r="AD287" s="61">
        <v>59</v>
      </c>
      <c r="AE287" s="61">
        <v>254718</v>
      </c>
      <c r="AF287" s="61">
        <v>0</v>
      </c>
      <c r="AG287" s="61">
        <v>0</v>
      </c>
    </row>
    <row r="288" spans="1:33" x14ac:dyDescent="0.25">
      <c r="A288" t="str">
        <f t="shared" si="16"/>
        <v>Argyll &amp; Bute2022-23</v>
      </c>
      <c r="B288" t="s">
        <v>4</v>
      </c>
      <c r="C288" t="s">
        <v>296</v>
      </c>
      <c r="D288" s="61">
        <v>74</v>
      </c>
      <c r="E288" s="61">
        <v>379504</v>
      </c>
      <c r="F288" s="61">
        <v>74</v>
      </c>
      <c r="G288" s="61">
        <v>379504</v>
      </c>
      <c r="H288" s="61">
        <v>0</v>
      </c>
      <c r="I288" s="61">
        <v>0</v>
      </c>
      <c r="J288" s="61">
        <v>0</v>
      </c>
      <c r="K288" s="61">
        <v>0</v>
      </c>
      <c r="L288" s="61">
        <v>0</v>
      </c>
      <c r="M288" s="61">
        <v>0</v>
      </c>
      <c r="N288" s="61">
        <v>0</v>
      </c>
      <c r="O288" s="61">
        <v>0</v>
      </c>
      <c r="P288" s="61">
        <v>0</v>
      </c>
      <c r="Q288" s="61">
        <v>0</v>
      </c>
      <c r="R288" s="61">
        <v>0</v>
      </c>
      <c r="S288" s="61">
        <v>0</v>
      </c>
      <c r="T288" s="61">
        <v>0</v>
      </c>
      <c r="U288" s="61">
        <v>0</v>
      </c>
      <c r="V288" s="61">
        <v>0</v>
      </c>
      <c r="W288" s="61">
        <v>0</v>
      </c>
      <c r="X288" s="61">
        <v>0</v>
      </c>
      <c r="Y288" s="61">
        <v>0</v>
      </c>
      <c r="Z288" s="61">
        <v>0</v>
      </c>
      <c r="AA288" s="61">
        <v>0</v>
      </c>
      <c r="AB288" s="61">
        <v>74</v>
      </c>
      <c r="AC288" s="61">
        <v>379504</v>
      </c>
      <c r="AD288" s="61">
        <v>74</v>
      </c>
      <c r="AE288" s="61">
        <v>379504</v>
      </c>
      <c r="AF288" s="61">
        <v>0</v>
      </c>
      <c r="AG288" s="61">
        <v>0</v>
      </c>
    </row>
    <row r="289" spans="1:33" x14ac:dyDescent="0.25">
      <c r="A289" t="str">
        <f t="shared" si="16"/>
        <v>Clackmannanshire2022-23</v>
      </c>
      <c r="B289" t="s">
        <v>5</v>
      </c>
      <c r="C289" t="s">
        <v>296</v>
      </c>
      <c r="D289" s="61">
        <v>19</v>
      </c>
      <c r="E289" s="61">
        <v>122547</v>
      </c>
      <c r="F289" s="61">
        <v>19</v>
      </c>
      <c r="G289" s="61">
        <v>122547</v>
      </c>
      <c r="H289" s="61">
        <v>0</v>
      </c>
      <c r="I289" s="61">
        <v>0</v>
      </c>
      <c r="J289" s="61">
        <v>0</v>
      </c>
      <c r="K289" s="61">
        <v>0</v>
      </c>
      <c r="L289" s="61">
        <v>0</v>
      </c>
      <c r="M289" s="61">
        <v>0</v>
      </c>
      <c r="N289" s="61">
        <v>0</v>
      </c>
      <c r="O289" s="61">
        <v>0</v>
      </c>
      <c r="P289" s="61">
        <v>0</v>
      </c>
      <c r="Q289" s="61">
        <v>0</v>
      </c>
      <c r="R289" s="61">
        <v>0</v>
      </c>
      <c r="S289" s="61">
        <v>0</v>
      </c>
      <c r="T289" s="61">
        <v>0</v>
      </c>
      <c r="U289" s="61">
        <v>0</v>
      </c>
      <c r="V289" s="61">
        <v>0</v>
      </c>
      <c r="W289" s="61">
        <v>0</v>
      </c>
      <c r="X289" s="61">
        <v>0</v>
      </c>
      <c r="Y289" s="61">
        <v>0</v>
      </c>
      <c r="Z289" s="61">
        <v>0</v>
      </c>
      <c r="AA289" s="61">
        <v>0</v>
      </c>
      <c r="AB289" s="61">
        <v>19</v>
      </c>
      <c r="AC289" s="61">
        <v>122547</v>
      </c>
      <c r="AD289" s="61">
        <v>19</v>
      </c>
      <c r="AE289" s="61">
        <v>122547</v>
      </c>
      <c r="AF289" s="61">
        <v>0</v>
      </c>
      <c r="AG289" s="61">
        <v>0</v>
      </c>
    </row>
    <row r="290" spans="1:33" x14ac:dyDescent="0.25">
      <c r="A290" t="str">
        <f t="shared" si="16"/>
        <v>Dumfries &amp; Galloway2022-23</v>
      </c>
      <c r="B290" t="s">
        <v>6</v>
      </c>
      <c r="C290" t="s">
        <v>296</v>
      </c>
      <c r="D290" s="61">
        <v>240</v>
      </c>
      <c r="E290" s="61">
        <v>1171823</v>
      </c>
      <c r="F290" s="61">
        <v>240</v>
      </c>
      <c r="G290" s="61">
        <v>1171823</v>
      </c>
      <c r="H290" s="61">
        <v>0</v>
      </c>
      <c r="I290" s="61">
        <v>0</v>
      </c>
      <c r="J290" s="61">
        <v>0</v>
      </c>
      <c r="K290" s="61">
        <v>0</v>
      </c>
      <c r="L290" s="61">
        <v>0</v>
      </c>
      <c r="M290" s="61">
        <v>0</v>
      </c>
      <c r="N290" s="61">
        <v>0</v>
      </c>
      <c r="O290" s="61">
        <v>0</v>
      </c>
      <c r="P290" s="61">
        <v>0</v>
      </c>
      <c r="Q290" s="61">
        <v>0</v>
      </c>
      <c r="R290" s="61">
        <v>0</v>
      </c>
      <c r="S290" s="61">
        <v>0</v>
      </c>
      <c r="T290" s="61">
        <v>0</v>
      </c>
      <c r="U290" s="61">
        <v>0</v>
      </c>
      <c r="V290" s="61">
        <v>0</v>
      </c>
      <c r="W290" s="61">
        <v>0</v>
      </c>
      <c r="X290" s="61">
        <v>0</v>
      </c>
      <c r="Y290" s="61">
        <v>0</v>
      </c>
      <c r="Z290" s="61">
        <v>0</v>
      </c>
      <c r="AA290" s="61">
        <v>0</v>
      </c>
      <c r="AB290" s="61">
        <v>240</v>
      </c>
      <c r="AC290" s="61">
        <v>1171823</v>
      </c>
      <c r="AD290" s="61">
        <v>240</v>
      </c>
      <c r="AE290" s="61">
        <v>1171823</v>
      </c>
      <c r="AF290" s="61">
        <v>0</v>
      </c>
      <c r="AG290" s="61">
        <v>0</v>
      </c>
    </row>
    <row r="291" spans="1:33" x14ac:dyDescent="0.25">
      <c r="A291" t="str">
        <f t="shared" si="16"/>
        <v>Dundee City2022-23</v>
      </c>
      <c r="B291" t="s">
        <v>7</v>
      </c>
      <c r="C291" t="s">
        <v>296</v>
      </c>
      <c r="D291" s="61">
        <v>78</v>
      </c>
      <c r="E291" s="61">
        <v>337615</v>
      </c>
      <c r="F291" s="61">
        <v>78</v>
      </c>
      <c r="G291" s="61">
        <v>337615</v>
      </c>
      <c r="H291" s="61">
        <v>0</v>
      </c>
      <c r="I291" s="61">
        <v>0</v>
      </c>
      <c r="J291" s="61">
        <v>0</v>
      </c>
      <c r="K291" s="61">
        <v>0</v>
      </c>
      <c r="L291" s="61">
        <v>0</v>
      </c>
      <c r="M291" s="61">
        <v>0</v>
      </c>
      <c r="N291" s="61">
        <v>0</v>
      </c>
      <c r="O291" s="61">
        <v>0</v>
      </c>
      <c r="P291" s="61">
        <v>0</v>
      </c>
      <c r="Q291" s="61">
        <v>0</v>
      </c>
      <c r="R291" s="61">
        <v>0</v>
      </c>
      <c r="S291" s="61">
        <v>0</v>
      </c>
      <c r="T291" s="61">
        <v>0</v>
      </c>
      <c r="U291" s="61">
        <v>0</v>
      </c>
      <c r="V291" s="61">
        <v>0</v>
      </c>
      <c r="W291" s="61">
        <v>0</v>
      </c>
      <c r="X291" s="61">
        <v>0</v>
      </c>
      <c r="Y291" s="61">
        <v>0</v>
      </c>
      <c r="Z291" s="61">
        <v>0</v>
      </c>
      <c r="AA291" s="61">
        <v>0</v>
      </c>
      <c r="AB291" s="61">
        <v>78</v>
      </c>
      <c r="AC291" s="61">
        <v>337615</v>
      </c>
      <c r="AD291" s="61">
        <v>78</v>
      </c>
      <c r="AE291" s="61">
        <v>337615</v>
      </c>
      <c r="AF291" s="61">
        <v>0</v>
      </c>
      <c r="AG291" s="61">
        <v>0</v>
      </c>
    </row>
    <row r="292" spans="1:33" x14ac:dyDescent="0.25">
      <c r="A292" t="str">
        <f t="shared" si="16"/>
        <v>East Ayrshire2022-23</v>
      </c>
      <c r="B292" t="s">
        <v>8</v>
      </c>
      <c r="C292" t="s">
        <v>296</v>
      </c>
      <c r="D292" s="61">
        <v>169</v>
      </c>
      <c r="E292" s="61">
        <v>414675</v>
      </c>
      <c r="F292" s="61">
        <v>169</v>
      </c>
      <c r="G292" s="61">
        <v>414675</v>
      </c>
      <c r="H292" s="61">
        <v>0</v>
      </c>
      <c r="I292" s="61">
        <v>0</v>
      </c>
      <c r="J292" s="61">
        <v>0</v>
      </c>
      <c r="K292" s="61">
        <v>0</v>
      </c>
      <c r="L292" s="61">
        <v>0</v>
      </c>
      <c r="M292" s="61">
        <v>0</v>
      </c>
      <c r="N292" s="61">
        <v>0</v>
      </c>
      <c r="O292" s="61">
        <v>0</v>
      </c>
      <c r="P292" s="61">
        <v>0</v>
      </c>
      <c r="Q292" s="61">
        <v>0</v>
      </c>
      <c r="R292" s="61">
        <v>0</v>
      </c>
      <c r="S292" s="61">
        <v>0</v>
      </c>
      <c r="T292" s="61">
        <v>0</v>
      </c>
      <c r="U292" s="61">
        <v>0</v>
      </c>
      <c r="V292" s="61">
        <v>0</v>
      </c>
      <c r="W292" s="61">
        <v>0</v>
      </c>
      <c r="X292" s="61">
        <v>0</v>
      </c>
      <c r="Y292" s="61">
        <v>0</v>
      </c>
      <c r="Z292" s="61">
        <v>0</v>
      </c>
      <c r="AA292" s="61">
        <v>0</v>
      </c>
      <c r="AB292" s="61">
        <v>169</v>
      </c>
      <c r="AC292" s="61">
        <v>414675</v>
      </c>
      <c r="AD292" s="61">
        <v>169</v>
      </c>
      <c r="AE292" s="61">
        <v>414675</v>
      </c>
      <c r="AF292" s="61">
        <v>0</v>
      </c>
      <c r="AG292" s="61">
        <v>0</v>
      </c>
    </row>
    <row r="293" spans="1:33" x14ac:dyDescent="0.25">
      <c r="A293" t="str">
        <f t="shared" si="16"/>
        <v>East Dunbartonshire2022-23</v>
      </c>
      <c r="B293" t="s">
        <v>9</v>
      </c>
      <c r="C293" t="s">
        <v>296</v>
      </c>
      <c r="D293" s="61">
        <v>0</v>
      </c>
      <c r="E293" s="61">
        <v>0</v>
      </c>
      <c r="F293" s="61">
        <v>0</v>
      </c>
      <c r="G293" s="61">
        <v>0</v>
      </c>
      <c r="H293" s="61">
        <v>0</v>
      </c>
      <c r="I293" s="61">
        <v>0</v>
      </c>
      <c r="J293" s="61">
        <v>6</v>
      </c>
      <c r="K293" s="61">
        <v>79923.259999999995</v>
      </c>
      <c r="L293" s="61">
        <v>6</v>
      </c>
      <c r="M293" s="61">
        <v>79923.259999999995</v>
      </c>
      <c r="N293" s="61">
        <v>0</v>
      </c>
      <c r="O293" s="61">
        <v>0</v>
      </c>
      <c r="P293" s="61">
        <v>27</v>
      </c>
      <c r="Q293" s="61">
        <v>125140.92</v>
      </c>
      <c r="R293" s="61">
        <v>27</v>
      </c>
      <c r="S293" s="61">
        <v>125140.92</v>
      </c>
      <c r="T293" s="61">
        <v>0</v>
      </c>
      <c r="U293" s="61">
        <v>0</v>
      </c>
      <c r="V293" s="61">
        <v>0</v>
      </c>
      <c r="W293" s="61">
        <v>0</v>
      </c>
      <c r="X293" s="61">
        <v>0</v>
      </c>
      <c r="Y293" s="61">
        <v>0</v>
      </c>
      <c r="Z293" s="61">
        <v>0</v>
      </c>
      <c r="AA293" s="61">
        <v>0</v>
      </c>
      <c r="AB293" s="61">
        <v>33</v>
      </c>
      <c r="AC293" s="61">
        <v>205064.18</v>
      </c>
      <c r="AD293" s="61">
        <v>33</v>
      </c>
      <c r="AE293" s="61">
        <v>205064.18</v>
      </c>
      <c r="AF293" s="61">
        <v>0</v>
      </c>
      <c r="AG293" s="61">
        <v>0</v>
      </c>
    </row>
    <row r="294" spans="1:33" x14ac:dyDescent="0.25">
      <c r="A294" t="str">
        <f t="shared" si="16"/>
        <v>East Lothian2022-23</v>
      </c>
      <c r="B294" t="s">
        <v>10</v>
      </c>
      <c r="C294" t="s">
        <v>296</v>
      </c>
      <c r="D294" s="61">
        <v>0</v>
      </c>
      <c r="E294" s="61">
        <v>0</v>
      </c>
      <c r="F294" s="61">
        <v>0</v>
      </c>
      <c r="G294" s="61">
        <v>0</v>
      </c>
      <c r="H294" s="61">
        <v>0</v>
      </c>
      <c r="I294" s="61">
        <v>0</v>
      </c>
      <c r="J294" s="61">
        <v>0</v>
      </c>
      <c r="K294" s="61">
        <v>0</v>
      </c>
      <c r="L294" s="61">
        <v>0</v>
      </c>
      <c r="M294" s="61">
        <v>0</v>
      </c>
      <c r="N294" s="61">
        <v>0</v>
      </c>
      <c r="O294" s="61">
        <v>0</v>
      </c>
      <c r="P294" s="61">
        <v>0</v>
      </c>
      <c r="Q294" s="61">
        <v>0</v>
      </c>
      <c r="R294" s="61">
        <v>0</v>
      </c>
      <c r="S294" s="61">
        <v>0</v>
      </c>
      <c r="T294" s="61">
        <v>0</v>
      </c>
      <c r="U294" s="61">
        <v>0</v>
      </c>
      <c r="V294" s="61">
        <v>69</v>
      </c>
      <c r="W294" s="61">
        <v>526603</v>
      </c>
      <c r="X294" s="61">
        <v>69</v>
      </c>
      <c r="Y294" s="61">
        <v>526603</v>
      </c>
      <c r="Z294" s="61">
        <v>0</v>
      </c>
      <c r="AA294" s="61">
        <v>0</v>
      </c>
      <c r="AB294" s="61">
        <v>69</v>
      </c>
      <c r="AC294" s="61">
        <v>526603</v>
      </c>
      <c r="AD294" s="61">
        <v>69</v>
      </c>
      <c r="AE294" s="61">
        <v>526603</v>
      </c>
      <c r="AF294" s="61">
        <v>0</v>
      </c>
      <c r="AG294" s="61">
        <v>0</v>
      </c>
    </row>
    <row r="295" spans="1:33" x14ac:dyDescent="0.25">
      <c r="A295" t="str">
        <f t="shared" si="16"/>
        <v>East Renfrewshire2022-23</v>
      </c>
      <c r="B295" t="s">
        <v>11</v>
      </c>
      <c r="C295" t="s">
        <v>296</v>
      </c>
      <c r="D295" s="61">
        <v>69</v>
      </c>
      <c r="E295" s="61">
        <v>284314.71999999997</v>
      </c>
      <c r="F295" s="61">
        <v>69</v>
      </c>
      <c r="G295" s="61">
        <v>284314.71999999997</v>
      </c>
      <c r="H295" s="61">
        <v>0</v>
      </c>
      <c r="I295" s="61">
        <v>0</v>
      </c>
      <c r="J295" s="61">
        <v>0</v>
      </c>
      <c r="K295" s="61">
        <v>0</v>
      </c>
      <c r="L295" s="61">
        <v>0</v>
      </c>
      <c r="M295" s="61">
        <v>0</v>
      </c>
      <c r="N295" s="61">
        <v>0</v>
      </c>
      <c r="O295" s="61">
        <v>0</v>
      </c>
      <c r="P295" s="61">
        <v>0</v>
      </c>
      <c r="Q295" s="61">
        <v>0</v>
      </c>
      <c r="R295" s="61">
        <v>0</v>
      </c>
      <c r="S295" s="61">
        <v>0</v>
      </c>
      <c r="T295" s="61">
        <v>0</v>
      </c>
      <c r="U295" s="61">
        <v>0</v>
      </c>
      <c r="V295" s="61">
        <v>7</v>
      </c>
      <c r="W295" s="61">
        <v>68657.509999999995</v>
      </c>
      <c r="X295" s="61">
        <v>7</v>
      </c>
      <c r="Y295" s="61">
        <v>68657.509999999995</v>
      </c>
      <c r="Z295" s="61">
        <v>0</v>
      </c>
      <c r="AA295" s="61">
        <v>0</v>
      </c>
      <c r="AB295" s="61">
        <v>76</v>
      </c>
      <c r="AC295" s="61">
        <v>352972.23</v>
      </c>
      <c r="AD295" s="61">
        <v>76</v>
      </c>
      <c r="AE295" s="61">
        <v>352972.23</v>
      </c>
      <c r="AF295" s="61">
        <v>0</v>
      </c>
      <c r="AG295" s="61">
        <v>0</v>
      </c>
    </row>
    <row r="296" spans="1:33" x14ac:dyDescent="0.25">
      <c r="A296" t="str">
        <f t="shared" si="16"/>
        <v>Edinburgh, City of2022-23</v>
      </c>
      <c r="B296" t="s">
        <v>12</v>
      </c>
      <c r="C296" t="s">
        <v>296</v>
      </c>
      <c r="D296" s="61">
        <v>185</v>
      </c>
      <c r="E296" s="61">
        <v>1230148</v>
      </c>
      <c r="F296" s="61">
        <v>185</v>
      </c>
      <c r="G296" s="61">
        <v>1230148</v>
      </c>
      <c r="H296" s="61">
        <v>0</v>
      </c>
      <c r="I296" s="61">
        <v>0</v>
      </c>
      <c r="J296" s="61">
        <v>0</v>
      </c>
      <c r="K296" s="61">
        <v>0</v>
      </c>
      <c r="L296" s="61">
        <v>0</v>
      </c>
      <c r="M296" s="61">
        <v>0</v>
      </c>
      <c r="N296" s="61">
        <v>0</v>
      </c>
      <c r="O296" s="61">
        <v>0</v>
      </c>
      <c r="P296" s="61">
        <v>0</v>
      </c>
      <c r="Q296" s="61">
        <v>0</v>
      </c>
      <c r="R296" s="61">
        <v>0</v>
      </c>
      <c r="S296" s="61">
        <v>0</v>
      </c>
      <c r="T296" s="61">
        <v>0</v>
      </c>
      <c r="U296" s="61">
        <v>0</v>
      </c>
      <c r="V296" s="61">
        <v>0</v>
      </c>
      <c r="W296" s="61">
        <v>0</v>
      </c>
      <c r="X296" s="61">
        <v>0</v>
      </c>
      <c r="Y296" s="61">
        <v>0</v>
      </c>
      <c r="Z296" s="61">
        <v>0</v>
      </c>
      <c r="AA296" s="61">
        <v>0</v>
      </c>
      <c r="AB296" s="61">
        <v>185</v>
      </c>
      <c r="AC296" s="61">
        <v>1230148</v>
      </c>
      <c r="AD296" s="61">
        <v>185</v>
      </c>
      <c r="AE296" s="61">
        <v>1230148</v>
      </c>
      <c r="AF296" s="61">
        <v>0</v>
      </c>
      <c r="AG296" s="61">
        <v>0</v>
      </c>
    </row>
    <row r="297" spans="1:33" x14ac:dyDescent="0.25">
      <c r="A297" t="str">
        <f t="shared" si="16"/>
        <v>Falkirk2022-23</v>
      </c>
      <c r="B297" t="s">
        <v>14</v>
      </c>
      <c r="C297" t="s">
        <v>296</v>
      </c>
      <c r="D297" s="61">
        <v>54</v>
      </c>
      <c r="E297" s="61">
        <v>204478</v>
      </c>
      <c r="F297" s="61">
        <v>54</v>
      </c>
      <c r="G297" s="61">
        <v>204478</v>
      </c>
      <c r="H297" s="61">
        <v>0</v>
      </c>
      <c r="I297" s="61">
        <v>0</v>
      </c>
      <c r="J297" s="61">
        <v>0</v>
      </c>
      <c r="K297" s="61">
        <v>0</v>
      </c>
      <c r="L297" s="61">
        <v>0</v>
      </c>
      <c r="M297" s="61">
        <v>0</v>
      </c>
      <c r="N297" s="61">
        <v>0</v>
      </c>
      <c r="O297" s="61">
        <v>0</v>
      </c>
      <c r="P297" s="61">
        <v>0</v>
      </c>
      <c r="Q297" s="61">
        <v>0</v>
      </c>
      <c r="R297" s="61">
        <v>0</v>
      </c>
      <c r="S297" s="61">
        <v>0</v>
      </c>
      <c r="T297" s="61">
        <v>0</v>
      </c>
      <c r="U297" s="61">
        <v>0</v>
      </c>
      <c r="V297" s="61">
        <v>0</v>
      </c>
      <c r="W297" s="61">
        <v>0</v>
      </c>
      <c r="X297" s="61">
        <v>0</v>
      </c>
      <c r="Y297" s="61">
        <v>0</v>
      </c>
      <c r="Z297" s="61">
        <v>0</v>
      </c>
      <c r="AA297" s="61">
        <v>0</v>
      </c>
      <c r="AB297" s="61">
        <v>54</v>
      </c>
      <c r="AC297" s="61">
        <v>204478</v>
      </c>
      <c r="AD297" s="61">
        <v>54</v>
      </c>
      <c r="AE297" s="61">
        <v>204478</v>
      </c>
      <c r="AF297" s="61">
        <v>0</v>
      </c>
      <c r="AG297" s="61">
        <v>0</v>
      </c>
    </row>
    <row r="298" spans="1:33" x14ac:dyDescent="0.25">
      <c r="A298" t="str">
        <f t="shared" si="16"/>
        <v>Fife2022-23</v>
      </c>
      <c r="B298" t="s">
        <v>15</v>
      </c>
      <c r="C298" t="s">
        <v>296</v>
      </c>
      <c r="D298" s="61">
        <v>186</v>
      </c>
      <c r="E298" s="61">
        <v>849831</v>
      </c>
      <c r="F298" s="61">
        <v>186</v>
      </c>
      <c r="G298" s="61">
        <v>849831</v>
      </c>
      <c r="H298" s="61">
        <v>0</v>
      </c>
      <c r="I298" s="61">
        <v>0</v>
      </c>
      <c r="J298" s="61">
        <v>0</v>
      </c>
      <c r="K298" s="61">
        <v>0</v>
      </c>
      <c r="L298" s="61">
        <v>0</v>
      </c>
      <c r="M298" s="61">
        <v>0</v>
      </c>
      <c r="N298" s="61">
        <v>0</v>
      </c>
      <c r="O298" s="61">
        <v>0</v>
      </c>
      <c r="P298" s="61">
        <v>0</v>
      </c>
      <c r="Q298" s="61">
        <v>0</v>
      </c>
      <c r="R298" s="61">
        <v>0</v>
      </c>
      <c r="S298" s="61">
        <v>0</v>
      </c>
      <c r="T298" s="61">
        <v>0</v>
      </c>
      <c r="U298" s="61">
        <v>0</v>
      </c>
      <c r="V298" s="61">
        <v>0</v>
      </c>
      <c r="W298" s="61">
        <v>0</v>
      </c>
      <c r="X298" s="61">
        <v>0</v>
      </c>
      <c r="Y298" s="61">
        <v>0</v>
      </c>
      <c r="Z298" s="61">
        <v>0</v>
      </c>
      <c r="AA298" s="61">
        <v>0</v>
      </c>
      <c r="AB298" s="61">
        <v>186</v>
      </c>
      <c r="AC298" s="61">
        <v>849831</v>
      </c>
      <c r="AD298" s="61">
        <v>186</v>
      </c>
      <c r="AE298" s="61">
        <v>849831</v>
      </c>
      <c r="AF298" s="61">
        <v>0</v>
      </c>
      <c r="AG298" s="61">
        <v>0</v>
      </c>
    </row>
    <row r="299" spans="1:33" x14ac:dyDescent="0.25">
      <c r="A299" t="str">
        <f t="shared" si="16"/>
        <v>Glasgow City2022-23</v>
      </c>
      <c r="B299" t="s">
        <v>16</v>
      </c>
      <c r="C299" t="s">
        <v>296</v>
      </c>
      <c r="D299" s="61">
        <v>582</v>
      </c>
      <c r="E299" s="61">
        <v>1963480.69</v>
      </c>
      <c r="F299" s="61">
        <v>582</v>
      </c>
      <c r="G299" s="61">
        <v>1963480.69</v>
      </c>
      <c r="H299" s="61">
        <v>0</v>
      </c>
      <c r="I299" s="61">
        <v>0</v>
      </c>
      <c r="J299" s="61">
        <v>2</v>
      </c>
      <c r="K299" s="61">
        <v>27129.89</v>
      </c>
      <c r="L299" s="61">
        <v>2</v>
      </c>
      <c r="M299" s="61">
        <v>27129.89</v>
      </c>
      <c r="N299" s="61">
        <v>0</v>
      </c>
      <c r="O299" s="61">
        <v>0</v>
      </c>
      <c r="P299" s="61">
        <v>0</v>
      </c>
      <c r="Q299" s="61">
        <v>0</v>
      </c>
      <c r="R299" s="61">
        <v>0</v>
      </c>
      <c r="S299" s="61">
        <v>0</v>
      </c>
      <c r="T299" s="61">
        <v>0</v>
      </c>
      <c r="U299" s="61">
        <v>0</v>
      </c>
      <c r="V299" s="61">
        <v>0</v>
      </c>
      <c r="W299" s="61">
        <v>0</v>
      </c>
      <c r="X299" s="61">
        <v>0</v>
      </c>
      <c r="Y299" s="61">
        <v>0</v>
      </c>
      <c r="Z299" s="61">
        <v>0</v>
      </c>
      <c r="AA299" s="61">
        <v>0</v>
      </c>
      <c r="AB299" s="61">
        <v>584</v>
      </c>
      <c r="AC299" s="61">
        <v>1990610.5799999998</v>
      </c>
      <c r="AD299" s="61">
        <v>584</v>
      </c>
      <c r="AE299" s="61">
        <v>1990610.5799999998</v>
      </c>
      <c r="AF299" s="61">
        <v>0</v>
      </c>
      <c r="AG299" s="61">
        <v>0</v>
      </c>
    </row>
    <row r="300" spans="1:33" x14ac:dyDescent="0.25">
      <c r="A300" t="str">
        <f t="shared" si="16"/>
        <v>Highland2022-23</v>
      </c>
      <c r="B300" t="s">
        <v>17</v>
      </c>
      <c r="C300" t="s">
        <v>296</v>
      </c>
      <c r="D300" s="61">
        <v>337</v>
      </c>
      <c r="E300" s="61">
        <v>1830012.64</v>
      </c>
      <c r="F300" s="61">
        <v>337</v>
      </c>
      <c r="G300" s="61">
        <v>1830012.64</v>
      </c>
      <c r="H300" s="61">
        <v>0</v>
      </c>
      <c r="I300" s="61">
        <v>0</v>
      </c>
      <c r="J300" s="61">
        <v>0</v>
      </c>
      <c r="K300" s="61">
        <v>0</v>
      </c>
      <c r="L300" s="61">
        <v>0</v>
      </c>
      <c r="M300" s="61">
        <v>0</v>
      </c>
      <c r="N300" s="61">
        <v>0</v>
      </c>
      <c r="O300" s="61">
        <v>0</v>
      </c>
      <c r="P300" s="61">
        <v>0</v>
      </c>
      <c r="Q300" s="61">
        <v>0</v>
      </c>
      <c r="R300" s="61">
        <v>0</v>
      </c>
      <c r="S300" s="61">
        <v>0</v>
      </c>
      <c r="T300" s="61">
        <v>0</v>
      </c>
      <c r="U300" s="61">
        <v>0</v>
      </c>
      <c r="V300" s="61">
        <v>0</v>
      </c>
      <c r="W300" s="61">
        <v>0</v>
      </c>
      <c r="X300" s="61">
        <v>0</v>
      </c>
      <c r="Y300" s="61">
        <v>0</v>
      </c>
      <c r="Z300" s="61">
        <v>0</v>
      </c>
      <c r="AA300" s="61">
        <v>0</v>
      </c>
      <c r="AB300" s="61">
        <v>337</v>
      </c>
      <c r="AC300" s="61">
        <v>1830012.64</v>
      </c>
      <c r="AD300" s="61">
        <v>337</v>
      </c>
      <c r="AE300" s="61">
        <v>1830012.64</v>
      </c>
      <c r="AF300" s="61">
        <v>0</v>
      </c>
      <c r="AG300" s="61">
        <v>0</v>
      </c>
    </row>
    <row r="301" spans="1:33" x14ac:dyDescent="0.25">
      <c r="A301" t="str">
        <f t="shared" si="16"/>
        <v>Inverclyde2022-23</v>
      </c>
      <c r="B301" t="s">
        <v>18</v>
      </c>
      <c r="C301" t="s">
        <v>296</v>
      </c>
      <c r="D301" s="61">
        <v>118</v>
      </c>
      <c r="E301" s="61">
        <v>514536</v>
      </c>
      <c r="F301" s="61">
        <v>118</v>
      </c>
      <c r="G301" s="61">
        <v>514536</v>
      </c>
      <c r="H301" s="61">
        <v>0</v>
      </c>
      <c r="I301" s="61">
        <v>0</v>
      </c>
      <c r="J301" s="61">
        <v>1</v>
      </c>
      <c r="K301" s="61">
        <v>26468</v>
      </c>
      <c r="L301" s="61">
        <v>1</v>
      </c>
      <c r="M301" s="61">
        <v>26468</v>
      </c>
      <c r="N301" s="61">
        <v>0</v>
      </c>
      <c r="O301" s="61">
        <v>0</v>
      </c>
      <c r="P301" s="61">
        <v>5</v>
      </c>
      <c r="Q301" s="61">
        <v>14265</v>
      </c>
      <c r="R301" s="61">
        <v>5</v>
      </c>
      <c r="S301" s="61">
        <v>14265</v>
      </c>
      <c r="T301" s="61">
        <v>0</v>
      </c>
      <c r="U301" s="61">
        <v>0</v>
      </c>
      <c r="V301" s="61">
        <v>4</v>
      </c>
      <c r="W301" s="61">
        <v>5168</v>
      </c>
      <c r="X301" s="61">
        <v>4</v>
      </c>
      <c r="Y301" s="61">
        <v>5168</v>
      </c>
      <c r="Z301" s="61">
        <v>0</v>
      </c>
      <c r="AA301" s="61">
        <v>0</v>
      </c>
      <c r="AB301" s="61">
        <v>128</v>
      </c>
      <c r="AC301" s="61">
        <v>560437</v>
      </c>
      <c r="AD301" s="61">
        <v>128</v>
      </c>
      <c r="AE301" s="61">
        <v>560437</v>
      </c>
      <c r="AF301" s="61">
        <v>0</v>
      </c>
      <c r="AG301" s="61">
        <v>0</v>
      </c>
    </row>
    <row r="302" spans="1:33" x14ac:dyDescent="0.25">
      <c r="A302" t="str">
        <f t="shared" si="16"/>
        <v>Midlothian2022-23</v>
      </c>
      <c r="B302" t="s">
        <v>19</v>
      </c>
      <c r="C302" t="s">
        <v>296</v>
      </c>
      <c r="D302" s="61">
        <v>33</v>
      </c>
      <c r="E302" s="61">
        <v>286973</v>
      </c>
      <c r="F302" s="61">
        <v>33</v>
      </c>
      <c r="G302" s="61">
        <v>286973</v>
      </c>
      <c r="H302" s="61">
        <v>0</v>
      </c>
      <c r="I302" s="61">
        <v>0</v>
      </c>
      <c r="J302" s="61">
        <v>0</v>
      </c>
      <c r="K302" s="61">
        <v>0</v>
      </c>
      <c r="L302" s="61">
        <v>0</v>
      </c>
      <c r="M302" s="61">
        <v>0</v>
      </c>
      <c r="N302" s="61">
        <v>0</v>
      </c>
      <c r="O302" s="61">
        <v>0</v>
      </c>
      <c r="P302" s="61">
        <v>0</v>
      </c>
      <c r="Q302" s="61">
        <v>0</v>
      </c>
      <c r="R302" s="61">
        <v>0</v>
      </c>
      <c r="S302" s="61">
        <v>0</v>
      </c>
      <c r="T302" s="61">
        <v>0</v>
      </c>
      <c r="U302" s="61">
        <v>0</v>
      </c>
      <c r="V302" s="61">
        <v>0</v>
      </c>
      <c r="W302" s="61">
        <v>0</v>
      </c>
      <c r="X302" s="61">
        <v>0</v>
      </c>
      <c r="Y302" s="61">
        <v>0</v>
      </c>
      <c r="Z302" s="61">
        <v>0</v>
      </c>
      <c r="AA302" s="61">
        <v>0</v>
      </c>
      <c r="AB302" s="61">
        <v>33</v>
      </c>
      <c r="AC302" s="61">
        <v>286973</v>
      </c>
      <c r="AD302" s="61">
        <v>33</v>
      </c>
      <c r="AE302" s="61">
        <v>286973</v>
      </c>
      <c r="AF302" s="61">
        <v>0</v>
      </c>
      <c r="AG302" s="61">
        <v>0</v>
      </c>
    </row>
    <row r="303" spans="1:33" x14ac:dyDescent="0.25">
      <c r="A303" t="str">
        <f t="shared" si="16"/>
        <v>Moray2022-23</v>
      </c>
      <c r="B303" t="s">
        <v>20</v>
      </c>
      <c r="C303" t="s">
        <v>296</v>
      </c>
      <c r="D303" s="61">
        <v>49</v>
      </c>
      <c r="E303" s="61">
        <v>480000</v>
      </c>
      <c r="F303" s="61">
        <v>49</v>
      </c>
      <c r="G303" s="61">
        <v>480000</v>
      </c>
      <c r="H303" s="61">
        <v>0</v>
      </c>
      <c r="I303" s="61">
        <v>0</v>
      </c>
      <c r="J303" s="61">
        <v>1</v>
      </c>
      <c r="K303" s="61">
        <v>5000</v>
      </c>
      <c r="L303" s="61">
        <v>1</v>
      </c>
      <c r="M303" s="61">
        <v>5000</v>
      </c>
      <c r="N303" s="61">
        <v>0</v>
      </c>
      <c r="O303" s="61">
        <v>0</v>
      </c>
      <c r="P303" s="61">
        <v>0</v>
      </c>
      <c r="Q303" s="61">
        <v>0</v>
      </c>
      <c r="R303" s="61">
        <v>0</v>
      </c>
      <c r="S303" s="61">
        <v>0</v>
      </c>
      <c r="T303" s="61">
        <v>0</v>
      </c>
      <c r="U303" s="61">
        <v>0</v>
      </c>
      <c r="V303" s="61">
        <v>0</v>
      </c>
      <c r="W303" s="61">
        <v>0</v>
      </c>
      <c r="X303" s="61">
        <v>0</v>
      </c>
      <c r="Y303" s="61">
        <v>0</v>
      </c>
      <c r="Z303" s="61">
        <v>0</v>
      </c>
      <c r="AA303" s="61">
        <v>0</v>
      </c>
      <c r="AB303" s="61">
        <v>50</v>
      </c>
      <c r="AC303" s="61">
        <v>485000</v>
      </c>
      <c r="AD303" s="61">
        <v>50</v>
      </c>
      <c r="AE303" s="61">
        <v>485000</v>
      </c>
      <c r="AF303" s="61">
        <v>0</v>
      </c>
      <c r="AG303" s="61">
        <v>0</v>
      </c>
    </row>
    <row r="304" spans="1:33" x14ac:dyDescent="0.25">
      <c r="A304" t="str">
        <f t="shared" si="16"/>
        <v>Na h-Eileanan Siar2022-23</v>
      </c>
      <c r="B304" t="s">
        <v>269</v>
      </c>
      <c r="C304" t="s">
        <v>296</v>
      </c>
      <c r="D304" s="61">
        <v>27</v>
      </c>
      <c r="E304" s="61">
        <v>248261</v>
      </c>
      <c r="F304" s="61">
        <v>27</v>
      </c>
      <c r="G304" s="61">
        <v>248261</v>
      </c>
      <c r="H304" s="61">
        <v>0</v>
      </c>
      <c r="I304" s="61">
        <v>0</v>
      </c>
      <c r="J304" s="61">
        <v>0</v>
      </c>
      <c r="K304" s="61">
        <v>0</v>
      </c>
      <c r="L304" s="61">
        <v>0</v>
      </c>
      <c r="M304" s="61">
        <v>0</v>
      </c>
      <c r="N304" s="61">
        <v>0</v>
      </c>
      <c r="O304" s="61">
        <v>0</v>
      </c>
      <c r="P304" s="61">
        <v>0</v>
      </c>
      <c r="Q304" s="61">
        <v>0</v>
      </c>
      <c r="R304" s="61">
        <v>0</v>
      </c>
      <c r="S304" s="61">
        <v>0</v>
      </c>
      <c r="T304" s="61">
        <v>0</v>
      </c>
      <c r="U304" s="61">
        <v>0</v>
      </c>
      <c r="V304" s="61">
        <v>0</v>
      </c>
      <c r="W304" s="61">
        <v>0</v>
      </c>
      <c r="X304" s="61">
        <v>0</v>
      </c>
      <c r="Y304" s="61">
        <v>0</v>
      </c>
      <c r="Z304" s="61">
        <v>0</v>
      </c>
      <c r="AA304" s="61">
        <v>0</v>
      </c>
      <c r="AB304" s="61">
        <v>27</v>
      </c>
      <c r="AC304" s="61">
        <v>248261</v>
      </c>
      <c r="AD304" s="61">
        <v>27</v>
      </c>
      <c r="AE304" s="61">
        <v>248261</v>
      </c>
      <c r="AF304" s="61">
        <v>0</v>
      </c>
      <c r="AG304" s="61">
        <v>0</v>
      </c>
    </row>
    <row r="305" spans="1:33" x14ac:dyDescent="0.25">
      <c r="A305" t="str">
        <f t="shared" si="16"/>
        <v>North Ayrshire2022-23</v>
      </c>
      <c r="B305" t="s">
        <v>21</v>
      </c>
      <c r="C305" t="s">
        <v>296</v>
      </c>
      <c r="D305" s="61">
        <v>110</v>
      </c>
      <c r="E305" s="61">
        <v>412183</v>
      </c>
      <c r="F305" s="61">
        <v>110</v>
      </c>
      <c r="G305" s="61">
        <v>412183</v>
      </c>
      <c r="H305" s="61">
        <v>0</v>
      </c>
      <c r="I305" s="61">
        <v>0</v>
      </c>
      <c r="J305" s="61">
        <v>0</v>
      </c>
      <c r="K305" s="61">
        <v>0</v>
      </c>
      <c r="L305" s="61">
        <v>0</v>
      </c>
      <c r="M305" s="61">
        <v>0</v>
      </c>
      <c r="N305" s="61">
        <v>0</v>
      </c>
      <c r="O305" s="61">
        <v>0</v>
      </c>
      <c r="P305" s="61">
        <v>0</v>
      </c>
      <c r="Q305" s="61">
        <v>0</v>
      </c>
      <c r="R305" s="61">
        <v>0</v>
      </c>
      <c r="S305" s="61">
        <v>0</v>
      </c>
      <c r="T305" s="61">
        <v>0</v>
      </c>
      <c r="U305" s="61">
        <v>0</v>
      </c>
      <c r="V305" s="61">
        <v>0</v>
      </c>
      <c r="W305" s="61">
        <v>0</v>
      </c>
      <c r="X305" s="61">
        <v>0</v>
      </c>
      <c r="Y305" s="61">
        <v>0</v>
      </c>
      <c r="Z305" s="61">
        <v>0</v>
      </c>
      <c r="AA305" s="61">
        <v>0</v>
      </c>
      <c r="AB305" s="61">
        <v>110</v>
      </c>
      <c r="AC305" s="61">
        <v>412183</v>
      </c>
      <c r="AD305" s="61">
        <v>110</v>
      </c>
      <c r="AE305" s="61">
        <v>412183</v>
      </c>
      <c r="AF305" s="61">
        <v>0</v>
      </c>
      <c r="AG305" s="61">
        <v>0</v>
      </c>
    </row>
    <row r="306" spans="1:33" x14ac:dyDescent="0.25">
      <c r="A306" t="str">
        <f t="shared" si="16"/>
        <v>North Lanarkshire2022-23</v>
      </c>
      <c r="B306" t="s">
        <v>22</v>
      </c>
      <c r="C306" t="s">
        <v>296</v>
      </c>
      <c r="D306" s="61">
        <v>270</v>
      </c>
      <c r="E306" s="61">
        <v>1302290</v>
      </c>
      <c r="F306" s="61">
        <v>270</v>
      </c>
      <c r="G306" s="61">
        <v>1302290</v>
      </c>
      <c r="H306" s="61">
        <v>0</v>
      </c>
      <c r="I306" s="61">
        <v>0</v>
      </c>
      <c r="J306" s="61">
        <v>0</v>
      </c>
      <c r="K306" s="61">
        <v>0</v>
      </c>
      <c r="L306" s="61">
        <v>0</v>
      </c>
      <c r="M306" s="61">
        <v>0</v>
      </c>
      <c r="N306" s="61">
        <v>0</v>
      </c>
      <c r="O306" s="61">
        <v>0</v>
      </c>
      <c r="P306" s="61">
        <v>0</v>
      </c>
      <c r="Q306" s="61">
        <v>0</v>
      </c>
      <c r="R306" s="61">
        <v>0</v>
      </c>
      <c r="S306" s="61">
        <v>0</v>
      </c>
      <c r="T306" s="61">
        <v>0</v>
      </c>
      <c r="U306" s="61">
        <v>0</v>
      </c>
      <c r="V306" s="61">
        <v>0</v>
      </c>
      <c r="W306" s="61">
        <v>0</v>
      </c>
      <c r="X306" s="61">
        <v>0</v>
      </c>
      <c r="Y306" s="61">
        <v>0</v>
      </c>
      <c r="Z306" s="61">
        <v>0</v>
      </c>
      <c r="AA306" s="61">
        <v>0</v>
      </c>
      <c r="AB306" s="61">
        <v>270</v>
      </c>
      <c r="AC306" s="61">
        <v>1302290</v>
      </c>
      <c r="AD306" s="61">
        <v>270</v>
      </c>
      <c r="AE306" s="61">
        <v>1302290</v>
      </c>
      <c r="AF306" s="61">
        <v>0</v>
      </c>
      <c r="AG306" s="61">
        <v>0</v>
      </c>
    </row>
    <row r="307" spans="1:33" x14ac:dyDescent="0.25">
      <c r="A307" t="str">
        <f t="shared" si="16"/>
        <v>Orkney2022-23</v>
      </c>
      <c r="B307" t="s">
        <v>23</v>
      </c>
      <c r="C307" t="s">
        <v>296</v>
      </c>
      <c r="D307" s="61">
        <v>79</v>
      </c>
      <c r="E307" s="61">
        <v>272584</v>
      </c>
      <c r="F307" s="61">
        <v>79</v>
      </c>
      <c r="G307" s="61">
        <v>272584</v>
      </c>
      <c r="H307" s="61">
        <v>0</v>
      </c>
      <c r="I307" s="61">
        <v>0</v>
      </c>
      <c r="J307" s="61">
        <v>0</v>
      </c>
      <c r="K307" s="61">
        <v>0</v>
      </c>
      <c r="L307" s="61">
        <v>0</v>
      </c>
      <c r="M307" s="61">
        <v>0</v>
      </c>
      <c r="N307" s="61">
        <v>0</v>
      </c>
      <c r="O307" s="61">
        <v>0</v>
      </c>
      <c r="P307" s="61">
        <v>0</v>
      </c>
      <c r="Q307" s="61">
        <v>0</v>
      </c>
      <c r="R307" s="61">
        <v>0</v>
      </c>
      <c r="S307" s="61">
        <v>0</v>
      </c>
      <c r="T307" s="61">
        <v>0</v>
      </c>
      <c r="U307" s="61">
        <v>0</v>
      </c>
      <c r="V307" s="61">
        <v>0</v>
      </c>
      <c r="W307" s="61">
        <v>0</v>
      </c>
      <c r="X307" s="61">
        <v>0</v>
      </c>
      <c r="Y307" s="61">
        <v>0</v>
      </c>
      <c r="Z307" s="61">
        <v>0</v>
      </c>
      <c r="AA307" s="61">
        <v>0</v>
      </c>
      <c r="AB307" s="61">
        <v>79</v>
      </c>
      <c r="AC307" s="61">
        <v>272584</v>
      </c>
      <c r="AD307" s="61">
        <v>79</v>
      </c>
      <c r="AE307" s="61">
        <v>272584</v>
      </c>
      <c r="AF307" s="61">
        <v>0</v>
      </c>
      <c r="AG307" s="61">
        <v>0</v>
      </c>
    </row>
    <row r="308" spans="1:33" x14ac:dyDescent="0.25">
      <c r="A308" t="str">
        <f t="shared" si="16"/>
        <v>Perth &amp; Kinross2022-23</v>
      </c>
      <c r="B308" t="s">
        <v>24</v>
      </c>
      <c r="C308" t="s">
        <v>296</v>
      </c>
      <c r="D308" s="61">
        <v>212</v>
      </c>
      <c r="E308" s="61">
        <v>937630</v>
      </c>
      <c r="F308" s="61">
        <v>212</v>
      </c>
      <c r="G308" s="61">
        <v>937630</v>
      </c>
      <c r="H308" s="61">
        <v>0</v>
      </c>
      <c r="I308" s="61">
        <v>0</v>
      </c>
      <c r="J308" s="61">
        <v>0</v>
      </c>
      <c r="K308" s="61">
        <v>0</v>
      </c>
      <c r="L308" s="61">
        <v>0</v>
      </c>
      <c r="M308" s="61">
        <v>0</v>
      </c>
      <c r="N308" s="61">
        <v>0</v>
      </c>
      <c r="O308" s="61">
        <v>0</v>
      </c>
      <c r="P308" s="61">
        <v>0</v>
      </c>
      <c r="Q308" s="61">
        <v>0</v>
      </c>
      <c r="R308" s="61">
        <v>0</v>
      </c>
      <c r="S308" s="61">
        <v>0</v>
      </c>
      <c r="T308" s="61">
        <v>0</v>
      </c>
      <c r="U308" s="61">
        <v>0</v>
      </c>
      <c r="V308" s="61">
        <v>0</v>
      </c>
      <c r="W308" s="61">
        <v>0</v>
      </c>
      <c r="X308" s="61">
        <v>0</v>
      </c>
      <c r="Y308" s="61">
        <v>0</v>
      </c>
      <c r="Z308" s="61">
        <v>0</v>
      </c>
      <c r="AA308" s="61">
        <v>0</v>
      </c>
      <c r="AB308" s="61">
        <v>212</v>
      </c>
      <c r="AC308" s="61">
        <v>937630</v>
      </c>
      <c r="AD308" s="61">
        <v>212</v>
      </c>
      <c r="AE308" s="61">
        <v>937630</v>
      </c>
      <c r="AF308" s="61">
        <v>0</v>
      </c>
      <c r="AG308" s="61">
        <v>0</v>
      </c>
    </row>
    <row r="309" spans="1:33" x14ac:dyDescent="0.25">
      <c r="A309" t="str">
        <f t="shared" si="16"/>
        <v>Renfrewshire2022-23</v>
      </c>
      <c r="B309" t="s">
        <v>25</v>
      </c>
      <c r="C309" t="s">
        <v>296</v>
      </c>
      <c r="D309" s="61">
        <v>157</v>
      </c>
      <c r="E309" s="61">
        <v>789000</v>
      </c>
      <c r="F309" s="61">
        <v>157</v>
      </c>
      <c r="G309" s="61">
        <v>789000</v>
      </c>
      <c r="H309" s="61">
        <v>0</v>
      </c>
      <c r="I309" s="61">
        <v>0</v>
      </c>
      <c r="J309" s="61">
        <v>0</v>
      </c>
      <c r="K309" s="61">
        <v>0</v>
      </c>
      <c r="L309" s="61">
        <v>0</v>
      </c>
      <c r="M309" s="61">
        <v>0</v>
      </c>
      <c r="N309" s="61">
        <v>0</v>
      </c>
      <c r="O309" s="61">
        <v>0</v>
      </c>
      <c r="P309" s="61">
        <v>0</v>
      </c>
      <c r="Q309" s="61">
        <v>0</v>
      </c>
      <c r="R309" s="61">
        <v>0</v>
      </c>
      <c r="S309" s="61">
        <v>0</v>
      </c>
      <c r="T309" s="61">
        <v>0</v>
      </c>
      <c r="U309" s="61">
        <v>0</v>
      </c>
      <c r="V309" s="61">
        <v>0</v>
      </c>
      <c r="W309" s="61">
        <v>0</v>
      </c>
      <c r="X309" s="61">
        <v>0</v>
      </c>
      <c r="Y309" s="61">
        <v>0</v>
      </c>
      <c r="Z309" s="61">
        <v>0</v>
      </c>
      <c r="AA309" s="61">
        <v>0</v>
      </c>
      <c r="AB309" s="61">
        <v>157</v>
      </c>
      <c r="AC309" s="61">
        <v>789000</v>
      </c>
      <c r="AD309" s="61">
        <v>157</v>
      </c>
      <c r="AE309" s="61">
        <v>789000</v>
      </c>
      <c r="AF309" s="61">
        <v>0</v>
      </c>
      <c r="AG309" s="61">
        <v>0</v>
      </c>
    </row>
    <row r="310" spans="1:33" x14ac:dyDescent="0.25">
      <c r="A310" t="str">
        <f t="shared" si="16"/>
        <v>Scottish Borders, The2022-23</v>
      </c>
      <c r="B310" t="s">
        <v>26</v>
      </c>
      <c r="C310" t="s">
        <v>296</v>
      </c>
      <c r="D310" s="61">
        <v>63</v>
      </c>
      <c r="E310" s="61">
        <v>390236.96</v>
      </c>
      <c r="F310" s="61">
        <v>63</v>
      </c>
      <c r="G310" s="61">
        <v>390236.96</v>
      </c>
      <c r="H310" s="61">
        <v>0</v>
      </c>
      <c r="I310" s="61">
        <v>0</v>
      </c>
      <c r="J310" s="61">
        <v>0</v>
      </c>
      <c r="K310" s="61">
        <v>0</v>
      </c>
      <c r="L310" s="61">
        <v>0</v>
      </c>
      <c r="M310" s="61">
        <v>0</v>
      </c>
      <c r="N310" s="61">
        <v>0</v>
      </c>
      <c r="O310" s="61">
        <v>0</v>
      </c>
      <c r="P310" s="61">
        <v>0</v>
      </c>
      <c r="Q310" s="61">
        <v>0</v>
      </c>
      <c r="R310" s="61">
        <v>0</v>
      </c>
      <c r="S310" s="61">
        <v>0</v>
      </c>
      <c r="T310" s="61">
        <v>0</v>
      </c>
      <c r="U310" s="61">
        <v>0</v>
      </c>
      <c r="V310" s="61">
        <v>0</v>
      </c>
      <c r="W310" s="61">
        <v>0</v>
      </c>
      <c r="X310" s="61">
        <v>0</v>
      </c>
      <c r="Y310" s="61">
        <v>0</v>
      </c>
      <c r="Z310" s="61">
        <v>0</v>
      </c>
      <c r="AA310" s="61">
        <v>0</v>
      </c>
      <c r="AB310" s="61">
        <v>63</v>
      </c>
      <c r="AC310" s="61">
        <v>390236.96</v>
      </c>
      <c r="AD310" s="61">
        <v>63</v>
      </c>
      <c r="AE310" s="61">
        <v>390236.96</v>
      </c>
      <c r="AF310" s="61">
        <v>0</v>
      </c>
      <c r="AG310" s="61">
        <v>0</v>
      </c>
    </row>
    <row r="311" spans="1:33" x14ac:dyDescent="0.25">
      <c r="A311" t="str">
        <f t="shared" si="16"/>
        <v>Shetland2022-23</v>
      </c>
      <c r="B311" t="s">
        <v>27</v>
      </c>
      <c r="C311" t="s">
        <v>296</v>
      </c>
      <c r="D311" s="61">
        <v>33</v>
      </c>
      <c r="E311" s="61">
        <v>277868</v>
      </c>
      <c r="F311" s="61">
        <v>33</v>
      </c>
      <c r="G311" s="61">
        <v>277868</v>
      </c>
      <c r="H311" s="61">
        <v>0</v>
      </c>
      <c r="I311" s="61">
        <v>0</v>
      </c>
      <c r="J311" s="61">
        <v>0</v>
      </c>
      <c r="K311" s="61">
        <v>0</v>
      </c>
      <c r="L311" s="61">
        <v>0</v>
      </c>
      <c r="M311" s="61">
        <v>0</v>
      </c>
      <c r="N311" s="61">
        <v>0</v>
      </c>
      <c r="O311" s="61">
        <v>0</v>
      </c>
      <c r="P311" s="61">
        <v>0</v>
      </c>
      <c r="Q311" s="61">
        <v>0</v>
      </c>
      <c r="R311" s="61">
        <v>0</v>
      </c>
      <c r="S311" s="61">
        <v>0</v>
      </c>
      <c r="T311" s="61">
        <v>0</v>
      </c>
      <c r="U311" s="61">
        <v>0</v>
      </c>
      <c r="V311" s="61">
        <v>0</v>
      </c>
      <c r="W311" s="61">
        <v>0</v>
      </c>
      <c r="X311" s="61">
        <v>0</v>
      </c>
      <c r="Y311" s="61">
        <v>0</v>
      </c>
      <c r="Z311" s="61">
        <v>0</v>
      </c>
      <c r="AA311" s="61">
        <v>0</v>
      </c>
      <c r="AB311" s="61">
        <v>33</v>
      </c>
      <c r="AC311" s="61">
        <v>277868</v>
      </c>
      <c r="AD311" s="61">
        <v>33</v>
      </c>
      <c r="AE311" s="61">
        <v>277868</v>
      </c>
      <c r="AF311" s="61">
        <v>0</v>
      </c>
      <c r="AG311" s="61">
        <v>0</v>
      </c>
    </row>
    <row r="312" spans="1:33" x14ac:dyDescent="0.25">
      <c r="A312" t="str">
        <f t="shared" si="16"/>
        <v>South Ayrshire2022-23</v>
      </c>
      <c r="B312" t="s">
        <v>28</v>
      </c>
      <c r="C312" t="s">
        <v>296</v>
      </c>
      <c r="D312" s="61">
        <v>118</v>
      </c>
      <c r="E312" s="61">
        <v>603441.24</v>
      </c>
      <c r="F312" s="61">
        <v>118</v>
      </c>
      <c r="G312" s="61">
        <v>603441.24</v>
      </c>
      <c r="H312" s="61">
        <v>0</v>
      </c>
      <c r="I312" s="61">
        <v>0</v>
      </c>
      <c r="J312" s="61">
        <v>0</v>
      </c>
      <c r="K312" s="61">
        <v>0</v>
      </c>
      <c r="L312" s="61">
        <v>0</v>
      </c>
      <c r="M312" s="61">
        <v>0</v>
      </c>
      <c r="N312" s="61">
        <v>0</v>
      </c>
      <c r="O312" s="61">
        <v>0</v>
      </c>
      <c r="P312" s="61">
        <v>0</v>
      </c>
      <c r="Q312" s="61">
        <v>0</v>
      </c>
      <c r="R312" s="61">
        <v>0</v>
      </c>
      <c r="S312" s="61">
        <v>0</v>
      </c>
      <c r="T312" s="61">
        <v>0</v>
      </c>
      <c r="U312" s="61">
        <v>0</v>
      </c>
      <c r="V312" s="61">
        <v>0</v>
      </c>
      <c r="W312" s="61">
        <v>0</v>
      </c>
      <c r="X312" s="61">
        <v>0</v>
      </c>
      <c r="Y312" s="61">
        <v>0</v>
      </c>
      <c r="Z312" s="61">
        <v>0</v>
      </c>
      <c r="AA312" s="61">
        <v>0</v>
      </c>
      <c r="AB312" s="61">
        <v>118</v>
      </c>
      <c r="AC312" s="61">
        <v>603441.24</v>
      </c>
      <c r="AD312" s="61">
        <v>118</v>
      </c>
      <c r="AE312" s="61">
        <v>603441.24</v>
      </c>
      <c r="AF312" s="61">
        <v>0</v>
      </c>
      <c r="AG312" s="61">
        <v>0</v>
      </c>
    </row>
    <row r="313" spans="1:33" x14ac:dyDescent="0.25">
      <c r="A313" t="str">
        <f t="shared" si="16"/>
        <v>South Lanarkshire2022-23</v>
      </c>
      <c r="B313" t="s">
        <v>29</v>
      </c>
      <c r="C313" t="s">
        <v>296</v>
      </c>
      <c r="D313" s="61">
        <v>460</v>
      </c>
      <c r="E313" s="61">
        <v>1956732</v>
      </c>
      <c r="F313" s="61">
        <v>460</v>
      </c>
      <c r="G313" s="61">
        <v>1956732</v>
      </c>
      <c r="H313" s="61">
        <v>0</v>
      </c>
      <c r="I313" s="61">
        <v>0</v>
      </c>
      <c r="J313" s="61">
        <v>8</v>
      </c>
      <c r="K313" s="61">
        <v>57622.44</v>
      </c>
      <c r="L313" s="61">
        <v>8</v>
      </c>
      <c r="M313" s="61">
        <v>57622.44</v>
      </c>
      <c r="N313" s="61">
        <v>0</v>
      </c>
      <c r="O313" s="61">
        <v>0</v>
      </c>
      <c r="P313" s="61">
        <v>0</v>
      </c>
      <c r="Q313" s="61">
        <v>0</v>
      </c>
      <c r="R313" s="61">
        <v>0</v>
      </c>
      <c r="S313" s="61">
        <v>0</v>
      </c>
      <c r="T313" s="61">
        <v>0</v>
      </c>
      <c r="U313" s="61">
        <v>0</v>
      </c>
      <c r="V313" s="61">
        <v>0</v>
      </c>
      <c r="W313" s="61">
        <v>0</v>
      </c>
      <c r="X313" s="61">
        <v>0</v>
      </c>
      <c r="Y313" s="61">
        <v>0</v>
      </c>
      <c r="Z313" s="61">
        <v>0</v>
      </c>
      <c r="AA313" s="61">
        <v>0</v>
      </c>
      <c r="AB313" s="61">
        <v>468</v>
      </c>
      <c r="AC313" s="61">
        <v>2014354.44</v>
      </c>
      <c r="AD313" s="61">
        <v>468</v>
      </c>
      <c r="AE313" s="61">
        <v>2014354.44</v>
      </c>
      <c r="AF313" s="61">
        <v>0</v>
      </c>
      <c r="AG313" s="61">
        <v>0</v>
      </c>
    </row>
    <row r="314" spans="1:33" x14ac:dyDescent="0.25">
      <c r="A314" t="str">
        <f t="shared" si="16"/>
        <v>Stirling2022-23</v>
      </c>
      <c r="B314" t="s">
        <v>30</v>
      </c>
      <c r="C314" t="s">
        <v>296</v>
      </c>
      <c r="D314" s="61">
        <v>72</v>
      </c>
      <c r="E314" s="61">
        <v>409597</v>
      </c>
      <c r="F314" s="61">
        <v>72</v>
      </c>
      <c r="G314" s="61">
        <v>409597</v>
      </c>
      <c r="H314" s="61">
        <v>0</v>
      </c>
      <c r="I314" s="61">
        <v>0</v>
      </c>
      <c r="J314" s="61">
        <v>0</v>
      </c>
      <c r="K314" s="61">
        <v>0</v>
      </c>
      <c r="L314" s="61">
        <v>0</v>
      </c>
      <c r="M314" s="61">
        <v>0</v>
      </c>
      <c r="N314" s="61">
        <v>0</v>
      </c>
      <c r="O314" s="61">
        <v>0</v>
      </c>
      <c r="P314" s="61">
        <v>0</v>
      </c>
      <c r="Q314" s="61">
        <v>0</v>
      </c>
      <c r="R314" s="61">
        <v>0</v>
      </c>
      <c r="S314" s="61">
        <v>0</v>
      </c>
      <c r="T314" s="61">
        <v>0</v>
      </c>
      <c r="U314" s="61">
        <v>0</v>
      </c>
      <c r="V314" s="61">
        <v>0</v>
      </c>
      <c r="W314" s="61">
        <v>0</v>
      </c>
      <c r="X314" s="61">
        <v>0</v>
      </c>
      <c r="Y314" s="61">
        <v>0</v>
      </c>
      <c r="Z314" s="61">
        <v>0</v>
      </c>
      <c r="AA314" s="61">
        <v>0</v>
      </c>
      <c r="AB314" s="61">
        <v>72</v>
      </c>
      <c r="AC314" s="61">
        <v>409597</v>
      </c>
      <c r="AD314" s="61">
        <v>72</v>
      </c>
      <c r="AE314" s="61">
        <v>409597</v>
      </c>
      <c r="AF314" s="61">
        <v>0</v>
      </c>
      <c r="AG314" s="61">
        <v>0</v>
      </c>
    </row>
    <row r="315" spans="1:33" x14ac:dyDescent="0.25">
      <c r="A315" t="str">
        <f t="shared" si="16"/>
        <v>West Dunbartonshire2022-23</v>
      </c>
      <c r="B315" t="s">
        <v>31</v>
      </c>
      <c r="C315" t="s">
        <v>296</v>
      </c>
      <c r="D315" s="61">
        <v>56</v>
      </c>
      <c r="E315" s="61">
        <v>215767</v>
      </c>
      <c r="F315" s="61">
        <v>56</v>
      </c>
      <c r="G315" s="61">
        <v>215767</v>
      </c>
      <c r="H315" s="61">
        <v>0</v>
      </c>
      <c r="I315" s="61">
        <v>0</v>
      </c>
      <c r="J315" s="61">
        <v>0</v>
      </c>
      <c r="K315" s="61">
        <v>0</v>
      </c>
      <c r="L315" s="61">
        <v>0</v>
      </c>
      <c r="M315" s="61">
        <v>0</v>
      </c>
      <c r="N315" s="61">
        <v>0</v>
      </c>
      <c r="O315" s="61">
        <v>0</v>
      </c>
      <c r="P315" s="61">
        <v>0</v>
      </c>
      <c r="Q315" s="61">
        <v>0</v>
      </c>
      <c r="R315" s="61">
        <v>0</v>
      </c>
      <c r="S315" s="61">
        <v>0</v>
      </c>
      <c r="T315" s="61">
        <v>0</v>
      </c>
      <c r="U315" s="61">
        <v>0</v>
      </c>
      <c r="V315" s="61">
        <v>0</v>
      </c>
      <c r="W315" s="61">
        <v>0</v>
      </c>
      <c r="X315" s="61">
        <v>0</v>
      </c>
      <c r="Y315" s="61">
        <v>0</v>
      </c>
      <c r="Z315" s="61">
        <v>0</v>
      </c>
      <c r="AA315" s="61">
        <v>0</v>
      </c>
      <c r="AB315" s="61">
        <v>56</v>
      </c>
      <c r="AC315" s="61">
        <v>215767</v>
      </c>
      <c r="AD315" s="61">
        <v>56</v>
      </c>
      <c r="AE315" s="61">
        <v>215767</v>
      </c>
      <c r="AF315" s="61">
        <v>0</v>
      </c>
      <c r="AG315" s="61">
        <v>0</v>
      </c>
    </row>
    <row r="316" spans="1:33" x14ac:dyDescent="0.25">
      <c r="A316" t="str">
        <f t="shared" si="16"/>
        <v>West Lothian2022-23</v>
      </c>
      <c r="B316" t="s">
        <v>32</v>
      </c>
      <c r="C316" t="s">
        <v>296</v>
      </c>
      <c r="D316" s="61">
        <v>185</v>
      </c>
      <c r="E316" s="61">
        <v>602505.94999999995</v>
      </c>
      <c r="F316" s="61">
        <v>185</v>
      </c>
      <c r="G316" s="61">
        <v>602505.94999999995</v>
      </c>
      <c r="H316" s="61">
        <v>0</v>
      </c>
      <c r="I316" s="61">
        <v>0</v>
      </c>
      <c r="J316" s="61">
        <v>3</v>
      </c>
      <c r="K316" s="61">
        <v>71579.539999999994</v>
      </c>
      <c r="L316" s="61">
        <v>3</v>
      </c>
      <c r="M316" s="61">
        <v>71579.539999999994</v>
      </c>
      <c r="N316" s="61">
        <v>0</v>
      </c>
      <c r="O316" s="61">
        <v>0</v>
      </c>
      <c r="P316" s="61">
        <v>0</v>
      </c>
      <c r="Q316" s="61">
        <v>0</v>
      </c>
      <c r="R316" s="61">
        <v>0</v>
      </c>
      <c r="S316" s="61">
        <v>0</v>
      </c>
      <c r="T316" s="61">
        <v>0</v>
      </c>
      <c r="U316" s="61">
        <v>0</v>
      </c>
      <c r="V316" s="61">
        <v>0</v>
      </c>
      <c r="W316" s="61">
        <v>0</v>
      </c>
      <c r="X316" s="61">
        <v>0</v>
      </c>
      <c r="Y316" s="61">
        <v>0</v>
      </c>
      <c r="Z316" s="61">
        <v>0</v>
      </c>
      <c r="AA316" s="61">
        <v>0</v>
      </c>
      <c r="AB316" s="61">
        <v>188</v>
      </c>
      <c r="AC316" s="61">
        <v>674085.49</v>
      </c>
      <c r="AD316" s="61">
        <v>188</v>
      </c>
      <c r="AE316" s="61">
        <v>674085.49</v>
      </c>
      <c r="AF316" s="61">
        <v>0</v>
      </c>
      <c r="AG316" s="61">
        <v>0</v>
      </c>
    </row>
    <row r="317" spans="1:33" x14ac:dyDescent="0.25">
      <c r="A317" t="str">
        <f t="shared" si="16"/>
        <v>Scotland2022-23</v>
      </c>
      <c r="B317" t="s">
        <v>33</v>
      </c>
      <c r="C317" t="s">
        <v>296</v>
      </c>
      <c r="D317" s="12">
        <f>SUM(D285:D316)</f>
        <v>4469</v>
      </c>
      <c r="E317" s="12">
        <f t="shared" ref="E317:AG317" si="17">SUM(E285:E316)</f>
        <v>20676017.789999999</v>
      </c>
      <c r="F317" s="12">
        <f t="shared" si="17"/>
        <v>4469</v>
      </c>
      <c r="G317" s="12">
        <f t="shared" si="17"/>
        <v>20676017.789999999</v>
      </c>
      <c r="H317" s="12">
        <f t="shared" si="17"/>
        <v>0</v>
      </c>
      <c r="I317" s="12">
        <f t="shared" si="17"/>
        <v>0</v>
      </c>
      <c r="J317" s="12">
        <f t="shared" si="17"/>
        <v>21</v>
      </c>
      <c r="K317" s="12">
        <f t="shared" si="17"/>
        <v>267723.13</v>
      </c>
      <c r="L317" s="12">
        <f t="shared" si="17"/>
        <v>21</v>
      </c>
      <c r="M317" s="12">
        <f t="shared" si="17"/>
        <v>267723.13</v>
      </c>
      <c r="N317" s="12">
        <f t="shared" si="17"/>
        <v>0</v>
      </c>
      <c r="O317" s="12">
        <f t="shared" si="17"/>
        <v>0</v>
      </c>
      <c r="P317" s="12">
        <f t="shared" si="17"/>
        <v>32</v>
      </c>
      <c r="Q317" s="12">
        <f t="shared" si="17"/>
        <v>139405.91999999998</v>
      </c>
      <c r="R317" s="12">
        <f t="shared" si="17"/>
        <v>32</v>
      </c>
      <c r="S317" s="12">
        <f t="shared" si="17"/>
        <v>139405.91999999998</v>
      </c>
      <c r="T317" s="12">
        <f t="shared" si="17"/>
        <v>0</v>
      </c>
      <c r="U317" s="12">
        <f t="shared" si="17"/>
        <v>0</v>
      </c>
      <c r="V317" s="12">
        <f t="shared" si="17"/>
        <v>80</v>
      </c>
      <c r="W317" s="12">
        <f t="shared" si="17"/>
        <v>600428.51</v>
      </c>
      <c r="X317" s="12">
        <f t="shared" si="17"/>
        <v>80</v>
      </c>
      <c r="Y317" s="12">
        <f t="shared" si="17"/>
        <v>600428.51</v>
      </c>
      <c r="Z317" s="12">
        <f t="shared" si="17"/>
        <v>0</v>
      </c>
      <c r="AA317" s="12">
        <f t="shared" si="17"/>
        <v>0</v>
      </c>
      <c r="AB317" s="12">
        <f t="shared" si="17"/>
        <v>4602</v>
      </c>
      <c r="AC317" s="12">
        <f t="shared" si="17"/>
        <v>21683575.349999998</v>
      </c>
      <c r="AD317" s="12">
        <f t="shared" si="17"/>
        <v>4602</v>
      </c>
      <c r="AE317" s="12">
        <f t="shared" si="17"/>
        <v>21683575.349999998</v>
      </c>
      <c r="AF317" s="12">
        <f t="shared" si="17"/>
        <v>0</v>
      </c>
      <c r="AG317" s="12">
        <f t="shared" si="17"/>
        <v>0</v>
      </c>
    </row>
  </sheetData>
  <phoneticPr fontId="1" type="noConversion"/>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dimension ref="A2:BD300"/>
  <sheetViews>
    <sheetView zoomScaleNormal="100" workbookViewId="0">
      <pane xSplit="4" ySplit="3" topLeftCell="E275" activePane="bottomRight" state="frozen"/>
      <selection activeCell="M310" sqref="M310"/>
      <selection pane="topRight" activeCell="M310" sqref="M310"/>
      <selection pane="bottomLeft" activeCell="M310" sqref="M310"/>
      <selection pane="bottomRight" activeCell="M310" sqref="M310"/>
    </sheetView>
  </sheetViews>
  <sheetFormatPr defaultRowHeight="13.2" x14ac:dyDescent="0.25"/>
  <cols>
    <col min="1" max="1" width="2.5546875" customWidth="1"/>
    <col min="2" max="2" width="32.44140625" bestFit="1" customWidth="1"/>
    <col min="4" max="4" width="7.5546875" bestFit="1" customWidth="1"/>
    <col min="5" max="5" width="22.5546875" bestFit="1" customWidth="1"/>
    <col min="6" max="6" width="23.77734375" bestFit="1" customWidth="1"/>
    <col min="7" max="7" width="25" bestFit="1" customWidth="1"/>
    <col min="8" max="8" width="26.21875" bestFit="1" customWidth="1"/>
    <col min="9" max="9" width="26" bestFit="1" customWidth="1"/>
    <col min="10" max="10" width="27.21875" bestFit="1" customWidth="1"/>
    <col min="11" max="11" width="27" bestFit="1" customWidth="1"/>
    <col min="12" max="12" width="28.21875" bestFit="1" customWidth="1"/>
    <col min="13" max="13" width="25.21875" bestFit="1" customWidth="1"/>
    <col min="14" max="14" width="26.44140625" bestFit="1" customWidth="1"/>
    <col min="15" max="15" width="22.21875" bestFit="1" customWidth="1"/>
    <col min="16" max="16" width="23.21875" bestFit="1" customWidth="1"/>
    <col min="17" max="17" width="24.5546875" bestFit="1" customWidth="1"/>
    <col min="18" max="18" width="25.77734375" bestFit="1" customWidth="1"/>
    <col min="19" max="19" width="25.5546875" bestFit="1" customWidth="1"/>
    <col min="20" max="20" width="26.77734375" bestFit="1" customWidth="1"/>
    <col min="21" max="21" width="26.5546875" bestFit="1" customWidth="1"/>
    <col min="22" max="22" width="27.77734375" bestFit="1" customWidth="1"/>
    <col min="23" max="23" width="24.77734375" bestFit="1" customWidth="1"/>
    <col min="24" max="24" width="26" bestFit="1" customWidth="1"/>
    <col min="25" max="25" width="20.5546875" bestFit="1" customWidth="1"/>
    <col min="26" max="26" width="21.77734375" bestFit="1" customWidth="1"/>
    <col min="27" max="27" width="23.21875" bestFit="1" customWidth="1"/>
    <col min="28" max="28" width="24.21875" bestFit="1" customWidth="1"/>
    <col min="29" max="29" width="24" bestFit="1" customWidth="1"/>
    <col min="30" max="30" width="25.21875" bestFit="1" customWidth="1"/>
    <col min="31" max="31" width="25" bestFit="1" customWidth="1"/>
    <col min="32" max="32" width="26.21875" bestFit="1" customWidth="1"/>
    <col min="33" max="33" width="23.21875" bestFit="1" customWidth="1"/>
    <col min="34" max="34" width="24.44140625" bestFit="1" customWidth="1"/>
    <col min="35" max="35" width="22.77734375" bestFit="1" customWidth="1"/>
    <col min="36" max="36" width="23.77734375" bestFit="1" customWidth="1"/>
    <col min="37" max="37" width="25.21875" bestFit="1" customWidth="1"/>
    <col min="38" max="38" width="26.44140625" bestFit="1" customWidth="1"/>
    <col min="39" max="39" width="26.21875" bestFit="1" customWidth="1"/>
    <col min="40" max="41" width="27.21875" bestFit="1" customWidth="1"/>
    <col min="42" max="42" width="28.21875" bestFit="1" customWidth="1"/>
    <col min="43" max="43" width="25.21875" bestFit="1" customWidth="1"/>
    <col min="44" max="44" width="26.5546875" bestFit="1" customWidth="1"/>
    <col min="45" max="45" width="22.21875" bestFit="1" customWidth="1"/>
    <col min="46" max="46" width="23.21875" bestFit="1" customWidth="1"/>
    <col min="47" max="47" width="24.5546875" bestFit="1" customWidth="1"/>
    <col min="48" max="48" width="25.77734375" bestFit="1" customWidth="1"/>
    <col min="49" max="49" width="25.5546875" bestFit="1" customWidth="1"/>
    <col min="50" max="50" width="26.77734375" bestFit="1" customWidth="1"/>
    <col min="51" max="51" width="26.5546875" bestFit="1" customWidth="1"/>
    <col min="52" max="52" width="27.77734375" bestFit="1" customWidth="1"/>
    <col min="53" max="53" width="24.77734375" bestFit="1" customWidth="1"/>
    <col min="54" max="54" width="26" bestFit="1" customWidth="1"/>
  </cols>
  <sheetData>
    <row r="2" spans="2:54" x14ac:dyDescent="0.25">
      <c r="B2">
        <v>1</v>
      </c>
      <c r="C2">
        <v>2</v>
      </c>
      <c r="D2">
        <v>3</v>
      </c>
      <c r="E2">
        <v>4</v>
      </c>
      <c r="F2">
        <v>5</v>
      </c>
      <c r="G2">
        <v>6</v>
      </c>
      <c r="H2">
        <v>7</v>
      </c>
      <c r="I2">
        <v>8</v>
      </c>
      <c r="J2">
        <v>9</v>
      </c>
      <c r="K2">
        <v>10</v>
      </c>
      <c r="L2">
        <v>11</v>
      </c>
      <c r="M2">
        <v>12</v>
      </c>
      <c r="N2">
        <v>13</v>
      </c>
      <c r="O2">
        <v>14</v>
      </c>
      <c r="P2">
        <v>15</v>
      </c>
      <c r="Q2">
        <v>16</v>
      </c>
      <c r="R2">
        <v>17</v>
      </c>
      <c r="S2">
        <v>18</v>
      </c>
      <c r="T2">
        <v>19</v>
      </c>
      <c r="U2">
        <v>20</v>
      </c>
      <c r="V2">
        <v>21</v>
      </c>
      <c r="W2">
        <v>22</v>
      </c>
      <c r="X2">
        <v>23</v>
      </c>
      <c r="Y2">
        <v>24</v>
      </c>
      <c r="Z2">
        <v>25</v>
      </c>
      <c r="AA2">
        <v>26</v>
      </c>
      <c r="AB2">
        <v>27</v>
      </c>
      <c r="AC2">
        <v>28</v>
      </c>
      <c r="AD2">
        <v>29</v>
      </c>
      <c r="AE2">
        <v>30</v>
      </c>
      <c r="AF2">
        <v>31</v>
      </c>
      <c r="AG2">
        <v>32</v>
      </c>
      <c r="AH2">
        <v>33</v>
      </c>
      <c r="AI2">
        <v>34</v>
      </c>
      <c r="AJ2">
        <v>35</v>
      </c>
      <c r="AK2">
        <v>36</v>
      </c>
      <c r="AL2">
        <v>37</v>
      </c>
      <c r="AM2">
        <v>38</v>
      </c>
      <c r="AN2">
        <v>39</v>
      </c>
      <c r="AO2">
        <v>40</v>
      </c>
      <c r="AP2">
        <v>41</v>
      </c>
      <c r="AQ2">
        <v>42</v>
      </c>
      <c r="AR2">
        <v>43</v>
      </c>
      <c r="AS2">
        <v>44</v>
      </c>
      <c r="AT2">
        <v>45</v>
      </c>
      <c r="AU2">
        <v>46</v>
      </c>
      <c r="AV2">
        <v>47</v>
      </c>
      <c r="AW2">
        <v>48</v>
      </c>
      <c r="AX2">
        <v>49</v>
      </c>
      <c r="AY2">
        <v>50</v>
      </c>
      <c r="AZ2">
        <v>51</v>
      </c>
      <c r="BA2">
        <v>52</v>
      </c>
      <c r="BB2">
        <v>53</v>
      </c>
    </row>
    <row r="3" spans="2:54" x14ac:dyDescent="0.25">
      <c r="C3" s="13"/>
      <c r="D3" s="13"/>
      <c r="E3" s="5" t="s">
        <v>176</v>
      </c>
      <c r="F3" s="5" t="s">
        <v>177</v>
      </c>
      <c r="G3" s="5" t="s">
        <v>178</v>
      </c>
      <c r="H3" s="5" t="s">
        <v>179</v>
      </c>
      <c r="I3" s="5" t="s">
        <v>180</v>
      </c>
      <c r="J3" s="5" t="s">
        <v>181</v>
      </c>
      <c r="K3" s="5" t="s">
        <v>182</v>
      </c>
      <c r="L3" s="5" t="s">
        <v>183</v>
      </c>
      <c r="M3" s="5" t="s">
        <v>184</v>
      </c>
      <c r="N3" s="5" t="s">
        <v>185</v>
      </c>
      <c r="O3" s="5" t="s">
        <v>186</v>
      </c>
      <c r="P3" s="5" t="s">
        <v>187</v>
      </c>
      <c r="Q3" s="5" t="s">
        <v>188</v>
      </c>
      <c r="R3" s="5" t="s">
        <v>189</v>
      </c>
      <c r="S3" s="5" t="s">
        <v>190</v>
      </c>
      <c r="T3" s="5" t="s">
        <v>191</v>
      </c>
      <c r="U3" s="5" t="s">
        <v>192</v>
      </c>
      <c r="V3" s="5" t="s">
        <v>193</v>
      </c>
      <c r="W3" s="5" t="s">
        <v>194</v>
      </c>
      <c r="X3" s="5" t="s">
        <v>195</v>
      </c>
      <c r="Y3" s="5" t="s">
        <v>196</v>
      </c>
      <c r="Z3" s="5" t="s">
        <v>197</v>
      </c>
      <c r="AA3" s="5" t="s">
        <v>198</v>
      </c>
      <c r="AB3" s="5" t="s">
        <v>199</v>
      </c>
      <c r="AC3" s="5" t="s">
        <v>200</v>
      </c>
      <c r="AD3" s="5" t="s">
        <v>201</v>
      </c>
      <c r="AE3" s="5" t="s">
        <v>202</v>
      </c>
      <c r="AF3" s="5" t="s">
        <v>203</v>
      </c>
      <c r="AG3" s="5" t="s">
        <v>204</v>
      </c>
      <c r="AH3" s="5" t="s">
        <v>205</v>
      </c>
      <c r="AI3" s="5" t="s">
        <v>206</v>
      </c>
      <c r="AJ3" s="5" t="s">
        <v>207</v>
      </c>
      <c r="AK3" s="5" t="s">
        <v>208</v>
      </c>
      <c r="AL3" s="5" t="s">
        <v>209</v>
      </c>
      <c r="AM3" s="5" t="s">
        <v>210</v>
      </c>
      <c r="AN3" s="5" t="s">
        <v>211</v>
      </c>
      <c r="AO3" s="5" t="s">
        <v>212</v>
      </c>
      <c r="AP3" s="5" t="s">
        <v>213</v>
      </c>
      <c r="AQ3" s="5" t="s">
        <v>214</v>
      </c>
      <c r="AR3" s="5" t="s">
        <v>215</v>
      </c>
      <c r="AS3" s="5" t="s">
        <v>216</v>
      </c>
      <c r="AT3" s="5" t="s">
        <v>217</v>
      </c>
      <c r="AU3" s="5" t="s">
        <v>218</v>
      </c>
      <c r="AV3" s="5" t="s">
        <v>219</v>
      </c>
      <c r="AW3" s="5" t="s">
        <v>220</v>
      </c>
      <c r="AX3" s="5" t="s">
        <v>221</v>
      </c>
      <c r="AY3" s="5" t="s">
        <v>222</v>
      </c>
      <c r="AZ3" s="5" t="s">
        <v>223</v>
      </c>
      <c r="BA3" s="5" t="s">
        <v>224</v>
      </c>
      <c r="BB3" s="5" t="s">
        <v>225</v>
      </c>
    </row>
    <row r="4" spans="2:54" ht="20.399999999999999" x14ac:dyDescent="0.25">
      <c r="B4" t="str">
        <f>C4&amp;D4</f>
        <v>Aberdeen City2014-15</v>
      </c>
      <c r="C4" s="20" t="s">
        <v>1</v>
      </c>
      <c r="D4" s="14" t="s">
        <v>101</v>
      </c>
      <c r="E4" s="15">
        <v>0</v>
      </c>
      <c r="F4" s="15">
        <v>0</v>
      </c>
      <c r="G4" s="15">
        <v>0</v>
      </c>
      <c r="H4" s="15">
        <v>0</v>
      </c>
      <c r="I4" s="15">
        <v>0</v>
      </c>
      <c r="J4" s="15">
        <v>0</v>
      </c>
      <c r="K4" s="15">
        <v>0</v>
      </c>
      <c r="L4" s="15">
        <v>0</v>
      </c>
      <c r="M4" s="15">
        <v>0</v>
      </c>
      <c r="N4" s="15">
        <v>0</v>
      </c>
      <c r="O4" s="15">
        <v>0</v>
      </c>
      <c r="P4" s="15">
        <v>0</v>
      </c>
      <c r="Q4" s="15">
        <v>0</v>
      </c>
      <c r="R4" s="15">
        <v>0</v>
      </c>
      <c r="S4" s="15">
        <v>0</v>
      </c>
      <c r="T4" s="15">
        <v>0</v>
      </c>
      <c r="U4" s="15">
        <v>0</v>
      </c>
      <c r="V4" s="15">
        <v>0</v>
      </c>
      <c r="W4" s="15">
        <v>0</v>
      </c>
      <c r="X4" s="15">
        <v>0</v>
      </c>
      <c r="Y4" s="15">
        <v>38</v>
      </c>
      <c r="Z4" s="15">
        <v>131671</v>
      </c>
      <c r="AA4" s="15">
        <v>0</v>
      </c>
      <c r="AB4" s="15">
        <v>0</v>
      </c>
      <c r="AC4" s="15">
        <v>0</v>
      </c>
      <c r="AD4" s="15">
        <v>0</v>
      </c>
      <c r="AE4" s="15">
        <v>0</v>
      </c>
      <c r="AF4" s="15">
        <v>0</v>
      </c>
      <c r="AG4" s="15" t="s">
        <v>226</v>
      </c>
      <c r="AH4" s="15" t="s">
        <v>226</v>
      </c>
      <c r="AI4" s="15">
        <v>0</v>
      </c>
      <c r="AJ4" s="15">
        <v>0</v>
      </c>
      <c r="AK4" s="15">
        <v>0</v>
      </c>
      <c r="AL4" s="15">
        <v>0</v>
      </c>
      <c r="AM4" s="15">
        <v>0</v>
      </c>
      <c r="AN4" s="15">
        <v>0</v>
      </c>
      <c r="AO4" s="15">
        <v>0</v>
      </c>
      <c r="AP4" s="15">
        <v>0</v>
      </c>
      <c r="AQ4" s="15" t="s">
        <v>226</v>
      </c>
      <c r="AR4" s="15" t="s">
        <v>226</v>
      </c>
      <c r="AS4" s="15">
        <v>38</v>
      </c>
      <c r="AT4" s="15">
        <v>131671</v>
      </c>
      <c r="AU4" s="15">
        <v>0</v>
      </c>
      <c r="AV4" s="15">
        <v>0</v>
      </c>
      <c r="AW4" s="15">
        <v>0</v>
      </c>
      <c r="AX4" s="15">
        <v>0</v>
      </c>
      <c r="AY4" s="15">
        <v>0</v>
      </c>
      <c r="AZ4" s="15">
        <v>0</v>
      </c>
      <c r="BA4" s="15">
        <v>0</v>
      </c>
      <c r="BB4" s="15">
        <v>0</v>
      </c>
    </row>
    <row r="5" spans="2:54" ht="30.6" x14ac:dyDescent="0.25">
      <c r="B5" t="str">
        <f t="shared" ref="B5:B68" si="0">C5&amp;D5</f>
        <v>Aberdeenshire2014-15</v>
      </c>
      <c r="C5" s="20" t="s">
        <v>2</v>
      </c>
      <c r="D5" s="14" t="s">
        <v>101</v>
      </c>
      <c r="E5" s="15">
        <v>0</v>
      </c>
      <c r="F5" s="15">
        <v>0</v>
      </c>
      <c r="G5" s="15">
        <v>0</v>
      </c>
      <c r="H5" s="15">
        <v>0</v>
      </c>
      <c r="I5" s="15">
        <v>0</v>
      </c>
      <c r="J5" s="15">
        <v>0</v>
      </c>
      <c r="K5" s="15">
        <v>0</v>
      </c>
      <c r="L5" s="15">
        <v>0</v>
      </c>
      <c r="M5" s="15">
        <v>0</v>
      </c>
      <c r="N5" s="15">
        <v>0</v>
      </c>
      <c r="O5" s="15">
        <v>0</v>
      </c>
      <c r="P5" s="15">
        <v>0</v>
      </c>
      <c r="Q5" s="15">
        <v>0</v>
      </c>
      <c r="R5" s="15">
        <v>0</v>
      </c>
      <c r="S5" s="15">
        <v>0</v>
      </c>
      <c r="T5" s="15">
        <v>0</v>
      </c>
      <c r="U5" s="15">
        <v>0</v>
      </c>
      <c r="V5" s="15">
        <v>0</v>
      </c>
      <c r="W5" s="15">
        <v>0</v>
      </c>
      <c r="X5" s="15">
        <v>0</v>
      </c>
      <c r="Y5" s="15">
        <v>0</v>
      </c>
      <c r="Z5" s="15">
        <v>0</v>
      </c>
      <c r="AA5" s="15">
        <v>0</v>
      </c>
      <c r="AB5" s="15">
        <v>0</v>
      </c>
      <c r="AC5" s="15">
        <v>0</v>
      </c>
      <c r="AD5" s="15">
        <v>0</v>
      </c>
      <c r="AE5" s="15">
        <v>0</v>
      </c>
      <c r="AF5" s="15">
        <v>0</v>
      </c>
      <c r="AG5" s="15">
        <v>0</v>
      </c>
      <c r="AH5" s="15">
        <v>0</v>
      </c>
      <c r="AI5" s="15">
        <v>0</v>
      </c>
      <c r="AJ5" s="15">
        <v>0</v>
      </c>
      <c r="AK5" s="15">
        <v>0</v>
      </c>
      <c r="AL5" s="15">
        <v>0</v>
      </c>
      <c r="AM5" s="15">
        <v>0</v>
      </c>
      <c r="AN5" s="15">
        <v>0</v>
      </c>
      <c r="AO5" s="15">
        <v>0</v>
      </c>
      <c r="AP5" s="15">
        <v>0</v>
      </c>
      <c r="AQ5" s="15">
        <v>0</v>
      </c>
      <c r="AR5" s="15">
        <v>0</v>
      </c>
      <c r="AS5" s="15">
        <v>0</v>
      </c>
      <c r="AT5" s="15">
        <v>0</v>
      </c>
      <c r="AU5" s="15">
        <v>0</v>
      </c>
      <c r="AV5" s="15">
        <v>0</v>
      </c>
      <c r="AW5" s="15">
        <v>0</v>
      </c>
      <c r="AX5" s="15">
        <v>0</v>
      </c>
      <c r="AY5" s="15">
        <v>0</v>
      </c>
      <c r="AZ5" s="15">
        <v>0</v>
      </c>
      <c r="BA5" s="15">
        <v>0</v>
      </c>
      <c r="BB5" s="15">
        <v>0</v>
      </c>
    </row>
    <row r="6" spans="2:54" x14ac:dyDescent="0.25">
      <c r="B6" t="str">
        <f t="shared" si="0"/>
        <v>Angus2014-15</v>
      </c>
      <c r="C6" s="20" t="s">
        <v>3</v>
      </c>
      <c r="D6" s="14" t="s">
        <v>101</v>
      </c>
      <c r="E6" s="15">
        <v>0</v>
      </c>
      <c r="F6" s="15">
        <v>0</v>
      </c>
      <c r="G6" s="15">
        <v>0</v>
      </c>
      <c r="H6" s="15">
        <v>0</v>
      </c>
      <c r="I6" s="15">
        <v>0</v>
      </c>
      <c r="J6" s="15">
        <v>0</v>
      </c>
      <c r="K6" s="15">
        <v>0</v>
      </c>
      <c r="L6" s="15">
        <v>0</v>
      </c>
      <c r="M6" s="15">
        <v>0</v>
      </c>
      <c r="N6" s="15">
        <v>0</v>
      </c>
      <c r="O6" s="15">
        <v>0</v>
      </c>
      <c r="P6" s="15">
        <v>0</v>
      </c>
      <c r="Q6" s="15">
        <v>0</v>
      </c>
      <c r="R6" s="15">
        <v>0</v>
      </c>
      <c r="S6" s="15">
        <v>0</v>
      </c>
      <c r="T6" s="15">
        <v>0</v>
      </c>
      <c r="U6" s="15">
        <v>0</v>
      </c>
      <c r="V6" s="15">
        <v>0</v>
      </c>
      <c r="W6" s="15">
        <v>0</v>
      </c>
      <c r="X6" s="15">
        <v>0</v>
      </c>
      <c r="Y6" s="15">
        <v>0</v>
      </c>
      <c r="Z6" s="15">
        <v>0</v>
      </c>
      <c r="AA6" s="15">
        <v>0</v>
      </c>
      <c r="AB6" s="15">
        <v>0</v>
      </c>
      <c r="AC6" s="15">
        <v>0</v>
      </c>
      <c r="AD6" s="15">
        <v>0</v>
      </c>
      <c r="AE6" s="15">
        <v>0</v>
      </c>
      <c r="AF6" s="15">
        <v>0</v>
      </c>
      <c r="AG6" s="15">
        <v>0</v>
      </c>
      <c r="AH6" s="15">
        <v>0</v>
      </c>
      <c r="AI6" s="15">
        <v>0</v>
      </c>
      <c r="AJ6" s="15">
        <v>0</v>
      </c>
      <c r="AK6" s="15">
        <v>0</v>
      </c>
      <c r="AL6" s="15">
        <v>0</v>
      </c>
      <c r="AM6" s="15">
        <v>0</v>
      </c>
      <c r="AN6" s="15">
        <v>0</v>
      </c>
      <c r="AO6" s="15">
        <v>0</v>
      </c>
      <c r="AP6" s="15">
        <v>0</v>
      </c>
      <c r="AQ6" s="15">
        <v>0</v>
      </c>
      <c r="AR6" s="15">
        <v>0</v>
      </c>
      <c r="AS6" s="15">
        <v>0</v>
      </c>
      <c r="AT6" s="15">
        <v>0</v>
      </c>
      <c r="AU6" s="15">
        <v>0</v>
      </c>
      <c r="AV6" s="15">
        <v>0</v>
      </c>
      <c r="AW6" s="15">
        <v>0</v>
      </c>
      <c r="AX6" s="15">
        <v>0</v>
      </c>
      <c r="AY6" s="15">
        <v>0</v>
      </c>
      <c r="AZ6" s="15">
        <v>0</v>
      </c>
      <c r="BA6" s="15">
        <v>0</v>
      </c>
      <c r="BB6" s="15">
        <v>0</v>
      </c>
    </row>
    <row r="7" spans="2:54" ht="20.399999999999999" x14ac:dyDescent="0.25">
      <c r="B7" t="str">
        <f t="shared" si="0"/>
        <v>Argyll &amp; Bute2014-15</v>
      </c>
      <c r="C7" s="20" t="s">
        <v>4</v>
      </c>
      <c r="D7" s="14" t="s">
        <v>101</v>
      </c>
      <c r="E7" s="15">
        <v>27</v>
      </c>
      <c r="F7" s="15">
        <v>223184</v>
      </c>
      <c r="G7" s="15">
        <v>0</v>
      </c>
      <c r="H7" s="15">
        <v>0</v>
      </c>
      <c r="I7" s="15">
        <v>0</v>
      </c>
      <c r="J7" s="15">
        <v>0</v>
      </c>
      <c r="K7" s="15">
        <v>3</v>
      </c>
      <c r="L7" s="15">
        <v>38890</v>
      </c>
      <c r="M7" s="15">
        <v>0</v>
      </c>
      <c r="N7" s="15">
        <v>0</v>
      </c>
      <c r="O7" s="15">
        <v>0</v>
      </c>
      <c r="P7" s="15">
        <v>0</v>
      </c>
      <c r="Q7" s="15">
        <v>0</v>
      </c>
      <c r="R7" s="15">
        <v>0</v>
      </c>
      <c r="S7" s="15">
        <v>0</v>
      </c>
      <c r="T7" s="15">
        <v>0</v>
      </c>
      <c r="U7" s="15">
        <v>0</v>
      </c>
      <c r="V7" s="15">
        <v>0</v>
      </c>
      <c r="W7" s="15">
        <v>0</v>
      </c>
      <c r="X7" s="15">
        <v>0</v>
      </c>
      <c r="Y7" s="15">
        <v>3</v>
      </c>
      <c r="Z7" s="15">
        <v>38890</v>
      </c>
      <c r="AA7" s="15">
        <v>0</v>
      </c>
      <c r="AB7" s="15">
        <v>0</v>
      </c>
      <c r="AC7" s="15">
        <v>0</v>
      </c>
      <c r="AD7" s="15">
        <v>0</v>
      </c>
      <c r="AE7" s="15">
        <v>0</v>
      </c>
      <c r="AF7" s="15">
        <v>0</v>
      </c>
      <c r="AG7" s="15">
        <v>0</v>
      </c>
      <c r="AH7" s="15">
        <v>0</v>
      </c>
      <c r="AI7" s="15">
        <v>0</v>
      </c>
      <c r="AJ7" s="15">
        <v>0</v>
      </c>
      <c r="AK7" s="15">
        <v>0</v>
      </c>
      <c r="AL7" s="15">
        <v>0</v>
      </c>
      <c r="AM7" s="15">
        <v>0</v>
      </c>
      <c r="AN7" s="15">
        <v>0</v>
      </c>
      <c r="AO7" s="15">
        <v>0</v>
      </c>
      <c r="AP7" s="15">
        <v>0</v>
      </c>
      <c r="AQ7" s="15">
        <v>0</v>
      </c>
      <c r="AR7" s="15">
        <v>0</v>
      </c>
      <c r="AS7" s="15">
        <v>30</v>
      </c>
      <c r="AT7" s="15">
        <v>262074</v>
      </c>
      <c r="AU7" s="15">
        <v>0</v>
      </c>
      <c r="AV7" s="15">
        <v>0</v>
      </c>
      <c r="AW7" s="15">
        <v>0</v>
      </c>
      <c r="AX7" s="15">
        <v>0</v>
      </c>
      <c r="AY7" s="15">
        <v>3</v>
      </c>
      <c r="AZ7" s="15">
        <v>38890</v>
      </c>
      <c r="BA7" s="15">
        <v>0</v>
      </c>
      <c r="BB7" s="15">
        <v>0</v>
      </c>
    </row>
    <row r="8" spans="2:54" ht="30.6" x14ac:dyDescent="0.25">
      <c r="B8" t="str">
        <f t="shared" si="0"/>
        <v>Clackmannanshire2014-15</v>
      </c>
      <c r="C8" s="20" t="s">
        <v>5</v>
      </c>
      <c r="D8" s="14" t="s">
        <v>101</v>
      </c>
      <c r="E8" s="15">
        <v>0</v>
      </c>
      <c r="F8" s="15">
        <v>0</v>
      </c>
      <c r="G8" s="15">
        <v>0</v>
      </c>
      <c r="H8" s="15">
        <v>0</v>
      </c>
      <c r="I8" s="15">
        <v>0</v>
      </c>
      <c r="J8" s="15">
        <v>0</v>
      </c>
      <c r="K8" s="15">
        <v>0</v>
      </c>
      <c r="L8" s="15">
        <v>0</v>
      </c>
      <c r="M8" s="15">
        <v>0</v>
      </c>
      <c r="N8" s="15">
        <v>0</v>
      </c>
      <c r="O8" s="15">
        <v>0</v>
      </c>
      <c r="P8" s="15">
        <v>0</v>
      </c>
      <c r="Q8" s="15">
        <v>0</v>
      </c>
      <c r="R8" s="15">
        <v>0</v>
      </c>
      <c r="S8" s="15">
        <v>0</v>
      </c>
      <c r="T8" s="15">
        <v>0</v>
      </c>
      <c r="U8" s="15">
        <v>0</v>
      </c>
      <c r="V8" s="15">
        <v>0</v>
      </c>
      <c r="W8" s="15">
        <v>0</v>
      </c>
      <c r="X8" s="15">
        <v>0</v>
      </c>
      <c r="Y8" s="15">
        <v>0</v>
      </c>
      <c r="Z8" s="15">
        <v>0</v>
      </c>
      <c r="AA8" s="15">
        <v>0</v>
      </c>
      <c r="AB8" s="15">
        <v>0</v>
      </c>
      <c r="AC8" s="15">
        <v>0</v>
      </c>
      <c r="AD8" s="15">
        <v>0</v>
      </c>
      <c r="AE8" s="15">
        <v>0</v>
      </c>
      <c r="AF8" s="15">
        <v>0</v>
      </c>
      <c r="AG8" s="15">
        <v>0</v>
      </c>
      <c r="AH8" s="15">
        <v>0</v>
      </c>
      <c r="AI8" s="15">
        <v>4</v>
      </c>
      <c r="AJ8" s="15">
        <v>30000</v>
      </c>
      <c r="AK8" s="15" t="s">
        <v>173</v>
      </c>
      <c r="AL8" s="15">
        <v>0</v>
      </c>
      <c r="AM8" s="15">
        <v>0</v>
      </c>
      <c r="AN8" s="15">
        <v>0</v>
      </c>
      <c r="AO8" s="15">
        <v>0</v>
      </c>
      <c r="AP8" s="15">
        <v>0</v>
      </c>
      <c r="AQ8" s="15">
        <v>0</v>
      </c>
      <c r="AR8" s="15">
        <v>0</v>
      </c>
      <c r="AS8" s="15">
        <v>4</v>
      </c>
      <c r="AT8" s="15">
        <v>30000</v>
      </c>
      <c r="AU8" s="15">
        <v>0</v>
      </c>
      <c r="AV8" s="15">
        <v>0</v>
      </c>
      <c r="AW8" s="15">
        <v>0</v>
      </c>
      <c r="AX8" s="15">
        <v>0</v>
      </c>
      <c r="AY8" s="15">
        <v>0</v>
      </c>
      <c r="AZ8" s="15">
        <v>0</v>
      </c>
      <c r="BA8" s="15">
        <v>0</v>
      </c>
      <c r="BB8" s="15">
        <v>0</v>
      </c>
    </row>
    <row r="9" spans="2:54" ht="20.399999999999999" x14ac:dyDescent="0.25">
      <c r="B9" t="str">
        <f t="shared" si="0"/>
        <v>Dumfries &amp; Galloway2014-15</v>
      </c>
      <c r="C9" s="20" t="s">
        <v>6</v>
      </c>
      <c r="D9" s="14" t="s">
        <v>101</v>
      </c>
      <c r="E9" s="15">
        <v>0</v>
      </c>
      <c r="F9" s="15">
        <v>0</v>
      </c>
      <c r="G9" s="15">
        <v>0</v>
      </c>
      <c r="H9" s="15">
        <v>0</v>
      </c>
      <c r="I9" s="15">
        <v>0</v>
      </c>
      <c r="J9" s="15">
        <v>0</v>
      </c>
      <c r="K9" s="15">
        <v>0</v>
      </c>
      <c r="L9" s="15">
        <v>0</v>
      </c>
      <c r="M9" s="15">
        <v>0</v>
      </c>
      <c r="N9" s="15">
        <v>0</v>
      </c>
      <c r="O9" s="15">
        <v>0</v>
      </c>
      <c r="P9" s="15">
        <v>0</v>
      </c>
      <c r="Q9" s="15">
        <v>0</v>
      </c>
      <c r="R9" s="15">
        <v>0</v>
      </c>
      <c r="S9" s="15">
        <v>0</v>
      </c>
      <c r="T9" s="15">
        <v>0</v>
      </c>
      <c r="U9" s="15">
        <v>0</v>
      </c>
      <c r="V9" s="15">
        <v>0</v>
      </c>
      <c r="W9" s="15">
        <v>0</v>
      </c>
      <c r="X9" s="15">
        <v>0</v>
      </c>
      <c r="Y9" s="15">
        <v>0</v>
      </c>
      <c r="Z9" s="15">
        <v>0</v>
      </c>
      <c r="AA9" s="15">
        <v>0</v>
      </c>
      <c r="AB9" s="15">
        <v>0</v>
      </c>
      <c r="AC9" s="15">
        <v>0</v>
      </c>
      <c r="AD9" s="15">
        <v>0</v>
      </c>
      <c r="AE9" s="15">
        <v>0</v>
      </c>
      <c r="AF9" s="15">
        <v>0</v>
      </c>
      <c r="AG9" s="15">
        <v>0</v>
      </c>
      <c r="AH9" s="15">
        <v>0</v>
      </c>
      <c r="AI9" s="15">
        <v>0</v>
      </c>
      <c r="AJ9" s="15">
        <v>0</v>
      </c>
      <c r="AK9" s="15">
        <v>0</v>
      </c>
      <c r="AL9" s="15">
        <v>0</v>
      </c>
      <c r="AM9" s="15">
        <v>0</v>
      </c>
      <c r="AN9" s="15">
        <v>0</v>
      </c>
      <c r="AO9" s="15">
        <v>0</v>
      </c>
      <c r="AP9" s="15">
        <v>0</v>
      </c>
      <c r="AQ9" s="15">
        <v>0</v>
      </c>
      <c r="AR9" s="15">
        <v>0</v>
      </c>
      <c r="AS9" s="15">
        <v>0</v>
      </c>
      <c r="AT9" s="15">
        <v>0</v>
      </c>
      <c r="AU9" s="15">
        <v>0</v>
      </c>
      <c r="AV9" s="15">
        <v>0</v>
      </c>
      <c r="AW9" s="15">
        <v>0</v>
      </c>
      <c r="AX9" s="15">
        <v>0</v>
      </c>
      <c r="AY9" s="15">
        <v>0</v>
      </c>
      <c r="AZ9" s="15">
        <v>0</v>
      </c>
      <c r="BA9" s="15">
        <v>0</v>
      </c>
      <c r="BB9" s="15">
        <v>0</v>
      </c>
    </row>
    <row r="10" spans="2:54" ht="20.399999999999999" x14ac:dyDescent="0.25">
      <c r="B10" t="str">
        <f t="shared" si="0"/>
        <v>Dundee City2014-15</v>
      </c>
      <c r="C10" s="20" t="s">
        <v>7</v>
      </c>
      <c r="D10" s="14" t="s">
        <v>101</v>
      </c>
      <c r="E10" s="15">
        <v>0</v>
      </c>
      <c r="F10" s="15">
        <v>0</v>
      </c>
      <c r="G10" s="15">
        <v>0</v>
      </c>
      <c r="H10" s="15">
        <v>0</v>
      </c>
      <c r="I10" s="15">
        <v>0</v>
      </c>
      <c r="J10" s="15">
        <v>0</v>
      </c>
      <c r="K10" s="15">
        <v>0</v>
      </c>
      <c r="L10" s="15">
        <v>0</v>
      </c>
      <c r="M10" s="15">
        <v>0</v>
      </c>
      <c r="N10" s="15">
        <v>0</v>
      </c>
      <c r="O10" s="15">
        <v>0</v>
      </c>
      <c r="P10" s="15">
        <v>0</v>
      </c>
      <c r="Q10" s="15">
        <v>0</v>
      </c>
      <c r="R10" s="15">
        <v>0</v>
      </c>
      <c r="S10" s="15">
        <v>0</v>
      </c>
      <c r="T10" s="15">
        <v>0</v>
      </c>
      <c r="U10" s="15">
        <v>0</v>
      </c>
      <c r="V10" s="15">
        <v>0</v>
      </c>
      <c r="W10" s="15">
        <v>0</v>
      </c>
      <c r="X10" s="15">
        <v>0</v>
      </c>
      <c r="Y10" s="15">
        <v>0</v>
      </c>
      <c r="Z10" s="15">
        <v>0</v>
      </c>
      <c r="AA10" s="15">
        <v>0</v>
      </c>
      <c r="AB10" s="15">
        <v>0</v>
      </c>
      <c r="AC10" s="15">
        <v>0</v>
      </c>
      <c r="AD10" s="15">
        <v>0</v>
      </c>
      <c r="AE10" s="15">
        <v>0</v>
      </c>
      <c r="AF10" s="15">
        <v>0</v>
      </c>
      <c r="AG10" s="15">
        <v>0</v>
      </c>
      <c r="AH10" s="15">
        <v>0</v>
      </c>
      <c r="AI10" s="15">
        <v>0</v>
      </c>
      <c r="AJ10" s="15">
        <v>0</v>
      </c>
      <c r="AK10" s="15">
        <v>2</v>
      </c>
      <c r="AL10" s="15">
        <v>0</v>
      </c>
      <c r="AM10" s="15">
        <v>0</v>
      </c>
      <c r="AN10" s="15">
        <v>0</v>
      </c>
      <c r="AO10" s="15">
        <v>0</v>
      </c>
      <c r="AP10" s="15">
        <v>0</v>
      </c>
      <c r="AQ10" s="15">
        <v>0</v>
      </c>
      <c r="AR10" s="15">
        <v>0</v>
      </c>
      <c r="AS10" s="15">
        <v>0</v>
      </c>
      <c r="AT10" s="15">
        <v>0</v>
      </c>
      <c r="AU10" s="15">
        <v>2</v>
      </c>
      <c r="AV10" s="15">
        <v>0</v>
      </c>
      <c r="AW10" s="15">
        <v>0</v>
      </c>
      <c r="AX10" s="15">
        <v>0</v>
      </c>
      <c r="AY10" s="15">
        <v>0</v>
      </c>
      <c r="AZ10" s="15">
        <v>0</v>
      </c>
      <c r="BA10" s="15">
        <v>0</v>
      </c>
      <c r="BB10" s="15">
        <v>0</v>
      </c>
    </row>
    <row r="11" spans="2:54" ht="20.399999999999999" x14ac:dyDescent="0.25">
      <c r="B11" t="str">
        <f t="shared" si="0"/>
        <v>East Ayrshire2014-15</v>
      </c>
      <c r="C11" s="20" t="s">
        <v>8</v>
      </c>
      <c r="D11" s="14" t="s">
        <v>101</v>
      </c>
      <c r="E11" s="15">
        <v>0</v>
      </c>
      <c r="F11" s="15">
        <v>0</v>
      </c>
      <c r="G11" s="15">
        <v>0</v>
      </c>
      <c r="H11" s="15">
        <v>0</v>
      </c>
      <c r="I11" s="15">
        <v>0</v>
      </c>
      <c r="J11" s="15">
        <v>0</v>
      </c>
      <c r="K11" s="15">
        <v>0</v>
      </c>
      <c r="L11" s="15">
        <v>0</v>
      </c>
      <c r="M11" s="15">
        <v>0</v>
      </c>
      <c r="N11" s="15">
        <v>0</v>
      </c>
      <c r="O11" s="15">
        <v>0</v>
      </c>
      <c r="P11" s="15">
        <v>0</v>
      </c>
      <c r="Q11" s="15">
        <v>0</v>
      </c>
      <c r="R11" s="15">
        <v>0</v>
      </c>
      <c r="S11" s="15">
        <v>0</v>
      </c>
      <c r="T11" s="15">
        <v>0</v>
      </c>
      <c r="U11" s="15">
        <v>0</v>
      </c>
      <c r="V11" s="15">
        <v>0</v>
      </c>
      <c r="W11" s="15">
        <v>0</v>
      </c>
      <c r="X11" s="15">
        <v>0</v>
      </c>
      <c r="Y11" s="15">
        <v>0</v>
      </c>
      <c r="Z11" s="15">
        <v>0</v>
      </c>
      <c r="AA11" s="15">
        <v>0</v>
      </c>
      <c r="AB11" s="15">
        <v>0</v>
      </c>
      <c r="AC11" s="15">
        <v>0</v>
      </c>
      <c r="AD11" s="15">
        <v>0</v>
      </c>
      <c r="AE11" s="15">
        <v>0</v>
      </c>
      <c r="AF11" s="15">
        <v>0</v>
      </c>
      <c r="AG11" s="15">
        <v>0</v>
      </c>
      <c r="AH11" s="15">
        <v>0</v>
      </c>
      <c r="AI11" s="15">
        <v>0</v>
      </c>
      <c r="AJ11" s="15">
        <v>0</v>
      </c>
      <c r="AK11" s="15">
        <v>0</v>
      </c>
      <c r="AL11" s="15">
        <v>0</v>
      </c>
      <c r="AM11" s="15">
        <v>0</v>
      </c>
      <c r="AN11" s="15">
        <v>0</v>
      </c>
      <c r="AO11" s="15">
        <v>0</v>
      </c>
      <c r="AP11" s="15">
        <v>0</v>
      </c>
      <c r="AQ11" s="15">
        <v>0</v>
      </c>
      <c r="AR11" s="15">
        <v>0</v>
      </c>
      <c r="AS11" s="15">
        <v>0</v>
      </c>
      <c r="AT11" s="15">
        <v>0</v>
      </c>
      <c r="AU11" s="15">
        <v>0</v>
      </c>
      <c r="AV11" s="15">
        <v>0</v>
      </c>
      <c r="AW11" s="15">
        <v>0</v>
      </c>
      <c r="AX11" s="15">
        <v>0</v>
      </c>
      <c r="AY11" s="15">
        <v>0</v>
      </c>
      <c r="AZ11" s="15">
        <v>0</v>
      </c>
      <c r="BA11" s="15">
        <v>0</v>
      </c>
      <c r="BB11" s="15">
        <v>0</v>
      </c>
    </row>
    <row r="12" spans="2:54" ht="30.6" x14ac:dyDescent="0.25">
      <c r="B12" t="str">
        <f t="shared" si="0"/>
        <v>East Dunbartonshire2014-15</v>
      </c>
      <c r="C12" s="20" t="s">
        <v>9</v>
      </c>
      <c r="D12" s="14" t="s">
        <v>101</v>
      </c>
      <c r="E12" s="15">
        <v>0</v>
      </c>
      <c r="F12" s="15">
        <v>0</v>
      </c>
      <c r="G12" s="15">
        <v>0</v>
      </c>
      <c r="H12" s="15">
        <v>0</v>
      </c>
      <c r="I12" s="15">
        <v>0</v>
      </c>
      <c r="J12" s="15">
        <v>0</v>
      </c>
      <c r="K12" s="15">
        <v>0</v>
      </c>
      <c r="L12" s="15">
        <v>0</v>
      </c>
      <c r="M12" s="15">
        <v>0</v>
      </c>
      <c r="N12" s="15">
        <v>0</v>
      </c>
      <c r="O12" s="15">
        <v>0</v>
      </c>
      <c r="P12" s="15">
        <v>0</v>
      </c>
      <c r="Q12" s="15">
        <v>0</v>
      </c>
      <c r="R12" s="15">
        <v>0</v>
      </c>
      <c r="S12" s="15">
        <v>0</v>
      </c>
      <c r="T12" s="15">
        <v>0</v>
      </c>
      <c r="U12" s="15">
        <v>0</v>
      </c>
      <c r="V12" s="15">
        <v>0</v>
      </c>
      <c r="W12" s="15">
        <v>0</v>
      </c>
      <c r="X12" s="15">
        <v>0</v>
      </c>
      <c r="Y12" s="15">
        <v>0</v>
      </c>
      <c r="Z12" s="15">
        <v>0</v>
      </c>
      <c r="AA12" s="15">
        <v>0</v>
      </c>
      <c r="AB12" s="15">
        <v>0</v>
      </c>
      <c r="AC12" s="15">
        <v>0</v>
      </c>
      <c r="AD12" s="15">
        <v>0</v>
      </c>
      <c r="AE12" s="15">
        <v>0</v>
      </c>
      <c r="AF12" s="15">
        <v>0</v>
      </c>
      <c r="AG12" s="15">
        <v>0</v>
      </c>
      <c r="AH12" s="15">
        <v>0</v>
      </c>
      <c r="AI12" s="15">
        <v>0</v>
      </c>
      <c r="AJ12" s="15">
        <v>0</v>
      </c>
      <c r="AK12" s="15">
        <v>0</v>
      </c>
      <c r="AL12" s="15">
        <v>0</v>
      </c>
      <c r="AM12" s="15">
        <v>0</v>
      </c>
      <c r="AN12" s="15">
        <v>0</v>
      </c>
      <c r="AO12" s="15">
        <v>0</v>
      </c>
      <c r="AP12" s="15">
        <v>0</v>
      </c>
      <c r="AQ12" s="15">
        <v>0</v>
      </c>
      <c r="AR12" s="15">
        <v>0</v>
      </c>
      <c r="AS12" s="15">
        <v>0</v>
      </c>
      <c r="AT12" s="15">
        <v>0</v>
      </c>
      <c r="AU12" s="15">
        <v>0</v>
      </c>
      <c r="AV12" s="15">
        <v>0</v>
      </c>
      <c r="AW12" s="15">
        <v>0</v>
      </c>
      <c r="AX12" s="15">
        <v>0</v>
      </c>
      <c r="AY12" s="15">
        <v>0</v>
      </c>
      <c r="AZ12" s="15">
        <v>0</v>
      </c>
      <c r="BA12" s="15">
        <v>0</v>
      </c>
      <c r="BB12" s="15">
        <v>0</v>
      </c>
    </row>
    <row r="13" spans="2:54" ht="20.399999999999999" x14ac:dyDescent="0.25">
      <c r="B13" t="str">
        <f t="shared" si="0"/>
        <v>East Lothian2014-15</v>
      </c>
      <c r="C13" s="20" t="s">
        <v>10</v>
      </c>
      <c r="D13" s="14" t="s">
        <v>101</v>
      </c>
      <c r="E13" s="15">
        <v>53</v>
      </c>
      <c r="F13" s="15">
        <v>0</v>
      </c>
      <c r="G13" s="15">
        <v>0</v>
      </c>
      <c r="H13" s="15">
        <v>0</v>
      </c>
      <c r="I13" s="15">
        <v>0</v>
      </c>
      <c r="J13" s="15">
        <v>0</v>
      </c>
      <c r="K13" s="15">
        <v>0</v>
      </c>
      <c r="L13" s="15">
        <v>0</v>
      </c>
      <c r="M13" s="15">
        <v>0</v>
      </c>
      <c r="N13" s="15">
        <v>0</v>
      </c>
      <c r="O13" s="15">
        <v>0</v>
      </c>
      <c r="P13" s="15">
        <v>0</v>
      </c>
      <c r="Q13" s="15">
        <v>0</v>
      </c>
      <c r="R13" s="15">
        <v>0</v>
      </c>
      <c r="S13" s="15">
        <v>0</v>
      </c>
      <c r="T13" s="15">
        <v>0</v>
      </c>
      <c r="U13" s="15">
        <v>0</v>
      </c>
      <c r="V13" s="15">
        <v>0</v>
      </c>
      <c r="W13" s="15">
        <v>0</v>
      </c>
      <c r="X13" s="15">
        <v>0</v>
      </c>
      <c r="Y13" s="15">
        <v>1</v>
      </c>
      <c r="Z13" s="15">
        <v>14259</v>
      </c>
      <c r="AA13" s="15">
        <v>0</v>
      </c>
      <c r="AB13" s="15">
        <v>0</v>
      </c>
      <c r="AC13" s="15">
        <v>0</v>
      </c>
      <c r="AD13" s="15">
        <v>0</v>
      </c>
      <c r="AE13" s="15">
        <v>0</v>
      </c>
      <c r="AF13" s="15">
        <v>0</v>
      </c>
      <c r="AG13" s="15">
        <v>0</v>
      </c>
      <c r="AH13" s="15">
        <v>0</v>
      </c>
      <c r="AI13" s="15">
        <v>0</v>
      </c>
      <c r="AJ13" s="15">
        <v>0</v>
      </c>
      <c r="AK13" s="15">
        <v>0</v>
      </c>
      <c r="AL13" s="15">
        <v>0</v>
      </c>
      <c r="AM13" s="15">
        <v>0</v>
      </c>
      <c r="AN13" s="15">
        <v>0</v>
      </c>
      <c r="AO13" s="15">
        <v>0</v>
      </c>
      <c r="AP13" s="15">
        <v>0</v>
      </c>
      <c r="AQ13" s="15">
        <v>0</v>
      </c>
      <c r="AR13" s="15">
        <v>0</v>
      </c>
      <c r="AS13" s="15">
        <v>54</v>
      </c>
      <c r="AT13" s="15">
        <v>14259</v>
      </c>
      <c r="AU13" s="15">
        <v>0</v>
      </c>
      <c r="AV13" s="15">
        <v>0</v>
      </c>
      <c r="AW13" s="15">
        <v>0</v>
      </c>
      <c r="AX13" s="15">
        <v>0</v>
      </c>
      <c r="AY13" s="15">
        <v>0</v>
      </c>
      <c r="AZ13" s="15">
        <v>0</v>
      </c>
      <c r="BA13" s="15">
        <v>0</v>
      </c>
      <c r="BB13" s="15">
        <v>0</v>
      </c>
    </row>
    <row r="14" spans="2:54" ht="30.6" x14ac:dyDescent="0.25">
      <c r="B14" t="str">
        <f t="shared" si="0"/>
        <v>East Renfrewshire2014-15</v>
      </c>
      <c r="C14" s="20" t="s">
        <v>11</v>
      </c>
      <c r="D14" s="14" t="s">
        <v>101</v>
      </c>
      <c r="E14" s="15">
        <v>0</v>
      </c>
      <c r="F14" s="15">
        <v>0</v>
      </c>
      <c r="G14" s="15">
        <v>0</v>
      </c>
      <c r="H14" s="15">
        <v>0</v>
      </c>
      <c r="I14" s="15">
        <v>0</v>
      </c>
      <c r="J14" s="15">
        <v>0</v>
      </c>
      <c r="K14" s="15">
        <v>0</v>
      </c>
      <c r="L14" s="15">
        <v>0</v>
      </c>
      <c r="M14" s="15">
        <v>0</v>
      </c>
      <c r="N14" s="15">
        <v>0</v>
      </c>
      <c r="O14" s="15">
        <v>0</v>
      </c>
      <c r="P14" s="15">
        <v>0</v>
      </c>
      <c r="Q14" s="15">
        <v>0</v>
      </c>
      <c r="R14" s="15">
        <v>0</v>
      </c>
      <c r="S14" s="15">
        <v>0</v>
      </c>
      <c r="T14" s="15">
        <v>0</v>
      </c>
      <c r="U14" s="15">
        <v>0</v>
      </c>
      <c r="V14" s="15">
        <v>0</v>
      </c>
      <c r="W14" s="15">
        <v>0</v>
      </c>
      <c r="X14" s="15">
        <v>0</v>
      </c>
      <c r="Y14" s="15">
        <v>0</v>
      </c>
      <c r="Z14" s="15">
        <v>0</v>
      </c>
      <c r="AA14" s="15">
        <v>0</v>
      </c>
      <c r="AB14" s="15">
        <v>0</v>
      </c>
      <c r="AC14" s="15">
        <v>0</v>
      </c>
      <c r="AD14" s="15">
        <v>0</v>
      </c>
      <c r="AE14" s="15">
        <v>0</v>
      </c>
      <c r="AF14" s="15">
        <v>0</v>
      </c>
      <c r="AG14" s="15">
        <v>0</v>
      </c>
      <c r="AH14" s="15">
        <v>0</v>
      </c>
      <c r="AI14" s="15">
        <v>0</v>
      </c>
      <c r="AJ14" s="15">
        <v>0</v>
      </c>
      <c r="AK14" s="15">
        <v>0</v>
      </c>
      <c r="AL14" s="15">
        <v>0</v>
      </c>
      <c r="AM14" s="15">
        <v>0</v>
      </c>
      <c r="AN14" s="15">
        <v>0</v>
      </c>
      <c r="AO14" s="15">
        <v>0</v>
      </c>
      <c r="AP14" s="15">
        <v>0</v>
      </c>
      <c r="AQ14" s="15">
        <v>0</v>
      </c>
      <c r="AR14" s="15">
        <v>0</v>
      </c>
      <c r="AS14" s="15">
        <v>0</v>
      </c>
      <c r="AT14" s="15">
        <v>0</v>
      </c>
      <c r="AU14" s="15">
        <v>0</v>
      </c>
      <c r="AV14" s="15">
        <v>0</v>
      </c>
      <c r="AW14" s="15">
        <v>0</v>
      </c>
      <c r="AX14" s="15">
        <v>0</v>
      </c>
      <c r="AY14" s="15">
        <v>0</v>
      </c>
      <c r="AZ14" s="15">
        <v>0</v>
      </c>
      <c r="BA14" s="15">
        <v>0</v>
      </c>
      <c r="BB14" s="15">
        <v>0</v>
      </c>
    </row>
    <row r="15" spans="2:54" ht="20.399999999999999" x14ac:dyDescent="0.25">
      <c r="B15" t="str">
        <f t="shared" si="0"/>
        <v>Edinburgh, City of2014-15</v>
      </c>
      <c r="C15" s="20" t="s">
        <v>12</v>
      </c>
      <c r="D15" s="14" t="s">
        <v>101</v>
      </c>
      <c r="E15" s="15">
        <v>0</v>
      </c>
      <c r="F15" s="15">
        <v>0</v>
      </c>
      <c r="G15" s="15">
        <v>0</v>
      </c>
      <c r="H15" s="15">
        <v>0</v>
      </c>
      <c r="I15" s="15">
        <v>0</v>
      </c>
      <c r="J15" s="15">
        <v>0</v>
      </c>
      <c r="K15" s="15">
        <v>0</v>
      </c>
      <c r="L15" s="15">
        <v>0</v>
      </c>
      <c r="M15" s="15">
        <v>0</v>
      </c>
      <c r="N15" s="15">
        <v>0</v>
      </c>
      <c r="O15" s="15">
        <v>0</v>
      </c>
      <c r="P15" s="15">
        <v>0</v>
      </c>
      <c r="Q15" s="15">
        <v>0</v>
      </c>
      <c r="R15" s="15">
        <v>0</v>
      </c>
      <c r="S15" s="15">
        <v>0</v>
      </c>
      <c r="T15" s="15">
        <v>0</v>
      </c>
      <c r="U15" s="15">
        <v>0</v>
      </c>
      <c r="V15" s="15">
        <v>0</v>
      </c>
      <c r="W15" s="15">
        <v>0</v>
      </c>
      <c r="X15" s="15">
        <v>0</v>
      </c>
      <c r="Y15" s="15">
        <v>0</v>
      </c>
      <c r="Z15" s="15">
        <v>0</v>
      </c>
      <c r="AA15" s="15">
        <v>0</v>
      </c>
      <c r="AB15" s="15">
        <v>0</v>
      </c>
      <c r="AC15" s="15">
        <v>0</v>
      </c>
      <c r="AD15" s="15">
        <v>0</v>
      </c>
      <c r="AE15" s="15">
        <v>0</v>
      </c>
      <c r="AF15" s="15">
        <v>0</v>
      </c>
      <c r="AG15" s="15">
        <v>0</v>
      </c>
      <c r="AH15" s="15">
        <v>0</v>
      </c>
      <c r="AI15" s="15">
        <v>0</v>
      </c>
      <c r="AJ15" s="15">
        <v>0</v>
      </c>
      <c r="AK15" s="15">
        <v>0</v>
      </c>
      <c r="AL15" s="15">
        <v>0</v>
      </c>
      <c r="AM15" s="15">
        <v>0</v>
      </c>
      <c r="AN15" s="15">
        <v>0</v>
      </c>
      <c r="AO15" s="15">
        <v>0</v>
      </c>
      <c r="AP15" s="15">
        <v>0</v>
      </c>
      <c r="AQ15" s="15">
        <v>0</v>
      </c>
      <c r="AR15" s="15">
        <v>0</v>
      </c>
      <c r="AS15" s="15">
        <v>0</v>
      </c>
      <c r="AT15" s="15">
        <v>0</v>
      </c>
      <c r="AU15" s="15">
        <v>0</v>
      </c>
      <c r="AV15" s="15">
        <v>0</v>
      </c>
      <c r="AW15" s="15">
        <v>0</v>
      </c>
      <c r="AX15" s="15">
        <v>0</v>
      </c>
      <c r="AY15" s="15">
        <v>0</v>
      </c>
      <c r="AZ15" s="15">
        <v>0</v>
      </c>
      <c r="BA15" s="15">
        <v>0</v>
      </c>
      <c r="BB15" s="15">
        <v>0</v>
      </c>
    </row>
    <row r="16" spans="2:54" ht="30.6" x14ac:dyDescent="0.25">
      <c r="B16" t="str">
        <f t="shared" si="0"/>
        <v>Na h-Eileanan Siar2014-15</v>
      </c>
      <c r="C16" s="20" t="s">
        <v>269</v>
      </c>
      <c r="D16" s="14" t="s">
        <v>101</v>
      </c>
      <c r="E16" s="15">
        <v>0</v>
      </c>
      <c r="F16" s="15">
        <v>0</v>
      </c>
      <c r="G16" s="15">
        <v>0</v>
      </c>
      <c r="H16" s="15">
        <v>0</v>
      </c>
      <c r="I16" s="15">
        <v>0</v>
      </c>
      <c r="J16" s="15">
        <v>0</v>
      </c>
      <c r="K16" s="15">
        <v>0</v>
      </c>
      <c r="L16" s="15">
        <v>0</v>
      </c>
      <c r="M16" s="15">
        <v>0</v>
      </c>
      <c r="N16" s="15">
        <v>0</v>
      </c>
      <c r="O16" s="15">
        <v>0</v>
      </c>
      <c r="P16" s="15">
        <v>0</v>
      </c>
      <c r="Q16" s="15">
        <v>0</v>
      </c>
      <c r="R16" s="15">
        <v>0</v>
      </c>
      <c r="S16" s="15">
        <v>0</v>
      </c>
      <c r="T16" s="15">
        <v>0</v>
      </c>
      <c r="U16" s="15">
        <v>0</v>
      </c>
      <c r="V16" s="15">
        <v>0</v>
      </c>
      <c r="W16" s="15">
        <v>0</v>
      </c>
      <c r="X16" s="15">
        <v>0</v>
      </c>
      <c r="Y16" s="15">
        <v>0</v>
      </c>
      <c r="Z16" s="15">
        <v>0</v>
      </c>
      <c r="AA16" s="15">
        <v>0</v>
      </c>
      <c r="AB16" s="15">
        <v>0</v>
      </c>
      <c r="AC16" s="15">
        <v>0</v>
      </c>
      <c r="AD16" s="15">
        <v>0</v>
      </c>
      <c r="AE16" s="15">
        <v>0</v>
      </c>
      <c r="AF16" s="15">
        <v>0</v>
      </c>
      <c r="AG16" s="15">
        <v>0</v>
      </c>
      <c r="AH16" s="15">
        <v>0</v>
      </c>
      <c r="AI16" s="15">
        <v>0</v>
      </c>
      <c r="AJ16" s="15">
        <v>0</v>
      </c>
      <c r="AK16" s="15">
        <v>0</v>
      </c>
      <c r="AL16" s="15">
        <v>0</v>
      </c>
      <c r="AM16" s="15">
        <v>0</v>
      </c>
      <c r="AN16" s="15">
        <v>0</v>
      </c>
      <c r="AO16" s="15">
        <v>0</v>
      </c>
      <c r="AP16" s="15">
        <v>0</v>
      </c>
      <c r="AQ16" s="15">
        <v>0</v>
      </c>
      <c r="AR16" s="15">
        <v>0</v>
      </c>
      <c r="AS16" s="15">
        <v>0</v>
      </c>
      <c r="AT16" s="15">
        <v>0</v>
      </c>
      <c r="AU16" s="15">
        <v>0</v>
      </c>
      <c r="AV16" s="15">
        <v>0</v>
      </c>
      <c r="AW16" s="15">
        <v>0</v>
      </c>
      <c r="AX16" s="15">
        <v>0</v>
      </c>
      <c r="AY16" s="15">
        <v>0</v>
      </c>
      <c r="AZ16" s="15">
        <v>0</v>
      </c>
      <c r="BA16" s="15">
        <v>0</v>
      </c>
      <c r="BB16" s="15">
        <v>0</v>
      </c>
    </row>
    <row r="17" spans="2:54" x14ac:dyDescent="0.25">
      <c r="B17" t="str">
        <f t="shared" si="0"/>
        <v>Falkirk2014-15</v>
      </c>
      <c r="C17" s="20" t="s">
        <v>14</v>
      </c>
      <c r="D17" s="14" t="s">
        <v>101</v>
      </c>
      <c r="E17" s="15">
        <v>0</v>
      </c>
      <c r="F17" s="15">
        <v>0</v>
      </c>
      <c r="G17" s="15">
        <v>0</v>
      </c>
      <c r="H17" s="15">
        <v>0</v>
      </c>
      <c r="I17" s="15">
        <v>0</v>
      </c>
      <c r="J17" s="15">
        <v>0</v>
      </c>
      <c r="K17" s="15">
        <v>0</v>
      </c>
      <c r="L17" s="15">
        <v>0</v>
      </c>
      <c r="M17" s="15">
        <v>0</v>
      </c>
      <c r="N17" s="15">
        <v>0</v>
      </c>
      <c r="O17" s="15">
        <v>0</v>
      </c>
      <c r="P17" s="15">
        <v>0</v>
      </c>
      <c r="Q17" s="15">
        <v>0</v>
      </c>
      <c r="R17" s="15">
        <v>0</v>
      </c>
      <c r="S17" s="15">
        <v>0</v>
      </c>
      <c r="T17" s="15">
        <v>0</v>
      </c>
      <c r="U17" s="15">
        <v>0</v>
      </c>
      <c r="V17" s="15">
        <v>0</v>
      </c>
      <c r="W17" s="15">
        <v>0</v>
      </c>
      <c r="X17" s="15">
        <v>0</v>
      </c>
      <c r="Y17" s="15">
        <v>0</v>
      </c>
      <c r="Z17" s="15">
        <v>0</v>
      </c>
      <c r="AA17" s="15">
        <v>0</v>
      </c>
      <c r="AB17" s="15">
        <v>0</v>
      </c>
      <c r="AC17" s="15">
        <v>0</v>
      </c>
      <c r="AD17" s="15">
        <v>0</v>
      </c>
      <c r="AE17" s="15">
        <v>0</v>
      </c>
      <c r="AF17" s="15">
        <v>0</v>
      </c>
      <c r="AG17" s="15">
        <v>0</v>
      </c>
      <c r="AH17" s="15">
        <v>0</v>
      </c>
      <c r="AI17" s="15">
        <v>0</v>
      </c>
      <c r="AJ17" s="15">
        <v>0</v>
      </c>
      <c r="AK17" s="15">
        <v>0</v>
      </c>
      <c r="AL17" s="15">
        <v>0</v>
      </c>
      <c r="AM17" s="15">
        <v>0</v>
      </c>
      <c r="AN17" s="15">
        <v>0</v>
      </c>
      <c r="AO17" s="15">
        <v>0</v>
      </c>
      <c r="AP17" s="15">
        <v>0</v>
      </c>
      <c r="AQ17" s="15">
        <v>0</v>
      </c>
      <c r="AR17" s="15">
        <v>0</v>
      </c>
      <c r="AS17" s="15">
        <v>0</v>
      </c>
      <c r="AT17" s="15">
        <v>0</v>
      </c>
      <c r="AU17" s="15">
        <v>0</v>
      </c>
      <c r="AV17" s="15">
        <v>0</v>
      </c>
      <c r="AW17" s="15">
        <v>0</v>
      </c>
      <c r="AX17" s="15">
        <v>0</v>
      </c>
      <c r="AY17" s="15">
        <v>0</v>
      </c>
      <c r="AZ17" s="15">
        <v>0</v>
      </c>
      <c r="BA17" s="15">
        <v>0</v>
      </c>
      <c r="BB17" s="15">
        <v>0</v>
      </c>
    </row>
    <row r="18" spans="2:54" x14ac:dyDescent="0.25">
      <c r="B18" t="str">
        <f t="shared" si="0"/>
        <v>Fife2014-15</v>
      </c>
      <c r="C18" s="20" t="s">
        <v>15</v>
      </c>
      <c r="D18" s="14" t="s">
        <v>101</v>
      </c>
      <c r="E18" s="15">
        <v>19</v>
      </c>
      <c r="F18" s="15">
        <v>60000</v>
      </c>
      <c r="G18" s="15">
        <v>0</v>
      </c>
      <c r="H18" s="15">
        <v>0</v>
      </c>
      <c r="I18" s="15">
        <v>0</v>
      </c>
      <c r="J18" s="15">
        <v>0</v>
      </c>
      <c r="K18" s="15">
        <v>0</v>
      </c>
      <c r="L18" s="15">
        <v>0</v>
      </c>
      <c r="M18" s="15">
        <v>0</v>
      </c>
      <c r="N18" s="15">
        <v>0</v>
      </c>
      <c r="O18" s="15">
        <v>0</v>
      </c>
      <c r="P18" s="15">
        <v>0</v>
      </c>
      <c r="Q18" s="15">
        <v>0</v>
      </c>
      <c r="R18" s="15">
        <v>0</v>
      </c>
      <c r="S18" s="15">
        <v>0</v>
      </c>
      <c r="T18" s="15">
        <v>0</v>
      </c>
      <c r="U18" s="15">
        <v>0</v>
      </c>
      <c r="V18" s="15">
        <v>0</v>
      </c>
      <c r="W18" s="15">
        <v>0</v>
      </c>
      <c r="X18" s="15">
        <v>0</v>
      </c>
      <c r="Y18" s="15">
        <v>0</v>
      </c>
      <c r="Z18" s="15">
        <v>0</v>
      </c>
      <c r="AA18" s="15">
        <v>0</v>
      </c>
      <c r="AB18" s="15">
        <v>0</v>
      </c>
      <c r="AC18" s="15">
        <v>0</v>
      </c>
      <c r="AD18" s="15">
        <v>0</v>
      </c>
      <c r="AE18" s="15">
        <v>0</v>
      </c>
      <c r="AF18" s="15">
        <v>0</v>
      </c>
      <c r="AG18" s="15">
        <v>0</v>
      </c>
      <c r="AH18" s="15">
        <v>0</v>
      </c>
      <c r="AI18" s="15">
        <v>0</v>
      </c>
      <c r="AJ18" s="15">
        <v>0</v>
      </c>
      <c r="AK18" s="15">
        <v>0</v>
      </c>
      <c r="AL18" s="15">
        <v>0</v>
      </c>
      <c r="AM18" s="15">
        <v>0</v>
      </c>
      <c r="AN18" s="15">
        <v>0</v>
      </c>
      <c r="AO18" s="15">
        <v>0</v>
      </c>
      <c r="AP18" s="15">
        <v>0</v>
      </c>
      <c r="AQ18" s="15">
        <v>0</v>
      </c>
      <c r="AR18" s="15">
        <v>0</v>
      </c>
      <c r="AS18" s="15">
        <v>19</v>
      </c>
      <c r="AT18" s="15">
        <v>60000</v>
      </c>
      <c r="AU18" s="15">
        <v>0</v>
      </c>
      <c r="AV18" s="15">
        <v>0</v>
      </c>
      <c r="AW18" s="15">
        <v>0</v>
      </c>
      <c r="AX18" s="15">
        <v>0</v>
      </c>
      <c r="AY18" s="15">
        <v>0</v>
      </c>
      <c r="AZ18" s="15">
        <v>0</v>
      </c>
      <c r="BA18" s="15">
        <v>0</v>
      </c>
      <c r="BB18" s="15">
        <v>0</v>
      </c>
    </row>
    <row r="19" spans="2:54" ht="20.399999999999999" x14ac:dyDescent="0.25">
      <c r="B19" t="str">
        <f t="shared" si="0"/>
        <v>Glasgow City2014-15</v>
      </c>
      <c r="C19" s="20" t="s">
        <v>16</v>
      </c>
      <c r="D19" s="14" t="s">
        <v>101</v>
      </c>
      <c r="E19" s="15">
        <v>24</v>
      </c>
      <c r="F19" s="15">
        <v>382617</v>
      </c>
      <c r="G19" s="15">
        <v>0</v>
      </c>
      <c r="H19" s="15">
        <v>0</v>
      </c>
      <c r="I19" s="15">
        <v>0</v>
      </c>
      <c r="J19" s="15">
        <v>0</v>
      </c>
      <c r="K19" s="15">
        <v>0</v>
      </c>
      <c r="L19" s="15">
        <v>0</v>
      </c>
      <c r="M19" s="15">
        <v>0</v>
      </c>
      <c r="N19" s="15">
        <v>0</v>
      </c>
      <c r="O19" s="15">
        <v>0</v>
      </c>
      <c r="P19" s="15">
        <v>0</v>
      </c>
      <c r="Q19" s="15">
        <v>0</v>
      </c>
      <c r="R19" s="15">
        <v>0</v>
      </c>
      <c r="S19" s="15">
        <v>0</v>
      </c>
      <c r="T19" s="15">
        <v>0</v>
      </c>
      <c r="U19" s="15">
        <v>0</v>
      </c>
      <c r="V19" s="15">
        <v>0</v>
      </c>
      <c r="W19" s="15">
        <v>0</v>
      </c>
      <c r="X19" s="15">
        <v>0</v>
      </c>
      <c r="Y19" s="15">
        <v>61</v>
      </c>
      <c r="Z19" s="15">
        <v>79741</v>
      </c>
      <c r="AA19" s="15">
        <v>0</v>
      </c>
      <c r="AB19" s="15">
        <v>0</v>
      </c>
      <c r="AC19" s="15">
        <v>0</v>
      </c>
      <c r="AD19" s="15">
        <v>0</v>
      </c>
      <c r="AE19" s="15">
        <v>0</v>
      </c>
      <c r="AF19" s="15">
        <v>0</v>
      </c>
      <c r="AG19" s="15">
        <v>0</v>
      </c>
      <c r="AH19" s="15">
        <v>0</v>
      </c>
      <c r="AI19" s="15">
        <v>33</v>
      </c>
      <c r="AJ19" s="15">
        <v>1462317.1700000002</v>
      </c>
      <c r="AK19" s="15">
        <v>0</v>
      </c>
      <c r="AL19" s="15">
        <v>0</v>
      </c>
      <c r="AM19" s="15">
        <v>0</v>
      </c>
      <c r="AN19" s="15">
        <v>0</v>
      </c>
      <c r="AO19" s="15">
        <v>0</v>
      </c>
      <c r="AP19" s="15">
        <v>0</v>
      </c>
      <c r="AQ19" s="15">
        <v>0</v>
      </c>
      <c r="AR19" s="15">
        <v>0</v>
      </c>
      <c r="AS19" s="15">
        <v>118</v>
      </c>
      <c r="AT19" s="15">
        <v>1924675.1700000002</v>
      </c>
      <c r="AU19" s="15">
        <v>0</v>
      </c>
      <c r="AV19" s="15">
        <v>0</v>
      </c>
      <c r="AW19" s="15">
        <v>0</v>
      </c>
      <c r="AX19" s="15">
        <v>0</v>
      </c>
      <c r="AY19" s="15">
        <v>0</v>
      </c>
      <c r="AZ19" s="15">
        <v>0</v>
      </c>
      <c r="BA19" s="15">
        <v>0</v>
      </c>
      <c r="BB19" s="15">
        <v>0</v>
      </c>
    </row>
    <row r="20" spans="2:54" x14ac:dyDescent="0.25">
      <c r="B20" t="str">
        <f t="shared" si="0"/>
        <v>Highland2014-15</v>
      </c>
      <c r="C20" s="20" t="s">
        <v>17</v>
      </c>
      <c r="D20" s="14" t="s">
        <v>101</v>
      </c>
      <c r="E20" s="15">
        <v>0</v>
      </c>
      <c r="F20" s="15">
        <v>0</v>
      </c>
      <c r="G20" s="15">
        <v>24</v>
      </c>
      <c r="H20" s="15">
        <v>124035</v>
      </c>
      <c r="I20" s="15">
        <v>0</v>
      </c>
      <c r="J20" s="15">
        <v>0</v>
      </c>
      <c r="K20" s="15">
        <v>0</v>
      </c>
      <c r="L20" s="15">
        <v>0</v>
      </c>
      <c r="M20" s="15">
        <v>0</v>
      </c>
      <c r="N20" s="15">
        <v>0</v>
      </c>
      <c r="O20" s="15">
        <v>0</v>
      </c>
      <c r="P20" s="15">
        <v>0</v>
      </c>
      <c r="Q20" s="15">
        <v>0</v>
      </c>
      <c r="R20" s="15">
        <v>0</v>
      </c>
      <c r="S20" s="15">
        <v>0</v>
      </c>
      <c r="T20" s="15">
        <v>0</v>
      </c>
      <c r="U20" s="15">
        <v>0</v>
      </c>
      <c r="V20" s="15">
        <v>0</v>
      </c>
      <c r="W20" s="15">
        <v>0</v>
      </c>
      <c r="X20" s="15">
        <v>0</v>
      </c>
      <c r="Y20" s="15">
        <v>0</v>
      </c>
      <c r="Z20" s="15">
        <v>0</v>
      </c>
      <c r="AA20" s="15">
        <v>0</v>
      </c>
      <c r="AB20" s="15">
        <v>0</v>
      </c>
      <c r="AC20" s="15">
        <v>0</v>
      </c>
      <c r="AD20" s="15">
        <v>0</v>
      </c>
      <c r="AE20" s="15">
        <v>0</v>
      </c>
      <c r="AF20" s="15">
        <v>0</v>
      </c>
      <c r="AG20" s="15">
        <v>0</v>
      </c>
      <c r="AH20" s="15">
        <v>0</v>
      </c>
      <c r="AI20" s="15">
        <v>0</v>
      </c>
      <c r="AJ20" s="15">
        <v>0</v>
      </c>
      <c r="AK20" s="15">
        <v>0</v>
      </c>
      <c r="AL20" s="15">
        <v>0</v>
      </c>
      <c r="AM20" s="15">
        <v>0</v>
      </c>
      <c r="AN20" s="15">
        <v>0</v>
      </c>
      <c r="AO20" s="15">
        <v>0</v>
      </c>
      <c r="AP20" s="15">
        <v>0</v>
      </c>
      <c r="AQ20" s="15">
        <v>0</v>
      </c>
      <c r="AR20" s="15">
        <v>0</v>
      </c>
      <c r="AS20" s="15">
        <v>0</v>
      </c>
      <c r="AT20" s="15">
        <v>0</v>
      </c>
      <c r="AU20" s="15">
        <v>24</v>
      </c>
      <c r="AV20" s="15">
        <v>124035</v>
      </c>
      <c r="AW20" s="15">
        <v>0</v>
      </c>
      <c r="AX20" s="15">
        <v>0</v>
      </c>
      <c r="AY20" s="15">
        <v>0</v>
      </c>
      <c r="AZ20" s="15">
        <v>0</v>
      </c>
      <c r="BA20" s="15">
        <v>0</v>
      </c>
      <c r="BB20" s="15">
        <v>0</v>
      </c>
    </row>
    <row r="21" spans="2:54" x14ac:dyDescent="0.25">
      <c r="B21" t="str">
        <f t="shared" si="0"/>
        <v>Inverclyde2014-15</v>
      </c>
      <c r="C21" s="20" t="s">
        <v>18</v>
      </c>
      <c r="D21" s="14" t="s">
        <v>101</v>
      </c>
      <c r="E21" s="15">
        <v>0</v>
      </c>
      <c r="F21" s="15">
        <v>0</v>
      </c>
      <c r="G21" s="15">
        <v>0</v>
      </c>
      <c r="H21" s="15">
        <v>0</v>
      </c>
      <c r="I21" s="15">
        <v>0</v>
      </c>
      <c r="J21" s="15">
        <v>0</v>
      </c>
      <c r="K21" s="15">
        <v>0</v>
      </c>
      <c r="L21" s="15">
        <v>0</v>
      </c>
      <c r="M21" s="15">
        <v>0</v>
      </c>
      <c r="N21" s="15">
        <v>0</v>
      </c>
      <c r="O21" s="15">
        <v>0</v>
      </c>
      <c r="P21" s="15">
        <v>0</v>
      </c>
      <c r="Q21" s="15">
        <v>0</v>
      </c>
      <c r="R21" s="15">
        <v>0</v>
      </c>
      <c r="S21" s="15">
        <v>0</v>
      </c>
      <c r="T21" s="15">
        <v>0</v>
      </c>
      <c r="U21" s="15">
        <v>0</v>
      </c>
      <c r="V21" s="15">
        <v>0</v>
      </c>
      <c r="W21" s="15">
        <v>0</v>
      </c>
      <c r="X21" s="15">
        <v>0</v>
      </c>
      <c r="Y21" s="15">
        <v>0</v>
      </c>
      <c r="Z21" s="15">
        <v>0</v>
      </c>
      <c r="AA21" s="15">
        <v>0</v>
      </c>
      <c r="AB21" s="15">
        <v>0</v>
      </c>
      <c r="AC21" s="15">
        <v>0</v>
      </c>
      <c r="AD21" s="15">
        <v>0</v>
      </c>
      <c r="AE21" s="15">
        <v>0</v>
      </c>
      <c r="AF21" s="15">
        <v>0</v>
      </c>
      <c r="AG21" s="15">
        <v>0</v>
      </c>
      <c r="AH21" s="15">
        <v>0</v>
      </c>
      <c r="AI21" s="15">
        <v>0</v>
      </c>
      <c r="AJ21" s="15">
        <v>0</v>
      </c>
      <c r="AK21" s="15">
        <v>0</v>
      </c>
      <c r="AL21" s="15">
        <v>0</v>
      </c>
      <c r="AM21" s="15">
        <v>0</v>
      </c>
      <c r="AN21" s="15">
        <v>0</v>
      </c>
      <c r="AO21" s="15">
        <v>0</v>
      </c>
      <c r="AP21" s="15">
        <v>0</v>
      </c>
      <c r="AQ21" s="15">
        <v>0</v>
      </c>
      <c r="AR21" s="15">
        <v>0</v>
      </c>
      <c r="AS21" s="15">
        <v>0</v>
      </c>
      <c r="AT21" s="15">
        <v>0</v>
      </c>
      <c r="AU21" s="15">
        <v>0</v>
      </c>
      <c r="AV21" s="15">
        <v>0</v>
      </c>
      <c r="AW21" s="15">
        <v>0</v>
      </c>
      <c r="AX21" s="15">
        <v>0</v>
      </c>
      <c r="AY21" s="15">
        <v>0</v>
      </c>
      <c r="AZ21" s="15">
        <v>0</v>
      </c>
      <c r="BA21" s="15">
        <v>0</v>
      </c>
      <c r="BB21" s="15">
        <v>0</v>
      </c>
    </row>
    <row r="22" spans="2:54" x14ac:dyDescent="0.25">
      <c r="B22" t="str">
        <f t="shared" si="0"/>
        <v>Midlothian2014-15</v>
      </c>
      <c r="C22" s="20" t="s">
        <v>19</v>
      </c>
      <c r="D22" s="14" t="s">
        <v>101</v>
      </c>
      <c r="E22" s="15">
        <v>0</v>
      </c>
      <c r="F22" s="15">
        <v>0</v>
      </c>
      <c r="G22" s="15">
        <v>0</v>
      </c>
      <c r="H22" s="15">
        <v>0</v>
      </c>
      <c r="I22" s="15">
        <v>0</v>
      </c>
      <c r="J22" s="15">
        <v>0</v>
      </c>
      <c r="K22" s="15">
        <v>0</v>
      </c>
      <c r="L22" s="15">
        <v>0</v>
      </c>
      <c r="M22" s="15">
        <v>0</v>
      </c>
      <c r="N22" s="15">
        <v>0</v>
      </c>
      <c r="O22" s="15">
        <v>0</v>
      </c>
      <c r="P22" s="15">
        <v>0</v>
      </c>
      <c r="Q22" s="15">
        <v>0</v>
      </c>
      <c r="R22" s="15">
        <v>0</v>
      </c>
      <c r="S22" s="15">
        <v>0</v>
      </c>
      <c r="T22" s="15">
        <v>0</v>
      </c>
      <c r="U22" s="15">
        <v>0</v>
      </c>
      <c r="V22" s="15">
        <v>0</v>
      </c>
      <c r="W22" s="15">
        <v>0</v>
      </c>
      <c r="X22" s="15">
        <v>0</v>
      </c>
      <c r="Y22" s="15">
        <v>0</v>
      </c>
      <c r="Z22" s="15">
        <v>0</v>
      </c>
      <c r="AA22" s="15">
        <v>0</v>
      </c>
      <c r="AB22" s="15">
        <v>0</v>
      </c>
      <c r="AC22" s="15">
        <v>0</v>
      </c>
      <c r="AD22" s="15">
        <v>0</v>
      </c>
      <c r="AE22" s="15">
        <v>0</v>
      </c>
      <c r="AF22" s="15">
        <v>0</v>
      </c>
      <c r="AG22" s="15">
        <v>0</v>
      </c>
      <c r="AH22" s="15">
        <v>0</v>
      </c>
      <c r="AI22" s="15">
        <v>2</v>
      </c>
      <c r="AJ22" s="15">
        <v>2</v>
      </c>
      <c r="AK22" s="15">
        <v>0</v>
      </c>
      <c r="AL22" s="15">
        <v>0</v>
      </c>
      <c r="AM22" s="15">
        <v>0</v>
      </c>
      <c r="AN22" s="15">
        <v>0</v>
      </c>
      <c r="AO22" s="15">
        <v>0</v>
      </c>
      <c r="AP22" s="15">
        <v>0</v>
      </c>
      <c r="AQ22" s="15">
        <v>2</v>
      </c>
      <c r="AR22" s="15">
        <v>1600</v>
      </c>
      <c r="AS22" s="15">
        <v>2</v>
      </c>
      <c r="AT22" s="15">
        <v>2</v>
      </c>
      <c r="AU22" s="15">
        <v>0</v>
      </c>
      <c r="AV22" s="15">
        <v>0</v>
      </c>
      <c r="AW22" s="15">
        <v>0</v>
      </c>
      <c r="AX22" s="15">
        <v>0</v>
      </c>
      <c r="AY22" s="15">
        <v>0</v>
      </c>
      <c r="AZ22" s="15">
        <v>0</v>
      </c>
      <c r="BA22" s="15">
        <v>2</v>
      </c>
      <c r="BB22" s="15">
        <v>1600</v>
      </c>
    </row>
    <row r="23" spans="2:54" x14ac:dyDescent="0.25">
      <c r="B23" t="str">
        <f t="shared" si="0"/>
        <v>Moray2014-15</v>
      </c>
      <c r="C23" s="20" t="s">
        <v>20</v>
      </c>
      <c r="D23" s="14" t="s">
        <v>101</v>
      </c>
      <c r="E23" s="15">
        <v>0</v>
      </c>
      <c r="F23" s="15">
        <v>0</v>
      </c>
      <c r="G23" s="15">
        <v>0</v>
      </c>
      <c r="H23" s="15">
        <v>0</v>
      </c>
      <c r="I23" s="15">
        <v>0</v>
      </c>
      <c r="J23" s="15">
        <v>0</v>
      </c>
      <c r="K23" s="15">
        <v>0</v>
      </c>
      <c r="L23" s="15">
        <v>0</v>
      </c>
      <c r="M23" s="15">
        <v>0</v>
      </c>
      <c r="N23" s="15">
        <v>0</v>
      </c>
      <c r="O23" s="15">
        <v>0</v>
      </c>
      <c r="P23" s="15">
        <v>0</v>
      </c>
      <c r="Q23" s="15">
        <v>0</v>
      </c>
      <c r="R23" s="15">
        <v>0</v>
      </c>
      <c r="S23" s="15">
        <v>0</v>
      </c>
      <c r="T23" s="15">
        <v>0</v>
      </c>
      <c r="U23" s="15">
        <v>0</v>
      </c>
      <c r="V23" s="15">
        <v>0</v>
      </c>
      <c r="W23" s="15">
        <v>0</v>
      </c>
      <c r="X23" s="15">
        <v>0</v>
      </c>
      <c r="Y23" s="15">
        <v>0</v>
      </c>
      <c r="Z23" s="15">
        <v>0</v>
      </c>
      <c r="AA23" s="15">
        <v>0</v>
      </c>
      <c r="AB23" s="15">
        <v>0</v>
      </c>
      <c r="AC23" s="15">
        <v>0</v>
      </c>
      <c r="AD23" s="15">
        <v>0</v>
      </c>
      <c r="AE23" s="15">
        <v>0</v>
      </c>
      <c r="AF23" s="15">
        <v>0</v>
      </c>
      <c r="AG23" s="15">
        <v>0</v>
      </c>
      <c r="AH23" s="15">
        <v>0</v>
      </c>
      <c r="AI23" s="15">
        <v>0</v>
      </c>
      <c r="AJ23" s="15">
        <v>0</v>
      </c>
      <c r="AK23" s="15">
        <v>0</v>
      </c>
      <c r="AL23" s="15">
        <v>0</v>
      </c>
      <c r="AM23" s="15">
        <v>0</v>
      </c>
      <c r="AN23" s="15">
        <v>0</v>
      </c>
      <c r="AO23" s="15">
        <v>0</v>
      </c>
      <c r="AP23" s="15">
        <v>0</v>
      </c>
      <c r="AQ23" s="15">
        <v>0</v>
      </c>
      <c r="AR23" s="15">
        <v>0</v>
      </c>
      <c r="AS23" s="15">
        <v>0</v>
      </c>
      <c r="AT23" s="15">
        <v>0</v>
      </c>
      <c r="AU23" s="15">
        <v>0</v>
      </c>
      <c r="AV23" s="15">
        <v>0</v>
      </c>
      <c r="AW23" s="15">
        <v>0</v>
      </c>
      <c r="AX23" s="15">
        <v>0</v>
      </c>
      <c r="AY23" s="15">
        <v>0</v>
      </c>
      <c r="AZ23" s="15">
        <v>0</v>
      </c>
      <c r="BA23" s="15">
        <v>0</v>
      </c>
      <c r="BB23" s="15">
        <v>0</v>
      </c>
    </row>
    <row r="24" spans="2:54" ht="20.399999999999999" x14ac:dyDescent="0.25">
      <c r="B24" t="str">
        <f t="shared" si="0"/>
        <v>North Ayrshire2014-15</v>
      </c>
      <c r="C24" s="20" t="s">
        <v>21</v>
      </c>
      <c r="D24" s="14" t="s">
        <v>101</v>
      </c>
      <c r="E24" s="15">
        <v>0</v>
      </c>
      <c r="F24" s="15">
        <v>0</v>
      </c>
      <c r="G24" s="15">
        <v>0</v>
      </c>
      <c r="H24" s="15">
        <v>0</v>
      </c>
      <c r="I24" s="15">
        <v>0</v>
      </c>
      <c r="J24" s="15">
        <v>0</v>
      </c>
      <c r="K24" s="15">
        <v>0</v>
      </c>
      <c r="L24" s="15">
        <v>0</v>
      </c>
      <c r="M24" s="15">
        <v>0</v>
      </c>
      <c r="N24" s="15">
        <v>0</v>
      </c>
      <c r="O24" s="15">
        <v>0</v>
      </c>
      <c r="P24" s="15">
        <v>0</v>
      </c>
      <c r="Q24" s="15">
        <v>0</v>
      </c>
      <c r="R24" s="15">
        <v>0</v>
      </c>
      <c r="S24" s="15">
        <v>0</v>
      </c>
      <c r="T24" s="15">
        <v>0</v>
      </c>
      <c r="U24" s="15">
        <v>0</v>
      </c>
      <c r="V24" s="15">
        <v>0</v>
      </c>
      <c r="W24" s="15">
        <v>0</v>
      </c>
      <c r="X24" s="15">
        <v>0</v>
      </c>
      <c r="Y24" s="15">
        <v>0</v>
      </c>
      <c r="Z24" s="15">
        <v>0</v>
      </c>
      <c r="AA24" s="15">
        <v>0</v>
      </c>
      <c r="AB24" s="15">
        <v>0</v>
      </c>
      <c r="AC24" s="15">
        <v>0</v>
      </c>
      <c r="AD24" s="15">
        <v>0</v>
      </c>
      <c r="AE24" s="15">
        <v>0</v>
      </c>
      <c r="AF24" s="15">
        <v>0</v>
      </c>
      <c r="AG24" s="15">
        <v>0</v>
      </c>
      <c r="AH24" s="15">
        <v>0</v>
      </c>
      <c r="AI24" s="15">
        <v>0</v>
      </c>
      <c r="AJ24" s="15">
        <v>0</v>
      </c>
      <c r="AK24" s="15">
        <v>0</v>
      </c>
      <c r="AL24" s="15">
        <v>0</v>
      </c>
      <c r="AM24" s="15">
        <v>0</v>
      </c>
      <c r="AN24" s="15">
        <v>0</v>
      </c>
      <c r="AO24" s="15">
        <v>0</v>
      </c>
      <c r="AP24" s="15">
        <v>0</v>
      </c>
      <c r="AQ24" s="15">
        <v>0</v>
      </c>
      <c r="AR24" s="15">
        <v>0</v>
      </c>
      <c r="AS24" s="15">
        <v>0</v>
      </c>
      <c r="AT24" s="15">
        <v>0</v>
      </c>
      <c r="AU24" s="15">
        <v>0</v>
      </c>
      <c r="AV24" s="15">
        <v>0</v>
      </c>
      <c r="AW24" s="15">
        <v>0</v>
      </c>
      <c r="AX24" s="15">
        <v>0</v>
      </c>
      <c r="AY24" s="15">
        <v>0</v>
      </c>
      <c r="AZ24" s="15">
        <v>0</v>
      </c>
      <c r="BA24" s="15">
        <v>0</v>
      </c>
      <c r="BB24" s="15">
        <v>0</v>
      </c>
    </row>
    <row r="25" spans="2:54" ht="20.399999999999999" x14ac:dyDescent="0.25">
      <c r="B25" t="str">
        <f t="shared" si="0"/>
        <v>North Lanarkshire2014-15</v>
      </c>
      <c r="C25" s="20" t="s">
        <v>22</v>
      </c>
      <c r="D25" s="14" t="s">
        <v>101</v>
      </c>
      <c r="E25" s="15">
        <v>0</v>
      </c>
      <c r="F25" s="15">
        <v>0</v>
      </c>
      <c r="G25" s="15">
        <v>1</v>
      </c>
      <c r="H25" s="15">
        <v>500</v>
      </c>
      <c r="I25" s="15">
        <v>0</v>
      </c>
      <c r="J25" s="15">
        <v>0</v>
      </c>
      <c r="K25" s="15">
        <v>0</v>
      </c>
      <c r="L25" s="15">
        <v>0</v>
      </c>
      <c r="M25" s="15">
        <v>0</v>
      </c>
      <c r="N25" s="15">
        <v>0</v>
      </c>
      <c r="O25" s="15">
        <v>0</v>
      </c>
      <c r="P25" s="15">
        <v>0</v>
      </c>
      <c r="Q25" s="15">
        <v>0</v>
      </c>
      <c r="R25" s="15">
        <v>0</v>
      </c>
      <c r="S25" s="15">
        <v>0</v>
      </c>
      <c r="T25" s="15">
        <v>0</v>
      </c>
      <c r="U25" s="15">
        <v>0</v>
      </c>
      <c r="V25" s="15">
        <v>0</v>
      </c>
      <c r="W25" s="15">
        <v>0</v>
      </c>
      <c r="X25" s="15">
        <v>0</v>
      </c>
      <c r="Y25" s="15">
        <v>0</v>
      </c>
      <c r="Z25" s="15">
        <v>0</v>
      </c>
      <c r="AA25" s="15">
        <v>0</v>
      </c>
      <c r="AB25" s="15">
        <v>0</v>
      </c>
      <c r="AC25" s="15">
        <v>0</v>
      </c>
      <c r="AD25" s="15">
        <v>0</v>
      </c>
      <c r="AE25" s="15">
        <v>3</v>
      </c>
      <c r="AF25" s="15">
        <v>9055</v>
      </c>
      <c r="AG25" s="15">
        <v>0</v>
      </c>
      <c r="AH25" s="15">
        <v>0</v>
      </c>
      <c r="AI25" s="15">
        <v>0</v>
      </c>
      <c r="AJ25" s="15">
        <v>0</v>
      </c>
      <c r="AK25" s="15">
        <v>0</v>
      </c>
      <c r="AL25" s="15">
        <v>0</v>
      </c>
      <c r="AM25" s="15">
        <v>0</v>
      </c>
      <c r="AN25" s="15">
        <v>0</v>
      </c>
      <c r="AO25" s="15">
        <v>0</v>
      </c>
      <c r="AP25" s="15">
        <v>0</v>
      </c>
      <c r="AQ25" s="15">
        <v>0</v>
      </c>
      <c r="AR25" s="15">
        <v>0</v>
      </c>
      <c r="AS25" s="15">
        <v>0</v>
      </c>
      <c r="AT25" s="15">
        <v>0</v>
      </c>
      <c r="AU25" s="15">
        <v>1</v>
      </c>
      <c r="AV25" s="15">
        <v>500</v>
      </c>
      <c r="AW25" s="15">
        <v>0</v>
      </c>
      <c r="AX25" s="15">
        <v>0</v>
      </c>
      <c r="AY25" s="15">
        <v>3</v>
      </c>
      <c r="AZ25" s="15">
        <v>9055</v>
      </c>
      <c r="BA25" s="15">
        <v>0</v>
      </c>
      <c r="BB25" s="15">
        <v>0</v>
      </c>
    </row>
    <row r="26" spans="2:54" x14ac:dyDescent="0.25">
      <c r="B26" t="str">
        <f t="shared" si="0"/>
        <v>Orkney2014-15</v>
      </c>
      <c r="C26" s="20" t="s">
        <v>23</v>
      </c>
      <c r="D26" s="14" t="s">
        <v>101</v>
      </c>
      <c r="E26" s="15">
        <v>0</v>
      </c>
      <c r="F26" s="15">
        <v>0</v>
      </c>
      <c r="G26" s="15">
        <v>0</v>
      </c>
      <c r="H26" s="15">
        <v>0</v>
      </c>
      <c r="I26" s="15">
        <v>0</v>
      </c>
      <c r="J26" s="15">
        <v>0</v>
      </c>
      <c r="K26" s="15">
        <v>0</v>
      </c>
      <c r="L26" s="15">
        <v>0</v>
      </c>
      <c r="M26" s="15">
        <v>0</v>
      </c>
      <c r="N26" s="15">
        <v>0</v>
      </c>
      <c r="O26" s="15">
        <v>0</v>
      </c>
      <c r="P26" s="15">
        <v>0</v>
      </c>
      <c r="Q26" s="15">
        <v>0</v>
      </c>
      <c r="R26" s="15">
        <v>0</v>
      </c>
      <c r="S26" s="15">
        <v>0</v>
      </c>
      <c r="T26" s="15">
        <v>0</v>
      </c>
      <c r="U26" s="15">
        <v>0</v>
      </c>
      <c r="V26" s="15">
        <v>0</v>
      </c>
      <c r="W26" s="15">
        <v>0</v>
      </c>
      <c r="X26" s="15">
        <v>0</v>
      </c>
      <c r="Y26" s="15">
        <v>0</v>
      </c>
      <c r="Z26" s="15">
        <v>0</v>
      </c>
      <c r="AA26" s="15">
        <v>0</v>
      </c>
      <c r="AB26" s="15">
        <v>0</v>
      </c>
      <c r="AC26" s="15">
        <v>0</v>
      </c>
      <c r="AD26" s="15">
        <v>0</v>
      </c>
      <c r="AE26" s="15">
        <v>0</v>
      </c>
      <c r="AF26" s="15">
        <v>0</v>
      </c>
      <c r="AG26" s="15">
        <v>0</v>
      </c>
      <c r="AH26" s="15">
        <v>0</v>
      </c>
      <c r="AI26" s="15">
        <v>1</v>
      </c>
      <c r="AJ26" s="15">
        <v>0</v>
      </c>
      <c r="AK26" s="15">
        <v>0</v>
      </c>
      <c r="AL26" s="15">
        <v>0</v>
      </c>
      <c r="AM26" s="15">
        <v>0</v>
      </c>
      <c r="AN26" s="15">
        <v>0</v>
      </c>
      <c r="AO26" s="15">
        <v>0</v>
      </c>
      <c r="AP26" s="15">
        <v>0</v>
      </c>
      <c r="AQ26" s="15">
        <v>0</v>
      </c>
      <c r="AR26" s="15">
        <v>0</v>
      </c>
      <c r="AS26" s="15">
        <v>1</v>
      </c>
      <c r="AT26" s="15">
        <v>0</v>
      </c>
      <c r="AU26" s="15">
        <v>0</v>
      </c>
      <c r="AV26" s="15">
        <v>0</v>
      </c>
      <c r="AW26" s="15">
        <v>0</v>
      </c>
      <c r="AX26" s="15">
        <v>0</v>
      </c>
      <c r="AY26" s="15">
        <v>0</v>
      </c>
      <c r="AZ26" s="15">
        <v>0</v>
      </c>
      <c r="BA26" s="15">
        <v>0</v>
      </c>
      <c r="BB26" s="15">
        <v>0</v>
      </c>
    </row>
    <row r="27" spans="2:54" ht="20.399999999999999" x14ac:dyDescent="0.25">
      <c r="B27" t="str">
        <f t="shared" si="0"/>
        <v>Perth &amp; Kinross2014-15</v>
      </c>
      <c r="C27" s="20" t="s">
        <v>24</v>
      </c>
      <c r="D27" s="14" t="s">
        <v>101</v>
      </c>
      <c r="E27" s="15">
        <v>0</v>
      </c>
      <c r="F27" s="15">
        <v>0</v>
      </c>
      <c r="G27" s="15">
        <v>0</v>
      </c>
      <c r="H27" s="15">
        <v>0</v>
      </c>
      <c r="I27" s="15">
        <v>0</v>
      </c>
      <c r="J27" s="15">
        <v>0</v>
      </c>
      <c r="K27" s="15">
        <v>0</v>
      </c>
      <c r="L27" s="15">
        <v>0</v>
      </c>
      <c r="M27" s="15">
        <v>0</v>
      </c>
      <c r="N27" s="15">
        <v>0</v>
      </c>
      <c r="O27" s="15">
        <v>0</v>
      </c>
      <c r="P27" s="15">
        <v>0</v>
      </c>
      <c r="Q27" s="15">
        <v>0</v>
      </c>
      <c r="R27" s="15">
        <v>0</v>
      </c>
      <c r="S27" s="15">
        <v>0</v>
      </c>
      <c r="T27" s="15">
        <v>0</v>
      </c>
      <c r="U27" s="15">
        <v>0</v>
      </c>
      <c r="V27" s="15">
        <v>0</v>
      </c>
      <c r="W27" s="15">
        <v>0</v>
      </c>
      <c r="X27" s="15">
        <v>0</v>
      </c>
      <c r="Y27" s="15">
        <v>0</v>
      </c>
      <c r="Z27" s="15">
        <v>0</v>
      </c>
      <c r="AA27" s="15">
        <v>0</v>
      </c>
      <c r="AB27" s="15">
        <v>0</v>
      </c>
      <c r="AC27" s="15">
        <v>0</v>
      </c>
      <c r="AD27" s="15">
        <v>0</v>
      </c>
      <c r="AE27" s="15">
        <v>0</v>
      </c>
      <c r="AF27" s="15">
        <v>0</v>
      </c>
      <c r="AG27" s="15">
        <v>0</v>
      </c>
      <c r="AH27" s="15">
        <v>0</v>
      </c>
      <c r="AI27" s="15">
        <v>0</v>
      </c>
      <c r="AJ27" s="15">
        <v>0</v>
      </c>
      <c r="AK27" s="15">
        <v>0</v>
      </c>
      <c r="AL27" s="15">
        <v>0</v>
      </c>
      <c r="AM27" s="15">
        <v>0</v>
      </c>
      <c r="AN27" s="15">
        <v>0</v>
      </c>
      <c r="AO27" s="15">
        <v>0</v>
      </c>
      <c r="AP27" s="15">
        <v>0</v>
      </c>
      <c r="AQ27" s="15">
        <v>0</v>
      </c>
      <c r="AR27" s="15">
        <v>0</v>
      </c>
      <c r="AS27" s="15">
        <v>0</v>
      </c>
      <c r="AT27" s="15">
        <v>0</v>
      </c>
      <c r="AU27" s="15">
        <v>0</v>
      </c>
      <c r="AV27" s="15">
        <v>0</v>
      </c>
      <c r="AW27" s="15">
        <v>0</v>
      </c>
      <c r="AX27" s="15">
        <v>0</v>
      </c>
      <c r="AY27" s="15">
        <v>0</v>
      </c>
      <c r="AZ27" s="15">
        <v>0</v>
      </c>
      <c r="BA27" s="15">
        <v>0</v>
      </c>
      <c r="BB27" s="15">
        <v>0</v>
      </c>
    </row>
    <row r="28" spans="2:54" ht="30.6" x14ac:dyDescent="0.25">
      <c r="B28" t="str">
        <f t="shared" si="0"/>
        <v>Renfrewshire2014-15</v>
      </c>
      <c r="C28" s="20" t="s">
        <v>25</v>
      </c>
      <c r="D28" s="14" t="s">
        <v>101</v>
      </c>
      <c r="E28" s="15">
        <v>0</v>
      </c>
      <c r="F28" s="15">
        <v>0</v>
      </c>
      <c r="G28" s="15">
        <v>0</v>
      </c>
      <c r="H28" s="15">
        <v>0</v>
      </c>
      <c r="I28" s="15">
        <v>0</v>
      </c>
      <c r="J28" s="15">
        <v>0</v>
      </c>
      <c r="K28" s="15">
        <v>0</v>
      </c>
      <c r="L28" s="15">
        <v>0</v>
      </c>
      <c r="M28" s="15">
        <v>0</v>
      </c>
      <c r="N28" s="15">
        <v>0</v>
      </c>
      <c r="O28" s="15">
        <v>0</v>
      </c>
      <c r="P28" s="15">
        <v>0</v>
      </c>
      <c r="Q28" s="15">
        <v>0</v>
      </c>
      <c r="R28" s="15">
        <v>0</v>
      </c>
      <c r="S28" s="15">
        <v>0</v>
      </c>
      <c r="T28" s="15">
        <v>0</v>
      </c>
      <c r="U28" s="15">
        <v>0</v>
      </c>
      <c r="V28" s="15">
        <v>0</v>
      </c>
      <c r="W28" s="15">
        <v>0</v>
      </c>
      <c r="X28" s="15">
        <v>0</v>
      </c>
      <c r="Y28" s="15">
        <v>0</v>
      </c>
      <c r="Z28" s="15">
        <v>0</v>
      </c>
      <c r="AA28" s="15">
        <v>0</v>
      </c>
      <c r="AB28" s="15">
        <v>0</v>
      </c>
      <c r="AC28" s="15">
        <v>0</v>
      </c>
      <c r="AD28" s="15">
        <v>0</v>
      </c>
      <c r="AE28" s="15">
        <v>0</v>
      </c>
      <c r="AF28" s="15">
        <v>0</v>
      </c>
      <c r="AG28" s="15">
        <v>0</v>
      </c>
      <c r="AH28" s="15">
        <v>0</v>
      </c>
      <c r="AI28" s="15">
        <v>0</v>
      </c>
      <c r="AJ28" s="15">
        <v>0</v>
      </c>
      <c r="AK28" s="15">
        <v>0</v>
      </c>
      <c r="AL28" s="15">
        <v>0</v>
      </c>
      <c r="AM28" s="15">
        <v>0</v>
      </c>
      <c r="AN28" s="15">
        <v>0</v>
      </c>
      <c r="AO28" s="15">
        <v>0</v>
      </c>
      <c r="AP28" s="15">
        <v>0</v>
      </c>
      <c r="AQ28" s="15">
        <v>0</v>
      </c>
      <c r="AR28" s="15">
        <v>0</v>
      </c>
      <c r="AS28" s="15">
        <v>0</v>
      </c>
      <c r="AT28" s="15">
        <v>0</v>
      </c>
      <c r="AU28" s="15">
        <v>0</v>
      </c>
      <c r="AV28" s="15">
        <v>0</v>
      </c>
      <c r="AW28" s="15">
        <v>0</v>
      </c>
      <c r="AX28" s="15">
        <v>0</v>
      </c>
      <c r="AY28" s="15">
        <v>0</v>
      </c>
      <c r="AZ28" s="15">
        <v>0</v>
      </c>
      <c r="BA28" s="15">
        <v>0</v>
      </c>
      <c r="BB28" s="15">
        <v>0</v>
      </c>
    </row>
    <row r="29" spans="2:54" ht="30.6" x14ac:dyDescent="0.25">
      <c r="B29" t="str">
        <f t="shared" si="0"/>
        <v>Scottish Borders, The2014-15</v>
      </c>
      <c r="C29" s="20" t="s">
        <v>26</v>
      </c>
      <c r="D29" s="14" t="s">
        <v>101</v>
      </c>
      <c r="E29" s="15">
        <v>0</v>
      </c>
      <c r="F29" s="15">
        <v>0</v>
      </c>
      <c r="G29" s="15">
        <v>0</v>
      </c>
      <c r="H29" s="15">
        <v>0</v>
      </c>
      <c r="I29" s="15">
        <v>0</v>
      </c>
      <c r="J29" s="15">
        <v>0</v>
      </c>
      <c r="K29" s="15">
        <v>0</v>
      </c>
      <c r="L29" s="15">
        <v>0</v>
      </c>
      <c r="M29" s="15">
        <v>0</v>
      </c>
      <c r="N29" s="15">
        <v>0</v>
      </c>
      <c r="O29" s="15">
        <v>0</v>
      </c>
      <c r="P29" s="15">
        <v>0</v>
      </c>
      <c r="Q29" s="15">
        <v>0</v>
      </c>
      <c r="R29" s="15">
        <v>0</v>
      </c>
      <c r="S29" s="15">
        <v>0</v>
      </c>
      <c r="T29" s="15">
        <v>0</v>
      </c>
      <c r="U29" s="15">
        <v>0</v>
      </c>
      <c r="V29" s="15">
        <v>0</v>
      </c>
      <c r="W29" s="15">
        <v>0</v>
      </c>
      <c r="X29" s="15">
        <v>0</v>
      </c>
      <c r="Y29" s="15">
        <v>0</v>
      </c>
      <c r="Z29" s="15">
        <v>0</v>
      </c>
      <c r="AA29" s="15">
        <v>0</v>
      </c>
      <c r="AB29" s="15">
        <v>0</v>
      </c>
      <c r="AC29" s="15">
        <v>0</v>
      </c>
      <c r="AD29" s="15">
        <v>0</v>
      </c>
      <c r="AE29" s="15">
        <v>0</v>
      </c>
      <c r="AF29" s="15">
        <v>0</v>
      </c>
      <c r="AG29" s="15">
        <v>0</v>
      </c>
      <c r="AH29" s="15">
        <v>0</v>
      </c>
      <c r="AI29" s="15">
        <v>0</v>
      </c>
      <c r="AJ29" s="15">
        <v>0</v>
      </c>
      <c r="AK29" s="15">
        <v>0</v>
      </c>
      <c r="AL29" s="15">
        <v>0</v>
      </c>
      <c r="AM29" s="15">
        <v>0</v>
      </c>
      <c r="AN29" s="15">
        <v>0</v>
      </c>
      <c r="AO29" s="15">
        <v>0</v>
      </c>
      <c r="AP29" s="15">
        <v>0</v>
      </c>
      <c r="AQ29" s="15">
        <v>0</v>
      </c>
      <c r="AR29" s="15">
        <v>0</v>
      </c>
      <c r="AS29" s="15">
        <v>0</v>
      </c>
      <c r="AT29" s="15">
        <v>0</v>
      </c>
      <c r="AU29" s="15">
        <v>0</v>
      </c>
      <c r="AV29" s="15">
        <v>0</v>
      </c>
      <c r="AW29" s="15">
        <v>0</v>
      </c>
      <c r="AX29" s="15">
        <v>0</v>
      </c>
      <c r="AY29" s="15">
        <v>0</v>
      </c>
      <c r="AZ29" s="15">
        <v>0</v>
      </c>
      <c r="BA29" s="15">
        <v>0</v>
      </c>
      <c r="BB29" s="15">
        <v>0</v>
      </c>
    </row>
    <row r="30" spans="2:54" x14ac:dyDescent="0.25">
      <c r="B30" t="str">
        <f t="shared" si="0"/>
        <v>Shetland2014-15</v>
      </c>
      <c r="C30" s="20" t="s">
        <v>27</v>
      </c>
      <c r="D30" s="14" t="s">
        <v>101</v>
      </c>
      <c r="E30" s="15">
        <v>0</v>
      </c>
      <c r="F30" s="15">
        <v>0</v>
      </c>
      <c r="G30" s="15">
        <v>0</v>
      </c>
      <c r="H30" s="15">
        <v>0</v>
      </c>
      <c r="I30" s="15">
        <v>0</v>
      </c>
      <c r="J30" s="15">
        <v>0</v>
      </c>
      <c r="K30" s="15">
        <v>0</v>
      </c>
      <c r="L30" s="15">
        <v>0</v>
      </c>
      <c r="M30" s="15">
        <v>0</v>
      </c>
      <c r="N30" s="15">
        <v>0</v>
      </c>
      <c r="O30" s="15">
        <v>0</v>
      </c>
      <c r="P30" s="15">
        <v>0</v>
      </c>
      <c r="Q30" s="15">
        <v>0</v>
      </c>
      <c r="R30" s="15">
        <v>0</v>
      </c>
      <c r="S30" s="15">
        <v>0</v>
      </c>
      <c r="T30" s="15">
        <v>0</v>
      </c>
      <c r="U30" s="15">
        <v>0</v>
      </c>
      <c r="V30" s="15">
        <v>0</v>
      </c>
      <c r="W30" s="15">
        <v>0</v>
      </c>
      <c r="X30" s="15">
        <v>0</v>
      </c>
      <c r="Y30" s="15">
        <v>0</v>
      </c>
      <c r="Z30" s="15">
        <v>0</v>
      </c>
      <c r="AA30" s="15">
        <v>0</v>
      </c>
      <c r="AB30" s="15">
        <v>0</v>
      </c>
      <c r="AC30" s="15">
        <v>0</v>
      </c>
      <c r="AD30" s="15">
        <v>0</v>
      </c>
      <c r="AE30" s="15">
        <v>0</v>
      </c>
      <c r="AF30" s="15">
        <v>0</v>
      </c>
      <c r="AG30" s="15">
        <v>0</v>
      </c>
      <c r="AH30" s="15">
        <v>0</v>
      </c>
      <c r="AI30" s="15">
        <v>0</v>
      </c>
      <c r="AJ30" s="15">
        <v>0</v>
      </c>
      <c r="AK30" s="15">
        <v>0</v>
      </c>
      <c r="AL30" s="15">
        <v>0</v>
      </c>
      <c r="AM30" s="15">
        <v>0</v>
      </c>
      <c r="AN30" s="15">
        <v>0</v>
      </c>
      <c r="AO30" s="15">
        <v>0</v>
      </c>
      <c r="AP30" s="15">
        <v>0</v>
      </c>
      <c r="AQ30" s="15">
        <v>0</v>
      </c>
      <c r="AR30" s="15">
        <v>0</v>
      </c>
      <c r="AS30" s="15">
        <v>0</v>
      </c>
      <c r="AT30" s="15">
        <v>0</v>
      </c>
      <c r="AU30" s="15">
        <v>0</v>
      </c>
      <c r="AV30" s="15">
        <v>0</v>
      </c>
      <c r="AW30" s="15">
        <v>0</v>
      </c>
      <c r="AX30" s="15">
        <v>0</v>
      </c>
      <c r="AY30" s="15">
        <v>0</v>
      </c>
      <c r="AZ30" s="15">
        <v>0</v>
      </c>
      <c r="BA30" s="15">
        <v>0</v>
      </c>
      <c r="BB30" s="15">
        <v>0</v>
      </c>
    </row>
    <row r="31" spans="2:54" ht="20.399999999999999" x14ac:dyDescent="0.25">
      <c r="B31" t="str">
        <f t="shared" si="0"/>
        <v>South Ayrshire2014-15</v>
      </c>
      <c r="C31" s="20" t="s">
        <v>28</v>
      </c>
      <c r="D31" s="14" t="s">
        <v>101</v>
      </c>
      <c r="E31" s="15">
        <v>0</v>
      </c>
      <c r="F31" s="15">
        <v>0</v>
      </c>
      <c r="G31" s="15">
        <v>0</v>
      </c>
      <c r="H31" s="15">
        <v>0</v>
      </c>
      <c r="I31" s="15">
        <v>0</v>
      </c>
      <c r="J31" s="15">
        <v>0</v>
      </c>
      <c r="K31" s="15">
        <v>0</v>
      </c>
      <c r="L31" s="15">
        <v>0</v>
      </c>
      <c r="M31" s="15">
        <v>0</v>
      </c>
      <c r="N31" s="15">
        <v>0</v>
      </c>
      <c r="O31" s="15">
        <v>0</v>
      </c>
      <c r="P31" s="15">
        <v>0</v>
      </c>
      <c r="Q31" s="15">
        <v>0</v>
      </c>
      <c r="R31" s="15">
        <v>0</v>
      </c>
      <c r="S31" s="15">
        <v>0</v>
      </c>
      <c r="T31" s="15">
        <v>0</v>
      </c>
      <c r="U31" s="15">
        <v>0</v>
      </c>
      <c r="V31" s="15">
        <v>0</v>
      </c>
      <c r="W31" s="15">
        <v>0</v>
      </c>
      <c r="X31" s="15">
        <v>0</v>
      </c>
      <c r="Y31" s="15">
        <v>0</v>
      </c>
      <c r="Z31" s="15">
        <v>0</v>
      </c>
      <c r="AA31" s="15">
        <v>0</v>
      </c>
      <c r="AB31" s="15">
        <v>0</v>
      </c>
      <c r="AC31" s="15">
        <v>0</v>
      </c>
      <c r="AD31" s="15">
        <v>0</v>
      </c>
      <c r="AE31" s="15">
        <v>0</v>
      </c>
      <c r="AF31" s="15">
        <v>0</v>
      </c>
      <c r="AG31" s="15">
        <v>0</v>
      </c>
      <c r="AH31" s="15">
        <v>0</v>
      </c>
      <c r="AI31" s="15">
        <v>0</v>
      </c>
      <c r="AJ31" s="15">
        <v>0</v>
      </c>
      <c r="AK31" s="15">
        <v>0</v>
      </c>
      <c r="AL31" s="15">
        <v>0</v>
      </c>
      <c r="AM31" s="15">
        <v>0</v>
      </c>
      <c r="AN31" s="15">
        <v>0</v>
      </c>
      <c r="AO31" s="15">
        <v>0</v>
      </c>
      <c r="AP31" s="15">
        <v>0</v>
      </c>
      <c r="AQ31" s="15">
        <v>0</v>
      </c>
      <c r="AR31" s="15">
        <v>0</v>
      </c>
      <c r="AS31" s="15">
        <v>0</v>
      </c>
      <c r="AT31" s="15">
        <v>0</v>
      </c>
      <c r="AU31" s="15">
        <v>0</v>
      </c>
      <c r="AV31" s="15">
        <v>0</v>
      </c>
      <c r="AW31" s="15">
        <v>0</v>
      </c>
      <c r="AX31" s="15">
        <v>0</v>
      </c>
      <c r="AY31" s="15">
        <v>0</v>
      </c>
      <c r="AZ31" s="15">
        <v>0</v>
      </c>
      <c r="BA31" s="15">
        <v>0</v>
      </c>
      <c r="BB31" s="15">
        <v>0</v>
      </c>
    </row>
    <row r="32" spans="2:54" ht="20.399999999999999" x14ac:dyDescent="0.25">
      <c r="B32" t="str">
        <f t="shared" si="0"/>
        <v>South Lanarkshire2014-15</v>
      </c>
      <c r="C32" s="20" t="s">
        <v>29</v>
      </c>
      <c r="D32" s="14" t="s">
        <v>101</v>
      </c>
      <c r="E32" s="15">
        <v>27</v>
      </c>
      <c r="F32" s="15">
        <v>18234</v>
      </c>
      <c r="G32" s="15">
        <v>0</v>
      </c>
      <c r="H32" s="15">
        <v>0</v>
      </c>
      <c r="I32" s="15">
        <v>0</v>
      </c>
      <c r="J32" s="15">
        <v>0</v>
      </c>
      <c r="K32" s="15">
        <v>0</v>
      </c>
      <c r="L32" s="15">
        <v>0</v>
      </c>
      <c r="M32" s="15">
        <v>0</v>
      </c>
      <c r="N32" s="15">
        <v>0</v>
      </c>
      <c r="O32" s="15">
        <v>0</v>
      </c>
      <c r="P32" s="15">
        <v>0</v>
      </c>
      <c r="Q32" s="15">
        <v>0</v>
      </c>
      <c r="R32" s="15">
        <v>0</v>
      </c>
      <c r="S32" s="15">
        <v>0</v>
      </c>
      <c r="T32" s="15">
        <v>0</v>
      </c>
      <c r="U32" s="15">
        <v>0</v>
      </c>
      <c r="V32" s="15">
        <v>0</v>
      </c>
      <c r="W32" s="15">
        <v>0</v>
      </c>
      <c r="X32" s="15">
        <v>0</v>
      </c>
      <c r="Y32" s="15">
        <v>0</v>
      </c>
      <c r="Z32" s="15">
        <v>0</v>
      </c>
      <c r="AA32" s="15">
        <v>0</v>
      </c>
      <c r="AB32" s="15">
        <v>0</v>
      </c>
      <c r="AC32" s="15">
        <v>0</v>
      </c>
      <c r="AD32" s="15">
        <v>0</v>
      </c>
      <c r="AE32" s="15">
        <v>0</v>
      </c>
      <c r="AF32" s="15">
        <v>0</v>
      </c>
      <c r="AG32" s="15">
        <v>0</v>
      </c>
      <c r="AH32" s="15">
        <v>0</v>
      </c>
      <c r="AI32" s="15">
        <v>0</v>
      </c>
      <c r="AJ32" s="15">
        <v>0</v>
      </c>
      <c r="AK32" s="15">
        <v>0</v>
      </c>
      <c r="AL32" s="15">
        <v>0</v>
      </c>
      <c r="AM32" s="15">
        <v>0</v>
      </c>
      <c r="AN32" s="15">
        <v>0</v>
      </c>
      <c r="AO32" s="15">
        <v>0</v>
      </c>
      <c r="AP32" s="15">
        <v>0</v>
      </c>
      <c r="AQ32" s="15">
        <v>0</v>
      </c>
      <c r="AR32" s="15">
        <v>0</v>
      </c>
      <c r="AS32" s="15">
        <v>27</v>
      </c>
      <c r="AT32" s="15">
        <v>18234</v>
      </c>
      <c r="AU32" s="15">
        <v>0</v>
      </c>
      <c r="AV32" s="15">
        <v>0</v>
      </c>
      <c r="AW32" s="15">
        <v>0</v>
      </c>
      <c r="AX32" s="15">
        <v>0</v>
      </c>
      <c r="AY32" s="15">
        <v>0</v>
      </c>
      <c r="AZ32" s="15">
        <v>0</v>
      </c>
      <c r="BA32" s="15">
        <v>0</v>
      </c>
      <c r="BB32" s="15">
        <v>0</v>
      </c>
    </row>
    <row r="33" spans="1:54" x14ac:dyDescent="0.25">
      <c r="B33" t="str">
        <f t="shared" si="0"/>
        <v>Stirling2014-15</v>
      </c>
      <c r="C33" s="20" t="s">
        <v>30</v>
      </c>
      <c r="D33" s="14" t="s">
        <v>101</v>
      </c>
      <c r="E33" s="15">
        <v>0</v>
      </c>
      <c r="F33" s="15">
        <v>0</v>
      </c>
      <c r="G33" s="15">
        <v>0</v>
      </c>
      <c r="H33" s="15">
        <v>0</v>
      </c>
      <c r="I33" s="15">
        <v>0</v>
      </c>
      <c r="J33" s="15">
        <v>0</v>
      </c>
      <c r="K33" s="15">
        <v>0</v>
      </c>
      <c r="L33" s="15">
        <v>0</v>
      </c>
      <c r="M33" s="15">
        <v>0</v>
      </c>
      <c r="N33" s="15">
        <v>0</v>
      </c>
      <c r="O33" s="15">
        <v>0</v>
      </c>
      <c r="P33" s="15">
        <v>0</v>
      </c>
      <c r="Q33" s="15">
        <v>0</v>
      </c>
      <c r="R33" s="15">
        <v>0</v>
      </c>
      <c r="S33" s="15">
        <v>0</v>
      </c>
      <c r="T33" s="15">
        <v>0</v>
      </c>
      <c r="U33" s="15">
        <v>0</v>
      </c>
      <c r="V33" s="15">
        <v>0</v>
      </c>
      <c r="W33" s="15">
        <v>0</v>
      </c>
      <c r="X33" s="15">
        <v>0</v>
      </c>
      <c r="Y33" s="15">
        <v>0</v>
      </c>
      <c r="Z33" s="15">
        <v>0</v>
      </c>
      <c r="AA33" s="15">
        <v>0</v>
      </c>
      <c r="AB33" s="15">
        <v>0</v>
      </c>
      <c r="AC33" s="15">
        <v>0</v>
      </c>
      <c r="AD33" s="15">
        <v>0</v>
      </c>
      <c r="AE33" s="15">
        <v>0</v>
      </c>
      <c r="AF33" s="15">
        <v>0</v>
      </c>
      <c r="AG33" s="15">
        <v>0</v>
      </c>
      <c r="AH33" s="15">
        <v>0</v>
      </c>
      <c r="AI33" s="15">
        <v>0</v>
      </c>
      <c r="AJ33" s="15">
        <v>0</v>
      </c>
      <c r="AK33" s="15">
        <v>0</v>
      </c>
      <c r="AL33" s="15">
        <v>0</v>
      </c>
      <c r="AM33" s="15">
        <v>0</v>
      </c>
      <c r="AN33" s="15">
        <v>0</v>
      </c>
      <c r="AO33" s="15">
        <v>0</v>
      </c>
      <c r="AP33" s="15">
        <v>0</v>
      </c>
      <c r="AQ33" s="15">
        <v>0</v>
      </c>
      <c r="AR33" s="15">
        <v>0</v>
      </c>
      <c r="AS33" s="15">
        <v>0</v>
      </c>
      <c r="AT33" s="15">
        <v>0</v>
      </c>
      <c r="AU33" s="15">
        <v>0</v>
      </c>
      <c r="AV33" s="15">
        <v>0</v>
      </c>
      <c r="AW33" s="15">
        <v>0</v>
      </c>
      <c r="AX33" s="15">
        <v>0</v>
      </c>
      <c r="AY33" s="15">
        <v>0</v>
      </c>
      <c r="AZ33" s="15">
        <v>0</v>
      </c>
      <c r="BA33" s="15">
        <v>0</v>
      </c>
      <c r="BB33" s="15">
        <v>0</v>
      </c>
    </row>
    <row r="34" spans="1:54" ht="30.6" x14ac:dyDescent="0.25">
      <c r="B34" t="str">
        <f t="shared" si="0"/>
        <v>West Dunbartonshire2014-15</v>
      </c>
      <c r="C34" s="20" t="s">
        <v>31</v>
      </c>
      <c r="D34" s="14" t="s">
        <v>101</v>
      </c>
      <c r="E34" s="15">
        <v>0</v>
      </c>
      <c r="F34" s="15">
        <v>0</v>
      </c>
      <c r="G34" s="15">
        <v>0</v>
      </c>
      <c r="H34" s="15">
        <v>0</v>
      </c>
      <c r="I34" s="15">
        <v>0</v>
      </c>
      <c r="J34" s="15">
        <v>0</v>
      </c>
      <c r="K34" s="15">
        <v>0</v>
      </c>
      <c r="L34" s="15">
        <v>0</v>
      </c>
      <c r="M34" s="15">
        <v>0</v>
      </c>
      <c r="N34" s="15">
        <v>0</v>
      </c>
      <c r="O34" s="15">
        <v>0</v>
      </c>
      <c r="P34" s="15">
        <v>0</v>
      </c>
      <c r="Q34" s="15">
        <v>0</v>
      </c>
      <c r="R34" s="15">
        <v>0</v>
      </c>
      <c r="S34" s="15">
        <v>0</v>
      </c>
      <c r="T34" s="15">
        <v>0</v>
      </c>
      <c r="U34" s="15">
        <v>0</v>
      </c>
      <c r="V34" s="15">
        <v>0</v>
      </c>
      <c r="W34" s="15">
        <v>0</v>
      </c>
      <c r="X34" s="15">
        <v>0</v>
      </c>
      <c r="Y34" s="15">
        <v>0</v>
      </c>
      <c r="Z34" s="15">
        <v>0</v>
      </c>
      <c r="AA34" s="15">
        <v>0</v>
      </c>
      <c r="AB34" s="15">
        <v>0</v>
      </c>
      <c r="AC34" s="15">
        <v>0</v>
      </c>
      <c r="AD34" s="15">
        <v>0</v>
      </c>
      <c r="AE34" s="15">
        <v>0</v>
      </c>
      <c r="AF34" s="15">
        <v>0</v>
      </c>
      <c r="AG34" s="15">
        <v>0</v>
      </c>
      <c r="AH34" s="15">
        <v>0</v>
      </c>
      <c r="AI34" s="15">
        <v>0</v>
      </c>
      <c r="AJ34" s="15">
        <v>0</v>
      </c>
      <c r="AK34" s="15">
        <v>0</v>
      </c>
      <c r="AL34" s="15">
        <v>0</v>
      </c>
      <c r="AM34" s="15">
        <v>0</v>
      </c>
      <c r="AN34" s="15">
        <v>0</v>
      </c>
      <c r="AO34" s="15">
        <v>0</v>
      </c>
      <c r="AP34" s="15">
        <v>0</v>
      </c>
      <c r="AQ34" s="15">
        <v>0</v>
      </c>
      <c r="AR34" s="15">
        <v>0</v>
      </c>
      <c r="AS34" s="15">
        <v>0</v>
      </c>
      <c r="AT34" s="15">
        <v>0</v>
      </c>
      <c r="AU34" s="15">
        <v>0</v>
      </c>
      <c r="AV34" s="15">
        <v>0</v>
      </c>
      <c r="AW34" s="15">
        <v>0</v>
      </c>
      <c r="AX34" s="15">
        <v>0</v>
      </c>
      <c r="AY34" s="15">
        <v>0</v>
      </c>
      <c r="AZ34" s="15">
        <v>0</v>
      </c>
      <c r="BA34" s="15">
        <v>0</v>
      </c>
      <c r="BB34" s="15">
        <v>0</v>
      </c>
    </row>
    <row r="35" spans="1:54" ht="20.399999999999999" x14ac:dyDescent="0.25">
      <c r="B35" t="str">
        <f t="shared" si="0"/>
        <v>West Lothian2014-15</v>
      </c>
      <c r="C35" s="21" t="s">
        <v>32</v>
      </c>
      <c r="D35" s="14" t="s">
        <v>101</v>
      </c>
      <c r="E35" s="15">
        <v>0</v>
      </c>
      <c r="F35" s="15">
        <v>0</v>
      </c>
      <c r="G35" s="15">
        <v>0</v>
      </c>
      <c r="H35" s="15">
        <v>0</v>
      </c>
      <c r="I35" s="15">
        <v>0</v>
      </c>
      <c r="J35" s="15">
        <v>0</v>
      </c>
      <c r="K35" s="15">
        <v>0</v>
      </c>
      <c r="L35" s="15">
        <v>0</v>
      </c>
      <c r="M35" s="15">
        <v>0</v>
      </c>
      <c r="N35" s="15">
        <v>0</v>
      </c>
      <c r="O35" s="15">
        <v>0</v>
      </c>
      <c r="P35" s="15">
        <v>0</v>
      </c>
      <c r="Q35" s="15">
        <v>0</v>
      </c>
      <c r="R35" s="15">
        <v>0</v>
      </c>
      <c r="S35" s="15">
        <v>0</v>
      </c>
      <c r="T35" s="15">
        <v>0</v>
      </c>
      <c r="U35" s="15">
        <v>0</v>
      </c>
      <c r="V35" s="15">
        <v>0</v>
      </c>
      <c r="W35" s="15">
        <v>0</v>
      </c>
      <c r="X35" s="15">
        <v>0</v>
      </c>
      <c r="Y35" s="15">
        <v>0</v>
      </c>
      <c r="Z35" s="15">
        <v>0</v>
      </c>
      <c r="AA35" s="15">
        <v>0</v>
      </c>
      <c r="AB35" s="15">
        <v>0</v>
      </c>
      <c r="AC35" s="15">
        <v>0</v>
      </c>
      <c r="AD35" s="15">
        <v>0</v>
      </c>
      <c r="AE35" s="15">
        <v>0</v>
      </c>
      <c r="AF35" s="15">
        <v>0</v>
      </c>
      <c r="AG35" s="15">
        <v>0</v>
      </c>
      <c r="AH35" s="15">
        <v>0</v>
      </c>
      <c r="AI35" s="15">
        <v>0</v>
      </c>
      <c r="AJ35" s="15">
        <v>0</v>
      </c>
      <c r="AK35" s="15">
        <v>0</v>
      </c>
      <c r="AL35" s="15">
        <v>0</v>
      </c>
      <c r="AM35" s="15">
        <v>0</v>
      </c>
      <c r="AN35" s="15">
        <v>0</v>
      </c>
      <c r="AO35" s="15">
        <v>0</v>
      </c>
      <c r="AP35" s="15">
        <v>0</v>
      </c>
      <c r="AQ35" s="15">
        <v>0</v>
      </c>
      <c r="AR35" s="15">
        <v>0</v>
      </c>
      <c r="AS35" s="15">
        <v>0</v>
      </c>
      <c r="AT35" s="15">
        <v>0</v>
      </c>
      <c r="AU35" s="15">
        <v>0</v>
      </c>
      <c r="AV35" s="15">
        <v>0</v>
      </c>
      <c r="AW35" s="15">
        <v>0</v>
      </c>
      <c r="AX35" s="15">
        <v>0</v>
      </c>
      <c r="AY35" s="15">
        <v>0</v>
      </c>
      <c r="AZ35" s="15">
        <v>0</v>
      </c>
      <c r="BA35" s="15">
        <v>0</v>
      </c>
      <c r="BB35" s="15">
        <v>0</v>
      </c>
    </row>
    <row r="36" spans="1:54" s="19" customFormat="1" x14ac:dyDescent="0.25">
      <c r="A36" s="16"/>
      <c r="B36" s="16" t="str">
        <f t="shared" si="0"/>
        <v>Scotland2014-15</v>
      </c>
      <c r="C36" s="17" t="s">
        <v>33</v>
      </c>
      <c r="D36" s="18" t="s">
        <v>101</v>
      </c>
      <c r="E36" s="16">
        <f>SUM(E4:E35)</f>
        <v>150</v>
      </c>
      <c r="F36" s="16">
        <f t="shared" ref="F36:BB36" si="1">SUM(F4:F35)</f>
        <v>684035</v>
      </c>
      <c r="G36" s="16">
        <f t="shared" si="1"/>
        <v>25</v>
      </c>
      <c r="H36" s="16">
        <f t="shared" si="1"/>
        <v>124535</v>
      </c>
      <c r="I36" s="16">
        <f t="shared" si="1"/>
        <v>0</v>
      </c>
      <c r="J36" s="16">
        <f t="shared" si="1"/>
        <v>0</v>
      </c>
      <c r="K36" s="16">
        <f t="shared" si="1"/>
        <v>3</v>
      </c>
      <c r="L36" s="16">
        <f t="shared" si="1"/>
        <v>38890</v>
      </c>
      <c r="M36" s="16">
        <f t="shared" si="1"/>
        <v>0</v>
      </c>
      <c r="N36" s="16">
        <f t="shared" si="1"/>
        <v>0</v>
      </c>
      <c r="O36" s="16">
        <f t="shared" si="1"/>
        <v>0</v>
      </c>
      <c r="P36" s="16">
        <f t="shared" si="1"/>
        <v>0</v>
      </c>
      <c r="Q36" s="16">
        <f t="shared" si="1"/>
        <v>0</v>
      </c>
      <c r="R36" s="16">
        <f t="shared" si="1"/>
        <v>0</v>
      </c>
      <c r="S36" s="16">
        <f t="shared" si="1"/>
        <v>0</v>
      </c>
      <c r="T36" s="16">
        <f t="shared" si="1"/>
        <v>0</v>
      </c>
      <c r="U36" s="16">
        <f t="shared" si="1"/>
        <v>0</v>
      </c>
      <c r="V36" s="16">
        <f t="shared" si="1"/>
        <v>0</v>
      </c>
      <c r="W36" s="16">
        <f t="shared" si="1"/>
        <v>0</v>
      </c>
      <c r="X36" s="16">
        <f t="shared" si="1"/>
        <v>0</v>
      </c>
      <c r="Y36" s="16">
        <f t="shared" si="1"/>
        <v>103</v>
      </c>
      <c r="Z36" s="16">
        <f t="shared" si="1"/>
        <v>264561</v>
      </c>
      <c r="AA36" s="16">
        <f t="shared" si="1"/>
        <v>0</v>
      </c>
      <c r="AB36" s="16">
        <f t="shared" si="1"/>
        <v>0</v>
      </c>
      <c r="AC36" s="16">
        <f t="shared" si="1"/>
        <v>0</v>
      </c>
      <c r="AD36" s="16">
        <f t="shared" si="1"/>
        <v>0</v>
      </c>
      <c r="AE36" s="16">
        <f t="shared" si="1"/>
        <v>3</v>
      </c>
      <c r="AF36" s="16">
        <f t="shared" si="1"/>
        <v>9055</v>
      </c>
      <c r="AG36" s="16">
        <f t="shared" si="1"/>
        <v>0</v>
      </c>
      <c r="AH36" s="16">
        <f t="shared" si="1"/>
        <v>0</v>
      </c>
      <c r="AI36" s="16">
        <f t="shared" si="1"/>
        <v>40</v>
      </c>
      <c r="AJ36" s="16">
        <f t="shared" si="1"/>
        <v>1492319.1700000002</v>
      </c>
      <c r="AK36" s="16">
        <f t="shared" si="1"/>
        <v>2</v>
      </c>
      <c r="AL36" s="16">
        <f t="shared" si="1"/>
        <v>0</v>
      </c>
      <c r="AM36" s="16">
        <f t="shared" si="1"/>
        <v>0</v>
      </c>
      <c r="AN36" s="16">
        <f t="shared" si="1"/>
        <v>0</v>
      </c>
      <c r="AO36" s="16">
        <f t="shared" si="1"/>
        <v>0</v>
      </c>
      <c r="AP36" s="16">
        <f t="shared" si="1"/>
        <v>0</v>
      </c>
      <c r="AQ36" s="16">
        <f t="shared" si="1"/>
        <v>2</v>
      </c>
      <c r="AR36" s="16">
        <f t="shared" si="1"/>
        <v>1600</v>
      </c>
      <c r="AS36" s="16">
        <f t="shared" si="1"/>
        <v>293</v>
      </c>
      <c r="AT36" s="16">
        <f t="shared" si="1"/>
        <v>2440915.17</v>
      </c>
      <c r="AU36" s="16">
        <f t="shared" si="1"/>
        <v>27</v>
      </c>
      <c r="AV36" s="16">
        <f t="shared" si="1"/>
        <v>124535</v>
      </c>
      <c r="AW36" s="16">
        <f t="shared" si="1"/>
        <v>0</v>
      </c>
      <c r="AX36" s="16">
        <f t="shared" si="1"/>
        <v>0</v>
      </c>
      <c r="AY36" s="16">
        <f t="shared" si="1"/>
        <v>6</v>
      </c>
      <c r="AZ36" s="16">
        <f t="shared" si="1"/>
        <v>47945</v>
      </c>
      <c r="BA36" s="16">
        <f t="shared" si="1"/>
        <v>2</v>
      </c>
      <c r="BB36" s="16">
        <f t="shared" si="1"/>
        <v>1600</v>
      </c>
    </row>
    <row r="37" spans="1:54" ht="20.399999999999999" x14ac:dyDescent="0.25">
      <c r="B37" t="str">
        <f t="shared" si="0"/>
        <v>Aberdeen City2015-16</v>
      </c>
      <c r="C37" s="20" t="s">
        <v>1</v>
      </c>
      <c r="D37" s="14" t="s">
        <v>270</v>
      </c>
      <c r="E37">
        <v>0</v>
      </c>
      <c r="F37">
        <v>0</v>
      </c>
      <c r="G37">
        <v>0</v>
      </c>
      <c r="H37">
        <v>0</v>
      </c>
      <c r="I37">
        <v>0</v>
      </c>
      <c r="J37">
        <v>0</v>
      </c>
      <c r="K37">
        <v>0</v>
      </c>
      <c r="L37">
        <v>0</v>
      </c>
      <c r="M37">
        <v>0</v>
      </c>
      <c r="N37">
        <v>0</v>
      </c>
      <c r="O37">
        <v>0</v>
      </c>
      <c r="P37">
        <v>0</v>
      </c>
      <c r="Q37">
        <v>0</v>
      </c>
      <c r="R37">
        <v>0</v>
      </c>
      <c r="S37">
        <v>0</v>
      </c>
      <c r="T37">
        <v>0</v>
      </c>
      <c r="U37">
        <v>0</v>
      </c>
      <c r="V37">
        <v>0</v>
      </c>
      <c r="W37">
        <v>0</v>
      </c>
      <c r="X37">
        <v>0</v>
      </c>
      <c r="Y37">
        <v>3</v>
      </c>
      <c r="Z37">
        <v>29471</v>
      </c>
      <c r="AA37">
        <v>0</v>
      </c>
      <c r="AB37">
        <v>0</v>
      </c>
      <c r="AC37">
        <v>0</v>
      </c>
      <c r="AD37">
        <v>0</v>
      </c>
      <c r="AE37">
        <v>1</v>
      </c>
      <c r="AF37">
        <v>0</v>
      </c>
      <c r="AG37">
        <v>0</v>
      </c>
      <c r="AH37">
        <v>0</v>
      </c>
      <c r="AI37">
        <v>0</v>
      </c>
      <c r="AJ37">
        <v>0</v>
      </c>
      <c r="AK37">
        <v>0</v>
      </c>
      <c r="AL37">
        <v>0</v>
      </c>
      <c r="AM37">
        <v>0</v>
      </c>
      <c r="AN37">
        <v>0</v>
      </c>
      <c r="AO37">
        <v>0</v>
      </c>
      <c r="AP37">
        <v>0</v>
      </c>
      <c r="AQ37">
        <v>0</v>
      </c>
      <c r="AR37">
        <v>0</v>
      </c>
      <c r="AS37">
        <v>3</v>
      </c>
      <c r="AT37">
        <v>29471</v>
      </c>
      <c r="AU37">
        <v>0</v>
      </c>
      <c r="AV37">
        <v>0</v>
      </c>
      <c r="AW37">
        <v>0</v>
      </c>
      <c r="AX37">
        <v>0</v>
      </c>
      <c r="AY37">
        <v>1</v>
      </c>
      <c r="AZ37">
        <v>0</v>
      </c>
      <c r="BA37">
        <v>0</v>
      </c>
      <c r="BB37">
        <v>0</v>
      </c>
    </row>
    <row r="38" spans="1:54" ht="30.6" x14ac:dyDescent="0.25">
      <c r="B38" t="str">
        <f t="shared" si="0"/>
        <v>Aberdeenshire2015-16</v>
      </c>
      <c r="C38" s="20" t="s">
        <v>2</v>
      </c>
      <c r="D38" s="14" t="s">
        <v>270</v>
      </c>
      <c r="E38">
        <v>0</v>
      </c>
      <c r="F38">
        <v>0</v>
      </c>
      <c r="G38">
        <v>0</v>
      </c>
      <c r="H38">
        <v>0</v>
      </c>
      <c r="I38">
        <v>0</v>
      </c>
      <c r="J38">
        <v>0</v>
      </c>
      <c r="K38">
        <v>0</v>
      </c>
      <c r="L38">
        <v>0</v>
      </c>
      <c r="M38">
        <v>0</v>
      </c>
      <c r="N38">
        <v>0</v>
      </c>
      <c r="O38">
        <v>0</v>
      </c>
      <c r="P38">
        <v>0</v>
      </c>
      <c r="Q38">
        <v>0</v>
      </c>
      <c r="R38">
        <v>0</v>
      </c>
      <c r="S38">
        <v>0</v>
      </c>
      <c r="T38">
        <v>0</v>
      </c>
      <c r="U38">
        <v>0</v>
      </c>
      <c r="V38">
        <v>0</v>
      </c>
      <c r="W38">
        <v>0</v>
      </c>
      <c r="X38">
        <v>0</v>
      </c>
      <c r="Y38">
        <v>0</v>
      </c>
      <c r="Z38">
        <v>0</v>
      </c>
      <c r="AA38">
        <v>0</v>
      </c>
      <c r="AB38">
        <v>0</v>
      </c>
      <c r="AC38">
        <v>0</v>
      </c>
      <c r="AD38">
        <v>0</v>
      </c>
      <c r="AE38">
        <v>0</v>
      </c>
      <c r="AF38">
        <v>0</v>
      </c>
      <c r="AG38">
        <v>0</v>
      </c>
      <c r="AH38">
        <v>0</v>
      </c>
      <c r="AI38">
        <v>0</v>
      </c>
      <c r="AJ38">
        <v>0</v>
      </c>
      <c r="AK38">
        <v>0</v>
      </c>
      <c r="AL38">
        <v>0</v>
      </c>
      <c r="AM38">
        <v>0</v>
      </c>
      <c r="AN38">
        <v>0</v>
      </c>
      <c r="AO38">
        <v>0</v>
      </c>
      <c r="AP38">
        <v>0</v>
      </c>
      <c r="AQ38">
        <v>0</v>
      </c>
      <c r="AR38">
        <v>0</v>
      </c>
      <c r="AS38">
        <v>0</v>
      </c>
      <c r="AT38">
        <v>0</v>
      </c>
      <c r="AU38">
        <v>0</v>
      </c>
      <c r="AV38">
        <v>0</v>
      </c>
      <c r="AW38">
        <v>0</v>
      </c>
      <c r="AX38">
        <v>0</v>
      </c>
      <c r="AY38">
        <v>0</v>
      </c>
      <c r="AZ38">
        <v>0</v>
      </c>
      <c r="BA38">
        <v>0</v>
      </c>
      <c r="BB38">
        <v>0</v>
      </c>
    </row>
    <row r="39" spans="1:54" x14ac:dyDescent="0.25">
      <c r="B39" t="str">
        <f t="shared" si="0"/>
        <v>Angus2015-16</v>
      </c>
      <c r="C39" s="20" t="s">
        <v>3</v>
      </c>
      <c r="D39" s="14" t="s">
        <v>270</v>
      </c>
      <c r="E39">
        <v>0</v>
      </c>
      <c r="F39">
        <v>0</v>
      </c>
      <c r="G39">
        <v>0</v>
      </c>
      <c r="H39">
        <v>0</v>
      </c>
      <c r="I39">
        <v>0</v>
      </c>
      <c r="J39">
        <v>0</v>
      </c>
      <c r="K39">
        <v>0</v>
      </c>
      <c r="L39">
        <v>0</v>
      </c>
      <c r="M39">
        <v>0</v>
      </c>
      <c r="N39">
        <v>0</v>
      </c>
      <c r="O39">
        <v>0</v>
      </c>
      <c r="P39">
        <v>0</v>
      </c>
      <c r="Q39">
        <v>0</v>
      </c>
      <c r="R39">
        <v>0</v>
      </c>
      <c r="S39">
        <v>0</v>
      </c>
      <c r="T39">
        <v>0</v>
      </c>
      <c r="U39">
        <v>0</v>
      </c>
      <c r="V39">
        <v>0</v>
      </c>
      <c r="W39">
        <v>0</v>
      </c>
      <c r="X39">
        <v>0</v>
      </c>
      <c r="Y39">
        <v>0</v>
      </c>
      <c r="Z39">
        <v>0</v>
      </c>
      <c r="AA39">
        <v>0</v>
      </c>
      <c r="AB39">
        <v>0</v>
      </c>
      <c r="AC39">
        <v>0</v>
      </c>
      <c r="AD39">
        <v>0</v>
      </c>
      <c r="AE39">
        <v>0</v>
      </c>
      <c r="AF39">
        <v>0</v>
      </c>
      <c r="AG39">
        <v>0</v>
      </c>
      <c r="AH39">
        <v>0</v>
      </c>
      <c r="AI39">
        <v>0</v>
      </c>
      <c r="AJ39">
        <v>0</v>
      </c>
      <c r="AK39">
        <v>0</v>
      </c>
      <c r="AL39">
        <v>0</v>
      </c>
      <c r="AM39">
        <v>0</v>
      </c>
      <c r="AN39">
        <v>0</v>
      </c>
      <c r="AO39">
        <v>0</v>
      </c>
      <c r="AP39">
        <v>0</v>
      </c>
      <c r="AQ39">
        <v>0</v>
      </c>
      <c r="AR39">
        <v>0</v>
      </c>
      <c r="AS39">
        <v>0</v>
      </c>
      <c r="AT39">
        <v>0</v>
      </c>
      <c r="AU39">
        <v>0</v>
      </c>
      <c r="AV39">
        <v>0</v>
      </c>
      <c r="AW39">
        <v>0</v>
      </c>
      <c r="AX39">
        <v>0</v>
      </c>
      <c r="AY39">
        <v>0</v>
      </c>
      <c r="AZ39">
        <v>0</v>
      </c>
      <c r="BA39">
        <v>0</v>
      </c>
      <c r="BB39">
        <v>0</v>
      </c>
    </row>
    <row r="40" spans="1:54" ht="20.399999999999999" x14ac:dyDescent="0.25">
      <c r="B40" t="str">
        <f t="shared" si="0"/>
        <v>Argyll &amp; Bute2015-16</v>
      </c>
      <c r="C40" s="20" t="s">
        <v>4</v>
      </c>
      <c r="D40" s="14" t="s">
        <v>270</v>
      </c>
      <c r="E40">
        <v>4</v>
      </c>
      <c r="F40">
        <v>0</v>
      </c>
      <c r="G40">
        <v>0</v>
      </c>
      <c r="H40">
        <v>0</v>
      </c>
      <c r="I40">
        <v>0</v>
      </c>
      <c r="J40">
        <v>0</v>
      </c>
      <c r="K40">
        <v>0</v>
      </c>
      <c r="L40">
        <v>0</v>
      </c>
      <c r="M40">
        <v>0</v>
      </c>
      <c r="N40">
        <v>0</v>
      </c>
      <c r="O40">
        <v>0</v>
      </c>
      <c r="P40">
        <v>0</v>
      </c>
      <c r="Q40">
        <v>0</v>
      </c>
      <c r="R40">
        <v>0</v>
      </c>
      <c r="S40">
        <v>0</v>
      </c>
      <c r="T40">
        <v>0</v>
      </c>
      <c r="U40">
        <v>0</v>
      </c>
      <c r="V40">
        <v>0</v>
      </c>
      <c r="W40">
        <v>0</v>
      </c>
      <c r="X40">
        <v>0</v>
      </c>
      <c r="Y40">
        <v>0</v>
      </c>
      <c r="Z40">
        <v>0</v>
      </c>
      <c r="AA40">
        <v>0</v>
      </c>
      <c r="AB40">
        <v>0</v>
      </c>
      <c r="AC40">
        <v>0</v>
      </c>
      <c r="AD40">
        <v>0</v>
      </c>
      <c r="AE40">
        <v>0</v>
      </c>
      <c r="AF40">
        <v>0</v>
      </c>
      <c r="AG40">
        <v>0</v>
      </c>
      <c r="AH40">
        <v>0</v>
      </c>
      <c r="AI40">
        <v>0</v>
      </c>
      <c r="AJ40">
        <v>0</v>
      </c>
      <c r="AK40">
        <v>0</v>
      </c>
      <c r="AL40">
        <v>0</v>
      </c>
      <c r="AM40">
        <v>0</v>
      </c>
      <c r="AN40">
        <v>0</v>
      </c>
      <c r="AO40">
        <v>0</v>
      </c>
      <c r="AP40">
        <v>0</v>
      </c>
      <c r="AQ40">
        <v>0</v>
      </c>
      <c r="AR40">
        <v>0</v>
      </c>
      <c r="AS40">
        <v>4</v>
      </c>
      <c r="AT40">
        <v>0</v>
      </c>
      <c r="AU40">
        <v>0</v>
      </c>
      <c r="AV40">
        <v>0</v>
      </c>
      <c r="AW40">
        <v>0</v>
      </c>
      <c r="AX40">
        <v>0</v>
      </c>
      <c r="AY40">
        <v>0</v>
      </c>
      <c r="AZ40">
        <v>0</v>
      </c>
      <c r="BA40">
        <v>0</v>
      </c>
      <c r="BB40">
        <v>0</v>
      </c>
    </row>
    <row r="41" spans="1:54" ht="30.6" x14ac:dyDescent="0.25">
      <c r="B41" t="str">
        <f t="shared" si="0"/>
        <v>Clackmannanshire2015-16</v>
      </c>
      <c r="C41" s="20" t="s">
        <v>5</v>
      </c>
      <c r="D41" s="14" t="s">
        <v>270</v>
      </c>
      <c r="E41">
        <v>0</v>
      </c>
      <c r="F41">
        <v>0</v>
      </c>
      <c r="G41">
        <v>0</v>
      </c>
      <c r="H41">
        <v>0</v>
      </c>
      <c r="I41">
        <v>0</v>
      </c>
      <c r="J41">
        <v>0</v>
      </c>
      <c r="K41">
        <v>0</v>
      </c>
      <c r="L41">
        <v>0</v>
      </c>
      <c r="M41">
        <v>0</v>
      </c>
      <c r="N41">
        <v>0</v>
      </c>
      <c r="O41">
        <v>0</v>
      </c>
      <c r="P41">
        <v>0</v>
      </c>
      <c r="Q41">
        <v>0</v>
      </c>
      <c r="R41">
        <v>0</v>
      </c>
      <c r="S41">
        <v>0</v>
      </c>
      <c r="T41">
        <v>0</v>
      </c>
      <c r="U41">
        <v>0</v>
      </c>
      <c r="V41">
        <v>0</v>
      </c>
      <c r="W41">
        <v>0</v>
      </c>
      <c r="X41">
        <v>0</v>
      </c>
      <c r="Y41">
        <v>0</v>
      </c>
      <c r="Z41">
        <v>0</v>
      </c>
      <c r="AA41">
        <v>0</v>
      </c>
      <c r="AB41">
        <v>0</v>
      </c>
      <c r="AC41">
        <v>0</v>
      </c>
      <c r="AD41">
        <v>0</v>
      </c>
      <c r="AE41">
        <v>0</v>
      </c>
      <c r="AF41">
        <v>0</v>
      </c>
      <c r="AG41">
        <v>0</v>
      </c>
      <c r="AH41">
        <v>0</v>
      </c>
      <c r="AI41">
        <v>4</v>
      </c>
      <c r="AJ41">
        <v>21532</v>
      </c>
      <c r="AK41">
        <v>0</v>
      </c>
      <c r="AL41">
        <v>0</v>
      </c>
      <c r="AM41">
        <v>0</v>
      </c>
      <c r="AN41">
        <v>0</v>
      </c>
      <c r="AO41">
        <v>0</v>
      </c>
      <c r="AP41">
        <v>0</v>
      </c>
      <c r="AQ41">
        <v>0</v>
      </c>
      <c r="AR41">
        <v>0</v>
      </c>
      <c r="AS41">
        <v>4</v>
      </c>
      <c r="AT41">
        <v>21532</v>
      </c>
      <c r="AU41">
        <v>0</v>
      </c>
      <c r="AV41">
        <v>0</v>
      </c>
      <c r="AW41">
        <v>0</v>
      </c>
      <c r="AX41">
        <v>0</v>
      </c>
      <c r="AY41">
        <v>0</v>
      </c>
      <c r="AZ41">
        <v>0</v>
      </c>
      <c r="BA41">
        <v>0</v>
      </c>
      <c r="BB41">
        <v>0</v>
      </c>
    </row>
    <row r="42" spans="1:54" ht="20.399999999999999" x14ac:dyDescent="0.25">
      <c r="B42" t="str">
        <f t="shared" si="0"/>
        <v>Dumfries &amp; Galloway2015-16</v>
      </c>
      <c r="C42" s="20" t="s">
        <v>6</v>
      </c>
      <c r="D42" s="14" t="s">
        <v>270</v>
      </c>
      <c r="E42">
        <v>3</v>
      </c>
      <c r="F42">
        <v>10389.35</v>
      </c>
      <c r="G42">
        <v>0</v>
      </c>
      <c r="H42">
        <v>0</v>
      </c>
      <c r="I42">
        <v>0</v>
      </c>
      <c r="J42">
        <v>0</v>
      </c>
      <c r="K42">
        <v>0</v>
      </c>
      <c r="L42">
        <v>0</v>
      </c>
      <c r="M42">
        <v>0</v>
      </c>
      <c r="N42">
        <v>0</v>
      </c>
      <c r="O42">
        <v>0</v>
      </c>
      <c r="P42">
        <v>0</v>
      </c>
      <c r="Q42">
        <v>0</v>
      </c>
      <c r="R42">
        <v>0</v>
      </c>
      <c r="S42">
        <v>0</v>
      </c>
      <c r="T42">
        <v>0</v>
      </c>
      <c r="U42">
        <v>0</v>
      </c>
      <c r="V42">
        <v>0</v>
      </c>
      <c r="W42">
        <v>0</v>
      </c>
      <c r="X42">
        <v>0</v>
      </c>
      <c r="Y42">
        <v>0</v>
      </c>
      <c r="Z42">
        <v>0</v>
      </c>
      <c r="AA42">
        <v>0</v>
      </c>
      <c r="AB42">
        <v>0</v>
      </c>
      <c r="AC42">
        <v>0</v>
      </c>
      <c r="AD42">
        <v>0</v>
      </c>
      <c r="AE42">
        <v>0</v>
      </c>
      <c r="AF42">
        <v>0</v>
      </c>
      <c r="AG42">
        <v>0</v>
      </c>
      <c r="AH42">
        <v>0</v>
      </c>
      <c r="AI42">
        <v>1</v>
      </c>
      <c r="AJ42">
        <v>5818.9</v>
      </c>
      <c r="AK42">
        <v>0</v>
      </c>
      <c r="AL42">
        <v>0</v>
      </c>
      <c r="AM42">
        <v>0</v>
      </c>
      <c r="AN42">
        <v>0</v>
      </c>
      <c r="AO42">
        <v>0</v>
      </c>
      <c r="AP42">
        <v>0</v>
      </c>
      <c r="AQ42">
        <v>0</v>
      </c>
      <c r="AR42">
        <v>0</v>
      </c>
      <c r="AS42">
        <v>4</v>
      </c>
      <c r="AT42">
        <v>16208.25</v>
      </c>
      <c r="AU42">
        <v>0</v>
      </c>
      <c r="AV42">
        <v>0</v>
      </c>
      <c r="AW42">
        <v>0</v>
      </c>
      <c r="AX42">
        <v>0</v>
      </c>
      <c r="AY42">
        <v>0</v>
      </c>
      <c r="AZ42">
        <v>0</v>
      </c>
      <c r="BA42">
        <v>0</v>
      </c>
      <c r="BB42">
        <v>0</v>
      </c>
    </row>
    <row r="43" spans="1:54" ht="20.399999999999999" x14ac:dyDescent="0.25">
      <c r="B43" t="str">
        <f t="shared" si="0"/>
        <v>Dundee City2015-16</v>
      </c>
      <c r="C43" s="20" t="s">
        <v>7</v>
      </c>
      <c r="D43" s="14" t="s">
        <v>270</v>
      </c>
      <c r="E43">
        <v>0</v>
      </c>
      <c r="F43">
        <v>0</v>
      </c>
      <c r="G43">
        <v>3</v>
      </c>
      <c r="H43">
        <v>0</v>
      </c>
      <c r="I43">
        <v>0</v>
      </c>
      <c r="J43">
        <v>0</v>
      </c>
      <c r="K43">
        <v>0</v>
      </c>
      <c r="L43">
        <v>0</v>
      </c>
      <c r="M43">
        <v>0</v>
      </c>
      <c r="N43">
        <v>0</v>
      </c>
      <c r="O43">
        <v>0</v>
      </c>
      <c r="P43">
        <v>0</v>
      </c>
      <c r="Q43">
        <v>0</v>
      </c>
      <c r="R43">
        <v>0</v>
      </c>
      <c r="S43">
        <v>0</v>
      </c>
      <c r="T43">
        <v>0</v>
      </c>
      <c r="U43">
        <v>0</v>
      </c>
      <c r="V43">
        <v>0</v>
      </c>
      <c r="W43">
        <v>0</v>
      </c>
      <c r="X43">
        <v>0</v>
      </c>
      <c r="Y43">
        <v>0</v>
      </c>
      <c r="Z43">
        <v>0</v>
      </c>
      <c r="AA43">
        <v>0</v>
      </c>
      <c r="AB43">
        <v>0</v>
      </c>
      <c r="AC43">
        <v>0</v>
      </c>
      <c r="AD43">
        <v>0</v>
      </c>
      <c r="AE43">
        <v>0</v>
      </c>
      <c r="AF43">
        <v>0</v>
      </c>
      <c r="AG43">
        <v>0</v>
      </c>
      <c r="AH43">
        <v>0</v>
      </c>
      <c r="AI43">
        <v>0</v>
      </c>
      <c r="AJ43">
        <v>0</v>
      </c>
      <c r="AK43">
        <v>0</v>
      </c>
      <c r="AL43">
        <v>0</v>
      </c>
      <c r="AM43">
        <v>0</v>
      </c>
      <c r="AN43">
        <v>0</v>
      </c>
      <c r="AO43">
        <v>0</v>
      </c>
      <c r="AP43">
        <v>0</v>
      </c>
      <c r="AQ43">
        <v>0</v>
      </c>
      <c r="AR43">
        <v>0</v>
      </c>
      <c r="AS43">
        <v>0</v>
      </c>
      <c r="AT43">
        <v>0</v>
      </c>
      <c r="AU43">
        <v>3</v>
      </c>
      <c r="AV43">
        <v>0</v>
      </c>
      <c r="AW43">
        <v>0</v>
      </c>
      <c r="AX43">
        <v>0</v>
      </c>
      <c r="AY43">
        <v>0</v>
      </c>
      <c r="AZ43">
        <v>0</v>
      </c>
      <c r="BA43">
        <v>0</v>
      </c>
      <c r="BB43">
        <v>0</v>
      </c>
    </row>
    <row r="44" spans="1:54" ht="20.399999999999999" x14ac:dyDescent="0.25">
      <c r="B44" t="str">
        <f t="shared" si="0"/>
        <v>East Ayrshire2015-16</v>
      </c>
      <c r="C44" s="20" t="s">
        <v>8</v>
      </c>
      <c r="D44" s="14" t="s">
        <v>270</v>
      </c>
      <c r="E44">
        <v>0</v>
      </c>
      <c r="F44">
        <v>0</v>
      </c>
      <c r="G44">
        <v>0</v>
      </c>
      <c r="H44">
        <v>0</v>
      </c>
      <c r="I44">
        <v>0</v>
      </c>
      <c r="J44">
        <v>0</v>
      </c>
      <c r="K44">
        <v>0</v>
      </c>
      <c r="L44">
        <v>0</v>
      </c>
      <c r="M44">
        <v>0</v>
      </c>
      <c r="N44">
        <v>0</v>
      </c>
      <c r="O44">
        <v>0</v>
      </c>
      <c r="P44">
        <v>0</v>
      </c>
      <c r="Q44">
        <v>0</v>
      </c>
      <c r="R44">
        <v>0</v>
      </c>
      <c r="S44">
        <v>0</v>
      </c>
      <c r="T44">
        <v>0</v>
      </c>
      <c r="U44">
        <v>0</v>
      </c>
      <c r="V44">
        <v>0</v>
      </c>
      <c r="W44">
        <v>0</v>
      </c>
      <c r="X44">
        <v>0</v>
      </c>
      <c r="Y44">
        <v>0</v>
      </c>
      <c r="Z44">
        <v>0</v>
      </c>
      <c r="AA44">
        <v>0</v>
      </c>
      <c r="AB44">
        <v>0</v>
      </c>
      <c r="AC44">
        <v>0</v>
      </c>
      <c r="AD44">
        <v>0</v>
      </c>
      <c r="AE44">
        <v>0</v>
      </c>
      <c r="AF44">
        <v>0</v>
      </c>
      <c r="AG44">
        <v>0</v>
      </c>
      <c r="AH44">
        <v>0</v>
      </c>
      <c r="AI44">
        <v>0</v>
      </c>
      <c r="AJ44">
        <v>0</v>
      </c>
      <c r="AK44">
        <v>0</v>
      </c>
      <c r="AL44">
        <v>0</v>
      </c>
      <c r="AM44">
        <v>0</v>
      </c>
      <c r="AN44">
        <v>0</v>
      </c>
      <c r="AO44">
        <v>0</v>
      </c>
      <c r="AP44">
        <v>0</v>
      </c>
      <c r="AQ44">
        <v>0</v>
      </c>
      <c r="AR44">
        <v>0</v>
      </c>
      <c r="AS44">
        <v>0</v>
      </c>
      <c r="AT44">
        <v>0</v>
      </c>
      <c r="AU44">
        <v>0</v>
      </c>
      <c r="AV44">
        <v>0</v>
      </c>
      <c r="AW44">
        <v>0</v>
      </c>
      <c r="AX44">
        <v>0</v>
      </c>
      <c r="AY44">
        <v>0</v>
      </c>
      <c r="AZ44">
        <v>0</v>
      </c>
      <c r="BA44">
        <v>0</v>
      </c>
      <c r="BB44">
        <v>0</v>
      </c>
    </row>
    <row r="45" spans="1:54" ht="30.6" x14ac:dyDescent="0.25">
      <c r="B45" t="str">
        <f t="shared" si="0"/>
        <v>East Dunbartonshire2015-16</v>
      </c>
      <c r="C45" s="20" t="s">
        <v>9</v>
      </c>
      <c r="D45" s="14" t="s">
        <v>270</v>
      </c>
      <c r="E45">
        <v>0</v>
      </c>
      <c r="F45">
        <v>0</v>
      </c>
      <c r="G45">
        <v>0</v>
      </c>
      <c r="H45">
        <v>0</v>
      </c>
      <c r="I45">
        <v>0</v>
      </c>
      <c r="J45">
        <v>0</v>
      </c>
      <c r="K45">
        <v>2</v>
      </c>
      <c r="L45">
        <v>16652</v>
      </c>
      <c r="M45">
        <v>10</v>
      </c>
      <c r="N45">
        <v>75798</v>
      </c>
      <c r="O45">
        <v>0</v>
      </c>
      <c r="P45">
        <v>0</v>
      </c>
      <c r="Q45">
        <v>0</v>
      </c>
      <c r="R45">
        <v>0</v>
      </c>
      <c r="S45">
        <v>0</v>
      </c>
      <c r="T45">
        <v>0</v>
      </c>
      <c r="U45">
        <v>0</v>
      </c>
      <c r="V45">
        <v>0</v>
      </c>
      <c r="W45">
        <v>0</v>
      </c>
      <c r="X45">
        <v>0</v>
      </c>
      <c r="Y45">
        <v>0</v>
      </c>
      <c r="Z45">
        <v>0</v>
      </c>
      <c r="AA45">
        <v>0</v>
      </c>
      <c r="AB45">
        <v>0</v>
      </c>
      <c r="AC45">
        <v>0</v>
      </c>
      <c r="AD45">
        <v>0</v>
      </c>
      <c r="AE45">
        <v>0</v>
      </c>
      <c r="AF45">
        <v>0</v>
      </c>
      <c r="AG45">
        <v>0</v>
      </c>
      <c r="AH45">
        <v>0</v>
      </c>
      <c r="AI45">
        <v>0</v>
      </c>
      <c r="AJ45">
        <v>0</v>
      </c>
      <c r="AK45">
        <v>0</v>
      </c>
      <c r="AL45">
        <v>0</v>
      </c>
      <c r="AM45">
        <v>0</v>
      </c>
      <c r="AN45">
        <v>0</v>
      </c>
      <c r="AO45">
        <v>0</v>
      </c>
      <c r="AP45">
        <v>0</v>
      </c>
      <c r="AQ45">
        <v>0</v>
      </c>
      <c r="AR45">
        <v>0</v>
      </c>
      <c r="AS45">
        <v>0</v>
      </c>
      <c r="AT45">
        <v>0</v>
      </c>
      <c r="AU45">
        <v>0</v>
      </c>
      <c r="AV45">
        <v>0</v>
      </c>
      <c r="AW45">
        <v>0</v>
      </c>
      <c r="AX45">
        <v>0</v>
      </c>
      <c r="AY45">
        <v>2</v>
      </c>
      <c r="AZ45">
        <v>16652</v>
      </c>
      <c r="BA45">
        <v>10</v>
      </c>
      <c r="BB45">
        <v>75798</v>
      </c>
    </row>
    <row r="46" spans="1:54" ht="20.399999999999999" x14ac:dyDescent="0.25">
      <c r="B46" t="str">
        <f t="shared" si="0"/>
        <v>East Lothian2015-16</v>
      </c>
      <c r="C46" s="20" t="s">
        <v>10</v>
      </c>
      <c r="D46" s="14" t="s">
        <v>270</v>
      </c>
      <c r="E46">
        <v>20</v>
      </c>
      <c r="F46">
        <v>149479</v>
      </c>
      <c r="G46">
        <v>0</v>
      </c>
      <c r="H46">
        <v>0</v>
      </c>
      <c r="I46">
        <v>0</v>
      </c>
      <c r="J46">
        <v>0</v>
      </c>
      <c r="K46">
        <v>0</v>
      </c>
      <c r="L46">
        <v>0</v>
      </c>
      <c r="M46">
        <v>0</v>
      </c>
      <c r="N46">
        <v>0</v>
      </c>
      <c r="O46">
        <v>0</v>
      </c>
      <c r="P46">
        <v>0</v>
      </c>
      <c r="Q46">
        <v>0</v>
      </c>
      <c r="R46">
        <v>0</v>
      </c>
      <c r="S46">
        <v>0</v>
      </c>
      <c r="T46">
        <v>0</v>
      </c>
      <c r="U46">
        <v>0</v>
      </c>
      <c r="V46">
        <v>0</v>
      </c>
      <c r="W46">
        <v>0</v>
      </c>
      <c r="X46">
        <v>0</v>
      </c>
      <c r="Y46">
        <v>0</v>
      </c>
      <c r="Z46">
        <v>0</v>
      </c>
      <c r="AA46">
        <v>0</v>
      </c>
      <c r="AB46">
        <v>0</v>
      </c>
      <c r="AC46">
        <v>0</v>
      </c>
      <c r="AD46">
        <v>0</v>
      </c>
      <c r="AE46">
        <v>0</v>
      </c>
      <c r="AF46">
        <v>0</v>
      </c>
      <c r="AG46">
        <v>0</v>
      </c>
      <c r="AH46">
        <v>0</v>
      </c>
      <c r="AI46">
        <v>0</v>
      </c>
      <c r="AJ46">
        <v>0</v>
      </c>
      <c r="AK46">
        <v>0</v>
      </c>
      <c r="AL46">
        <v>0</v>
      </c>
      <c r="AM46">
        <v>0</v>
      </c>
      <c r="AN46">
        <v>0</v>
      </c>
      <c r="AO46">
        <v>0</v>
      </c>
      <c r="AP46">
        <v>0</v>
      </c>
      <c r="AQ46">
        <v>0</v>
      </c>
      <c r="AR46">
        <v>0</v>
      </c>
      <c r="AS46">
        <v>20</v>
      </c>
      <c r="AT46">
        <v>149479</v>
      </c>
      <c r="AU46">
        <v>0</v>
      </c>
      <c r="AV46">
        <v>0</v>
      </c>
      <c r="AW46">
        <v>0</v>
      </c>
      <c r="AX46">
        <v>0</v>
      </c>
      <c r="AY46">
        <v>0</v>
      </c>
      <c r="AZ46">
        <v>0</v>
      </c>
      <c r="BA46">
        <v>0</v>
      </c>
      <c r="BB46">
        <v>0</v>
      </c>
    </row>
    <row r="47" spans="1:54" ht="30.6" x14ac:dyDescent="0.25">
      <c r="B47" t="str">
        <f t="shared" si="0"/>
        <v>East Renfrewshire2015-16</v>
      </c>
      <c r="C47" s="20" t="s">
        <v>11</v>
      </c>
      <c r="D47" s="14" t="s">
        <v>270</v>
      </c>
      <c r="E47">
        <v>0</v>
      </c>
      <c r="F47">
        <v>0</v>
      </c>
      <c r="G47">
        <v>0</v>
      </c>
      <c r="H47">
        <v>0</v>
      </c>
      <c r="I47">
        <v>0</v>
      </c>
      <c r="J47">
        <v>0</v>
      </c>
      <c r="K47">
        <v>0</v>
      </c>
      <c r="L47">
        <v>0</v>
      </c>
      <c r="M47">
        <v>0</v>
      </c>
      <c r="N47">
        <v>0</v>
      </c>
      <c r="O47">
        <v>0</v>
      </c>
      <c r="P47">
        <v>0</v>
      </c>
      <c r="Q47">
        <v>0</v>
      </c>
      <c r="R47">
        <v>0</v>
      </c>
      <c r="S47">
        <v>0</v>
      </c>
      <c r="T47">
        <v>0</v>
      </c>
      <c r="U47">
        <v>0</v>
      </c>
      <c r="V47">
        <v>0</v>
      </c>
      <c r="W47">
        <v>0</v>
      </c>
      <c r="X47">
        <v>0</v>
      </c>
      <c r="Y47">
        <v>0</v>
      </c>
      <c r="Z47">
        <v>0</v>
      </c>
      <c r="AA47">
        <v>0</v>
      </c>
      <c r="AB47">
        <v>0</v>
      </c>
      <c r="AC47">
        <v>0</v>
      </c>
      <c r="AD47">
        <v>0</v>
      </c>
      <c r="AE47">
        <v>0</v>
      </c>
      <c r="AF47">
        <v>0</v>
      </c>
      <c r="AG47">
        <v>0</v>
      </c>
      <c r="AH47">
        <v>0</v>
      </c>
      <c r="AI47">
        <v>0</v>
      </c>
      <c r="AJ47">
        <v>0</v>
      </c>
      <c r="AK47">
        <v>0</v>
      </c>
      <c r="AL47">
        <v>0</v>
      </c>
      <c r="AM47">
        <v>0</v>
      </c>
      <c r="AN47">
        <v>0</v>
      </c>
      <c r="AO47">
        <v>0</v>
      </c>
      <c r="AP47">
        <v>0</v>
      </c>
      <c r="AQ47">
        <v>0</v>
      </c>
      <c r="AR47">
        <v>0</v>
      </c>
      <c r="AS47">
        <v>0</v>
      </c>
      <c r="AT47">
        <v>0</v>
      </c>
      <c r="AU47">
        <v>0</v>
      </c>
      <c r="AV47">
        <v>0</v>
      </c>
      <c r="AW47">
        <v>0</v>
      </c>
      <c r="AX47">
        <v>0</v>
      </c>
      <c r="AY47">
        <v>0</v>
      </c>
      <c r="AZ47">
        <v>0</v>
      </c>
      <c r="BA47">
        <v>0</v>
      </c>
      <c r="BB47">
        <v>0</v>
      </c>
    </row>
    <row r="48" spans="1:54" ht="20.399999999999999" x14ac:dyDescent="0.25">
      <c r="B48" t="str">
        <f t="shared" si="0"/>
        <v>Edinburgh, City of2015-16</v>
      </c>
      <c r="C48" s="20" t="s">
        <v>12</v>
      </c>
      <c r="D48" s="14" t="s">
        <v>270</v>
      </c>
      <c r="E48">
        <v>0</v>
      </c>
      <c r="F48">
        <v>0</v>
      </c>
      <c r="G48">
        <v>0</v>
      </c>
      <c r="H48">
        <v>0</v>
      </c>
      <c r="I48">
        <v>0</v>
      </c>
      <c r="J48">
        <v>0</v>
      </c>
      <c r="K48">
        <v>0</v>
      </c>
      <c r="L48">
        <v>0</v>
      </c>
      <c r="M48">
        <v>0</v>
      </c>
      <c r="N48">
        <v>0</v>
      </c>
      <c r="O48">
        <v>0</v>
      </c>
      <c r="P48">
        <v>0</v>
      </c>
      <c r="Q48">
        <v>0</v>
      </c>
      <c r="R48">
        <v>0</v>
      </c>
      <c r="S48">
        <v>0</v>
      </c>
      <c r="T48">
        <v>0</v>
      </c>
      <c r="U48">
        <v>0</v>
      </c>
      <c r="V48">
        <v>0</v>
      </c>
      <c r="W48">
        <v>0</v>
      </c>
      <c r="X48">
        <v>0</v>
      </c>
      <c r="Y48">
        <v>0</v>
      </c>
      <c r="Z48">
        <v>0</v>
      </c>
      <c r="AA48">
        <v>0</v>
      </c>
      <c r="AB48">
        <v>0</v>
      </c>
      <c r="AC48">
        <v>0</v>
      </c>
      <c r="AD48">
        <v>0</v>
      </c>
      <c r="AE48">
        <v>0</v>
      </c>
      <c r="AF48">
        <v>0</v>
      </c>
      <c r="AG48">
        <v>0</v>
      </c>
      <c r="AH48">
        <v>0</v>
      </c>
      <c r="AI48">
        <v>0</v>
      </c>
      <c r="AJ48">
        <v>0</v>
      </c>
      <c r="AK48">
        <v>0</v>
      </c>
      <c r="AL48">
        <v>0</v>
      </c>
      <c r="AM48">
        <v>0</v>
      </c>
      <c r="AN48">
        <v>0</v>
      </c>
      <c r="AO48">
        <v>0</v>
      </c>
      <c r="AP48">
        <v>0</v>
      </c>
      <c r="AQ48">
        <v>0</v>
      </c>
      <c r="AR48">
        <v>0</v>
      </c>
      <c r="AS48">
        <v>0</v>
      </c>
      <c r="AT48">
        <v>0</v>
      </c>
      <c r="AU48">
        <v>0</v>
      </c>
      <c r="AV48">
        <v>0</v>
      </c>
      <c r="AW48">
        <v>0</v>
      </c>
      <c r="AX48">
        <v>0</v>
      </c>
      <c r="AY48">
        <v>0</v>
      </c>
      <c r="AZ48">
        <v>0</v>
      </c>
      <c r="BA48">
        <v>0</v>
      </c>
      <c r="BB48">
        <v>0</v>
      </c>
    </row>
    <row r="49" spans="2:54" x14ac:dyDescent="0.25">
      <c r="B49" t="str">
        <f t="shared" si="0"/>
        <v>Falkirk2015-16</v>
      </c>
      <c r="C49" s="20" t="s">
        <v>14</v>
      </c>
      <c r="D49" s="14" t="s">
        <v>270</v>
      </c>
      <c r="E49">
        <v>0</v>
      </c>
      <c r="F49">
        <v>0</v>
      </c>
      <c r="G49">
        <v>0</v>
      </c>
      <c r="H49">
        <v>0</v>
      </c>
      <c r="I49">
        <v>0</v>
      </c>
      <c r="J49">
        <v>0</v>
      </c>
      <c r="K49">
        <v>0</v>
      </c>
      <c r="L49">
        <v>0</v>
      </c>
      <c r="M49">
        <v>0</v>
      </c>
      <c r="N49">
        <v>0</v>
      </c>
      <c r="O49">
        <v>0</v>
      </c>
      <c r="P49">
        <v>0</v>
      </c>
      <c r="Q49">
        <v>0</v>
      </c>
      <c r="R49">
        <v>0</v>
      </c>
      <c r="S49">
        <v>0</v>
      </c>
      <c r="T49">
        <v>0</v>
      </c>
      <c r="U49">
        <v>0</v>
      </c>
      <c r="V49">
        <v>0</v>
      </c>
      <c r="W49">
        <v>0</v>
      </c>
      <c r="X49">
        <v>0</v>
      </c>
      <c r="Y49">
        <v>0</v>
      </c>
      <c r="Z49">
        <v>0</v>
      </c>
      <c r="AA49">
        <v>0</v>
      </c>
      <c r="AB49">
        <v>0</v>
      </c>
      <c r="AC49">
        <v>0</v>
      </c>
      <c r="AD49">
        <v>0</v>
      </c>
      <c r="AE49">
        <v>0</v>
      </c>
      <c r="AF49">
        <v>0</v>
      </c>
      <c r="AG49">
        <v>0</v>
      </c>
      <c r="AH49">
        <v>0</v>
      </c>
      <c r="AI49">
        <v>0</v>
      </c>
      <c r="AJ49">
        <v>0</v>
      </c>
      <c r="AK49">
        <v>0</v>
      </c>
      <c r="AL49">
        <v>0</v>
      </c>
      <c r="AM49">
        <v>0</v>
      </c>
      <c r="AN49">
        <v>0</v>
      </c>
      <c r="AO49">
        <v>0</v>
      </c>
      <c r="AP49">
        <v>0</v>
      </c>
      <c r="AQ49">
        <v>0</v>
      </c>
      <c r="AR49">
        <v>0</v>
      </c>
      <c r="AS49">
        <v>0</v>
      </c>
      <c r="AT49">
        <v>0</v>
      </c>
      <c r="AU49">
        <v>0</v>
      </c>
      <c r="AV49">
        <v>0</v>
      </c>
      <c r="AW49">
        <v>0</v>
      </c>
      <c r="AX49">
        <v>0</v>
      </c>
      <c r="AY49">
        <v>0</v>
      </c>
      <c r="AZ49">
        <v>0</v>
      </c>
      <c r="BA49">
        <v>0</v>
      </c>
      <c r="BB49">
        <v>0</v>
      </c>
    </row>
    <row r="50" spans="2:54" x14ac:dyDescent="0.25">
      <c r="B50" t="str">
        <f t="shared" si="0"/>
        <v>Fife2015-16</v>
      </c>
      <c r="C50" s="20" t="s">
        <v>15</v>
      </c>
      <c r="D50" s="14" t="s">
        <v>270</v>
      </c>
      <c r="E50">
        <v>0</v>
      </c>
      <c r="F50">
        <v>0</v>
      </c>
      <c r="G50">
        <v>0</v>
      </c>
      <c r="H50">
        <v>0</v>
      </c>
      <c r="I50">
        <v>0</v>
      </c>
      <c r="J50">
        <v>0</v>
      </c>
      <c r="K50">
        <v>0</v>
      </c>
      <c r="L50">
        <v>0</v>
      </c>
      <c r="M50">
        <v>0</v>
      </c>
      <c r="N50">
        <v>0</v>
      </c>
      <c r="O50">
        <v>0</v>
      </c>
      <c r="P50">
        <v>0</v>
      </c>
      <c r="Q50">
        <v>0</v>
      </c>
      <c r="R50">
        <v>0</v>
      </c>
      <c r="S50">
        <v>0</v>
      </c>
      <c r="T50">
        <v>0</v>
      </c>
      <c r="U50">
        <v>0</v>
      </c>
      <c r="V50">
        <v>0</v>
      </c>
      <c r="W50">
        <v>0</v>
      </c>
      <c r="X50">
        <v>0</v>
      </c>
      <c r="Y50">
        <v>0</v>
      </c>
      <c r="Z50">
        <v>0</v>
      </c>
      <c r="AA50">
        <v>0</v>
      </c>
      <c r="AB50">
        <v>0</v>
      </c>
      <c r="AC50">
        <v>0</v>
      </c>
      <c r="AD50">
        <v>0</v>
      </c>
      <c r="AE50">
        <v>0</v>
      </c>
      <c r="AF50">
        <v>0</v>
      </c>
      <c r="AG50">
        <v>0</v>
      </c>
      <c r="AH50">
        <v>0</v>
      </c>
      <c r="AI50">
        <v>0</v>
      </c>
      <c r="AJ50">
        <v>0</v>
      </c>
      <c r="AK50">
        <v>0</v>
      </c>
      <c r="AL50">
        <v>0</v>
      </c>
      <c r="AM50">
        <v>0</v>
      </c>
      <c r="AN50">
        <v>0</v>
      </c>
      <c r="AO50">
        <v>0</v>
      </c>
      <c r="AP50">
        <v>0</v>
      </c>
      <c r="AQ50">
        <v>0</v>
      </c>
      <c r="AR50">
        <v>0</v>
      </c>
      <c r="AS50">
        <v>0</v>
      </c>
      <c r="AT50">
        <v>0</v>
      </c>
      <c r="AU50">
        <v>0</v>
      </c>
      <c r="AV50">
        <v>0</v>
      </c>
      <c r="AW50">
        <v>0</v>
      </c>
      <c r="AX50">
        <v>0</v>
      </c>
      <c r="AY50">
        <v>0</v>
      </c>
      <c r="AZ50">
        <v>0</v>
      </c>
      <c r="BA50">
        <v>0</v>
      </c>
      <c r="BB50">
        <v>0</v>
      </c>
    </row>
    <row r="51" spans="2:54" ht="20.399999999999999" x14ac:dyDescent="0.25">
      <c r="B51" t="str">
        <f t="shared" si="0"/>
        <v>Glasgow City2015-16</v>
      </c>
      <c r="C51" s="20" t="s">
        <v>16</v>
      </c>
      <c r="D51" s="14" t="s">
        <v>270</v>
      </c>
      <c r="E51">
        <v>0</v>
      </c>
      <c r="F51">
        <v>0</v>
      </c>
      <c r="G51">
        <v>0</v>
      </c>
      <c r="H51">
        <v>0</v>
      </c>
      <c r="I51">
        <v>0</v>
      </c>
      <c r="J51">
        <v>0</v>
      </c>
      <c r="K51">
        <v>0</v>
      </c>
      <c r="L51">
        <v>0</v>
      </c>
      <c r="M51">
        <v>0</v>
      </c>
      <c r="N51">
        <v>0</v>
      </c>
      <c r="O51">
        <v>0</v>
      </c>
      <c r="P51">
        <v>0</v>
      </c>
      <c r="Q51">
        <v>0</v>
      </c>
      <c r="R51">
        <v>0</v>
      </c>
      <c r="S51">
        <v>0</v>
      </c>
      <c r="T51">
        <v>0</v>
      </c>
      <c r="U51">
        <v>0</v>
      </c>
      <c r="V51">
        <v>0</v>
      </c>
      <c r="W51">
        <v>0</v>
      </c>
      <c r="X51">
        <v>0</v>
      </c>
      <c r="Y51">
        <v>392</v>
      </c>
      <c r="Z51">
        <v>123172</v>
      </c>
      <c r="AA51">
        <v>0</v>
      </c>
      <c r="AB51">
        <v>0</v>
      </c>
      <c r="AC51">
        <v>0</v>
      </c>
      <c r="AD51">
        <v>0</v>
      </c>
      <c r="AE51">
        <v>0</v>
      </c>
      <c r="AF51">
        <v>0</v>
      </c>
      <c r="AG51">
        <v>0</v>
      </c>
      <c r="AH51">
        <v>0</v>
      </c>
      <c r="AI51">
        <v>43</v>
      </c>
      <c r="AJ51">
        <v>857624</v>
      </c>
      <c r="AK51">
        <v>0</v>
      </c>
      <c r="AL51">
        <v>0</v>
      </c>
      <c r="AM51">
        <v>0</v>
      </c>
      <c r="AN51">
        <v>0</v>
      </c>
      <c r="AO51">
        <v>0</v>
      </c>
      <c r="AP51">
        <v>0</v>
      </c>
      <c r="AQ51">
        <v>10</v>
      </c>
      <c r="AR51">
        <v>0</v>
      </c>
      <c r="AS51">
        <v>435</v>
      </c>
      <c r="AT51">
        <v>980796</v>
      </c>
      <c r="AU51">
        <v>0</v>
      </c>
      <c r="AV51">
        <v>0</v>
      </c>
      <c r="AW51">
        <v>0</v>
      </c>
      <c r="AX51">
        <v>0</v>
      </c>
      <c r="AY51">
        <v>0</v>
      </c>
      <c r="AZ51">
        <v>0</v>
      </c>
      <c r="BA51">
        <v>10</v>
      </c>
      <c r="BB51">
        <v>0</v>
      </c>
    </row>
    <row r="52" spans="2:54" x14ac:dyDescent="0.25">
      <c r="B52" t="str">
        <f t="shared" si="0"/>
        <v>Highland2015-16</v>
      </c>
      <c r="C52" s="20" t="s">
        <v>17</v>
      </c>
      <c r="D52" s="14" t="s">
        <v>270</v>
      </c>
      <c r="E52">
        <v>110</v>
      </c>
      <c r="F52">
        <v>517557</v>
      </c>
      <c r="G52">
        <v>0</v>
      </c>
      <c r="H52">
        <v>0</v>
      </c>
      <c r="I52">
        <v>0</v>
      </c>
      <c r="J52">
        <v>0</v>
      </c>
      <c r="K52">
        <v>0</v>
      </c>
      <c r="L52">
        <v>0</v>
      </c>
      <c r="M52">
        <v>0</v>
      </c>
      <c r="N52">
        <v>0</v>
      </c>
      <c r="O52">
        <v>0</v>
      </c>
      <c r="P52">
        <v>0</v>
      </c>
      <c r="Q52">
        <v>0</v>
      </c>
      <c r="R52">
        <v>0</v>
      </c>
      <c r="S52">
        <v>0</v>
      </c>
      <c r="T52">
        <v>0</v>
      </c>
      <c r="U52">
        <v>0</v>
      </c>
      <c r="V52">
        <v>0</v>
      </c>
      <c r="W52">
        <v>0</v>
      </c>
      <c r="X52">
        <v>0</v>
      </c>
      <c r="Y52">
        <v>0</v>
      </c>
      <c r="Z52">
        <v>0</v>
      </c>
      <c r="AA52">
        <v>0</v>
      </c>
      <c r="AB52">
        <v>0</v>
      </c>
      <c r="AC52">
        <v>0</v>
      </c>
      <c r="AD52">
        <v>0</v>
      </c>
      <c r="AE52">
        <v>0</v>
      </c>
      <c r="AF52">
        <v>0</v>
      </c>
      <c r="AG52">
        <v>0</v>
      </c>
      <c r="AH52">
        <v>0</v>
      </c>
      <c r="AI52">
        <v>0</v>
      </c>
      <c r="AJ52">
        <v>0</v>
      </c>
      <c r="AK52">
        <v>0</v>
      </c>
      <c r="AL52">
        <v>0</v>
      </c>
      <c r="AM52">
        <v>0</v>
      </c>
      <c r="AN52">
        <v>0</v>
      </c>
      <c r="AO52">
        <v>0</v>
      </c>
      <c r="AP52">
        <v>0</v>
      </c>
      <c r="AQ52">
        <v>0</v>
      </c>
      <c r="AR52">
        <v>0</v>
      </c>
      <c r="AS52">
        <v>110</v>
      </c>
      <c r="AT52">
        <v>517557</v>
      </c>
      <c r="AU52">
        <v>0</v>
      </c>
      <c r="AV52">
        <v>0</v>
      </c>
      <c r="AW52">
        <v>0</v>
      </c>
      <c r="AX52">
        <v>0</v>
      </c>
      <c r="AY52">
        <v>0</v>
      </c>
      <c r="AZ52">
        <v>0</v>
      </c>
      <c r="BA52">
        <v>0</v>
      </c>
      <c r="BB52">
        <v>0</v>
      </c>
    </row>
    <row r="53" spans="2:54" x14ac:dyDescent="0.25">
      <c r="B53" t="str">
        <f t="shared" si="0"/>
        <v>Inverclyde2015-16</v>
      </c>
      <c r="C53" s="20" t="s">
        <v>18</v>
      </c>
      <c r="D53" s="14" t="s">
        <v>270</v>
      </c>
      <c r="E53">
        <v>0</v>
      </c>
      <c r="F53">
        <v>0</v>
      </c>
      <c r="G53">
        <v>0</v>
      </c>
      <c r="H53">
        <v>0</v>
      </c>
      <c r="I53">
        <v>0</v>
      </c>
      <c r="J53">
        <v>0</v>
      </c>
      <c r="K53">
        <v>0</v>
      </c>
      <c r="L53">
        <v>0</v>
      </c>
      <c r="M53">
        <v>0</v>
      </c>
      <c r="N53">
        <v>0</v>
      </c>
      <c r="O53">
        <v>0</v>
      </c>
      <c r="P53">
        <v>0</v>
      </c>
      <c r="Q53">
        <v>0</v>
      </c>
      <c r="R53">
        <v>0</v>
      </c>
      <c r="S53">
        <v>0</v>
      </c>
      <c r="T53">
        <v>0</v>
      </c>
      <c r="U53">
        <v>0</v>
      </c>
      <c r="V53">
        <v>0</v>
      </c>
      <c r="W53">
        <v>0</v>
      </c>
      <c r="X53">
        <v>0</v>
      </c>
      <c r="Y53">
        <v>0</v>
      </c>
      <c r="Z53">
        <v>0</v>
      </c>
      <c r="AA53">
        <v>0</v>
      </c>
      <c r="AB53">
        <v>0</v>
      </c>
      <c r="AC53">
        <v>0</v>
      </c>
      <c r="AD53">
        <v>0</v>
      </c>
      <c r="AE53">
        <v>0</v>
      </c>
      <c r="AF53">
        <v>0</v>
      </c>
      <c r="AG53">
        <v>0</v>
      </c>
      <c r="AH53">
        <v>0</v>
      </c>
      <c r="AI53">
        <v>0</v>
      </c>
      <c r="AJ53">
        <v>0</v>
      </c>
      <c r="AK53">
        <v>0</v>
      </c>
      <c r="AL53">
        <v>0</v>
      </c>
      <c r="AM53">
        <v>0</v>
      </c>
      <c r="AN53">
        <v>0</v>
      </c>
      <c r="AO53">
        <v>0</v>
      </c>
      <c r="AP53">
        <v>0</v>
      </c>
      <c r="AQ53">
        <v>0</v>
      </c>
      <c r="AR53">
        <v>0</v>
      </c>
      <c r="AS53">
        <v>0</v>
      </c>
      <c r="AT53">
        <v>0</v>
      </c>
      <c r="AU53">
        <v>0</v>
      </c>
      <c r="AV53">
        <v>0</v>
      </c>
      <c r="AW53">
        <v>0</v>
      </c>
      <c r="AX53">
        <v>0</v>
      </c>
      <c r="AY53">
        <v>0</v>
      </c>
      <c r="AZ53">
        <v>0</v>
      </c>
      <c r="BA53">
        <v>0</v>
      </c>
      <c r="BB53">
        <v>0</v>
      </c>
    </row>
    <row r="54" spans="2:54" x14ac:dyDescent="0.25">
      <c r="B54" t="str">
        <f t="shared" si="0"/>
        <v>Midlothian2015-16</v>
      </c>
      <c r="C54" s="20" t="s">
        <v>19</v>
      </c>
      <c r="D54" s="14" t="s">
        <v>270</v>
      </c>
      <c r="E54">
        <v>0</v>
      </c>
      <c r="F54">
        <v>0</v>
      </c>
      <c r="G54">
        <v>0</v>
      </c>
      <c r="H54">
        <v>0</v>
      </c>
      <c r="I54">
        <v>0</v>
      </c>
      <c r="J54">
        <v>0</v>
      </c>
      <c r="K54">
        <v>0</v>
      </c>
      <c r="L54">
        <v>0</v>
      </c>
      <c r="M54">
        <v>0</v>
      </c>
      <c r="N54">
        <v>0</v>
      </c>
      <c r="O54">
        <v>0</v>
      </c>
      <c r="P54">
        <v>0</v>
      </c>
      <c r="Q54">
        <v>0</v>
      </c>
      <c r="R54">
        <v>0</v>
      </c>
      <c r="S54">
        <v>0</v>
      </c>
      <c r="T54">
        <v>0</v>
      </c>
      <c r="U54">
        <v>0</v>
      </c>
      <c r="V54">
        <v>0</v>
      </c>
      <c r="W54">
        <v>0</v>
      </c>
      <c r="X54">
        <v>0</v>
      </c>
      <c r="Y54">
        <v>0</v>
      </c>
      <c r="Z54">
        <v>0</v>
      </c>
      <c r="AA54">
        <v>0</v>
      </c>
      <c r="AB54">
        <v>0</v>
      </c>
      <c r="AC54">
        <v>0</v>
      </c>
      <c r="AD54">
        <v>0</v>
      </c>
      <c r="AE54">
        <v>0</v>
      </c>
      <c r="AF54">
        <v>0</v>
      </c>
      <c r="AG54">
        <v>0</v>
      </c>
      <c r="AH54">
        <v>0</v>
      </c>
      <c r="AI54">
        <v>6</v>
      </c>
      <c r="AJ54">
        <v>0</v>
      </c>
      <c r="AK54">
        <v>0</v>
      </c>
      <c r="AL54">
        <v>0</v>
      </c>
      <c r="AM54">
        <v>2</v>
      </c>
      <c r="AN54">
        <v>0</v>
      </c>
      <c r="AO54">
        <v>0</v>
      </c>
      <c r="AP54">
        <v>0</v>
      </c>
      <c r="AQ54">
        <v>2</v>
      </c>
      <c r="AR54">
        <v>0</v>
      </c>
      <c r="AS54">
        <v>6</v>
      </c>
      <c r="AT54">
        <v>0</v>
      </c>
      <c r="AU54">
        <v>0</v>
      </c>
      <c r="AV54">
        <v>0</v>
      </c>
      <c r="AW54">
        <v>2</v>
      </c>
      <c r="AX54">
        <v>0</v>
      </c>
      <c r="AY54">
        <v>0</v>
      </c>
      <c r="AZ54">
        <v>0</v>
      </c>
      <c r="BA54">
        <v>2</v>
      </c>
      <c r="BB54">
        <v>0</v>
      </c>
    </row>
    <row r="55" spans="2:54" x14ac:dyDescent="0.25">
      <c r="B55" t="str">
        <f t="shared" si="0"/>
        <v>Moray2015-16</v>
      </c>
      <c r="C55" s="20" t="s">
        <v>20</v>
      </c>
      <c r="D55" s="14" t="s">
        <v>270</v>
      </c>
      <c r="E55">
        <v>0</v>
      </c>
      <c r="F55">
        <v>0</v>
      </c>
      <c r="G55">
        <v>0</v>
      </c>
      <c r="H55">
        <v>0</v>
      </c>
      <c r="I55">
        <v>0</v>
      </c>
      <c r="J55">
        <v>0</v>
      </c>
      <c r="K55">
        <v>0</v>
      </c>
      <c r="L55">
        <v>0</v>
      </c>
      <c r="M55">
        <v>0</v>
      </c>
      <c r="N55">
        <v>0</v>
      </c>
      <c r="O55">
        <v>0</v>
      </c>
      <c r="P55">
        <v>0</v>
      </c>
      <c r="Q55">
        <v>0</v>
      </c>
      <c r="R55">
        <v>0</v>
      </c>
      <c r="S55">
        <v>0</v>
      </c>
      <c r="T55">
        <v>0</v>
      </c>
      <c r="U55">
        <v>0</v>
      </c>
      <c r="V55">
        <v>0</v>
      </c>
      <c r="W55">
        <v>0</v>
      </c>
      <c r="X55">
        <v>0</v>
      </c>
      <c r="Y55">
        <v>0</v>
      </c>
      <c r="Z55">
        <v>0</v>
      </c>
      <c r="AA55">
        <v>0</v>
      </c>
      <c r="AB55">
        <v>0</v>
      </c>
      <c r="AC55">
        <v>0</v>
      </c>
      <c r="AD55">
        <v>0</v>
      </c>
      <c r="AE55">
        <v>0</v>
      </c>
      <c r="AF55">
        <v>0</v>
      </c>
      <c r="AG55">
        <v>0</v>
      </c>
      <c r="AH55">
        <v>0</v>
      </c>
      <c r="AI55">
        <v>0</v>
      </c>
      <c r="AJ55">
        <v>0</v>
      </c>
      <c r="AK55">
        <v>0</v>
      </c>
      <c r="AL55">
        <v>0</v>
      </c>
      <c r="AM55">
        <v>0</v>
      </c>
      <c r="AN55">
        <v>0</v>
      </c>
      <c r="AO55">
        <v>0</v>
      </c>
      <c r="AP55">
        <v>0</v>
      </c>
      <c r="AQ55">
        <v>0</v>
      </c>
      <c r="AR55">
        <v>0</v>
      </c>
      <c r="AS55">
        <v>0</v>
      </c>
      <c r="AT55">
        <v>0</v>
      </c>
      <c r="AU55">
        <v>0</v>
      </c>
      <c r="AV55">
        <v>0</v>
      </c>
      <c r="AW55">
        <v>0</v>
      </c>
      <c r="AX55">
        <v>0</v>
      </c>
      <c r="AY55">
        <v>0</v>
      </c>
      <c r="AZ55">
        <v>0</v>
      </c>
      <c r="BA55">
        <v>0</v>
      </c>
      <c r="BB55">
        <v>0</v>
      </c>
    </row>
    <row r="56" spans="2:54" ht="30.6" x14ac:dyDescent="0.25">
      <c r="B56" t="s">
        <v>274</v>
      </c>
      <c r="C56" s="20" t="s">
        <v>269</v>
      </c>
      <c r="D56" s="14" t="s">
        <v>270</v>
      </c>
      <c r="E56">
        <v>0</v>
      </c>
      <c r="F56">
        <v>0</v>
      </c>
      <c r="G56">
        <v>0</v>
      </c>
      <c r="H56">
        <v>0</v>
      </c>
      <c r="I56">
        <v>0</v>
      </c>
      <c r="J56">
        <v>0</v>
      </c>
      <c r="K56">
        <v>0</v>
      </c>
      <c r="L56">
        <v>0</v>
      </c>
      <c r="M56">
        <v>0</v>
      </c>
      <c r="N56">
        <v>0</v>
      </c>
      <c r="O56">
        <v>0</v>
      </c>
      <c r="P56">
        <v>0</v>
      </c>
      <c r="Q56">
        <v>0</v>
      </c>
      <c r="R56">
        <v>0</v>
      </c>
      <c r="S56">
        <v>0</v>
      </c>
      <c r="T56">
        <v>0</v>
      </c>
      <c r="U56">
        <v>0</v>
      </c>
      <c r="V56">
        <v>0</v>
      </c>
      <c r="W56">
        <v>0</v>
      </c>
      <c r="X56">
        <v>0</v>
      </c>
      <c r="Y56">
        <v>0</v>
      </c>
      <c r="Z56">
        <v>0</v>
      </c>
      <c r="AA56">
        <v>0</v>
      </c>
      <c r="AB56">
        <v>0</v>
      </c>
      <c r="AC56">
        <v>0</v>
      </c>
      <c r="AD56">
        <v>0</v>
      </c>
      <c r="AE56">
        <v>0</v>
      </c>
      <c r="AF56">
        <v>0</v>
      </c>
      <c r="AG56">
        <v>0</v>
      </c>
      <c r="AH56">
        <v>0</v>
      </c>
      <c r="AI56">
        <v>0</v>
      </c>
      <c r="AJ56">
        <v>0</v>
      </c>
      <c r="AK56">
        <v>0</v>
      </c>
      <c r="AL56">
        <v>0</v>
      </c>
      <c r="AM56">
        <v>0</v>
      </c>
      <c r="AN56">
        <v>0</v>
      </c>
      <c r="AO56">
        <v>0</v>
      </c>
      <c r="AP56">
        <v>0</v>
      </c>
      <c r="AQ56">
        <v>0</v>
      </c>
      <c r="AR56">
        <v>0</v>
      </c>
      <c r="AS56">
        <v>0</v>
      </c>
      <c r="AT56">
        <v>0</v>
      </c>
      <c r="AU56">
        <v>0</v>
      </c>
      <c r="AV56">
        <v>0</v>
      </c>
      <c r="AW56">
        <v>0</v>
      </c>
      <c r="AX56">
        <v>0</v>
      </c>
      <c r="AY56">
        <v>0</v>
      </c>
      <c r="AZ56">
        <v>0</v>
      </c>
      <c r="BA56">
        <v>0</v>
      </c>
      <c r="BB56">
        <v>0</v>
      </c>
    </row>
    <row r="57" spans="2:54" ht="20.399999999999999" x14ac:dyDescent="0.25">
      <c r="B57" t="str">
        <f t="shared" si="0"/>
        <v>North Ayrshire2015-16</v>
      </c>
      <c r="C57" s="20" t="s">
        <v>21</v>
      </c>
      <c r="D57" s="14" t="s">
        <v>270</v>
      </c>
      <c r="E57">
        <v>0</v>
      </c>
      <c r="F57">
        <v>0</v>
      </c>
      <c r="G57">
        <v>0</v>
      </c>
      <c r="H57">
        <v>0</v>
      </c>
      <c r="I57">
        <v>0</v>
      </c>
      <c r="J57">
        <v>0</v>
      </c>
      <c r="K57">
        <v>0</v>
      </c>
      <c r="L57">
        <v>0</v>
      </c>
      <c r="M57">
        <v>0</v>
      </c>
      <c r="N57">
        <v>0</v>
      </c>
      <c r="O57">
        <v>0</v>
      </c>
      <c r="P57">
        <v>0</v>
      </c>
      <c r="Q57">
        <v>0</v>
      </c>
      <c r="R57">
        <v>0</v>
      </c>
      <c r="S57">
        <v>0</v>
      </c>
      <c r="T57">
        <v>0</v>
      </c>
      <c r="U57">
        <v>0</v>
      </c>
      <c r="V57">
        <v>0</v>
      </c>
      <c r="W57">
        <v>0</v>
      </c>
      <c r="X57">
        <v>0</v>
      </c>
      <c r="Y57">
        <v>0</v>
      </c>
      <c r="Z57">
        <v>0</v>
      </c>
      <c r="AA57">
        <v>0</v>
      </c>
      <c r="AB57">
        <v>0</v>
      </c>
      <c r="AC57">
        <v>0</v>
      </c>
      <c r="AD57">
        <v>0</v>
      </c>
      <c r="AE57">
        <v>0</v>
      </c>
      <c r="AF57">
        <v>0</v>
      </c>
      <c r="AG57">
        <v>0</v>
      </c>
      <c r="AH57">
        <v>0</v>
      </c>
      <c r="AI57">
        <v>0</v>
      </c>
      <c r="AJ57">
        <v>0</v>
      </c>
      <c r="AK57">
        <v>0</v>
      </c>
      <c r="AL57">
        <v>0</v>
      </c>
      <c r="AM57">
        <v>0</v>
      </c>
      <c r="AN57">
        <v>0</v>
      </c>
      <c r="AO57">
        <v>0</v>
      </c>
      <c r="AP57">
        <v>0</v>
      </c>
      <c r="AQ57">
        <v>0</v>
      </c>
      <c r="AR57">
        <v>0</v>
      </c>
      <c r="AS57">
        <v>0</v>
      </c>
      <c r="AT57">
        <v>0</v>
      </c>
      <c r="AU57">
        <v>0</v>
      </c>
      <c r="AV57">
        <v>0</v>
      </c>
      <c r="AW57">
        <v>0</v>
      </c>
      <c r="AX57">
        <v>0</v>
      </c>
      <c r="AY57">
        <v>0</v>
      </c>
      <c r="AZ57">
        <v>0</v>
      </c>
      <c r="BA57">
        <v>0</v>
      </c>
      <c r="BB57">
        <v>0</v>
      </c>
    </row>
    <row r="58" spans="2:54" ht="20.399999999999999" x14ac:dyDescent="0.25">
      <c r="B58" t="str">
        <f t="shared" si="0"/>
        <v>North Lanarkshire2015-16</v>
      </c>
      <c r="C58" s="20" t="s">
        <v>22</v>
      </c>
      <c r="D58" s="14" t="s">
        <v>270</v>
      </c>
      <c r="E58">
        <v>0</v>
      </c>
      <c r="F58">
        <v>0</v>
      </c>
      <c r="G58">
        <v>0</v>
      </c>
      <c r="H58">
        <v>0</v>
      </c>
      <c r="I58">
        <v>0</v>
      </c>
      <c r="J58">
        <v>0</v>
      </c>
      <c r="K58">
        <v>0</v>
      </c>
      <c r="L58">
        <v>0</v>
      </c>
      <c r="M58">
        <v>0</v>
      </c>
      <c r="N58">
        <v>0</v>
      </c>
      <c r="O58">
        <v>0</v>
      </c>
      <c r="P58">
        <v>0</v>
      </c>
      <c r="Q58">
        <v>0</v>
      </c>
      <c r="R58">
        <v>0</v>
      </c>
      <c r="S58">
        <v>0</v>
      </c>
      <c r="T58">
        <v>0</v>
      </c>
      <c r="U58">
        <v>0</v>
      </c>
      <c r="V58">
        <v>0</v>
      </c>
      <c r="W58">
        <v>0</v>
      </c>
      <c r="X58">
        <v>0</v>
      </c>
      <c r="Y58">
        <v>0</v>
      </c>
      <c r="Z58">
        <v>0</v>
      </c>
      <c r="AA58">
        <v>0</v>
      </c>
      <c r="AB58">
        <v>0</v>
      </c>
      <c r="AC58">
        <v>0</v>
      </c>
      <c r="AD58">
        <v>0</v>
      </c>
      <c r="AE58">
        <v>0</v>
      </c>
      <c r="AF58">
        <v>0</v>
      </c>
      <c r="AG58">
        <v>0</v>
      </c>
      <c r="AH58">
        <v>0</v>
      </c>
      <c r="AI58">
        <v>0</v>
      </c>
      <c r="AJ58">
        <v>0</v>
      </c>
      <c r="AK58">
        <v>0</v>
      </c>
      <c r="AL58">
        <v>0</v>
      </c>
      <c r="AM58">
        <v>9</v>
      </c>
      <c r="AN58">
        <v>0</v>
      </c>
      <c r="AO58">
        <v>0</v>
      </c>
      <c r="AP58">
        <v>0</v>
      </c>
      <c r="AQ58">
        <v>0</v>
      </c>
      <c r="AR58">
        <v>0</v>
      </c>
      <c r="AS58">
        <v>0</v>
      </c>
      <c r="AT58">
        <v>0</v>
      </c>
      <c r="AU58">
        <v>0</v>
      </c>
      <c r="AV58">
        <v>0</v>
      </c>
      <c r="AW58">
        <v>9</v>
      </c>
      <c r="AX58">
        <v>0</v>
      </c>
      <c r="AY58">
        <v>0</v>
      </c>
      <c r="AZ58">
        <v>0</v>
      </c>
      <c r="BA58">
        <v>0</v>
      </c>
      <c r="BB58">
        <v>0</v>
      </c>
    </row>
    <row r="59" spans="2:54" x14ac:dyDescent="0.25">
      <c r="B59" t="str">
        <f t="shared" si="0"/>
        <v>Orkney2015-16</v>
      </c>
      <c r="C59" s="20" t="s">
        <v>23</v>
      </c>
      <c r="D59" s="14" t="s">
        <v>270</v>
      </c>
      <c r="E59">
        <v>0</v>
      </c>
      <c r="F59">
        <v>0</v>
      </c>
      <c r="G59">
        <v>0</v>
      </c>
      <c r="H59">
        <v>0</v>
      </c>
      <c r="I59">
        <v>0</v>
      </c>
      <c r="J59">
        <v>0</v>
      </c>
      <c r="K59">
        <v>0</v>
      </c>
      <c r="L59">
        <v>0</v>
      </c>
      <c r="M59">
        <v>1</v>
      </c>
      <c r="N59">
        <v>2500</v>
      </c>
      <c r="O59">
        <v>0</v>
      </c>
      <c r="P59">
        <v>0</v>
      </c>
      <c r="Q59">
        <v>0</v>
      </c>
      <c r="R59">
        <v>0</v>
      </c>
      <c r="S59">
        <v>0</v>
      </c>
      <c r="T59">
        <v>0</v>
      </c>
      <c r="U59">
        <v>0</v>
      </c>
      <c r="V59">
        <v>0</v>
      </c>
      <c r="W59">
        <v>0</v>
      </c>
      <c r="X59">
        <v>0</v>
      </c>
      <c r="Y59">
        <v>0</v>
      </c>
      <c r="Z59">
        <v>0</v>
      </c>
      <c r="AA59">
        <v>0</v>
      </c>
      <c r="AB59">
        <v>0</v>
      </c>
      <c r="AC59">
        <v>0</v>
      </c>
      <c r="AD59">
        <v>0</v>
      </c>
      <c r="AE59">
        <v>0</v>
      </c>
      <c r="AF59">
        <v>0</v>
      </c>
      <c r="AG59">
        <v>0</v>
      </c>
      <c r="AH59">
        <v>0</v>
      </c>
      <c r="AI59">
        <v>0</v>
      </c>
      <c r="AJ59">
        <v>0</v>
      </c>
      <c r="AK59">
        <v>0</v>
      </c>
      <c r="AL59">
        <v>0</v>
      </c>
      <c r="AM59">
        <v>0</v>
      </c>
      <c r="AN59">
        <v>0</v>
      </c>
      <c r="AO59">
        <v>0</v>
      </c>
      <c r="AP59">
        <v>0</v>
      </c>
      <c r="AQ59">
        <v>0</v>
      </c>
      <c r="AR59">
        <v>0</v>
      </c>
      <c r="AS59">
        <v>0</v>
      </c>
      <c r="AT59">
        <v>0</v>
      </c>
      <c r="AU59">
        <v>0</v>
      </c>
      <c r="AV59">
        <v>0</v>
      </c>
      <c r="AW59">
        <v>0</v>
      </c>
      <c r="AX59">
        <v>0</v>
      </c>
      <c r="AY59">
        <v>0</v>
      </c>
      <c r="AZ59">
        <v>0</v>
      </c>
      <c r="BA59">
        <v>1</v>
      </c>
      <c r="BB59">
        <v>2500</v>
      </c>
    </row>
    <row r="60" spans="2:54" ht="20.399999999999999" x14ac:dyDescent="0.25">
      <c r="B60" t="str">
        <f t="shared" si="0"/>
        <v>Perth &amp; Kinross2015-16</v>
      </c>
      <c r="C60" s="20" t="s">
        <v>24</v>
      </c>
      <c r="D60" s="14" t="s">
        <v>270</v>
      </c>
      <c r="E60">
        <v>0</v>
      </c>
      <c r="F60">
        <v>0</v>
      </c>
      <c r="G60">
        <v>0</v>
      </c>
      <c r="H60">
        <v>0</v>
      </c>
      <c r="I60">
        <v>0</v>
      </c>
      <c r="J60">
        <v>0</v>
      </c>
      <c r="K60">
        <v>0</v>
      </c>
      <c r="L60">
        <v>0</v>
      </c>
      <c r="M60">
        <v>0</v>
      </c>
      <c r="N60">
        <v>0</v>
      </c>
      <c r="O60">
        <v>0</v>
      </c>
      <c r="P60">
        <v>0</v>
      </c>
      <c r="Q60">
        <v>0</v>
      </c>
      <c r="R60">
        <v>0</v>
      </c>
      <c r="S60">
        <v>0</v>
      </c>
      <c r="T60">
        <v>0</v>
      </c>
      <c r="U60">
        <v>0</v>
      </c>
      <c r="V60">
        <v>0</v>
      </c>
      <c r="W60">
        <v>0</v>
      </c>
      <c r="X60">
        <v>0</v>
      </c>
      <c r="Y60">
        <v>0</v>
      </c>
      <c r="Z60">
        <v>0</v>
      </c>
      <c r="AA60">
        <v>0</v>
      </c>
      <c r="AB60">
        <v>0</v>
      </c>
      <c r="AC60">
        <v>0</v>
      </c>
      <c r="AD60">
        <v>0</v>
      </c>
      <c r="AE60">
        <v>0</v>
      </c>
      <c r="AF60">
        <v>0</v>
      </c>
      <c r="AG60">
        <v>0</v>
      </c>
      <c r="AH60">
        <v>0</v>
      </c>
      <c r="AI60">
        <v>0</v>
      </c>
      <c r="AJ60">
        <v>0</v>
      </c>
      <c r="AK60">
        <v>0</v>
      </c>
      <c r="AL60">
        <v>0</v>
      </c>
      <c r="AM60">
        <v>0</v>
      </c>
      <c r="AN60">
        <v>0</v>
      </c>
      <c r="AO60">
        <v>0</v>
      </c>
      <c r="AP60">
        <v>0</v>
      </c>
      <c r="AQ60">
        <v>0</v>
      </c>
      <c r="AR60">
        <v>0</v>
      </c>
      <c r="AS60">
        <v>0</v>
      </c>
      <c r="AT60">
        <v>0</v>
      </c>
      <c r="AU60">
        <v>0</v>
      </c>
      <c r="AV60">
        <v>0</v>
      </c>
      <c r="AW60">
        <v>0</v>
      </c>
      <c r="AX60">
        <v>0</v>
      </c>
      <c r="AY60">
        <v>0</v>
      </c>
      <c r="AZ60">
        <v>0</v>
      </c>
      <c r="BA60">
        <v>0</v>
      </c>
      <c r="BB60">
        <v>0</v>
      </c>
    </row>
    <row r="61" spans="2:54" ht="30.6" x14ac:dyDescent="0.25">
      <c r="B61" t="str">
        <f t="shared" si="0"/>
        <v>Renfrewshire2015-16</v>
      </c>
      <c r="C61" s="20" t="s">
        <v>25</v>
      </c>
      <c r="D61" s="14" t="s">
        <v>270</v>
      </c>
      <c r="E61">
        <v>0</v>
      </c>
      <c r="F61">
        <v>0</v>
      </c>
      <c r="G61">
        <v>0</v>
      </c>
      <c r="H61">
        <v>0</v>
      </c>
      <c r="I61">
        <v>0</v>
      </c>
      <c r="J61">
        <v>0</v>
      </c>
      <c r="K61">
        <v>0</v>
      </c>
      <c r="L61">
        <v>0</v>
      </c>
      <c r="M61">
        <v>0</v>
      </c>
      <c r="N61">
        <v>0</v>
      </c>
      <c r="O61">
        <v>0</v>
      </c>
      <c r="P61">
        <v>0</v>
      </c>
      <c r="Q61">
        <v>0</v>
      </c>
      <c r="R61">
        <v>0</v>
      </c>
      <c r="S61">
        <v>0</v>
      </c>
      <c r="T61">
        <v>0</v>
      </c>
      <c r="U61">
        <v>0</v>
      </c>
      <c r="V61">
        <v>0</v>
      </c>
      <c r="W61">
        <v>0</v>
      </c>
      <c r="X61">
        <v>0</v>
      </c>
      <c r="Y61">
        <v>0</v>
      </c>
      <c r="Z61">
        <v>0</v>
      </c>
      <c r="AA61">
        <v>0</v>
      </c>
      <c r="AB61">
        <v>0</v>
      </c>
      <c r="AC61">
        <v>0</v>
      </c>
      <c r="AD61">
        <v>0</v>
      </c>
      <c r="AE61">
        <v>0</v>
      </c>
      <c r="AF61">
        <v>0</v>
      </c>
      <c r="AG61">
        <v>0</v>
      </c>
      <c r="AH61">
        <v>0</v>
      </c>
      <c r="AI61">
        <v>0</v>
      </c>
      <c r="AJ61">
        <v>0</v>
      </c>
      <c r="AK61">
        <v>0</v>
      </c>
      <c r="AL61">
        <v>0</v>
      </c>
      <c r="AM61">
        <v>0</v>
      </c>
      <c r="AN61">
        <v>0</v>
      </c>
      <c r="AO61">
        <v>0</v>
      </c>
      <c r="AP61">
        <v>0</v>
      </c>
      <c r="AQ61">
        <v>0</v>
      </c>
      <c r="AR61">
        <v>0</v>
      </c>
      <c r="AS61">
        <v>0</v>
      </c>
      <c r="AT61">
        <v>0</v>
      </c>
      <c r="AU61">
        <v>0</v>
      </c>
      <c r="AV61">
        <v>0</v>
      </c>
      <c r="AW61">
        <v>0</v>
      </c>
      <c r="AX61">
        <v>0</v>
      </c>
      <c r="AY61">
        <v>0</v>
      </c>
      <c r="AZ61">
        <v>0</v>
      </c>
      <c r="BA61">
        <v>0</v>
      </c>
      <c r="BB61">
        <v>0</v>
      </c>
    </row>
    <row r="62" spans="2:54" ht="30.6" x14ac:dyDescent="0.25">
      <c r="B62" t="str">
        <f t="shared" si="0"/>
        <v>Scottish Borders, The2015-16</v>
      </c>
      <c r="C62" s="20" t="s">
        <v>26</v>
      </c>
      <c r="D62" s="14" t="s">
        <v>270</v>
      </c>
      <c r="E62">
        <v>0</v>
      </c>
      <c r="F62">
        <v>0</v>
      </c>
      <c r="G62">
        <v>0</v>
      </c>
      <c r="H62">
        <v>0</v>
      </c>
      <c r="I62">
        <v>0</v>
      </c>
      <c r="J62">
        <v>0</v>
      </c>
      <c r="K62">
        <v>0</v>
      </c>
      <c r="L62">
        <v>0</v>
      </c>
      <c r="M62">
        <v>0</v>
      </c>
      <c r="N62">
        <v>0</v>
      </c>
      <c r="O62">
        <v>0</v>
      </c>
      <c r="P62">
        <v>0</v>
      </c>
      <c r="Q62">
        <v>0</v>
      </c>
      <c r="R62">
        <v>0</v>
      </c>
      <c r="S62">
        <v>0</v>
      </c>
      <c r="T62">
        <v>0</v>
      </c>
      <c r="U62">
        <v>0</v>
      </c>
      <c r="V62">
        <v>0</v>
      </c>
      <c r="W62">
        <v>0</v>
      </c>
      <c r="X62">
        <v>0</v>
      </c>
      <c r="Y62">
        <v>0</v>
      </c>
      <c r="Z62">
        <v>0</v>
      </c>
      <c r="AA62">
        <v>0</v>
      </c>
      <c r="AB62">
        <v>0</v>
      </c>
      <c r="AC62">
        <v>0</v>
      </c>
      <c r="AD62">
        <v>0</v>
      </c>
      <c r="AE62">
        <v>0</v>
      </c>
      <c r="AF62">
        <v>0</v>
      </c>
      <c r="AG62">
        <v>0</v>
      </c>
      <c r="AH62">
        <v>0</v>
      </c>
      <c r="AI62">
        <v>0</v>
      </c>
      <c r="AJ62">
        <v>0</v>
      </c>
      <c r="AK62">
        <v>0</v>
      </c>
      <c r="AL62">
        <v>0</v>
      </c>
      <c r="AM62">
        <v>0</v>
      </c>
      <c r="AN62">
        <v>0</v>
      </c>
      <c r="AO62">
        <v>0</v>
      </c>
      <c r="AP62">
        <v>0</v>
      </c>
      <c r="AQ62">
        <v>0</v>
      </c>
      <c r="AR62">
        <v>0</v>
      </c>
      <c r="AS62">
        <v>0</v>
      </c>
      <c r="AT62">
        <v>0</v>
      </c>
      <c r="AU62">
        <v>0</v>
      </c>
      <c r="AV62">
        <v>0</v>
      </c>
      <c r="AW62">
        <v>0</v>
      </c>
      <c r="AX62">
        <v>0</v>
      </c>
      <c r="AY62">
        <v>0</v>
      </c>
      <c r="AZ62">
        <v>0</v>
      </c>
      <c r="BA62">
        <v>0</v>
      </c>
      <c r="BB62">
        <v>0</v>
      </c>
    </row>
    <row r="63" spans="2:54" x14ac:dyDescent="0.25">
      <c r="B63" t="str">
        <f t="shared" si="0"/>
        <v>Shetland2015-16</v>
      </c>
      <c r="C63" s="20" t="s">
        <v>27</v>
      </c>
      <c r="D63" s="14" t="s">
        <v>270</v>
      </c>
      <c r="E63">
        <v>0</v>
      </c>
      <c r="F63">
        <v>0</v>
      </c>
      <c r="G63">
        <v>0</v>
      </c>
      <c r="H63">
        <v>0</v>
      </c>
      <c r="I63">
        <v>0</v>
      </c>
      <c r="J63">
        <v>0</v>
      </c>
      <c r="K63">
        <v>0</v>
      </c>
      <c r="L63">
        <v>0</v>
      </c>
      <c r="M63">
        <v>0</v>
      </c>
      <c r="N63">
        <v>0</v>
      </c>
      <c r="O63">
        <v>0</v>
      </c>
      <c r="P63">
        <v>0</v>
      </c>
      <c r="Q63">
        <v>0</v>
      </c>
      <c r="R63">
        <v>0</v>
      </c>
      <c r="S63">
        <v>0</v>
      </c>
      <c r="T63">
        <v>0</v>
      </c>
      <c r="U63">
        <v>0</v>
      </c>
      <c r="V63">
        <v>0</v>
      </c>
      <c r="W63">
        <v>0</v>
      </c>
      <c r="X63">
        <v>0</v>
      </c>
      <c r="Y63">
        <v>0</v>
      </c>
      <c r="Z63">
        <v>0</v>
      </c>
      <c r="AA63">
        <v>0</v>
      </c>
      <c r="AB63">
        <v>0</v>
      </c>
      <c r="AC63">
        <v>0</v>
      </c>
      <c r="AD63">
        <v>0</v>
      </c>
      <c r="AE63">
        <v>0</v>
      </c>
      <c r="AF63">
        <v>0</v>
      </c>
      <c r="AG63">
        <v>0</v>
      </c>
      <c r="AH63">
        <v>0</v>
      </c>
      <c r="AI63">
        <v>0</v>
      </c>
      <c r="AJ63">
        <v>0</v>
      </c>
      <c r="AK63">
        <v>0</v>
      </c>
      <c r="AL63">
        <v>0</v>
      </c>
      <c r="AM63">
        <v>0</v>
      </c>
      <c r="AN63">
        <v>0</v>
      </c>
      <c r="AO63">
        <v>0</v>
      </c>
      <c r="AP63">
        <v>0</v>
      </c>
      <c r="AQ63">
        <v>0</v>
      </c>
      <c r="AR63">
        <v>0</v>
      </c>
      <c r="AS63">
        <v>0</v>
      </c>
      <c r="AT63">
        <v>0</v>
      </c>
      <c r="AU63">
        <v>0</v>
      </c>
      <c r="AV63">
        <v>0</v>
      </c>
      <c r="AW63">
        <v>0</v>
      </c>
      <c r="AX63">
        <v>0</v>
      </c>
      <c r="AY63">
        <v>0</v>
      </c>
      <c r="AZ63">
        <v>0</v>
      </c>
      <c r="BA63">
        <v>0</v>
      </c>
      <c r="BB63">
        <v>0</v>
      </c>
    </row>
    <row r="64" spans="2:54" ht="20.399999999999999" x14ac:dyDescent="0.25">
      <c r="B64" t="str">
        <f t="shared" si="0"/>
        <v>South Ayrshire2015-16</v>
      </c>
      <c r="C64" s="20" t="s">
        <v>28</v>
      </c>
      <c r="D64" s="14" t="s">
        <v>270</v>
      </c>
      <c r="E64">
        <v>0</v>
      </c>
      <c r="F64">
        <v>0</v>
      </c>
      <c r="G64">
        <v>0</v>
      </c>
      <c r="H64">
        <v>0</v>
      </c>
      <c r="I64">
        <v>0</v>
      </c>
      <c r="J64">
        <v>0</v>
      </c>
      <c r="K64">
        <v>0</v>
      </c>
      <c r="L64">
        <v>0</v>
      </c>
      <c r="M64">
        <v>0</v>
      </c>
      <c r="N64">
        <v>0</v>
      </c>
      <c r="O64">
        <v>0</v>
      </c>
      <c r="P64">
        <v>0</v>
      </c>
      <c r="Q64">
        <v>0</v>
      </c>
      <c r="R64">
        <v>0</v>
      </c>
      <c r="S64">
        <v>0</v>
      </c>
      <c r="T64">
        <v>0</v>
      </c>
      <c r="U64">
        <v>0</v>
      </c>
      <c r="V64">
        <v>0</v>
      </c>
      <c r="W64">
        <v>0</v>
      </c>
      <c r="X64">
        <v>0</v>
      </c>
      <c r="Y64">
        <v>0</v>
      </c>
      <c r="Z64">
        <v>0</v>
      </c>
      <c r="AA64">
        <v>0</v>
      </c>
      <c r="AB64">
        <v>0</v>
      </c>
      <c r="AC64">
        <v>0</v>
      </c>
      <c r="AD64">
        <v>0</v>
      </c>
      <c r="AE64">
        <v>0</v>
      </c>
      <c r="AF64">
        <v>0</v>
      </c>
      <c r="AG64">
        <v>0</v>
      </c>
      <c r="AH64">
        <v>0</v>
      </c>
      <c r="AI64">
        <v>0</v>
      </c>
      <c r="AJ64">
        <v>0</v>
      </c>
      <c r="AK64">
        <v>0</v>
      </c>
      <c r="AL64">
        <v>0</v>
      </c>
      <c r="AM64">
        <v>0</v>
      </c>
      <c r="AN64">
        <v>0</v>
      </c>
      <c r="AO64">
        <v>0</v>
      </c>
      <c r="AP64">
        <v>0</v>
      </c>
      <c r="AQ64">
        <v>0</v>
      </c>
      <c r="AR64">
        <v>0</v>
      </c>
      <c r="AS64">
        <v>0</v>
      </c>
      <c r="AT64">
        <v>0</v>
      </c>
      <c r="AU64">
        <v>0</v>
      </c>
      <c r="AV64">
        <v>0</v>
      </c>
      <c r="AW64">
        <v>0</v>
      </c>
      <c r="AX64">
        <v>0</v>
      </c>
      <c r="AY64">
        <v>0</v>
      </c>
      <c r="AZ64">
        <v>0</v>
      </c>
      <c r="BA64">
        <v>0</v>
      </c>
      <c r="BB64">
        <v>0</v>
      </c>
    </row>
    <row r="65" spans="1:54" ht="20.399999999999999" x14ac:dyDescent="0.25">
      <c r="B65" t="str">
        <f t="shared" si="0"/>
        <v>South Lanarkshire2015-16</v>
      </c>
      <c r="C65" s="20" t="s">
        <v>29</v>
      </c>
      <c r="D65" s="14" t="s">
        <v>270</v>
      </c>
      <c r="E65">
        <v>13</v>
      </c>
      <c r="F65">
        <v>23201.74</v>
      </c>
      <c r="G65">
        <v>0</v>
      </c>
      <c r="H65">
        <v>0</v>
      </c>
      <c r="I65">
        <v>0</v>
      </c>
      <c r="J65">
        <v>0</v>
      </c>
      <c r="K65">
        <v>0</v>
      </c>
      <c r="L65">
        <v>0</v>
      </c>
      <c r="M65">
        <v>0</v>
      </c>
      <c r="N65">
        <v>0</v>
      </c>
      <c r="O65">
        <v>0</v>
      </c>
      <c r="P65">
        <v>0</v>
      </c>
      <c r="Q65">
        <v>0</v>
      </c>
      <c r="R65">
        <v>0</v>
      </c>
      <c r="S65">
        <v>0</v>
      </c>
      <c r="T65">
        <v>0</v>
      </c>
      <c r="U65">
        <v>0</v>
      </c>
      <c r="V65">
        <v>0</v>
      </c>
      <c r="W65">
        <v>0</v>
      </c>
      <c r="X65">
        <v>0</v>
      </c>
      <c r="Y65">
        <v>0</v>
      </c>
      <c r="Z65">
        <v>0</v>
      </c>
      <c r="AA65">
        <v>0</v>
      </c>
      <c r="AB65">
        <v>0</v>
      </c>
      <c r="AC65">
        <v>0</v>
      </c>
      <c r="AD65">
        <v>0</v>
      </c>
      <c r="AE65">
        <v>0</v>
      </c>
      <c r="AF65">
        <v>0</v>
      </c>
      <c r="AG65">
        <v>0</v>
      </c>
      <c r="AH65">
        <v>0</v>
      </c>
      <c r="AI65">
        <v>0</v>
      </c>
      <c r="AJ65">
        <v>0</v>
      </c>
      <c r="AK65">
        <v>0</v>
      </c>
      <c r="AL65">
        <v>0</v>
      </c>
      <c r="AM65">
        <v>0</v>
      </c>
      <c r="AN65">
        <v>0</v>
      </c>
      <c r="AO65">
        <v>0</v>
      </c>
      <c r="AP65">
        <v>0</v>
      </c>
      <c r="AQ65">
        <v>0</v>
      </c>
      <c r="AR65">
        <v>0</v>
      </c>
      <c r="AS65">
        <v>13</v>
      </c>
      <c r="AT65">
        <v>23201.74</v>
      </c>
      <c r="AU65">
        <v>0</v>
      </c>
      <c r="AV65">
        <v>0</v>
      </c>
      <c r="AW65">
        <v>0</v>
      </c>
      <c r="AX65">
        <v>0</v>
      </c>
      <c r="AY65">
        <v>0</v>
      </c>
      <c r="AZ65">
        <v>0</v>
      </c>
      <c r="BA65">
        <v>0</v>
      </c>
      <c r="BB65">
        <v>0</v>
      </c>
    </row>
    <row r="66" spans="1:54" x14ac:dyDescent="0.25">
      <c r="B66" t="str">
        <f t="shared" si="0"/>
        <v>Stirling2015-16</v>
      </c>
      <c r="C66" s="20" t="s">
        <v>30</v>
      </c>
      <c r="D66" s="14" t="s">
        <v>270</v>
      </c>
      <c r="E66">
        <v>0</v>
      </c>
      <c r="F66">
        <v>0</v>
      </c>
      <c r="G66">
        <v>0</v>
      </c>
      <c r="H66">
        <v>0</v>
      </c>
      <c r="I66">
        <v>0</v>
      </c>
      <c r="J66">
        <v>0</v>
      </c>
      <c r="K66">
        <v>0</v>
      </c>
      <c r="L66">
        <v>0</v>
      </c>
      <c r="M66">
        <v>0</v>
      </c>
      <c r="N66">
        <v>0</v>
      </c>
      <c r="O66">
        <v>0</v>
      </c>
      <c r="P66">
        <v>0</v>
      </c>
      <c r="Q66">
        <v>0</v>
      </c>
      <c r="R66">
        <v>0</v>
      </c>
      <c r="S66">
        <v>0</v>
      </c>
      <c r="T66">
        <v>0</v>
      </c>
      <c r="U66">
        <v>0</v>
      </c>
      <c r="V66">
        <v>0</v>
      </c>
      <c r="W66">
        <v>0</v>
      </c>
      <c r="X66">
        <v>0</v>
      </c>
      <c r="Y66">
        <v>0</v>
      </c>
      <c r="Z66">
        <v>0</v>
      </c>
      <c r="AA66">
        <v>0</v>
      </c>
      <c r="AB66">
        <v>0</v>
      </c>
      <c r="AC66">
        <v>0</v>
      </c>
      <c r="AD66">
        <v>0</v>
      </c>
      <c r="AE66">
        <v>0</v>
      </c>
      <c r="AF66">
        <v>0</v>
      </c>
      <c r="AG66">
        <v>0</v>
      </c>
      <c r="AH66">
        <v>0</v>
      </c>
      <c r="AI66">
        <v>0</v>
      </c>
      <c r="AJ66">
        <v>0</v>
      </c>
      <c r="AK66">
        <v>0</v>
      </c>
      <c r="AL66">
        <v>0</v>
      </c>
      <c r="AM66">
        <v>0</v>
      </c>
      <c r="AN66">
        <v>0</v>
      </c>
      <c r="AO66">
        <v>0</v>
      </c>
      <c r="AP66">
        <v>0</v>
      </c>
      <c r="AQ66">
        <v>0</v>
      </c>
      <c r="AR66">
        <v>0</v>
      </c>
      <c r="AS66">
        <v>0</v>
      </c>
      <c r="AT66">
        <v>0</v>
      </c>
      <c r="AU66">
        <v>0</v>
      </c>
      <c r="AV66">
        <v>0</v>
      </c>
      <c r="AW66">
        <v>0</v>
      </c>
      <c r="AX66">
        <v>0</v>
      </c>
      <c r="AY66">
        <v>0</v>
      </c>
      <c r="AZ66">
        <v>0</v>
      </c>
      <c r="BA66">
        <v>0</v>
      </c>
      <c r="BB66">
        <v>0</v>
      </c>
    </row>
    <row r="67" spans="1:54" ht="30.6" x14ac:dyDescent="0.25">
      <c r="B67" t="str">
        <f t="shared" si="0"/>
        <v>West Dunbartonshire2015-16</v>
      </c>
      <c r="C67" s="20" t="s">
        <v>31</v>
      </c>
      <c r="D67" s="14" t="s">
        <v>270</v>
      </c>
      <c r="E67">
        <v>0</v>
      </c>
      <c r="F67">
        <v>0</v>
      </c>
      <c r="G67">
        <v>0</v>
      </c>
      <c r="H67">
        <v>0</v>
      </c>
      <c r="I67">
        <v>0</v>
      </c>
      <c r="J67">
        <v>0</v>
      </c>
      <c r="K67">
        <v>0</v>
      </c>
      <c r="L67">
        <v>0</v>
      </c>
      <c r="M67">
        <v>0</v>
      </c>
      <c r="N67">
        <v>0</v>
      </c>
      <c r="O67">
        <v>0</v>
      </c>
      <c r="P67">
        <v>0</v>
      </c>
      <c r="Q67">
        <v>0</v>
      </c>
      <c r="R67">
        <v>0</v>
      </c>
      <c r="S67">
        <v>0</v>
      </c>
      <c r="T67">
        <v>0</v>
      </c>
      <c r="U67">
        <v>0</v>
      </c>
      <c r="V67">
        <v>0</v>
      </c>
      <c r="W67">
        <v>0</v>
      </c>
      <c r="X67">
        <v>0</v>
      </c>
      <c r="Y67">
        <v>0</v>
      </c>
      <c r="Z67">
        <v>0</v>
      </c>
      <c r="AA67">
        <v>0</v>
      </c>
      <c r="AB67">
        <v>0</v>
      </c>
      <c r="AC67">
        <v>0</v>
      </c>
      <c r="AD67">
        <v>0</v>
      </c>
      <c r="AE67">
        <v>0</v>
      </c>
      <c r="AF67">
        <v>0</v>
      </c>
      <c r="AG67">
        <v>0</v>
      </c>
      <c r="AH67">
        <v>0</v>
      </c>
      <c r="AI67">
        <v>0</v>
      </c>
      <c r="AJ67">
        <v>0</v>
      </c>
      <c r="AK67">
        <v>0</v>
      </c>
      <c r="AL67">
        <v>0</v>
      </c>
      <c r="AM67">
        <v>0</v>
      </c>
      <c r="AN67">
        <v>0</v>
      </c>
      <c r="AO67">
        <v>0</v>
      </c>
      <c r="AP67">
        <v>0</v>
      </c>
      <c r="AQ67">
        <v>0</v>
      </c>
      <c r="AR67">
        <v>0</v>
      </c>
      <c r="AS67">
        <v>0</v>
      </c>
      <c r="AT67">
        <v>0</v>
      </c>
      <c r="AU67">
        <v>0</v>
      </c>
      <c r="AV67">
        <v>0</v>
      </c>
      <c r="AW67">
        <v>0</v>
      </c>
      <c r="AX67">
        <v>0</v>
      </c>
      <c r="AY67">
        <v>0</v>
      </c>
      <c r="AZ67">
        <v>0</v>
      </c>
      <c r="BA67">
        <v>0</v>
      </c>
      <c r="BB67">
        <v>0</v>
      </c>
    </row>
    <row r="68" spans="1:54" ht="20.399999999999999" x14ac:dyDescent="0.25">
      <c r="B68" t="str">
        <f t="shared" si="0"/>
        <v>West Lothian2015-16</v>
      </c>
      <c r="C68" s="21" t="s">
        <v>32</v>
      </c>
      <c r="D68" s="14" t="s">
        <v>270</v>
      </c>
      <c r="E68">
        <v>0</v>
      </c>
      <c r="F68">
        <v>0</v>
      </c>
      <c r="G68">
        <v>0</v>
      </c>
      <c r="H68">
        <v>0</v>
      </c>
      <c r="I68">
        <v>0</v>
      </c>
      <c r="J68">
        <v>0</v>
      </c>
      <c r="K68">
        <v>0</v>
      </c>
      <c r="L68">
        <v>0</v>
      </c>
      <c r="M68">
        <v>0</v>
      </c>
      <c r="N68">
        <v>0</v>
      </c>
      <c r="O68">
        <v>0</v>
      </c>
      <c r="P68">
        <v>0</v>
      </c>
      <c r="Q68">
        <v>0</v>
      </c>
      <c r="R68">
        <v>0</v>
      </c>
      <c r="S68">
        <v>0</v>
      </c>
      <c r="T68">
        <v>0</v>
      </c>
      <c r="U68">
        <v>0</v>
      </c>
      <c r="V68">
        <v>0</v>
      </c>
      <c r="W68">
        <v>0</v>
      </c>
      <c r="X68">
        <v>0</v>
      </c>
      <c r="Y68">
        <v>0</v>
      </c>
      <c r="Z68">
        <v>0</v>
      </c>
      <c r="AA68">
        <v>0</v>
      </c>
      <c r="AB68">
        <v>0</v>
      </c>
      <c r="AC68">
        <v>0</v>
      </c>
      <c r="AD68">
        <v>0</v>
      </c>
      <c r="AE68">
        <v>0</v>
      </c>
      <c r="AF68">
        <v>0</v>
      </c>
      <c r="AG68">
        <v>0</v>
      </c>
      <c r="AH68">
        <v>0</v>
      </c>
      <c r="AI68">
        <v>0</v>
      </c>
      <c r="AJ68">
        <v>0</v>
      </c>
      <c r="AK68">
        <v>0</v>
      </c>
      <c r="AL68">
        <v>0</v>
      </c>
      <c r="AM68">
        <v>0</v>
      </c>
      <c r="AN68">
        <v>0</v>
      </c>
      <c r="AO68">
        <v>0</v>
      </c>
      <c r="AP68">
        <v>0</v>
      </c>
      <c r="AQ68">
        <v>0</v>
      </c>
      <c r="AR68">
        <v>0</v>
      </c>
      <c r="AS68">
        <v>0</v>
      </c>
      <c r="AT68">
        <v>0</v>
      </c>
      <c r="AU68">
        <v>0</v>
      </c>
      <c r="AV68">
        <v>0</v>
      </c>
      <c r="AW68">
        <v>0</v>
      </c>
      <c r="AX68">
        <v>0</v>
      </c>
      <c r="AY68">
        <v>0</v>
      </c>
      <c r="AZ68">
        <v>0</v>
      </c>
      <c r="BA68">
        <v>0</v>
      </c>
      <c r="BB68">
        <v>0</v>
      </c>
    </row>
    <row r="69" spans="1:54" s="19" customFormat="1" x14ac:dyDescent="0.25">
      <c r="A69" s="16"/>
      <c r="B69" s="16" t="str">
        <f>C69&amp;D69</f>
        <v>Scotland2015-16</v>
      </c>
      <c r="C69" s="17" t="s">
        <v>33</v>
      </c>
      <c r="D69" s="18" t="s">
        <v>270</v>
      </c>
      <c r="E69" s="16">
        <f>SUM(E37:E68)</f>
        <v>150</v>
      </c>
      <c r="F69" s="16">
        <f t="shared" ref="F69:BB69" si="2">SUM(F37:F68)</f>
        <v>700627.09</v>
      </c>
      <c r="G69" s="16">
        <f t="shared" si="2"/>
        <v>3</v>
      </c>
      <c r="H69" s="16">
        <f t="shared" si="2"/>
        <v>0</v>
      </c>
      <c r="I69" s="16">
        <f t="shared" si="2"/>
        <v>0</v>
      </c>
      <c r="J69" s="16">
        <f t="shared" si="2"/>
        <v>0</v>
      </c>
      <c r="K69" s="16">
        <f t="shared" si="2"/>
        <v>2</v>
      </c>
      <c r="L69" s="16">
        <f t="shared" si="2"/>
        <v>16652</v>
      </c>
      <c r="M69" s="16">
        <f t="shared" si="2"/>
        <v>11</v>
      </c>
      <c r="N69" s="16">
        <f t="shared" si="2"/>
        <v>78298</v>
      </c>
      <c r="O69" s="16">
        <f t="shared" si="2"/>
        <v>0</v>
      </c>
      <c r="P69" s="16">
        <f t="shared" si="2"/>
        <v>0</v>
      </c>
      <c r="Q69" s="16">
        <f t="shared" si="2"/>
        <v>0</v>
      </c>
      <c r="R69" s="16">
        <f t="shared" si="2"/>
        <v>0</v>
      </c>
      <c r="S69" s="16">
        <f t="shared" si="2"/>
        <v>0</v>
      </c>
      <c r="T69" s="16">
        <f t="shared" si="2"/>
        <v>0</v>
      </c>
      <c r="U69" s="16">
        <f t="shared" si="2"/>
        <v>0</v>
      </c>
      <c r="V69" s="16">
        <f t="shared" si="2"/>
        <v>0</v>
      </c>
      <c r="W69" s="16">
        <f t="shared" si="2"/>
        <v>0</v>
      </c>
      <c r="X69" s="16">
        <f t="shared" si="2"/>
        <v>0</v>
      </c>
      <c r="Y69" s="16">
        <f t="shared" si="2"/>
        <v>395</v>
      </c>
      <c r="Z69" s="16">
        <f t="shared" si="2"/>
        <v>152643</v>
      </c>
      <c r="AA69" s="16">
        <f t="shared" si="2"/>
        <v>0</v>
      </c>
      <c r="AB69" s="16">
        <f t="shared" si="2"/>
        <v>0</v>
      </c>
      <c r="AC69" s="16">
        <f t="shared" si="2"/>
        <v>0</v>
      </c>
      <c r="AD69" s="16">
        <f t="shared" si="2"/>
        <v>0</v>
      </c>
      <c r="AE69" s="16">
        <f t="shared" si="2"/>
        <v>1</v>
      </c>
      <c r="AF69" s="16">
        <f t="shared" si="2"/>
        <v>0</v>
      </c>
      <c r="AG69" s="16">
        <f t="shared" si="2"/>
        <v>0</v>
      </c>
      <c r="AH69" s="16">
        <f t="shared" si="2"/>
        <v>0</v>
      </c>
      <c r="AI69" s="16">
        <f t="shared" si="2"/>
        <v>54</v>
      </c>
      <c r="AJ69" s="16">
        <f t="shared" si="2"/>
        <v>884974.9</v>
      </c>
      <c r="AK69" s="16">
        <f t="shared" si="2"/>
        <v>0</v>
      </c>
      <c r="AL69" s="16">
        <f t="shared" si="2"/>
        <v>0</v>
      </c>
      <c r="AM69" s="16">
        <f t="shared" si="2"/>
        <v>11</v>
      </c>
      <c r="AN69" s="16">
        <f t="shared" si="2"/>
        <v>0</v>
      </c>
      <c r="AO69" s="16">
        <f t="shared" si="2"/>
        <v>0</v>
      </c>
      <c r="AP69" s="16">
        <f t="shared" si="2"/>
        <v>0</v>
      </c>
      <c r="AQ69" s="16">
        <f t="shared" si="2"/>
        <v>12</v>
      </c>
      <c r="AR69" s="16">
        <f t="shared" si="2"/>
        <v>0</v>
      </c>
      <c r="AS69" s="16">
        <f t="shared" si="2"/>
        <v>599</v>
      </c>
      <c r="AT69" s="16">
        <f t="shared" si="2"/>
        <v>1738244.99</v>
      </c>
      <c r="AU69" s="16">
        <f t="shared" si="2"/>
        <v>3</v>
      </c>
      <c r="AV69" s="16">
        <f t="shared" si="2"/>
        <v>0</v>
      </c>
      <c r="AW69" s="16">
        <f t="shared" si="2"/>
        <v>11</v>
      </c>
      <c r="AX69" s="16">
        <f t="shared" si="2"/>
        <v>0</v>
      </c>
      <c r="AY69" s="16">
        <f t="shared" si="2"/>
        <v>3</v>
      </c>
      <c r="AZ69" s="16">
        <f t="shared" si="2"/>
        <v>16652</v>
      </c>
      <c r="BA69" s="16">
        <f t="shared" si="2"/>
        <v>23</v>
      </c>
      <c r="BB69" s="16">
        <f t="shared" si="2"/>
        <v>78298</v>
      </c>
    </row>
    <row r="70" spans="1:54" ht="20.399999999999999" x14ac:dyDescent="0.25">
      <c r="B70" t="str">
        <f t="shared" ref="B70:B89" si="3">C70&amp;D70</f>
        <v>Aberdeen City2016-17</v>
      </c>
      <c r="C70" s="20" t="s">
        <v>1</v>
      </c>
      <c r="D70" s="14" t="s">
        <v>276</v>
      </c>
      <c r="E70">
        <v>0</v>
      </c>
      <c r="F70">
        <v>0</v>
      </c>
      <c r="G70">
        <v>0</v>
      </c>
      <c r="H70">
        <v>0</v>
      </c>
      <c r="I70">
        <v>0</v>
      </c>
      <c r="J70">
        <v>0</v>
      </c>
      <c r="K70">
        <v>0</v>
      </c>
      <c r="L70">
        <v>0</v>
      </c>
      <c r="M70">
        <v>0</v>
      </c>
      <c r="N70">
        <v>0</v>
      </c>
      <c r="O70">
        <v>0</v>
      </c>
      <c r="P70">
        <v>0</v>
      </c>
      <c r="Q70">
        <v>0</v>
      </c>
      <c r="R70">
        <v>0</v>
      </c>
      <c r="S70">
        <v>0</v>
      </c>
      <c r="T70">
        <v>0</v>
      </c>
      <c r="U70">
        <v>0</v>
      </c>
      <c r="V70">
        <v>0</v>
      </c>
      <c r="W70">
        <v>0</v>
      </c>
      <c r="X70">
        <v>0</v>
      </c>
      <c r="Y70">
        <v>49</v>
      </c>
      <c r="Z70">
        <v>49373</v>
      </c>
      <c r="AA70">
        <v>0</v>
      </c>
      <c r="AB70">
        <v>0</v>
      </c>
      <c r="AC70">
        <v>0</v>
      </c>
      <c r="AD70">
        <v>0</v>
      </c>
      <c r="AE70">
        <v>3</v>
      </c>
      <c r="AF70">
        <v>613</v>
      </c>
      <c r="AG70">
        <v>0</v>
      </c>
      <c r="AH70">
        <v>0</v>
      </c>
      <c r="AI70">
        <v>0</v>
      </c>
      <c r="AJ70">
        <v>0</v>
      </c>
      <c r="AK70">
        <v>0</v>
      </c>
      <c r="AL70">
        <v>0</v>
      </c>
      <c r="AM70">
        <v>0</v>
      </c>
      <c r="AN70">
        <v>0</v>
      </c>
      <c r="AO70">
        <v>0</v>
      </c>
      <c r="AP70">
        <v>0</v>
      </c>
      <c r="AQ70">
        <v>0</v>
      </c>
      <c r="AR70">
        <v>0</v>
      </c>
      <c r="AS70">
        <v>49</v>
      </c>
      <c r="AT70">
        <v>49373</v>
      </c>
      <c r="AU70">
        <v>0</v>
      </c>
      <c r="AV70">
        <v>0</v>
      </c>
      <c r="AW70">
        <v>0</v>
      </c>
      <c r="AX70">
        <v>0</v>
      </c>
      <c r="AY70">
        <v>3</v>
      </c>
      <c r="AZ70">
        <v>613</v>
      </c>
      <c r="BA70">
        <v>0</v>
      </c>
      <c r="BB70">
        <v>0</v>
      </c>
    </row>
    <row r="71" spans="1:54" ht="30.6" x14ac:dyDescent="0.25">
      <c r="B71" t="str">
        <f t="shared" si="3"/>
        <v>Aberdeenshire2016-17</v>
      </c>
      <c r="C71" s="20" t="s">
        <v>2</v>
      </c>
      <c r="D71" s="14" t="s">
        <v>276</v>
      </c>
      <c r="E71">
        <v>0</v>
      </c>
      <c r="F71">
        <v>0</v>
      </c>
      <c r="G71">
        <v>0</v>
      </c>
      <c r="H71">
        <v>0</v>
      </c>
      <c r="I71">
        <v>0</v>
      </c>
      <c r="J71">
        <v>0</v>
      </c>
      <c r="K71">
        <v>0</v>
      </c>
      <c r="L71">
        <v>0</v>
      </c>
      <c r="M71">
        <v>0</v>
      </c>
      <c r="N71">
        <v>0</v>
      </c>
      <c r="O71">
        <v>0</v>
      </c>
      <c r="P71">
        <v>0</v>
      </c>
      <c r="Q71">
        <v>0</v>
      </c>
      <c r="R71">
        <v>0</v>
      </c>
      <c r="S71">
        <v>0</v>
      </c>
      <c r="T71">
        <v>0</v>
      </c>
      <c r="U71">
        <v>0</v>
      </c>
      <c r="V71">
        <v>0</v>
      </c>
      <c r="W71">
        <v>0</v>
      </c>
      <c r="X71">
        <v>0</v>
      </c>
      <c r="Y71">
        <v>0</v>
      </c>
      <c r="Z71">
        <v>0</v>
      </c>
      <c r="AA71">
        <v>0</v>
      </c>
      <c r="AB71">
        <v>0</v>
      </c>
      <c r="AC71">
        <v>0</v>
      </c>
      <c r="AD71">
        <v>0</v>
      </c>
      <c r="AE71">
        <v>0</v>
      </c>
      <c r="AF71">
        <v>0</v>
      </c>
      <c r="AG71">
        <v>0</v>
      </c>
      <c r="AH71">
        <v>0</v>
      </c>
      <c r="AI71">
        <v>0</v>
      </c>
      <c r="AJ71">
        <v>0</v>
      </c>
      <c r="AK71">
        <v>0</v>
      </c>
      <c r="AL71">
        <v>0</v>
      </c>
      <c r="AM71">
        <v>0</v>
      </c>
      <c r="AN71">
        <v>0</v>
      </c>
      <c r="AO71">
        <v>0</v>
      </c>
      <c r="AP71">
        <v>0</v>
      </c>
      <c r="AQ71">
        <v>0</v>
      </c>
      <c r="AR71">
        <v>0</v>
      </c>
      <c r="AS71">
        <v>0</v>
      </c>
      <c r="AT71">
        <v>0</v>
      </c>
      <c r="AU71">
        <v>0</v>
      </c>
      <c r="AV71">
        <v>0</v>
      </c>
      <c r="AW71">
        <v>0</v>
      </c>
      <c r="AX71">
        <v>0</v>
      </c>
      <c r="AY71">
        <v>0</v>
      </c>
      <c r="AZ71">
        <v>0</v>
      </c>
      <c r="BA71">
        <v>0</v>
      </c>
      <c r="BB71">
        <v>0</v>
      </c>
    </row>
    <row r="72" spans="1:54" x14ac:dyDescent="0.25">
      <c r="B72" t="str">
        <f t="shared" si="3"/>
        <v>Angus2016-17</v>
      </c>
      <c r="C72" s="20" t="s">
        <v>3</v>
      </c>
      <c r="D72" s="14" t="s">
        <v>276</v>
      </c>
      <c r="E72">
        <v>0</v>
      </c>
      <c r="F72">
        <v>0</v>
      </c>
      <c r="G72">
        <v>0</v>
      </c>
      <c r="H72">
        <v>0</v>
      </c>
      <c r="I72">
        <v>0</v>
      </c>
      <c r="J72">
        <v>0</v>
      </c>
      <c r="K72">
        <v>0</v>
      </c>
      <c r="L72">
        <v>0</v>
      </c>
      <c r="M72">
        <v>0</v>
      </c>
      <c r="N72">
        <v>0</v>
      </c>
      <c r="O72">
        <v>0</v>
      </c>
      <c r="P72">
        <v>0</v>
      </c>
      <c r="Q72">
        <v>0</v>
      </c>
      <c r="R72">
        <v>0</v>
      </c>
      <c r="S72">
        <v>0</v>
      </c>
      <c r="T72">
        <v>0</v>
      </c>
      <c r="U72">
        <v>0</v>
      </c>
      <c r="V72">
        <v>0</v>
      </c>
      <c r="W72">
        <v>0</v>
      </c>
      <c r="X72">
        <v>0</v>
      </c>
      <c r="Y72">
        <v>0</v>
      </c>
      <c r="Z72">
        <v>0</v>
      </c>
      <c r="AA72">
        <v>0</v>
      </c>
      <c r="AB72">
        <v>0</v>
      </c>
      <c r="AC72">
        <v>0</v>
      </c>
      <c r="AD72">
        <v>0</v>
      </c>
      <c r="AE72">
        <v>0</v>
      </c>
      <c r="AF72">
        <v>0</v>
      </c>
      <c r="AG72">
        <v>0</v>
      </c>
      <c r="AH72">
        <v>0</v>
      </c>
      <c r="AI72">
        <v>0</v>
      </c>
      <c r="AJ72">
        <v>0</v>
      </c>
      <c r="AK72">
        <v>0</v>
      </c>
      <c r="AL72">
        <v>0</v>
      </c>
      <c r="AM72">
        <v>0</v>
      </c>
      <c r="AN72">
        <v>0</v>
      </c>
      <c r="AO72">
        <v>0</v>
      </c>
      <c r="AP72">
        <v>0</v>
      </c>
      <c r="AQ72">
        <v>0</v>
      </c>
      <c r="AR72">
        <v>0</v>
      </c>
      <c r="AS72">
        <v>0</v>
      </c>
      <c r="AT72">
        <v>0</v>
      </c>
      <c r="AU72">
        <v>0</v>
      </c>
      <c r="AV72">
        <v>0</v>
      </c>
      <c r="AW72">
        <v>0</v>
      </c>
      <c r="AX72">
        <v>0</v>
      </c>
      <c r="AY72">
        <v>0</v>
      </c>
      <c r="AZ72">
        <v>0</v>
      </c>
      <c r="BA72">
        <v>0</v>
      </c>
      <c r="BB72">
        <v>0</v>
      </c>
    </row>
    <row r="73" spans="1:54" ht="20.399999999999999" x14ac:dyDescent="0.25">
      <c r="B73" t="str">
        <f t="shared" si="3"/>
        <v>Argyll &amp; Bute2016-17</v>
      </c>
      <c r="C73" s="20" t="s">
        <v>4</v>
      </c>
      <c r="D73" s="14" t="s">
        <v>276</v>
      </c>
      <c r="E73">
        <v>9</v>
      </c>
      <c r="F73">
        <v>50655</v>
      </c>
      <c r="G73">
        <v>0</v>
      </c>
      <c r="H73">
        <v>0</v>
      </c>
      <c r="I73">
        <v>0</v>
      </c>
      <c r="J73">
        <v>0</v>
      </c>
      <c r="K73">
        <v>0</v>
      </c>
      <c r="L73">
        <v>0</v>
      </c>
      <c r="M73">
        <v>0</v>
      </c>
      <c r="N73">
        <v>0</v>
      </c>
      <c r="O73">
        <v>0</v>
      </c>
      <c r="P73">
        <v>0</v>
      </c>
      <c r="Q73">
        <v>0</v>
      </c>
      <c r="R73">
        <v>0</v>
      </c>
      <c r="S73">
        <v>0</v>
      </c>
      <c r="T73">
        <v>0</v>
      </c>
      <c r="U73">
        <v>0</v>
      </c>
      <c r="V73">
        <v>0</v>
      </c>
      <c r="W73">
        <v>0</v>
      </c>
      <c r="X73">
        <v>0</v>
      </c>
      <c r="Y73">
        <v>0</v>
      </c>
      <c r="Z73">
        <v>0</v>
      </c>
      <c r="AA73">
        <v>0</v>
      </c>
      <c r="AB73">
        <v>0</v>
      </c>
      <c r="AC73">
        <v>0</v>
      </c>
      <c r="AD73">
        <v>0</v>
      </c>
      <c r="AE73">
        <v>0</v>
      </c>
      <c r="AF73">
        <v>0</v>
      </c>
      <c r="AG73">
        <v>0</v>
      </c>
      <c r="AH73">
        <v>0</v>
      </c>
      <c r="AI73">
        <v>0</v>
      </c>
      <c r="AJ73">
        <v>0</v>
      </c>
      <c r="AK73">
        <v>0</v>
      </c>
      <c r="AL73">
        <v>0</v>
      </c>
      <c r="AM73">
        <v>0</v>
      </c>
      <c r="AN73">
        <v>0</v>
      </c>
      <c r="AO73">
        <v>0</v>
      </c>
      <c r="AP73">
        <v>0</v>
      </c>
      <c r="AQ73">
        <v>0</v>
      </c>
      <c r="AR73">
        <v>0</v>
      </c>
      <c r="AS73">
        <v>9</v>
      </c>
      <c r="AT73">
        <v>50655</v>
      </c>
      <c r="AU73">
        <v>0</v>
      </c>
      <c r="AV73">
        <v>0</v>
      </c>
      <c r="AW73">
        <v>0</v>
      </c>
      <c r="AX73">
        <v>0</v>
      </c>
      <c r="AY73">
        <v>0</v>
      </c>
      <c r="AZ73">
        <v>0</v>
      </c>
      <c r="BA73">
        <v>0</v>
      </c>
      <c r="BB73">
        <v>0</v>
      </c>
    </row>
    <row r="74" spans="1:54" ht="30.6" x14ac:dyDescent="0.25">
      <c r="B74" t="str">
        <f t="shared" si="3"/>
        <v>Clackmannanshire2016-17</v>
      </c>
      <c r="C74" s="20" t="s">
        <v>5</v>
      </c>
      <c r="D74" s="14" t="s">
        <v>276</v>
      </c>
      <c r="E74">
        <v>0</v>
      </c>
      <c r="F74">
        <v>0</v>
      </c>
      <c r="G74">
        <v>0</v>
      </c>
      <c r="H74">
        <v>0</v>
      </c>
      <c r="I74">
        <v>0</v>
      </c>
      <c r="J74">
        <v>0</v>
      </c>
      <c r="K74">
        <v>0</v>
      </c>
      <c r="L74">
        <v>0</v>
      </c>
      <c r="M74">
        <v>0</v>
      </c>
      <c r="N74">
        <v>0</v>
      </c>
      <c r="O74">
        <v>0</v>
      </c>
      <c r="P74">
        <v>0</v>
      </c>
      <c r="Q74">
        <v>0</v>
      </c>
      <c r="R74">
        <v>0</v>
      </c>
      <c r="S74">
        <v>0</v>
      </c>
      <c r="T74">
        <v>0</v>
      </c>
      <c r="U74">
        <v>0</v>
      </c>
      <c r="V74">
        <v>0</v>
      </c>
      <c r="W74">
        <v>0</v>
      </c>
      <c r="X74">
        <v>0</v>
      </c>
      <c r="Y74">
        <v>0</v>
      </c>
      <c r="Z74">
        <v>0</v>
      </c>
      <c r="AA74">
        <v>0</v>
      </c>
      <c r="AB74">
        <v>0</v>
      </c>
      <c r="AC74">
        <v>0</v>
      </c>
      <c r="AD74">
        <v>0</v>
      </c>
      <c r="AE74">
        <v>0</v>
      </c>
      <c r="AF74">
        <v>0</v>
      </c>
      <c r="AG74">
        <v>0</v>
      </c>
      <c r="AH74">
        <v>0</v>
      </c>
      <c r="AI74">
        <v>0</v>
      </c>
      <c r="AJ74">
        <v>0</v>
      </c>
      <c r="AK74">
        <v>0</v>
      </c>
      <c r="AL74">
        <v>0</v>
      </c>
      <c r="AM74">
        <v>0</v>
      </c>
      <c r="AN74">
        <v>0</v>
      </c>
      <c r="AO74">
        <v>0</v>
      </c>
      <c r="AP74">
        <v>0</v>
      </c>
      <c r="AQ74">
        <v>0</v>
      </c>
      <c r="AR74">
        <v>0</v>
      </c>
      <c r="AS74">
        <v>0</v>
      </c>
      <c r="AT74">
        <v>0</v>
      </c>
      <c r="AU74">
        <v>0</v>
      </c>
      <c r="AV74">
        <v>0</v>
      </c>
      <c r="AW74">
        <v>0</v>
      </c>
      <c r="AX74">
        <v>0</v>
      </c>
      <c r="AY74">
        <v>0</v>
      </c>
      <c r="AZ74">
        <v>0</v>
      </c>
      <c r="BA74">
        <v>0</v>
      </c>
      <c r="BB74">
        <v>0</v>
      </c>
    </row>
    <row r="75" spans="1:54" ht="20.399999999999999" x14ac:dyDescent="0.25">
      <c r="B75" t="str">
        <f t="shared" si="3"/>
        <v>Dumfries &amp; Galloway2016-17</v>
      </c>
      <c r="C75" s="20" t="s">
        <v>6</v>
      </c>
      <c r="D75" s="14" t="s">
        <v>276</v>
      </c>
      <c r="E75">
        <v>0</v>
      </c>
      <c r="F75">
        <v>0</v>
      </c>
      <c r="G75">
        <v>0</v>
      </c>
      <c r="H75">
        <v>0</v>
      </c>
      <c r="I75">
        <v>0</v>
      </c>
      <c r="J75">
        <v>0</v>
      </c>
      <c r="K75">
        <v>0</v>
      </c>
      <c r="L75">
        <v>0</v>
      </c>
      <c r="M75">
        <v>0</v>
      </c>
      <c r="N75">
        <v>0</v>
      </c>
      <c r="O75">
        <v>0</v>
      </c>
      <c r="P75">
        <v>0</v>
      </c>
      <c r="Q75">
        <v>0</v>
      </c>
      <c r="R75">
        <v>0</v>
      </c>
      <c r="S75">
        <v>0</v>
      </c>
      <c r="T75">
        <v>0</v>
      </c>
      <c r="U75">
        <v>0</v>
      </c>
      <c r="V75">
        <v>0</v>
      </c>
      <c r="W75">
        <v>0</v>
      </c>
      <c r="X75">
        <v>0</v>
      </c>
      <c r="Y75">
        <v>0</v>
      </c>
      <c r="Z75">
        <v>0</v>
      </c>
      <c r="AA75">
        <v>0</v>
      </c>
      <c r="AB75">
        <v>0</v>
      </c>
      <c r="AC75">
        <v>0</v>
      </c>
      <c r="AD75">
        <v>0</v>
      </c>
      <c r="AE75">
        <v>0</v>
      </c>
      <c r="AF75">
        <v>0</v>
      </c>
      <c r="AG75">
        <v>0</v>
      </c>
      <c r="AH75">
        <v>0</v>
      </c>
      <c r="AI75">
        <v>0</v>
      </c>
      <c r="AJ75">
        <v>0</v>
      </c>
      <c r="AK75">
        <v>0</v>
      </c>
      <c r="AL75">
        <v>0</v>
      </c>
      <c r="AM75">
        <v>0</v>
      </c>
      <c r="AN75">
        <v>0</v>
      </c>
      <c r="AO75">
        <v>0</v>
      </c>
      <c r="AP75">
        <v>0</v>
      </c>
      <c r="AQ75">
        <v>0</v>
      </c>
      <c r="AR75">
        <v>0</v>
      </c>
      <c r="AS75">
        <v>0</v>
      </c>
      <c r="AT75">
        <v>0</v>
      </c>
      <c r="AU75">
        <v>0</v>
      </c>
      <c r="AV75">
        <v>0</v>
      </c>
      <c r="AW75">
        <v>0</v>
      </c>
      <c r="AX75">
        <v>0</v>
      </c>
      <c r="AY75">
        <v>0</v>
      </c>
      <c r="AZ75">
        <v>0</v>
      </c>
      <c r="BA75">
        <v>0</v>
      </c>
      <c r="BB75">
        <v>0</v>
      </c>
    </row>
    <row r="76" spans="1:54" ht="20.399999999999999" x14ac:dyDescent="0.25">
      <c r="B76" t="str">
        <f t="shared" si="3"/>
        <v>Dundee City2016-17</v>
      </c>
      <c r="C76" s="20" t="s">
        <v>7</v>
      </c>
      <c r="D76" s="14" t="s">
        <v>276</v>
      </c>
      <c r="E76">
        <v>0</v>
      </c>
      <c r="F76">
        <v>0</v>
      </c>
      <c r="G76">
        <v>0</v>
      </c>
      <c r="H76">
        <v>0</v>
      </c>
      <c r="I76">
        <v>0</v>
      </c>
      <c r="J76">
        <v>0</v>
      </c>
      <c r="K76">
        <v>0</v>
      </c>
      <c r="L76">
        <v>0</v>
      </c>
      <c r="M76">
        <v>0</v>
      </c>
      <c r="N76">
        <v>0</v>
      </c>
      <c r="O76">
        <v>0</v>
      </c>
      <c r="P76">
        <v>0</v>
      </c>
      <c r="Q76">
        <v>0</v>
      </c>
      <c r="R76">
        <v>0</v>
      </c>
      <c r="S76">
        <v>0</v>
      </c>
      <c r="T76">
        <v>0</v>
      </c>
      <c r="U76">
        <v>0</v>
      </c>
      <c r="V76">
        <v>0</v>
      </c>
      <c r="W76">
        <v>0</v>
      </c>
      <c r="X76">
        <v>0</v>
      </c>
      <c r="Y76">
        <v>0</v>
      </c>
      <c r="Z76">
        <v>0</v>
      </c>
      <c r="AA76">
        <v>0</v>
      </c>
      <c r="AB76">
        <v>0</v>
      </c>
      <c r="AC76">
        <v>0</v>
      </c>
      <c r="AD76">
        <v>0</v>
      </c>
      <c r="AE76">
        <v>0</v>
      </c>
      <c r="AF76">
        <v>0</v>
      </c>
      <c r="AG76">
        <v>0</v>
      </c>
      <c r="AH76">
        <v>0</v>
      </c>
      <c r="AI76">
        <v>0</v>
      </c>
      <c r="AJ76">
        <v>0</v>
      </c>
      <c r="AK76">
        <v>0</v>
      </c>
      <c r="AL76">
        <v>0</v>
      </c>
      <c r="AM76">
        <v>0</v>
      </c>
      <c r="AN76">
        <v>0</v>
      </c>
      <c r="AO76">
        <v>0</v>
      </c>
      <c r="AP76">
        <v>0</v>
      </c>
      <c r="AQ76">
        <v>0</v>
      </c>
      <c r="AR76">
        <v>0</v>
      </c>
      <c r="AS76">
        <v>0</v>
      </c>
      <c r="AT76">
        <v>0</v>
      </c>
      <c r="AU76">
        <v>0</v>
      </c>
      <c r="AV76">
        <v>0</v>
      </c>
      <c r="AW76">
        <v>0</v>
      </c>
      <c r="AX76">
        <v>0</v>
      </c>
      <c r="AY76">
        <v>0</v>
      </c>
      <c r="AZ76">
        <v>0</v>
      </c>
      <c r="BA76">
        <v>0</v>
      </c>
      <c r="BB76">
        <v>0</v>
      </c>
    </row>
    <row r="77" spans="1:54" ht="20.399999999999999" x14ac:dyDescent="0.25">
      <c r="B77" t="str">
        <f t="shared" si="3"/>
        <v>East Ayrshire2016-17</v>
      </c>
      <c r="C77" s="20" t="s">
        <v>8</v>
      </c>
      <c r="D77" s="14" t="s">
        <v>276</v>
      </c>
      <c r="E77">
        <v>0</v>
      </c>
      <c r="F77">
        <v>0</v>
      </c>
      <c r="G77">
        <v>0</v>
      </c>
      <c r="H77">
        <v>0</v>
      </c>
      <c r="I77">
        <v>0</v>
      </c>
      <c r="J77">
        <v>0</v>
      </c>
      <c r="K77">
        <v>0</v>
      </c>
      <c r="L77">
        <v>0</v>
      </c>
      <c r="M77">
        <v>0</v>
      </c>
      <c r="N77">
        <v>0</v>
      </c>
      <c r="O77">
        <v>0</v>
      </c>
      <c r="P77">
        <v>0</v>
      </c>
      <c r="Q77">
        <v>0</v>
      </c>
      <c r="R77">
        <v>0</v>
      </c>
      <c r="S77">
        <v>0</v>
      </c>
      <c r="T77">
        <v>0</v>
      </c>
      <c r="U77">
        <v>0</v>
      </c>
      <c r="V77">
        <v>0</v>
      </c>
      <c r="W77">
        <v>0</v>
      </c>
      <c r="X77">
        <v>0</v>
      </c>
      <c r="Y77">
        <v>0</v>
      </c>
      <c r="Z77">
        <v>0</v>
      </c>
      <c r="AA77">
        <v>0</v>
      </c>
      <c r="AB77">
        <v>0</v>
      </c>
      <c r="AC77">
        <v>0</v>
      </c>
      <c r="AD77">
        <v>0</v>
      </c>
      <c r="AE77">
        <v>0</v>
      </c>
      <c r="AF77">
        <v>0</v>
      </c>
      <c r="AG77">
        <v>0</v>
      </c>
      <c r="AH77">
        <v>0</v>
      </c>
      <c r="AI77">
        <v>0</v>
      </c>
      <c r="AJ77">
        <v>0</v>
      </c>
      <c r="AK77">
        <v>0</v>
      </c>
      <c r="AL77">
        <v>0</v>
      </c>
      <c r="AM77">
        <v>0</v>
      </c>
      <c r="AN77">
        <v>0</v>
      </c>
      <c r="AO77">
        <v>0</v>
      </c>
      <c r="AP77">
        <v>0</v>
      </c>
      <c r="AQ77">
        <v>0</v>
      </c>
      <c r="AR77">
        <v>0</v>
      </c>
      <c r="AS77">
        <v>0</v>
      </c>
      <c r="AT77">
        <v>0</v>
      </c>
      <c r="AU77">
        <v>0</v>
      </c>
      <c r="AV77">
        <v>0</v>
      </c>
      <c r="AW77">
        <v>0</v>
      </c>
      <c r="AX77">
        <v>0</v>
      </c>
      <c r="AY77">
        <v>0</v>
      </c>
      <c r="AZ77">
        <v>0</v>
      </c>
      <c r="BA77">
        <v>0</v>
      </c>
      <c r="BB77">
        <v>0</v>
      </c>
    </row>
    <row r="78" spans="1:54" ht="30.6" x14ac:dyDescent="0.25">
      <c r="B78" t="str">
        <f t="shared" si="3"/>
        <v>East Dunbartonshire2016-17</v>
      </c>
      <c r="C78" s="20" t="s">
        <v>9</v>
      </c>
      <c r="D78" s="14" t="s">
        <v>276</v>
      </c>
      <c r="E78">
        <v>0</v>
      </c>
      <c r="F78">
        <v>0</v>
      </c>
      <c r="G78">
        <v>0</v>
      </c>
      <c r="H78">
        <v>0</v>
      </c>
      <c r="I78">
        <v>0</v>
      </c>
      <c r="J78">
        <v>0</v>
      </c>
      <c r="K78">
        <v>0</v>
      </c>
      <c r="L78">
        <v>0</v>
      </c>
      <c r="M78">
        <v>0</v>
      </c>
      <c r="N78">
        <v>0</v>
      </c>
      <c r="O78">
        <v>0</v>
      </c>
      <c r="P78">
        <v>0</v>
      </c>
      <c r="Q78">
        <v>0</v>
      </c>
      <c r="R78">
        <v>0</v>
      </c>
      <c r="S78">
        <v>0</v>
      </c>
      <c r="T78">
        <v>0</v>
      </c>
      <c r="U78">
        <v>0</v>
      </c>
      <c r="V78">
        <v>0</v>
      </c>
      <c r="W78">
        <v>0</v>
      </c>
      <c r="X78">
        <v>0</v>
      </c>
      <c r="Y78">
        <v>0</v>
      </c>
      <c r="Z78">
        <v>0</v>
      </c>
      <c r="AA78">
        <v>0</v>
      </c>
      <c r="AB78">
        <v>0</v>
      </c>
      <c r="AC78">
        <v>0</v>
      </c>
      <c r="AD78">
        <v>0</v>
      </c>
      <c r="AE78">
        <v>0</v>
      </c>
      <c r="AF78">
        <v>0</v>
      </c>
      <c r="AG78">
        <v>0</v>
      </c>
      <c r="AH78">
        <v>0</v>
      </c>
      <c r="AI78">
        <v>0</v>
      </c>
      <c r="AJ78">
        <v>0</v>
      </c>
      <c r="AK78">
        <v>0</v>
      </c>
      <c r="AL78">
        <v>0</v>
      </c>
      <c r="AM78">
        <v>0</v>
      </c>
      <c r="AN78">
        <v>0</v>
      </c>
      <c r="AO78">
        <v>0</v>
      </c>
      <c r="AP78">
        <v>0</v>
      </c>
      <c r="AQ78">
        <v>0</v>
      </c>
      <c r="AR78">
        <v>0</v>
      </c>
      <c r="AS78">
        <v>0</v>
      </c>
      <c r="AT78">
        <v>0</v>
      </c>
      <c r="AU78">
        <v>0</v>
      </c>
      <c r="AV78">
        <v>0</v>
      </c>
      <c r="AW78">
        <v>0</v>
      </c>
      <c r="AX78">
        <v>0</v>
      </c>
      <c r="AY78">
        <v>0</v>
      </c>
      <c r="AZ78">
        <v>0</v>
      </c>
      <c r="BA78">
        <v>0</v>
      </c>
      <c r="BB78">
        <v>0</v>
      </c>
    </row>
    <row r="79" spans="1:54" ht="20.399999999999999" x14ac:dyDescent="0.25">
      <c r="B79" t="str">
        <f t="shared" si="3"/>
        <v>East Lothian2016-17</v>
      </c>
      <c r="C79" s="20" t="s">
        <v>10</v>
      </c>
      <c r="D79" s="14" t="s">
        <v>276</v>
      </c>
      <c r="E79">
        <v>0</v>
      </c>
      <c r="F79">
        <v>0</v>
      </c>
      <c r="G79">
        <v>0</v>
      </c>
      <c r="H79">
        <v>0</v>
      </c>
      <c r="I79">
        <v>0</v>
      </c>
      <c r="J79">
        <v>0</v>
      </c>
      <c r="K79">
        <v>0</v>
      </c>
      <c r="L79">
        <v>0</v>
      </c>
      <c r="M79">
        <v>0</v>
      </c>
      <c r="N79">
        <v>0</v>
      </c>
      <c r="O79">
        <v>0</v>
      </c>
      <c r="P79">
        <v>0</v>
      </c>
      <c r="Q79">
        <v>0</v>
      </c>
      <c r="R79">
        <v>0</v>
      </c>
      <c r="S79">
        <v>0</v>
      </c>
      <c r="T79">
        <v>0</v>
      </c>
      <c r="U79">
        <v>0</v>
      </c>
      <c r="V79">
        <v>0</v>
      </c>
      <c r="W79">
        <v>0</v>
      </c>
      <c r="X79">
        <v>0</v>
      </c>
      <c r="Y79">
        <v>0</v>
      </c>
      <c r="Z79">
        <v>0</v>
      </c>
      <c r="AA79">
        <v>0</v>
      </c>
      <c r="AB79">
        <v>0</v>
      </c>
      <c r="AC79">
        <v>0</v>
      </c>
      <c r="AD79">
        <v>0</v>
      </c>
      <c r="AE79">
        <v>0</v>
      </c>
      <c r="AF79">
        <v>0</v>
      </c>
      <c r="AG79">
        <v>0</v>
      </c>
      <c r="AH79">
        <v>0</v>
      </c>
      <c r="AI79">
        <v>0</v>
      </c>
      <c r="AJ79">
        <v>0</v>
      </c>
      <c r="AK79">
        <v>0</v>
      </c>
      <c r="AL79">
        <v>0</v>
      </c>
      <c r="AM79">
        <v>0</v>
      </c>
      <c r="AN79">
        <v>0</v>
      </c>
      <c r="AO79">
        <v>0</v>
      </c>
      <c r="AP79">
        <v>0</v>
      </c>
      <c r="AQ79">
        <v>0</v>
      </c>
      <c r="AR79">
        <v>0</v>
      </c>
      <c r="AS79">
        <v>0</v>
      </c>
      <c r="AT79">
        <v>0</v>
      </c>
      <c r="AU79">
        <v>0</v>
      </c>
      <c r="AV79">
        <v>0</v>
      </c>
      <c r="AW79">
        <v>0</v>
      </c>
      <c r="AX79">
        <v>0</v>
      </c>
      <c r="AY79">
        <v>0</v>
      </c>
      <c r="AZ79">
        <v>0</v>
      </c>
      <c r="BA79">
        <v>0</v>
      </c>
      <c r="BB79">
        <v>0</v>
      </c>
    </row>
    <row r="80" spans="1:54" ht="30.6" x14ac:dyDescent="0.25">
      <c r="B80" t="str">
        <f t="shared" si="3"/>
        <v>East Renfrewshire2016-17</v>
      </c>
      <c r="C80" s="20" t="s">
        <v>11</v>
      </c>
      <c r="D80" s="14" t="s">
        <v>276</v>
      </c>
      <c r="E80">
        <v>0</v>
      </c>
      <c r="F80">
        <v>0</v>
      </c>
      <c r="G80">
        <v>0</v>
      </c>
      <c r="H80">
        <v>0</v>
      </c>
      <c r="I80">
        <v>0</v>
      </c>
      <c r="J80">
        <v>0</v>
      </c>
      <c r="K80">
        <v>0</v>
      </c>
      <c r="L80">
        <v>0</v>
      </c>
      <c r="M80">
        <v>0</v>
      </c>
      <c r="N80">
        <v>0</v>
      </c>
      <c r="O80">
        <v>0</v>
      </c>
      <c r="P80">
        <v>0</v>
      </c>
      <c r="Q80">
        <v>0</v>
      </c>
      <c r="R80">
        <v>0</v>
      </c>
      <c r="S80">
        <v>0</v>
      </c>
      <c r="T80">
        <v>0</v>
      </c>
      <c r="U80">
        <v>0</v>
      </c>
      <c r="V80">
        <v>0</v>
      </c>
      <c r="W80">
        <v>0</v>
      </c>
      <c r="X80">
        <v>0</v>
      </c>
      <c r="Y80">
        <v>0</v>
      </c>
      <c r="Z80">
        <v>0</v>
      </c>
      <c r="AA80">
        <v>0</v>
      </c>
      <c r="AB80">
        <v>0</v>
      </c>
      <c r="AC80">
        <v>0</v>
      </c>
      <c r="AD80">
        <v>0</v>
      </c>
      <c r="AE80">
        <v>1</v>
      </c>
      <c r="AF80">
        <v>6710.25</v>
      </c>
      <c r="AG80">
        <v>0</v>
      </c>
      <c r="AH80">
        <v>0</v>
      </c>
      <c r="AI80">
        <v>0</v>
      </c>
      <c r="AJ80">
        <v>0</v>
      </c>
      <c r="AK80">
        <v>0</v>
      </c>
      <c r="AL80">
        <v>0</v>
      </c>
      <c r="AM80">
        <v>0</v>
      </c>
      <c r="AN80">
        <v>0</v>
      </c>
      <c r="AO80">
        <v>0</v>
      </c>
      <c r="AP80">
        <v>0</v>
      </c>
      <c r="AQ80">
        <v>0</v>
      </c>
      <c r="AR80">
        <v>0</v>
      </c>
      <c r="AS80">
        <v>0</v>
      </c>
      <c r="AT80">
        <v>0</v>
      </c>
      <c r="AU80">
        <v>0</v>
      </c>
      <c r="AV80">
        <v>0</v>
      </c>
      <c r="AW80">
        <v>0</v>
      </c>
      <c r="AX80">
        <v>0</v>
      </c>
      <c r="AY80">
        <v>1</v>
      </c>
      <c r="AZ80">
        <v>6710.25</v>
      </c>
      <c r="BA80">
        <v>0</v>
      </c>
      <c r="BB80">
        <v>0</v>
      </c>
    </row>
    <row r="81" spans="2:54" s="50" customFormat="1" ht="20.399999999999999" x14ac:dyDescent="0.25">
      <c r="B81" s="50" t="str">
        <f t="shared" si="3"/>
        <v>Edinburgh, City of2016-17</v>
      </c>
      <c r="C81" s="51" t="s">
        <v>12</v>
      </c>
      <c r="D81" s="52" t="s">
        <v>276</v>
      </c>
      <c r="E81" s="50">
        <v>0</v>
      </c>
      <c r="F81" s="50">
        <v>0</v>
      </c>
      <c r="G81" s="50">
        <v>0</v>
      </c>
      <c r="H81" s="50">
        <v>0</v>
      </c>
      <c r="I81" s="50">
        <v>0</v>
      </c>
      <c r="J81" s="50">
        <v>0</v>
      </c>
      <c r="K81" s="50">
        <v>0</v>
      </c>
      <c r="L81" s="50">
        <v>0</v>
      </c>
      <c r="M81" s="50">
        <v>0</v>
      </c>
      <c r="N81" s="50">
        <v>0</v>
      </c>
      <c r="O81" s="50">
        <v>0</v>
      </c>
      <c r="P81" s="50">
        <v>0</v>
      </c>
      <c r="Q81" s="50">
        <v>0</v>
      </c>
      <c r="R81" s="50">
        <v>0</v>
      </c>
      <c r="S81" s="50">
        <v>0</v>
      </c>
      <c r="T81" s="50">
        <v>0</v>
      </c>
      <c r="U81" s="50">
        <v>0</v>
      </c>
      <c r="V81" s="50">
        <v>0</v>
      </c>
      <c r="W81" s="50">
        <v>0</v>
      </c>
      <c r="X81" s="50">
        <v>0</v>
      </c>
      <c r="Y81" s="50">
        <v>0</v>
      </c>
      <c r="Z81" s="50">
        <v>0</v>
      </c>
      <c r="AA81" s="50">
        <v>0</v>
      </c>
      <c r="AB81" s="50">
        <v>0</v>
      </c>
      <c r="AC81" s="50">
        <v>0</v>
      </c>
      <c r="AD81" s="50">
        <v>0</v>
      </c>
      <c r="AE81" s="50">
        <v>0</v>
      </c>
      <c r="AF81" s="50">
        <v>0</v>
      </c>
      <c r="AG81" s="50">
        <v>0</v>
      </c>
      <c r="AH81" s="50">
        <v>0</v>
      </c>
      <c r="AI81" s="50">
        <v>0</v>
      </c>
      <c r="AJ81" s="50">
        <v>0</v>
      </c>
      <c r="AK81" s="50">
        <v>0</v>
      </c>
      <c r="AL81" s="50">
        <v>0</v>
      </c>
      <c r="AM81" s="50">
        <v>0</v>
      </c>
      <c r="AN81" s="50">
        <v>0</v>
      </c>
      <c r="AO81" s="50">
        <v>0</v>
      </c>
      <c r="AP81" s="50">
        <v>0</v>
      </c>
      <c r="AQ81" s="50">
        <v>0</v>
      </c>
      <c r="AR81" s="50">
        <v>0</v>
      </c>
      <c r="AS81" s="50">
        <v>0</v>
      </c>
      <c r="AT81" s="50">
        <v>0</v>
      </c>
      <c r="AU81" s="50">
        <v>0</v>
      </c>
      <c r="AV81" s="50">
        <v>0</v>
      </c>
      <c r="AW81" s="50">
        <v>0</v>
      </c>
      <c r="AX81" s="50">
        <v>0</v>
      </c>
      <c r="AY81" s="50">
        <v>0</v>
      </c>
      <c r="AZ81" s="50">
        <v>0</v>
      </c>
      <c r="BA81" s="50">
        <v>0</v>
      </c>
      <c r="BB81" s="50">
        <v>0</v>
      </c>
    </row>
    <row r="82" spans="2:54" x14ac:dyDescent="0.25">
      <c r="B82" t="str">
        <f t="shared" si="3"/>
        <v>Falkirk2016-17</v>
      </c>
      <c r="C82" s="20" t="s">
        <v>14</v>
      </c>
      <c r="D82" s="14" t="s">
        <v>276</v>
      </c>
      <c r="E82">
        <v>0</v>
      </c>
      <c r="F82">
        <v>0</v>
      </c>
      <c r="G82">
        <v>0</v>
      </c>
      <c r="H82">
        <v>0</v>
      </c>
      <c r="I82">
        <v>0</v>
      </c>
      <c r="J82">
        <v>0</v>
      </c>
      <c r="K82">
        <v>0</v>
      </c>
      <c r="L82">
        <v>0</v>
      </c>
      <c r="M82">
        <v>0</v>
      </c>
      <c r="N82">
        <v>0</v>
      </c>
      <c r="O82">
        <v>0</v>
      </c>
      <c r="P82">
        <v>0</v>
      </c>
      <c r="Q82">
        <v>0</v>
      </c>
      <c r="R82">
        <v>0</v>
      </c>
      <c r="S82">
        <v>0</v>
      </c>
      <c r="T82">
        <v>0</v>
      </c>
      <c r="U82">
        <v>0</v>
      </c>
      <c r="V82">
        <v>0</v>
      </c>
      <c r="W82">
        <v>0</v>
      </c>
      <c r="X82">
        <v>0</v>
      </c>
      <c r="Y82">
        <v>0</v>
      </c>
      <c r="Z82">
        <v>0</v>
      </c>
      <c r="AA82">
        <v>0</v>
      </c>
      <c r="AB82">
        <v>0</v>
      </c>
      <c r="AC82">
        <v>0</v>
      </c>
      <c r="AD82">
        <v>0</v>
      </c>
      <c r="AE82">
        <v>0</v>
      </c>
      <c r="AF82">
        <v>0</v>
      </c>
      <c r="AG82">
        <v>0</v>
      </c>
      <c r="AH82">
        <v>0</v>
      </c>
      <c r="AI82">
        <v>0</v>
      </c>
      <c r="AJ82">
        <v>0</v>
      </c>
      <c r="AK82">
        <v>0</v>
      </c>
      <c r="AL82">
        <v>0</v>
      </c>
      <c r="AM82">
        <v>0</v>
      </c>
      <c r="AN82">
        <v>0</v>
      </c>
      <c r="AO82">
        <v>0</v>
      </c>
      <c r="AP82">
        <v>0</v>
      </c>
      <c r="AQ82">
        <v>0</v>
      </c>
      <c r="AR82">
        <v>0</v>
      </c>
      <c r="AS82">
        <v>0</v>
      </c>
      <c r="AT82">
        <v>0</v>
      </c>
      <c r="AU82">
        <v>0</v>
      </c>
      <c r="AV82">
        <v>0</v>
      </c>
      <c r="AW82">
        <v>0</v>
      </c>
      <c r="AX82">
        <v>0</v>
      </c>
      <c r="AY82">
        <v>0</v>
      </c>
      <c r="AZ82">
        <v>0</v>
      </c>
      <c r="BA82">
        <v>0</v>
      </c>
      <c r="BB82">
        <v>0</v>
      </c>
    </row>
    <row r="83" spans="2:54" x14ac:dyDescent="0.25">
      <c r="B83" t="str">
        <f t="shared" si="3"/>
        <v>Fife2016-17</v>
      </c>
      <c r="C83" s="20" t="s">
        <v>15</v>
      </c>
      <c r="D83" s="14" t="s">
        <v>276</v>
      </c>
      <c r="E83">
        <v>0</v>
      </c>
      <c r="F83">
        <v>0</v>
      </c>
      <c r="G83">
        <v>0</v>
      </c>
      <c r="H83">
        <v>0</v>
      </c>
      <c r="I83">
        <v>0</v>
      </c>
      <c r="J83">
        <v>0</v>
      </c>
      <c r="K83">
        <v>0</v>
      </c>
      <c r="L83">
        <v>0</v>
      </c>
      <c r="M83">
        <v>0</v>
      </c>
      <c r="N83">
        <v>0</v>
      </c>
      <c r="O83">
        <v>0</v>
      </c>
      <c r="P83">
        <v>0</v>
      </c>
      <c r="Q83">
        <v>0</v>
      </c>
      <c r="R83">
        <v>0</v>
      </c>
      <c r="S83">
        <v>0</v>
      </c>
      <c r="T83">
        <v>0</v>
      </c>
      <c r="U83">
        <v>0</v>
      </c>
      <c r="V83">
        <v>0</v>
      </c>
      <c r="W83">
        <v>0</v>
      </c>
      <c r="X83">
        <v>0</v>
      </c>
      <c r="Y83">
        <v>0</v>
      </c>
      <c r="Z83">
        <v>0</v>
      </c>
      <c r="AA83">
        <v>0</v>
      </c>
      <c r="AB83">
        <v>0</v>
      </c>
      <c r="AC83">
        <v>0</v>
      </c>
      <c r="AD83">
        <v>0</v>
      </c>
      <c r="AE83">
        <v>0</v>
      </c>
      <c r="AF83">
        <v>0</v>
      </c>
      <c r="AG83">
        <v>0</v>
      </c>
      <c r="AH83">
        <v>0</v>
      </c>
      <c r="AI83">
        <v>3</v>
      </c>
      <c r="AJ83">
        <v>0</v>
      </c>
      <c r="AK83">
        <v>0</v>
      </c>
      <c r="AL83">
        <v>0</v>
      </c>
      <c r="AM83">
        <v>0</v>
      </c>
      <c r="AN83">
        <v>0</v>
      </c>
      <c r="AO83">
        <v>0</v>
      </c>
      <c r="AP83">
        <v>0</v>
      </c>
      <c r="AQ83">
        <v>0</v>
      </c>
      <c r="AR83">
        <v>0</v>
      </c>
      <c r="AS83">
        <v>3</v>
      </c>
      <c r="AT83">
        <v>0</v>
      </c>
      <c r="AU83">
        <v>0</v>
      </c>
      <c r="AV83">
        <v>0</v>
      </c>
      <c r="AW83">
        <v>0</v>
      </c>
      <c r="AX83">
        <v>0</v>
      </c>
      <c r="AY83">
        <v>0</v>
      </c>
      <c r="AZ83">
        <v>0</v>
      </c>
      <c r="BA83">
        <v>0</v>
      </c>
      <c r="BB83">
        <v>0</v>
      </c>
    </row>
    <row r="84" spans="2:54" ht="20.399999999999999" x14ac:dyDescent="0.25">
      <c r="B84" t="str">
        <f t="shared" si="3"/>
        <v>Glasgow City2016-17</v>
      </c>
      <c r="C84" s="20" t="s">
        <v>16</v>
      </c>
      <c r="D84" s="14" t="s">
        <v>276</v>
      </c>
      <c r="E84">
        <v>13</v>
      </c>
      <c r="F84">
        <v>230965.06</v>
      </c>
      <c r="G84">
        <v>0</v>
      </c>
      <c r="H84">
        <v>0</v>
      </c>
      <c r="I84">
        <v>0</v>
      </c>
      <c r="J84">
        <v>0</v>
      </c>
      <c r="K84">
        <v>0</v>
      </c>
      <c r="L84">
        <v>0</v>
      </c>
      <c r="M84">
        <v>0</v>
      </c>
      <c r="N84">
        <v>0</v>
      </c>
      <c r="O84">
        <v>0</v>
      </c>
      <c r="P84">
        <v>0</v>
      </c>
      <c r="Q84">
        <v>0</v>
      </c>
      <c r="R84">
        <v>0</v>
      </c>
      <c r="S84">
        <v>0</v>
      </c>
      <c r="T84">
        <v>0</v>
      </c>
      <c r="U84">
        <v>0</v>
      </c>
      <c r="V84">
        <v>0</v>
      </c>
      <c r="W84">
        <v>0</v>
      </c>
      <c r="X84">
        <v>0</v>
      </c>
      <c r="Y84">
        <v>59</v>
      </c>
      <c r="Z84">
        <v>89613.84</v>
      </c>
      <c r="AA84">
        <v>0</v>
      </c>
      <c r="AB84">
        <v>0</v>
      </c>
      <c r="AC84">
        <v>0</v>
      </c>
      <c r="AD84">
        <v>0</v>
      </c>
      <c r="AE84">
        <v>0</v>
      </c>
      <c r="AF84">
        <v>0</v>
      </c>
      <c r="AG84">
        <v>0</v>
      </c>
      <c r="AH84">
        <v>0</v>
      </c>
      <c r="AI84">
        <v>16</v>
      </c>
      <c r="AJ84">
        <v>575266.69999999995</v>
      </c>
      <c r="AK84">
        <v>0</v>
      </c>
      <c r="AL84">
        <v>0</v>
      </c>
      <c r="AM84">
        <v>0</v>
      </c>
      <c r="AN84">
        <v>0</v>
      </c>
      <c r="AO84">
        <v>0</v>
      </c>
      <c r="AP84">
        <v>0</v>
      </c>
      <c r="AQ84">
        <v>13</v>
      </c>
      <c r="AR84">
        <v>0</v>
      </c>
      <c r="AS84">
        <v>88</v>
      </c>
      <c r="AT84">
        <v>895845.6</v>
      </c>
      <c r="AU84">
        <v>0</v>
      </c>
      <c r="AV84">
        <v>0</v>
      </c>
      <c r="AW84">
        <v>0</v>
      </c>
      <c r="AX84">
        <v>0</v>
      </c>
      <c r="AY84">
        <v>0</v>
      </c>
      <c r="AZ84">
        <v>0</v>
      </c>
      <c r="BA84">
        <v>13</v>
      </c>
      <c r="BB84">
        <v>0</v>
      </c>
    </row>
    <row r="85" spans="2:54" x14ac:dyDescent="0.25">
      <c r="B85" t="str">
        <f t="shared" si="3"/>
        <v>Highland2016-17</v>
      </c>
      <c r="C85" s="20" t="s">
        <v>17</v>
      </c>
      <c r="D85" s="14" t="s">
        <v>276</v>
      </c>
      <c r="E85">
        <v>14</v>
      </c>
      <c r="F85">
        <v>0</v>
      </c>
      <c r="G85">
        <v>0</v>
      </c>
      <c r="H85">
        <v>0</v>
      </c>
      <c r="I85">
        <v>0</v>
      </c>
      <c r="J85">
        <v>0</v>
      </c>
      <c r="K85">
        <v>0</v>
      </c>
      <c r="L85">
        <v>0</v>
      </c>
      <c r="M85">
        <v>0</v>
      </c>
      <c r="N85">
        <v>0</v>
      </c>
      <c r="O85">
        <v>0</v>
      </c>
      <c r="P85">
        <v>0</v>
      </c>
      <c r="Q85">
        <v>0</v>
      </c>
      <c r="R85">
        <v>0</v>
      </c>
      <c r="S85">
        <v>0</v>
      </c>
      <c r="T85">
        <v>0</v>
      </c>
      <c r="U85">
        <v>0</v>
      </c>
      <c r="V85">
        <v>0</v>
      </c>
      <c r="W85">
        <v>0</v>
      </c>
      <c r="X85">
        <v>0</v>
      </c>
      <c r="Y85">
        <v>0</v>
      </c>
      <c r="Z85">
        <v>0</v>
      </c>
      <c r="AA85">
        <v>0</v>
      </c>
      <c r="AB85">
        <v>0</v>
      </c>
      <c r="AC85">
        <v>0</v>
      </c>
      <c r="AD85">
        <v>0</v>
      </c>
      <c r="AE85">
        <v>0</v>
      </c>
      <c r="AF85">
        <v>0</v>
      </c>
      <c r="AG85">
        <v>0</v>
      </c>
      <c r="AH85">
        <v>0</v>
      </c>
      <c r="AI85">
        <v>0</v>
      </c>
      <c r="AJ85">
        <v>0</v>
      </c>
      <c r="AK85">
        <v>0</v>
      </c>
      <c r="AL85">
        <v>0</v>
      </c>
      <c r="AM85">
        <v>0</v>
      </c>
      <c r="AN85">
        <v>0</v>
      </c>
      <c r="AO85">
        <v>0</v>
      </c>
      <c r="AP85">
        <v>0</v>
      </c>
      <c r="AQ85">
        <v>0</v>
      </c>
      <c r="AR85">
        <v>0</v>
      </c>
      <c r="AS85">
        <v>14</v>
      </c>
      <c r="AT85">
        <v>0</v>
      </c>
      <c r="AU85">
        <v>0</v>
      </c>
      <c r="AV85">
        <v>0</v>
      </c>
      <c r="AW85">
        <v>0</v>
      </c>
      <c r="AX85">
        <v>0</v>
      </c>
      <c r="AY85">
        <v>0</v>
      </c>
      <c r="AZ85">
        <v>0</v>
      </c>
      <c r="BA85">
        <v>0</v>
      </c>
      <c r="BB85">
        <v>0</v>
      </c>
    </row>
    <row r="86" spans="2:54" x14ac:dyDescent="0.25">
      <c r="B86" t="str">
        <f t="shared" si="3"/>
        <v>Inverclyde2016-17</v>
      </c>
      <c r="C86" s="20" t="s">
        <v>18</v>
      </c>
      <c r="D86" s="14" t="s">
        <v>276</v>
      </c>
      <c r="E86">
        <v>0</v>
      </c>
      <c r="F86">
        <v>0</v>
      </c>
      <c r="G86">
        <v>0</v>
      </c>
      <c r="H86">
        <v>0</v>
      </c>
      <c r="I86">
        <v>0</v>
      </c>
      <c r="J86">
        <v>0</v>
      </c>
      <c r="K86">
        <v>0</v>
      </c>
      <c r="L86">
        <v>0</v>
      </c>
      <c r="M86">
        <v>0</v>
      </c>
      <c r="N86">
        <v>0</v>
      </c>
      <c r="O86">
        <v>0</v>
      </c>
      <c r="P86">
        <v>0</v>
      </c>
      <c r="Q86">
        <v>0</v>
      </c>
      <c r="R86">
        <v>0</v>
      </c>
      <c r="S86">
        <v>0</v>
      </c>
      <c r="T86">
        <v>0</v>
      </c>
      <c r="U86">
        <v>0</v>
      </c>
      <c r="V86">
        <v>0</v>
      </c>
      <c r="W86">
        <v>0</v>
      </c>
      <c r="X86">
        <v>0</v>
      </c>
      <c r="Y86">
        <v>0</v>
      </c>
      <c r="Z86">
        <v>0</v>
      </c>
      <c r="AA86">
        <v>0</v>
      </c>
      <c r="AB86">
        <v>0</v>
      </c>
      <c r="AC86">
        <v>0</v>
      </c>
      <c r="AD86">
        <v>0</v>
      </c>
      <c r="AE86">
        <v>0</v>
      </c>
      <c r="AF86">
        <v>0</v>
      </c>
      <c r="AG86">
        <v>0</v>
      </c>
      <c r="AH86">
        <v>0</v>
      </c>
      <c r="AI86">
        <v>0</v>
      </c>
      <c r="AJ86">
        <v>0</v>
      </c>
      <c r="AK86">
        <v>0</v>
      </c>
      <c r="AL86">
        <v>0</v>
      </c>
      <c r="AM86">
        <v>0</v>
      </c>
      <c r="AN86">
        <v>0</v>
      </c>
      <c r="AO86">
        <v>0</v>
      </c>
      <c r="AP86">
        <v>0</v>
      </c>
      <c r="AQ86">
        <v>0</v>
      </c>
      <c r="AR86">
        <v>0</v>
      </c>
      <c r="AS86">
        <v>0</v>
      </c>
      <c r="AT86">
        <v>0</v>
      </c>
      <c r="AU86">
        <v>0</v>
      </c>
      <c r="AV86">
        <v>0</v>
      </c>
      <c r="AW86">
        <v>0</v>
      </c>
      <c r="AX86">
        <v>0</v>
      </c>
      <c r="AY86">
        <v>0</v>
      </c>
      <c r="AZ86">
        <v>0</v>
      </c>
      <c r="BA86">
        <v>0</v>
      </c>
      <c r="BB86">
        <v>0</v>
      </c>
    </row>
    <row r="87" spans="2:54" x14ac:dyDescent="0.25">
      <c r="B87" t="str">
        <f t="shared" si="3"/>
        <v>Midlothian2016-17</v>
      </c>
      <c r="C87" s="20" t="s">
        <v>19</v>
      </c>
      <c r="D87" s="14" t="s">
        <v>276</v>
      </c>
      <c r="E87">
        <v>3</v>
      </c>
      <c r="F87">
        <v>0</v>
      </c>
      <c r="G87">
        <v>0</v>
      </c>
      <c r="H87">
        <v>0</v>
      </c>
      <c r="I87">
        <v>0</v>
      </c>
      <c r="J87">
        <v>0</v>
      </c>
      <c r="K87">
        <v>0</v>
      </c>
      <c r="L87">
        <v>0</v>
      </c>
      <c r="M87">
        <v>0</v>
      </c>
      <c r="N87">
        <v>0</v>
      </c>
      <c r="O87">
        <v>0</v>
      </c>
      <c r="P87">
        <v>0</v>
      </c>
      <c r="Q87">
        <v>0</v>
      </c>
      <c r="R87">
        <v>0</v>
      </c>
      <c r="S87">
        <v>0</v>
      </c>
      <c r="T87">
        <v>0</v>
      </c>
      <c r="U87">
        <v>0</v>
      </c>
      <c r="V87">
        <v>0</v>
      </c>
      <c r="W87">
        <v>0</v>
      </c>
      <c r="X87">
        <v>0</v>
      </c>
      <c r="Y87">
        <v>0</v>
      </c>
      <c r="Z87">
        <v>0</v>
      </c>
      <c r="AA87">
        <v>0</v>
      </c>
      <c r="AB87">
        <v>0</v>
      </c>
      <c r="AC87">
        <v>0</v>
      </c>
      <c r="AD87">
        <v>0</v>
      </c>
      <c r="AE87">
        <v>0</v>
      </c>
      <c r="AF87">
        <v>0</v>
      </c>
      <c r="AG87">
        <v>0</v>
      </c>
      <c r="AH87">
        <v>0</v>
      </c>
      <c r="AI87">
        <v>3</v>
      </c>
      <c r="AJ87">
        <v>0</v>
      </c>
      <c r="AK87">
        <v>0</v>
      </c>
      <c r="AL87">
        <v>0</v>
      </c>
      <c r="AM87">
        <v>0</v>
      </c>
      <c r="AN87">
        <v>0</v>
      </c>
      <c r="AO87">
        <v>0</v>
      </c>
      <c r="AP87">
        <v>0</v>
      </c>
      <c r="AQ87">
        <v>5</v>
      </c>
      <c r="AR87">
        <v>20956.73</v>
      </c>
      <c r="AS87">
        <v>6</v>
      </c>
      <c r="AT87">
        <v>0</v>
      </c>
      <c r="AU87">
        <v>0</v>
      </c>
      <c r="AV87">
        <v>0</v>
      </c>
      <c r="AW87">
        <v>0</v>
      </c>
      <c r="AX87">
        <v>0</v>
      </c>
      <c r="AY87">
        <v>0</v>
      </c>
      <c r="AZ87">
        <v>0</v>
      </c>
      <c r="BA87">
        <v>5</v>
      </c>
      <c r="BB87">
        <v>20956.73</v>
      </c>
    </row>
    <row r="88" spans="2:54" x14ac:dyDescent="0.25">
      <c r="B88" t="str">
        <f t="shared" si="3"/>
        <v>Moray2016-17</v>
      </c>
      <c r="C88" s="20" t="s">
        <v>20</v>
      </c>
      <c r="D88" s="14" t="s">
        <v>276</v>
      </c>
      <c r="E88">
        <v>0</v>
      </c>
      <c r="F88">
        <v>0</v>
      </c>
      <c r="G88">
        <v>0</v>
      </c>
      <c r="H88">
        <v>0</v>
      </c>
      <c r="I88">
        <v>0</v>
      </c>
      <c r="J88">
        <v>0</v>
      </c>
      <c r="K88">
        <v>0</v>
      </c>
      <c r="L88">
        <v>0</v>
      </c>
      <c r="M88">
        <v>0</v>
      </c>
      <c r="N88">
        <v>0</v>
      </c>
      <c r="O88">
        <v>0</v>
      </c>
      <c r="P88">
        <v>0</v>
      </c>
      <c r="Q88">
        <v>0</v>
      </c>
      <c r="R88">
        <v>0</v>
      </c>
      <c r="S88">
        <v>0</v>
      </c>
      <c r="T88">
        <v>0</v>
      </c>
      <c r="U88">
        <v>0</v>
      </c>
      <c r="V88">
        <v>0</v>
      </c>
      <c r="W88">
        <v>0</v>
      </c>
      <c r="X88">
        <v>0</v>
      </c>
      <c r="Y88">
        <v>0</v>
      </c>
      <c r="Z88">
        <v>0</v>
      </c>
      <c r="AA88">
        <v>0</v>
      </c>
      <c r="AB88">
        <v>0</v>
      </c>
      <c r="AC88">
        <v>0</v>
      </c>
      <c r="AD88">
        <v>0</v>
      </c>
      <c r="AE88">
        <v>0</v>
      </c>
      <c r="AF88">
        <v>0</v>
      </c>
      <c r="AG88">
        <v>0</v>
      </c>
      <c r="AH88">
        <v>0</v>
      </c>
      <c r="AI88">
        <v>0</v>
      </c>
      <c r="AJ88">
        <v>0</v>
      </c>
      <c r="AK88">
        <v>0</v>
      </c>
      <c r="AL88">
        <v>0</v>
      </c>
      <c r="AM88">
        <v>0</v>
      </c>
      <c r="AN88">
        <v>0</v>
      </c>
      <c r="AO88">
        <v>0</v>
      </c>
      <c r="AP88">
        <v>0</v>
      </c>
      <c r="AQ88">
        <v>0</v>
      </c>
      <c r="AR88">
        <v>0</v>
      </c>
      <c r="AS88">
        <v>0</v>
      </c>
      <c r="AT88">
        <v>0</v>
      </c>
      <c r="AU88">
        <v>0</v>
      </c>
      <c r="AV88">
        <v>0</v>
      </c>
      <c r="AW88">
        <v>0</v>
      </c>
      <c r="AX88">
        <v>0</v>
      </c>
      <c r="AY88">
        <v>0</v>
      </c>
      <c r="AZ88">
        <v>0</v>
      </c>
      <c r="BA88">
        <v>0</v>
      </c>
      <c r="BB88">
        <v>0</v>
      </c>
    </row>
    <row r="89" spans="2:54" ht="30.6" x14ac:dyDescent="0.25">
      <c r="B89" t="str">
        <f t="shared" si="3"/>
        <v>Na h-Eileanan Siar2016-17</v>
      </c>
      <c r="C89" s="20" t="s">
        <v>269</v>
      </c>
      <c r="D89" s="14" t="s">
        <v>276</v>
      </c>
      <c r="E89">
        <v>0</v>
      </c>
      <c r="F89">
        <v>0</v>
      </c>
      <c r="G89">
        <v>0</v>
      </c>
      <c r="H89">
        <v>0</v>
      </c>
      <c r="I89">
        <v>0</v>
      </c>
      <c r="J89">
        <v>0</v>
      </c>
      <c r="K89">
        <v>0</v>
      </c>
      <c r="L89">
        <v>0</v>
      </c>
      <c r="M89">
        <v>0</v>
      </c>
      <c r="N89">
        <v>0</v>
      </c>
      <c r="O89">
        <v>0</v>
      </c>
      <c r="P89">
        <v>0</v>
      </c>
      <c r="Q89">
        <v>0</v>
      </c>
      <c r="R89">
        <v>0</v>
      </c>
      <c r="S89">
        <v>0</v>
      </c>
      <c r="T89">
        <v>0</v>
      </c>
      <c r="U89">
        <v>0</v>
      </c>
      <c r="V89">
        <v>0</v>
      </c>
      <c r="W89">
        <v>0</v>
      </c>
      <c r="X89">
        <v>0</v>
      </c>
      <c r="Y89">
        <v>0</v>
      </c>
      <c r="Z89">
        <v>0</v>
      </c>
      <c r="AA89">
        <v>0</v>
      </c>
      <c r="AB89">
        <v>0</v>
      </c>
      <c r="AC89">
        <v>0</v>
      </c>
      <c r="AD89">
        <v>0</v>
      </c>
      <c r="AE89">
        <v>0</v>
      </c>
      <c r="AF89">
        <v>0</v>
      </c>
      <c r="AG89">
        <v>0</v>
      </c>
      <c r="AH89">
        <v>0</v>
      </c>
      <c r="AI89">
        <v>0</v>
      </c>
      <c r="AJ89">
        <v>0</v>
      </c>
      <c r="AK89">
        <v>0</v>
      </c>
      <c r="AL89">
        <v>0</v>
      </c>
      <c r="AM89">
        <v>0</v>
      </c>
      <c r="AN89">
        <v>0</v>
      </c>
      <c r="AO89">
        <v>0</v>
      </c>
      <c r="AP89">
        <v>0</v>
      </c>
      <c r="AQ89">
        <v>0</v>
      </c>
      <c r="AR89">
        <v>0</v>
      </c>
      <c r="AS89">
        <v>0</v>
      </c>
      <c r="AT89">
        <v>0</v>
      </c>
      <c r="AU89">
        <v>0</v>
      </c>
      <c r="AV89">
        <v>0</v>
      </c>
      <c r="AW89">
        <v>0</v>
      </c>
      <c r="AX89">
        <v>0</v>
      </c>
      <c r="AY89">
        <v>0</v>
      </c>
      <c r="AZ89">
        <v>0</v>
      </c>
      <c r="BA89">
        <v>0</v>
      </c>
      <c r="BB89">
        <v>0</v>
      </c>
    </row>
    <row r="90" spans="2:54" ht="20.399999999999999" x14ac:dyDescent="0.25">
      <c r="B90" t="str">
        <f t="shared" ref="B90:B101" si="4">C90&amp;D90</f>
        <v>North Ayrshire2016-17</v>
      </c>
      <c r="C90" s="20" t="s">
        <v>21</v>
      </c>
      <c r="D90" s="14" t="s">
        <v>276</v>
      </c>
      <c r="E90">
        <v>0</v>
      </c>
      <c r="F90">
        <v>0</v>
      </c>
      <c r="G90">
        <v>0</v>
      </c>
      <c r="H90">
        <v>0</v>
      </c>
      <c r="I90">
        <v>0</v>
      </c>
      <c r="J90">
        <v>0</v>
      </c>
      <c r="K90">
        <v>0</v>
      </c>
      <c r="L90">
        <v>0</v>
      </c>
      <c r="M90">
        <v>0</v>
      </c>
      <c r="N90">
        <v>0</v>
      </c>
      <c r="O90">
        <v>0</v>
      </c>
      <c r="P90">
        <v>0</v>
      </c>
      <c r="Q90">
        <v>0</v>
      </c>
      <c r="R90">
        <v>0</v>
      </c>
      <c r="S90">
        <v>0</v>
      </c>
      <c r="T90">
        <v>0</v>
      </c>
      <c r="U90">
        <v>0</v>
      </c>
      <c r="V90">
        <v>0</v>
      </c>
      <c r="W90">
        <v>0</v>
      </c>
      <c r="X90">
        <v>0</v>
      </c>
      <c r="Y90">
        <v>0</v>
      </c>
      <c r="Z90">
        <v>0</v>
      </c>
      <c r="AA90">
        <v>0</v>
      </c>
      <c r="AB90">
        <v>0</v>
      </c>
      <c r="AC90">
        <v>0</v>
      </c>
      <c r="AD90">
        <v>0</v>
      </c>
      <c r="AE90">
        <v>0</v>
      </c>
      <c r="AF90">
        <v>0</v>
      </c>
      <c r="AG90">
        <v>0</v>
      </c>
      <c r="AH90">
        <v>0</v>
      </c>
      <c r="AI90">
        <v>0</v>
      </c>
      <c r="AJ90">
        <v>0</v>
      </c>
      <c r="AK90">
        <v>0</v>
      </c>
      <c r="AL90">
        <v>0</v>
      </c>
      <c r="AM90">
        <v>0</v>
      </c>
      <c r="AN90">
        <v>0</v>
      </c>
      <c r="AO90">
        <v>0</v>
      </c>
      <c r="AP90">
        <v>0</v>
      </c>
      <c r="AQ90">
        <v>0</v>
      </c>
      <c r="AR90">
        <v>0</v>
      </c>
      <c r="AS90">
        <v>0</v>
      </c>
      <c r="AT90">
        <v>0</v>
      </c>
      <c r="AU90">
        <v>0</v>
      </c>
      <c r="AV90">
        <v>0</v>
      </c>
      <c r="AW90">
        <v>0</v>
      </c>
      <c r="AX90">
        <v>0</v>
      </c>
      <c r="AY90">
        <v>0</v>
      </c>
      <c r="AZ90">
        <v>0</v>
      </c>
      <c r="BA90">
        <v>0</v>
      </c>
      <c r="BB90">
        <v>0</v>
      </c>
    </row>
    <row r="91" spans="2:54" ht="20.399999999999999" x14ac:dyDescent="0.25">
      <c r="B91" t="str">
        <f t="shared" si="4"/>
        <v>North Lanarkshire2016-17</v>
      </c>
      <c r="C91" s="20" t="s">
        <v>22</v>
      </c>
      <c r="D91" s="14" t="s">
        <v>276</v>
      </c>
      <c r="E91">
        <v>3</v>
      </c>
      <c r="F91">
        <v>4655</v>
      </c>
      <c r="G91">
        <v>0</v>
      </c>
      <c r="H91">
        <v>0</v>
      </c>
      <c r="I91">
        <v>0</v>
      </c>
      <c r="J91">
        <v>0</v>
      </c>
      <c r="K91">
        <v>0</v>
      </c>
      <c r="L91">
        <v>0</v>
      </c>
      <c r="M91">
        <v>0</v>
      </c>
      <c r="N91">
        <v>0</v>
      </c>
      <c r="O91">
        <v>0</v>
      </c>
      <c r="P91">
        <v>0</v>
      </c>
      <c r="Q91">
        <v>0</v>
      </c>
      <c r="R91">
        <v>0</v>
      </c>
      <c r="S91">
        <v>0</v>
      </c>
      <c r="T91">
        <v>0</v>
      </c>
      <c r="U91">
        <v>0</v>
      </c>
      <c r="V91">
        <v>0</v>
      </c>
      <c r="W91">
        <v>0</v>
      </c>
      <c r="X91">
        <v>0</v>
      </c>
      <c r="Y91">
        <v>2</v>
      </c>
      <c r="Z91">
        <v>7893</v>
      </c>
      <c r="AA91">
        <v>0</v>
      </c>
      <c r="AB91">
        <v>0</v>
      </c>
      <c r="AC91">
        <v>0</v>
      </c>
      <c r="AD91">
        <v>0</v>
      </c>
      <c r="AE91">
        <v>0</v>
      </c>
      <c r="AF91">
        <v>0</v>
      </c>
      <c r="AG91">
        <v>0</v>
      </c>
      <c r="AH91">
        <v>0</v>
      </c>
      <c r="AI91">
        <v>0</v>
      </c>
      <c r="AJ91">
        <v>0</v>
      </c>
      <c r="AK91">
        <v>0</v>
      </c>
      <c r="AL91">
        <v>0</v>
      </c>
      <c r="AM91">
        <v>7</v>
      </c>
      <c r="AN91">
        <v>0</v>
      </c>
      <c r="AO91">
        <v>0</v>
      </c>
      <c r="AP91">
        <v>0</v>
      </c>
      <c r="AQ91">
        <v>0</v>
      </c>
      <c r="AR91">
        <v>0</v>
      </c>
      <c r="AS91">
        <v>5</v>
      </c>
      <c r="AT91">
        <v>12548</v>
      </c>
      <c r="AU91">
        <v>0</v>
      </c>
      <c r="AV91">
        <v>0</v>
      </c>
      <c r="AW91">
        <v>7</v>
      </c>
      <c r="AX91">
        <v>0</v>
      </c>
      <c r="AY91">
        <v>0</v>
      </c>
      <c r="AZ91">
        <v>0</v>
      </c>
      <c r="BA91">
        <v>0</v>
      </c>
      <c r="BB91">
        <v>0</v>
      </c>
    </row>
    <row r="92" spans="2:54" x14ac:dyDescent="0.25">
      <c r="B92" t="str">
        <f t="shared" si="4"/>
        <v>Orkney2016-17</v>
      </c>
      <c r="C92" s="20" t="s">
        <v>23</v>
      </c>
      <c r="D92" s="14" t="s">
        <v>276</v>
      </c>
      <c r="E92">
        <v>0</v>
      </c>
      <c r="F92">
        <v>0</v>
      </c>
      <c r="G92">
        <v>0</v>
      </c>
      <c r="H92">
        <v>0</v>
      </c>
      <c r="I92">
        <v>0</v>
      </c>
      <c r="J92">
        <v>0</v>
      </c>
      <c r="K92">
        <v>0</v>
      </c>
      <c r="L92">
        <v>0</v>
      </c>
      <c r="M92">
        <v>0</v>
      </c>
      <c r="N92">
        <v>0</v>
      </c>
      <c r="O92">
        <v>0</v>
      </c>
      <c r="P92">
        <v>0</v>
      </c>
      <c r="Q92">
        <v>0</v>
      </c>
      <c r="R92">
        <v>0</v>
      </c>
      <c r="S92">
        <v>0</v>
      </c>
      <c r="T92">
        <v>0</v>
      </c>
      <c r="U92">
        <v>0</v>
      </c>
      <c r="V92">
        <v>0</v>
      </c>
      <c r="W92">
        <v>0</v>
      </c>
      <c r="X92">
        <v>0</v>
      </c>
      <c r="Y92">
        <v>0</v>
      </c>
      <c r="Z92">
        <v>0</v>
      </c>
      <c r="AA92">
        <v>0</v>
      </c>
      <c r="AB92">
        <v>0</v>
      </c>
      <c r="AC92">
        <v>0</v>
      </c>
      <c r="AD92">
        <v>0</v>
      </c>
      <c r="AE92">
        <v>0</v>
      </c>
      <c r="AF92">
        <v>0</v>
      </c>
      <c r="AG92">
        <v>0</v>
      </c>
      <c r="AH92">
        <v>0</v>
      </c>
      <c r="AI92">
        <v>0</v>
      </c>
      <c r="AJ92">
        <v>0</v>
      </c>
      <c r="AK92">
        <v>0</v>
      </c>
      <c r="AL92">
        <v>0</v>
      </c>
      <c r="AM92">
        <v>0</v>
      </c>
      <c r="AN92">
        <v>0</v>
      </c>
      <c r="AO92">
        <v>0</v>
      </c>
      <c r="AP92">
        <v>0</v>
      </c>
      <c r="AQ92">
        <v>0</v>
      </c>
      <c r="AR92">
        <v>0</v>
      </c>
      <c r="AS92">
        <v>0</v>
      </c>
      <c r="AT92">
        <v>0</v>
      </c>
      <c r="AU92">
        <v>0</v>
      </c>
      <c r="AV92">
        <v>0</v>
      </c>
      <c r="AW92">
        <v>0</v>
      </c>
      <c r="AX92">
        <v>0</v>
      </c>
      <c r="AY92">
        <v>0</v>
      </c>
      <c r="AZ92">
        <v>0</v>
      </c>
      <c r="BA92">
        <v>0</v>
      </c>
      <c r="BB92">
        <v>0</v>
      </c>
    </row>
    <row r="93" spans="2:54" ht="20.399999999999999" x14ac:dyDescent="0.25">
      <c r="B93" t="str">
        <f t="shared" si="4"/>
        <v>Perth &amp; Kinross2016-17</v>
      </c>
      <c r="C93" s="20" t="s">
        <v>24</v>
      </c>
      <c r="D93" s="14" t="s">
        <v>276</v>
      </c>
      <c r="E93">
        <v>0</v>
      </c>
      <c r="F93">
        <v>0</v>
      </c>
      <c r="G93">
        <v>0</v>
      </c>
      <c r="H93">
        <v>0</v>
      </c>
      <c r="I93">
        <v>0</v>
      </c>
      <c r="J93">
        <v>0</v>
      </c>
      <c r="K93">
        <v>0</v>
      </c>
      <c r="L93">
        <v>0</v>
      </c>
      <c r="M93">
        <v>0</v>
      </c>
      <c r="N93">
        <v>0</v>
      </c>
      <c r="O93">
        <v>0</v>
      </c>
      <c r="P93">
        <v>0</v>
      </c>
      <c r="Q93">
        <v>0</v>
      </c>
      <c r="R93">
        <v>0</v>
      </c>
      <c r="S93">
        <v>0</v>
      </c>
      <c r="T93">
        <v>0</v>
      </c>
      <c r="U93">
        <v>0</v>
      </c>
      <c r="V93">
        <v>0</v>
      </c>
      <c r="W93">
        <v>0</v>
      </c>
      <c r="X93">
        <v>0</v>
      </c>
      <c r="Y93">
        <v>0</v>
      </c>
      <c r="Z93">
        <v>0</v>
      </c>
      <c r="AA93">
        <v>0</v>
      </c>
      <c r="AB93">
        <v>0</v>
      </c>
      <c r="AC93">
        <v>0</v>
      </c>
      <c r="AD93">
        <v>0</v>
      </c>
      <c r="AE93">
        <v>0</v>
      </c>
      <c r="AF93">
        <v>0</v>
      </c>
      <c r="AG93">
        <v>0</v>
      </c>
      <c r="AH93">
        <v>0</v>
      </c>
      <c r="AI93">
        <v>0</v>
      </c>
      <c r="AJ93">
        <v>0</v>
      </c>
      <c r="AK93">
        <v>0</v>
      </c>
      <c r="AL93">
        <v>0</v>
      </c>
      <c r="AM93">
        <v>0</v>
      </c>
      <c r="AN93">
        <v>0</v>
      </c>
      <c r="AO93">
        <v>0</v>
      </c>
      <c r="AP93">
        <v>0</v>
      </c>
      <c r="AQ93">
        <v>0</v>
      </c>
      <c r="AR93">
        <v>0</v>
      </c>
      <c r="AS93">
        <v>0</v>
      </c>
      <c r="AT93">
        <v>0</v>
      </c>
      <c r="AU93">
        <v>0</v>
      </c>
      <c r="AV93">
        <v>0</v>
      </c>
      <c r="AW93">
        <v>0</v>
      </c>
      <c r="AX93">
        <v>0</v>
      </c>
      <c r="AY93">
        <v>0</v>
      </c>
      <c r="AZ93">
        <v>0</v>
      </c>
      <c r="BA93">
        <v>0</v>
      </c>
      <c r="BB93">
        <v>0</v>
      </c>
    </row>
    <row r="94" spans="2:54" ht="30.6" x14ac:dyDescent="0.25">
      <c r="B94" t="str">
        <f t="shared" si="4"/>
        <v>Renfrewshire2016-17</v>
      </c>
      <c r="C94" s="20" t="s">
        <v>25</v>
      </c>
      <c r="D94" s="14" t="s">
        <v>276</v>
      </c>
      <c r="E94">
        <v>0</v>
      </c>
      <c r="F94">
        <v>0</v>
      </c>
      <c r="G94">
        <v>0</v>
      </c>
      <c r="H94">
        <v>0</v>
      </c>
      <c r="I94">
        <v>0</v>
      </c>
      <c r="J94">
        <v>0</v>
      </c>
      <c r="K94">
        <v>0</v>
      </c>
      <c r="L94">
        <v>0</v>
      </c>
      <c r="M94">
        <v>0</v>
      </c>
      <c r="N94">
        <v>0</v>
      </c>
      <c r="O94">
        <v>0</v>
      </c>
      <c r="P94">
        <v>0</v>
      </c>
      <c r="Q94">
        <v>0</v>
      </c>
      <c r="R94">
        <v>0</v>
      </c>
      <c r="S94">
        <v>0</v>
      </c>
      <c r="T94">
        <v>0</v>
      </c>
      <c r="U94">
        <v>0</v>
      </c>
      <c r="V94">
        <v>0</v>
      </c>
      <c r="W94">
        <v>0</v>
      </c>
      <c r="X94">
        <v>0</v>
      </c>
      <c r="Y94">
        <v>0</v>
      </c>
      <c r="Z94">
        <v>0</v>
      </c>
      <c r="AA94">
        <v>0</v>
      </c>
      <c r="AB94">
        <v>0</v>
      </c>
      <c r="AC94">
        <v>0</v>
      </c>
      <c r="AD94">
        <v>0</v>
      </c>
      <c r="AE94">
        <v>0</v>
      </c>
      <c r="AF94">
        <v>0</v>
      </c>
      <c r="AG94">
        <v>0</v>
      </c>
      <c r="AH94">
        <v>0</v>
      </c>
      <c r="AI94">
        <v>0</v>
      </c>
      <c r="AJ94">
        <v>0</v>
      </c>
      <c r="AK94">
        <v>0</v>
      </c>
      <c r="AL94">
        <v>0</v>
      </c>
      <c r="AM94">
        <v>0</v>
      </c>
      <c r="AN94">
        <v>0</v>
      </c>
      <c r="AO94">
        <v>0</v>
      </c>
      <c r="AP94">
        <v>0</v>
      </c>
      <c r="AQ94">
        <v>0</v>
      </c>
      <c r="AR94">
        <v>0</v>
      </c>
      <c r="AS94">
        <v>0</v>
      </c>
      <c r="AT94">
        <v>0</v>
      </c>
      <c r="AU94">
        <v>0</v>
      </c>
      <c r="AV94">
        <v>0</v>
      </c>
      <c r="AW94">
        <v>0</v>
      </c>
      <c r="AX94">
        <v>0</v>
      </c>
      <c r="AY94">
        <v>0</v>
      </c>
      <c r="AZ94">
        <v>0</v>
      </c>
      <c r="BA94">
        <v>0</v>
      </c>
      <c r="BB94">
        <v>0</v>
      </c>
    </row>
    <row r="95" spans="2:54" ht="30.6" x14ac:dyDescent="0.25">
      <c r="B95" t="str">
        <f t="shared" si="4"/>
        <v>Scottish Borders, The2016-17</v>
      </c>
      <c r="C95" s="20" t="s">
        <v>26</v>
      </c>
      <c r="D95" s="14" t="s">
        <v>276</v>
      </c>
      <c r="E95">
        <v>0</v>
      </c>
      <c r="F95">
        <v>0</v>
      </c>
      <c r="G95">
        <v>0</v>
      </c>
      <c r="H95">
        <v>0</v>
      </c>
      <c r="I95">
        <v>0</v>
      </c>
      <c r="J95">
        <v>0</v>
      </c>
      <c r="K95">
        <v>0</v>
      </c>
      <c r="L95">
        <v>0</v>
      </c>
      <c r="M95">
        <v>0</v>
      </c>
      <c r="N95">
        <v>0</v>
      </c>
      <c r="O95">
        <v>0</v>
      </c>
      <c r="P95">
        <v>0</v>
      </c>
      <c r="Q95">
        <v>0</v>
      </c>
      <c r="R95">
        <v>0</v>
      </c>
      <c r="S95">
        <v>0</v>
      </c>
      <c r="T95">
        <v>0</v>
      </c>
      <c r="U95">
        <v>0</v>
      </c>
      <c r="V95">
        <v>0</v>
      </c>
      <c r="W95">
        <v>0</v>
      </c>
      <c r="X95">
        <v>0</v>
      </c>
      <c r="Y95">
        <v>0</v>
      </c>
      <c r="Z95">
        <v>0</v>
      </c>
      <c r="AA95">
        <v>0</v>
      </c>
      <c r="AB95">
        <v>0</v>
      </c>
      <c r="AC95">
        <v>0</v>
      </c>
      <c r="AD95">
        <v>0</v>
      </c>
      <c r="AE95">
        <v>0</v>
      </c>
      <c r="AF95">
        <v>0</v>
      </c>
      <c r="AG95">
        <v>0</v>
      </c>
      <c r="AH95">
        <v>0</v>
      </c>
      <c r="AI95">
        <v>0</v>
      </c>
      <c r="AJ95">
        <v>0</v>
      </c>
      <c r="AK95">
        <v>0</v>
      </c>
      <c r="AL95">
        <v>0</v>
      </c>
      <c r="AM95">
        <v>0</v>
      </c>
      <c r="AN95">
        <v>0</v>
      </c>
      <c r="AO95">
        <v>0</v>
      </c>
      <c r="AP95">
        <v>0</v>
      </c>
      <c r="AQ95">
        <v>0</v>
      </c>
      <c r="AR95">
        <v>0</v>
      </c>
      <c r="AS95">
        <v>0</v>
      </c>
      <c r="AT95">
        <v>0</v>
      </c>
      <c r="AU95">
        <v>0</v>
      </c>
      <c r="AV95">
        <v>0</v>
      </c>
      <c r="AW95">
        <v>0</v>
      </c>
      <c r="AX95">
        <v>0</v>
      </c>
      <c r="AY95">
        <v>0</v>
      </c>
      <c r="AZ95">
        <v>0</v>
      </c>
      <c r="BA95">
        <v>0</v>
      </c>
      <c r="BB95">
        <v>0</v>
      </c>
    </row>
    <row r="96" spans="2:54" x14ac:dyDescent="0.25">
      <c r="B96" t="str">
        <f t="shared" si="4"/>
        <v>Shetland2016-17</v>
      </c>
      <c r="C96" s="20" t="s">
        <v>27</v>
      </c>
      <c r="D96" s="14" t="s">
        <v>276</v>
      </c>
      <c r="E96">
        <v>0</v>
      </c>
      <c r="F96">
        <v>0</v>
      </c>
      <c r="G96">
        <v>0</v>
      </c>
      <c r="H96">
        <v>0</v>
      </c>
      <c r="I96">
        <v>0</v>
      </c>
      <c r="J96">
        <v>0</v>
      </c>
      <c r="K96">
        <v>0</v>
      </c>
      <c r="L96">
        <v>0</v>
      </c>
      <c r="M96">
        <v>0</v>
      </c>
      <c r="N96">
        <v>0</v>
      </c>
      <c r="O96">
        <v>0</v>
      </c>
      <c r="P96">
        <v>0</v>
      </c>
      <c r="Q96">
        <v>0</v>
      </c>
      <c r="R96">
        <v>0</v>
      </c>
      <c r="S96">
        <v>0</v>
      </c>
      <c r="T96">
        <v>0</v>
      </c>
      <c r="U96">
        <v>0</v>
      </c>
      <c r="V96">
        <v>0</v>
      </c>
      <c r="W96">
        <v>0</v>
      </c>
      <c r="X96">
        <v>0</v>
      </c>
      <c r="Y96">
        <v>0</v>
      </c>
      <c r="Z96">
        <v>0</v>
      </c>
      <c r="AA96">
        <v>0</v>
      </c>
      <c r="AB96">
        <v>0</v>
      </c>
      <c r="AC96">
        <v>0</v>
      </c>
      <c r="AD96">
        <v>0</v>
      </c>
      <c r="AE96">
        <v>0</v>
      </c>
      <c r="AF96">
        <v>0</v>
      </c>
      <c r="AG96">
        <v>0</v>
      </c>
      <c r="AH96">
        <v>0</v>
      </c>
      <c r="AI96">
        <v>0</v>
      </c>
      <c r="AJ96">
        <v>0</v>
      </c>
      <c r="AK96">
        <v>0</v>
      </c>
      <c r="AL96">
        <v>0</v>
      </c>
      <c r="AM96">
        <v>0</v>
      </c>
      <c r="AN96">
        <v>0</v>
      </c>
      <c r="AO96">
        <v>0</v>
      </c>
      <c r="AP96">
        <v>0</v>
      </c>
      <c r="AQ96">
        <v>0</v>
      </c>
      <c r="AR96">
        <v>0</v>
      </c>
      <c r="AS96">
        <v>0</v>
      </c>
      <c r="AT96">
        <v>0</v>
      </c>
      <c r="AU96">
        <v>0</v>
      </c>
      <c r="AV96">
        <v>0</v>
      </c>
      <c r="AW96">
        <v>0</v>
      </c>
      <c r="AX96">
        <v>0</v>
      </c>
      <c r="AY96">
        <v>0</v>
      </c>
      <c r="AZ96">
        <v>0</v>
      </c>
      <c r="BA96">
        <v>0</v>
      </c>
      <c r="BB96">
        <v>0</v>
      </c>
    </row>
    <row r="97" spans="1:54" ht="20.399999999999999" x14ac:dyDescent="0.25">
      <c r="B97" t="str">
        <f t="shared" si="4"/>
        <v>South Ayrshire2016-17</v>
      </c>
      <c r="C97" s="20" t="s">
        <v>28</v>
      </c>
      <c r="D97" s="14" t="s">
        <v>276</v>
      </c>
      <c r="E97">
        <v>0</v>
      </c>
      <c r="F97">
        <v>0</v>
      </c>
      <c r="G97">
        <v>0</v>
      </c>
      <c r="H97">
        <v>0</v>
      </c>
      <c r="I97">
        <v>0</v>
      </c>
      <c r="J97">
        <v>0</v>
      </c>
      <c r="K97">
        <v>0</v>
      </c>
      <c r="L97">
        <v>0</v>
      </c>
      <c r="M97">
        <v>0</v>
      </c>
      <c r="N97">
        <v>0</v>
      </c>
      <c r="O97">
        <v>0</v>
      </c>
      <c r="P97">
        <v>0</v>
      </c>
      <c r="Q97">
        <v>0</v>
      </c>
      <c r="R97">
        <v>0</v>
      </c>
      <c r="S97">
        <v>0</v>
      </c>
      <c r="T97">
        <v>0</v>
      </c>
      <c r="U97">
        <v>0</v>
      </c>
      <c r="V97">
        <v>0</v>
      </c>
      <c r="W97">
        <v>0</v>
      </c>
      <c r="X97">
        <v>0</v>
      </c>
      <c r="Y97">
        <v>0</v>
      </c>
      <c r="Z97">
        <v>0</v>
      </c>
      <c r="AA97">
        <v>0</v>
      </c>
      <c r="AB97">
        <v>0</v>
      </c>
      <c r="AC97">
        <v>0</v>
      </c>
      <c r="AD97">
        <v>0</v>
      </c>
      <c r="AE97">
        <v>0</v>
      </c>
      <c r="AF97">
        <v>0</v>
      </c>
      <c r="AG97">
        <v>0</v>
      </c>
      <c r="AH97">
        <v>0</v>
      </c>
      <c r="AI97">
        <v>0</v>
      </c>
      <c r="AJ97">
        <v>0</v>
      </c>
      <c r="AK97">
        <v>0</v>
      </c>
      <c r="AL97">
        <v>0</v>
      </c>
      <c r="AM97">
        <v>0</v>
      </c>
      <c r="AN97">
        <v>0</v>
      </c>
      <c r="AO97">
        <v>0</v>
      </c>
      <c r="AP97">
        <v>0</v>
      </c>
      <c r="AQ97">
        <v>0</v>
      </c>
      <c r="AR97">
        <v>0</v>
      </c>
      <c r="AS97">
        <v>0</v>
      </c>
      <c r="AT97">
        <v>0</v>
      </c>
      <c r="AU97">
        <v>0</v>
      </c>
      <c r="AV97">
        <v>0</v>
      </c>
      <c r="AW97">
        <v>0</v>
      </c>
      <c r="AX97">
        <v>0</v>
      </c>
      <c r="AY97">
        <v>0</v>
      </c>
      <c r="AZ97">
        <v>0</v>
      </c>
      <c r="BA97">
        <v>0</v>
      </c>
      <c r="BB97">
        <v>0</v>
      </c>
    </row>
    <row r="98" spans="1:54" ht="20.399999999999999" x14ac:dyDescent="0.25">
      <c r="B98" t="str">
        <f t="shared" si="4"/>
        <v>South Lanarkshire2016-17</v>
      </c>
      <c r="C98" s="20" t="s">
        <v>29</v>
      </c>
      <c r="D98" s="14" t="s">
        <v>276</v>
      </c>
      <c r="E98">
        <v>13</v>
      </c>
      <c r="F98">
        <v>19300.54</v>
      </c>
      <c r="G98">
        <v>0</v>
      </c>
      <c r="H98">
        <v>0</v>
      </c>
      <c r="I98">
        <v>0</v>
      </c>
      <c r="J98">
        <v>0</v>
      </c>
      <c r="K98">
        <v>0</v>
      </c>
      <c r="L98">
        <v>0</v>
      </c>
      <c r="M98">
        <v>0</v>
      </c>
      <c r="N98">
        <v>0</v>
      </c>
      <c r="O98">
        <v>0</v>
      </c>
      <c r="P98">
        <v>0</v>
      </c>
      <c r="Q98">
        <v>0</v>
      </c>
      <c r="R98">
        <v>0</v>
      </c>
      <c r="S98">
        <v>0</v>
      </c>
      <c r="T98">
        <v>0</v>
      </c>
      <c r="U98">
        <v>0</v>
      </c>
      <c r="V98">
        <v>0</v>
      </c>
      <c r="W98">
        <v>0</v>
      </c>
      <c r="X98">
        <v>0</v>
      </c>
      <c r="Y98">
        <v>0</v>
      </c>
      <c r="Z98">
        <v>0</v>
      </c>
      <c r="AA98">
        <v>0</v>
      </c>
      <c r="AB98">
        <v>0</v>
      </c>
      <c r="AC98">
        <v>0</v>
      </c>
      <c r="AD98">
        <v>0</v>
      </c>
      <c r="AE98">
        <v>0</v>
      </c>
      <c r="AF98">
        <v>0</v>
      </c>
      <c r="AG98">
        <v>0</v>
      </c>
      <c r="AH98">
        <v>0</v>
      </c>
      <c r="AI98">
        <v>0</v>
      </c>
      <c r="AJ98">
        <v>0</v>
      </c>
      <c r="AK98">
        <v>0</v>
      </c>
      <c r="AL98">
        <v>0</v>
      </c>
      <c r="AM98">
        <v>0</v>
      </c>
      <c r="AN98">
        <v>0</v>
      </c>
      <c r="AO98">
        <v>0</v>
      </c>
      <c r="AP98">
        <v>0</v>
      </c>
      <c r="AQ98">
        <v>0</v>
      </c>
      <c r="AR98">
        <v>0</v>
      </c>
      <c r="AS98">
        <v>13</v>
      </c>
      <c r="AT98">
        <v>19300.54</v>
      </c>
      <c r="AU98">
        <v>0</v>
      </c>
      <c r="AV98">
        <v>0</v>
      </c>
      <c r="AW98">
        <v>0</v>
      </c>
      <c r="AX98">
        <v>0</v>
      </c>
      <c r="AY98">
        <v>0</v>
      </c>
      <c r="AZ98">
        <v>0</v>
      </c>
      <c r="BA98">
        <v>0</v>
      </c>
      <c r="BB98">
        <v>0</v>
      </c>
    </row>
    <row r="99" spans="1:54" x14ac:dyDescent="0.25">
      <c r="B99" t="str">
        <f t="shared" si="4"/>
        <v>Stirling2016-17</v>
      </c>
      <c r="C99" s="20" t="s">
        <v>30</v>
      </c>
      <c r="D99" s="14" t="s">
        <v>276</v>
      </c>
      <c r="E99">
        <v>0</v>
      </c>
      <c r="F99">
        <v>0</v>
      </c>
      <c r="G99">
        <v>0</v>
      </c>
      <c r="H99">
        <v>0</v>
      </c>
      <c r="I99">
        <v>0</v>
      </c>
      <c r="J99">
        <v>0</v>
      </c>
      <c r="K99">
        <v>0</v>
      </c>
      <c r="L99">
        <v>0</v>
      </c>
      <c r="M99">
        <v>0</v>
      </c>
      <c r="N99">
        <v>0</v>
      </c>
      <c r="O99">
        <v>0</v>
      </c>
      <c r="P99">
        <v>0</v>
      </c>
      <c r="Q99">
        <v>0</v>
      </c>
      <c r="R99">
        <v>0</v>
      </c>
      <c r="S99">
        <v>0</v>
      </c>
      <c r="T99">
        <v>0</v>
      </c>
      <c r="U99">
        <v>0</v>
      </c>
      <c r="V99">
        <v>0</v>
      </c>
      <c r="W99">
        <v>0</v>
      </c>
      <c r="X99">
        <v>0</v>
      </c>
      <c r="Y99">
        <v>0</v>
      </c>
      <c r="Z99">
        <v>0</v>
      </c>
      <c r="AA99">
        <v>0</v>
      </c>
      <c r="AB99">
        <v>0</v>
      </c>
      <c r="AC99">
        <v>0</v>
      </c>
      <c r="AD99">
        <v>0</v>
      </c>
      <c r="AE99">
        <v>0</v>
      </c>
      <c r="AF99">
        <v>0</v>
      </c>
      <c r="AG99">
        <v>0</v>
      </c>
      <c r="AH99">
        <v>0</v>
      </c>
      <c r="AI99">
        <v>0</v>
      </c>
      <c r="AJ99">
        <v>0</v>
      </c>
      <c r="AK99">
        <v>0</v>
      </c>
      <c r="AL99">
        <v>0</v>
      </c>
      <c r="AM99">
        <v>0</v>
      </c>
      <c r="AN99">
        <v>0</v>
      </c>
      <c r="AO99">
        <v>0</v>
      </c>
      <c r="AP99">
        <v>0</v>
      </c>
      <c r="AQ99">
        <v>0</v>
      </c>
      <c r="AR99">
        <v>0</v>
      </c>
      <c r="AS99">
        <v>0</v>
      </c>
      <c r="AT99">
        <v>0</v>
      </c>
      <c r="AU99">
        <v>0</v>
      </c>
      <c r="AV99">
        <v>0</v>
      </c>
      <c r="AW99">
        <v>0</v>
      </c>
      <c r="AX99">
        <v>0</v>
      </c>
      <c r="AY99">
        <v>0</v>
      </c>
      <c r="AZ99">
        <v>0</v>
      </c>
      <c r="BA99">
        <v>0</v>
      </c>
      <c r="BB99">
        <v>0</v>
      </c>
    </row>
    <row r="100" spans="1:54" ht="30.6" x14ac:dyDescent="0.25">
      <c r="B100" t="str">
        <f t="shared" si="4"/>
        <v>West Dunbartonshire2016-17</v>
      </c>
      <c r="C100" s="20" t="s">
        <v>31</v>
      </c>
      <c r="D100" s="14" t="s">
        <v>276</v>
      </c>
      <c r="E100">
        <v>0</v>
      </c>
      <c r="F100">
        <v>0</v>
      </c>
      <c r="G100">
        <v>0</v>
      </c>
      <c r="H100">
        <v>0</v>
      </c>
      <c r="I100">
        <v>0</v>
      </c>
      <c r="J100">
        <v>0</v>
      </c>
      <c r="K100">
        <v>0</v>
      </c>
      <c r="L100">
        <v>0</v>
      </c>
      <c r="M100">
        <v>0</v>
      </c>
      <c r="N100">
        <v>0</v>
      </c>
      <c r="O100">
        <v>0</v>
      </c>
      <c r="P100">
        <v>0</v>
      </c>
      <c r="Q100">
        <v>0</v>
      </c>
      <c r="R100">
        <v>0</v>
      </c>
      <c r="S100">
        <v>0</v>
      </c>
      <c r="T100">
        <v>0</v>
      </c>
      <c r="U100">
        <v>0</v>
      </c>
      <c r="V100">
        <v>0</v>
      </c>
      <c r="W100">
        <v>0</v>
      </c>
      <c r="X100">
        <v>0</v>
      </c>
      <c r="Y100">
        <v>0</v>
      </c>
      <c r="Z100">
        <v>0</v>
      </c>
      <c r="AA100">
        <v>0</v>
      </c>
      <c r="AB100">
        <v>0</v>
      </c>
      <c r="AC100">
        <v>0</v>
      </c>
      <c r="AD100">
        <v>0</v>
      </c>
      <c r="AE100">
        <v>0</v>
      </c>
      <c r="AF100">
        <v>0</v>
      </c>
      <c r="AG100">
        <v>0</v>
      </c>
      <c r="AH100">
        <v>0</v>
      </c>
      <c r="AI100">
        <v>0</v>
      </c>
      <c r="AJ100">
        <v>0</v>
      </c>
      <c r="AK100">
        <v>0</v>
      </c>
      <c r="AL100">
        <v>0</v>
      </c>
      <c r="AM100">
        <v>0</v>
      </c>
      <c r="AN100">
        <v>0</v>
      </c>
      <c r="AO100">
        <v>0</v>
      </c>
      <c r="AP100">
        <v>0</v>
      </c>
      <c r="AQ100">
        <v>0</v>
      </c>
      <c r="AR100">
        <v>0</v>
      </c>
      <c r="AS100">
        <v>0</v>
      </c>
      <c r="AT100">
        <v>0</v>
      </c>
      <c r="AU100">
        <v>0</v>
      </c>
      <c r="AV100">
        <v>0</v>
      </c>
      <c r="AW100">
        <v>0</v>
      </c>
      <c r="AX100">
        <v>0</v>
      </c>
      <c r="AY100">
        <v>0</v>
      </c>
      <c r="AZ100">
        <v>0</v>
      </c>
      <c r="BA100">
        <v>0</v>
      </c>
      <c r="BB100">
        <v>0</v>
      </c>
    </row>
    <row r="101" spans="1:54" ht="20.399999999999999" x14ac:dyDescent="0.25">
      <c r="B101" t="str">
        <f t="shared" si="4"/>
        <v>West Lothian2016-17</v>
      </c>
      <c r="C101" s="21" t="s">
        <v>32</v>
      </c>
      <c r="D101" s="14" t="s">
        <v>276</v>
      </c>
      <c r="E101">
        <v>0</v>
      </c>
      <c r="F101">
        <v>0</v>
      </c>
      <c r="G101">
        <v>0</v>
      </c>
      <c r="H101">
        <v>0</v>
      </c>
      <c r="I101">
        <v>0</v>
      </c>
      <c r="J101">
        <v>0</v>
      </c>
      <c r="K101">
        <v>0</v>
      </c>
      <c r="L101">
        <v>0</v>
      </c>
      <c r="M101">
        <v>0</v>
      </c>
      <c r="N101">
        <v>0</v>
      </c>
      <c r="O101">
        <v>0</v>
      </c>
      <c r="P101">
        <v>0</v>
      </c>
      <c r="Q101">
        <v>0</v>
      </c>
      <c r="R101">
        <v>0</v>
      </c>
      <c r="S101">
        <v>0</v>
      </c>
      <c r="T101">
        <v>0</v>
      </c>
      <c r="U101">
        <v>0</v>
      </c>
      <c r="V101">
        <v>0</v>
      </c>
      <c r="W101">
        <v>0</v>
      </c>
      <c r="X101">
        <v>0</v>
      </c>
      <c r="Y101">
        <v>0</v>
      </c>
      <c r="Z101">
        <v>0</v>
      </c>
      <c r="AA101">
        <v>0</v>
      </c>
      <c r="AB101">
        <v>0</v>
      </c>
      <c r="AC101">
        <v>0</v>
      </c>
      <c r="AD101">
        <v>0</v>
      </c>
      <c r="AE101">
        <v>0</v>
      </c>
      <c r="AF101">
        <v>0</v>
      </c>
      <c r="AG101">
        <v>0</v>
      </c>
      <c r="AH101">
        <v>0</v>
      </c>
      <c r="AI101">
        <v>0</v>
      </c>
      <c r="AJ101">
        <v>0</v>
      </c>
      <c r="AK101">
        <v>0</v>
      </c>
      <c r="AL101">
        <v>0</v>
      </c>
      <c r="AM101">
        <v>0</v>
      </c>
      <c r="AN101">
        <v>0</v>
      </c>
      <c r="AO101">
        <v>0</v>
      </c>
      <c r="AP101">
        <v>0</v>
      </c>
      <c r="AQ101">
        <v>0</v>
      </c>
      <c r="AR101">
        <v>0</v>
      </c>
      <c r="AS101">
        <v>0</v>
      </c>
      <c r="AT101">
        <v>0</v>
      </c>
      <c r="AU101">
        <v>0</v>
      </c>
      <c r="AV101">
        <v>0</v>
      </c>
      <c r="AW101">
        <v>0</v>
      </c>
      <c r="AX101">
        <v>0</v>
      </c>
      <c r="AY101">
        <v>0</v>
      </c>
      <c r="AZ101">
        <v>0</v>
      </c>
      <c r="BA101">
        <v>0</v>
      </c>
      <c r="BB101">
        <v>0</v>
      </c>
    </row>
    <row r="102" spans="1:54" s="19" customFormat="1" x14ac:dyDescent="0.25">
      <c r="A102" s="16"/>
      <c r="B102" s="16" t="str">
        <f>C102&amp;D102</f>
        <v>Scotland2016-17</v>
      </c>
      <c r="C102" s="17" t="s">
        <v>33</v>
      </c>
      <c r="D102" s="18" t="s">
        <v>276</v>
      </c>
      <c r="E102" s="16">
        <f>SUM(E70:E101)</f>
        <v>55</v>
      </c>
      <c r="F102" s="16">
        <f t="shared" ref="F102:BB102" si="5">SUM(F70:F101)</f>
        <v>305575.59999999998</v>
      </c>
      <c r="G102" s="16">
        <f t="shared" si="5"/>
        <v>0</v>
      </c>
      <c r="H102" s="16">
        <f t="shared" si="5"/>
        <v>0</v>
      </c>
      <c r="I102" s="16">
        <f t="shared" si="5"/>
        <v>0</v>
      </c>
      <c r="J102" s="16">
        <f t="shared" si="5"/>
        <v>0</v>
      </c>
      <c r="K102" s="16">
        <f t="shared" si="5"/>
        <v>0</v>
      </c>
      <c r="L102" s="16">
        <f t="shared" si="5"/>
        <v>0</v>
      </c>
      <c r="M102" s="16">
        <f t="shared" si="5"/>
        <v>0</v>
      </c>
      <c r="N102" s="16">
        <f t="shared" si="5"/>
        <v>0</v>
      </c>
      <c r="O102" s="16">
        <f t="shared" si="5"/>
        <v>0</v>
      </c>
      <c r="P102" s="16">
        <f t="shared" si="5"/>
        <v>0</v>
      </c>
      <c r="Q102" s="16">
        <f t="shared" si="5"/>
        <v>0</v>
      </c>
      <c r="R102" s="16">
        <f t="shared" si="5"/>
        <v>0</v>
      </c>
      <c r="S102" s="16">
        <f t="shared" si="5"/>
        <v>0</v>
      </c>
      <c r="T102" s="16">
        <f t="shared" si="5"/>
        <v>0</v>
      </c>
      <c r="U102" s="16">
        <f t="shared" si="5"/>
        <v>0</v>
      </c>
      <c r="V102" s="16">
        <f t="shared" si="5"/>
        <v>0</v>
      </c>
      <c r="W102" s="16">
        <f t="shared" si="5"/>
        <v>0</v>
      </c>
      <c r="X102" s="16">
        <f t="shared" si="5"/>
        <v>0</v>
      </c>
      <c r="Y102" s="16">
        <f t="shared" si="5"/>
        <v>110</v>
      </c>
      <c r="Z102" s="16">
        <f t="shared" si="5"/>
        <v>146879.84</v>
      </c>
      <c r="AA102" s="16">
        <f t="shared" si="5"/>
        <v>0</v>
      </c>
      <c r="AB102" s="16">
        <f t="shared" si="5"/>
        <v>0</v>
      </c>
      <c r="AC102" s="16">
        <f t="shared" si="5"/>
        <v>0</v>
      </c>
      <c r="AD102" s="16">
        <f t="shared" si="5"/>
        <v>0</v>
      </c>
      <c r="AE102" s="16">
        <f t="shared" si="5"/>
        <v>4</v>
      </c>
      <c r="AF102" s="16">
        <f t="shared" si="5"/>
        <v>7323.25</v>
      </c>
      <c r="AG102" s="16">
        <f t="shared" si="5"/>
        <v>0</v>
      </c>
      <c r="AH102" s="16">
        <f t="shared" si="5"/>
        <v>0</v>
      </c>
      <c r="AI102" s="16">
        <f t="shared" si="5"/>
        <v>22</v>
      </c>
      <c r="AJ102" s="16">
        <f t="shared" si="5"/>
        <v>575266.69999999995</v>
      </c>
      <c r="AK102" s="16">
        <f t="shared" si="5"/>
        <v>0</v>
      </c>
      <c r="AL102" s="16">
        <f t="shared" si="5"/>
        <v>0</v>
      </c>
      <c r="AM102" s="16">
        <f t="shared" si="5"/>
        <v>7</v>
      </c>
      <c r="AN102" s="16">
        <f t="shared" si="5"/>
        <v>0</v>
      </c>
      <c r="AO102" s="16">
        <f t="shared" si="5"/>
        <v>0</v>
      </c>
      <c r="AP102" s="16">
        <f t="shared" si="5"/>
        <v>0</v>
      </c>
      <c r="AQ102" s="16">
        <f t="shared" si="5"/>
        <v>18</v>
      </c>
      <c r="AR102" s="16">
        <f t="shared" si="5"/>
        <v>20956.73</v>
      </c>
      <c r="AS102" s="16">
        <f t="shared" si="5"/>
        <v>187</v>
      </c>
      <c r="AT102" s="16">
        <f t="shared" si="5"/>
        <v>1027722.14</v>
      </c>
      <c r="AU102" s="16">
        <f t="shared" si="5"/>
        <v>0</v>
      </c>
      <c r="AV102" s="16">
        <f t="shared" si="5"/>
        <v>0</v>
      </c>
      <c r="AW102" s="16">
        <f t="shared" si="5"/>
        <v>7</v>
      </c>
      <c r="AX102" s="16">
        <f t="shared" si="5"/>
        <v>0</v>
      </c>
      <c r="AY102" s="16">
        <f t="shared" si="5"/>
        <v>4</v>
      </c>
      <c r="AZ102" s="16">
        <f t="shared" si="5"/>
        <v>7323.25</v>
      </c>
      <c r="BA102" s="16">
        <f t="shared" si="5"/>
        <v>18</v>
      </c>
      <c r="BB102" s="16">
        <f t="shared" si="5"/>
        <v>20956.73</v>
      </c>
    </row>
    <row r="103" spans="1:54" ht="20.399999999999999" x14ac:dyDescent="0.25">
      <c r="B103" t="str">
        <f t="shared" ref="B103:B134" si="6">C103&amp;D103</f>
        <v>Aberdeen City2017-18</v>
      </c>
      <c r="C103" s="20" t="s">
        <v>1</v>
      </c>
      <c r="D103" s="14" t="s">
        <v>284</v>
      </c>
      <c r="E103">
        <v>0</v>
      </c>
      <c r="F103">
        <v>0</v>
      </c>
      <c r="G103">
        <v>0</v>
      </c>
      <c r="H103">
        <v>0</v>
      </c>
      <c r="I103">
        <v>0</v>
      </c>
      <c r="J103">
        <v>0</v>
      </c>
      <c r="K103">
        <v>0</v>
      </c>
      <c r="L103">
        <v>0</v>
      </c>
      <c r="M103">
        <v>0</v>
      </c>
      <c r="N103">
        <v>0</v>
      </c>
      <c r="O103">
        <v>0</v>
      </c>
      <c r="P103">
        <v>0</v>
      </c>
      <c r="Q103">
        <v>0</v>
      </c>
      <c r="R103">
        <v>0</v>
      </c>
      <c r="S103">
        <v>0</v>
      </c>
      <c r="T103">
        <v>0</v>
      </c>
      <c r="U103">
        <v>0</v>
      </c>
      <c r="V103">
        <v>0</v>
      </c>
      <c r="W103">
        <v>0</v>
      </c>
      <c r="X103">
        <v>0</v>
      </c>
      <c r="Y103">
        <v>28</v>
      </c>
      <c r="Z103">
        <v>25930.37</v>
      </c>
      <c r="AA103">
        <v>0</v>
      </c>
      <c r="AB103">
        <v>0</v>
      </c>
      <c r="AC103">
        <v>0</v>
      </c>
      <c r="AD103">
        <v>0</v>
      </c>
      <c r="AE103">
        <v>7</v>
      </c>
      <c r="AF103">
        <v>1480.22</v>
      </c>
      <c r="AG103">
        <v>0</v>
      </c>
      <c r="AH103">
        <v>0</v>
      </c>
      <c r="AI103">
        <v>0</v>
      </c>
      <c r="AJ103">
        <v>0</v>
      </c>
      <c r="AK103">
        <v>0</v>
      </c>
      <c r="AL103">
        <v>0</v>
      </c>
      <c r="AM103">
        <v>0</v>
      </c>
      <c r="AN103">
        <v>0</v>
      </c>
      <c r="AO103">
        <v>0</v>
      </c>
      <c r="AP103">
        <v>0</v>
      </c>
      <c r="AQ103">
        <v>0</v>
      </c>
      <c r="AR103">
        <v>0</v>
      </c>
      <c r="AS103">
        <v>28</v>
      </c>
      <c r="AT103">
        <v>25930.37</v>
      </c>
      <c r="AU103">
        <v>0</v>
      </c>
      <c r="AV103">
        <v>0</v>
      </c>
      <c r="AW103">
        <v>0</v>
      </c>
      <c r="AX103">
        <v>0</v>
      </c>
      <c r="AY103">
        <v>7</v>
      </c>
      <c r="AZ103">
        <v>1480.22</v>
      </c>
      <c r="BA103">
        <v>0</v>
      </c>
      <c r="BB103">
        <v>0</v>
      </c>
    </row>
    <row r="104" spans="1:54" ht="30.6" x14ac:dyDescent="0.25">
      <c r="B104" t="str">
        <f t="shared" si="6"/>
        <v>Aberdeenshire2017-18</v>
      </c>
      <c r="C104" s="20" t="s">
        <v>2</v>
      </c>
      <c r="D104" s="14" t="s">
        <v>284</v>
      </c>
      <c r="E104">
        <v>0</v>
      </c>
      <c r="F104">
        <v>0</v>
      </c>
      <c r="G104">
        <v>0</v>
      </c>
      <c r="H104">
        <v>0</v>
      </c>
      <c r="I104">
        <v>0</v>
      </c>
      <c r="J104">
        <v>0</v>
      </c>
      <c r="K104">
        <v>0</v>
      </c>
      <c r="L104">
        <v>0</v>
      </c>
      <c r="M104">
        <v>0</v>
      </c>
      <c r="N104">
        <v>0</v>
      </c>
      <c r="O104">
        <v>0</v>
      </c>
      <c r="P104">
        <v>0</v>
      </c>
      <c r="Q104">
        <v>0</v>
      </c>
      <c r="R104">
        <v>0</v>
      </c>
      <c r="S104">
        <v>0</v>
      </c>
      <c r="T104">
        <v>0</v>
      </c>
      <c r="U104">
        <v>0</v>
      </c>
      <c r="V104">
        <v>0</v>
      </c>
      <c r="W104">
        <v>0</v>
      </c>
      <c r="X104">
        <v>0</v>
      </c>
      <c r="Y104">
        <v>0</v>
      </c>
      <c r="Z104">
        <v>0</v>
      </c>
      <c r="AA104">
        <v>0</v>
      </c>
      <c r="AB104">
        <v>0</v>
      </c>
      <c r="AC104">
        <v>0</v>
      </c>
      <c r="AD104">
        <v>0</v>
      </c>
      <c r="AE104">
        <v>0</v>
      </c>
      <c r="AF104">
        <v>0</v>
      </c>
      <c r="AG104">
        <v>0</v>
      </c>
      <c r="AH104">
        <v>0</v>
      </c>
      <c r="AI104">
        <v>0</v>
      </c>
      <c r="AJ104">
        <v>0</v>
      </c>
      <c r="AK104">
        <v>0</v>
      </c>
      <c r="AL104">
        <v>0</v>
      </c>
      <c r="AM104">
        <v>0</v>
      </c>
      <c r="AN104">
        <v>0</v>
      </c>
      <c r="AO104">
        <v>0</v>
      </c>
      <c r="AP104">
        <v>0</v>
      </c>
      <c r="AQ104">
        <v>0</v>
      </c>
      <c r="AR104">
        <v>0</v>
      </c>
      <c r="AS104">
        <v>0</v>
      </c>
      <c r="AT104">
        <v>0</v>
      </c>
      <c r="AU104">
        <v>0</v>
      </c>
      <c r="AV104">
        <v>0</v>
      </c>
      <c r="AW104">
        <v>0</v>
      </c>
      <c r="AX104">
        <v>0</v>
      </c>
      <c r="AY104">
        <v>0</v>
      </c>
      <c r="AZ104">
        <v>0</v>
      </c>
      <c r="BA104">
        <v>0</v>
      </c>
      <c r="BB104">
        <v>0</v>
      </c>
    </row>
    <row r="105" spans="1:54" x14ac:dyDescent="0.25">
      <c r="B105" t="str">
        <f t="shared" si="6"/>
        <v>Angus2017-18</v>
      </c>
      <c r="C105" s="20" t="s">
        <v>3</v>
      </c>
      <c r="D105" s="14" t="s">
        <v>284</v>
      </c>
      <c r="E105">
        <v>0</v>
      </c>
      <c r="F105">
        <v>0</v>
      </c>
      <c r="G105">
        <v>0</v>
      </c>
      <c r="H105">
        <v>0</v>
      </c>
      <c r="I105">
        <v>0</v>
      </c>
      <c r="J105">
        <v>0</v>
      </c>
      <c r="K105">
        <v>0</v>
      </c>
      <c r="L105">
        <v>0</v>
      </c>
      <c r="M105">
        <v>0</v>
      </c>
      <c r="N105">
        <v>0</v>
      </c>
      <c r="O105">
        <v>0</v>
      </c>
      <c r="P105">
        <v>0</v>
      </c>
      <c r="Q105">
        <v>0</v>
      </c>
      <c r="R105">
        <v>0</v>
      </c>
      <c r="S105">
        <v>0</v>
      </c>
      <c r="T105">
        <v>0</v>
      </c>
      <c r="U105">
        <v>0</v>
      </c>
      <c r="V105">
        <v>0</v>
      </c>
      <c r="W105">
        <v>0</v>
      </c>
      <c r="X105">
        <v>0</v>
      </c>
      <c r="Y105">
        <v>0</v>
      </c>
      <c r="Z105">
        <v>0</v>
      </c>
      <c r="AA105">
        <v>0</v>
      </c>
      <c r="AB105">
        <v>0</v>
      </c>
      <c r="AC105">
        <v>0</v>
      </c>
      <c r="AD105">
        <v>0</v>
      </c>
      <c r="AE105">
        <v>0</v>
      </c>
      <c r="AF105">
        <v>0</v>
      </c>
      <c r="AG105">
        <v>0</v>
      </c>
      <c r="AH105">
        <v>0</v>
      </c>
      <c r="AI105">
        <v>0</v>
      </c>
      <c r="AJ105">
        <v>0</v>
      </c>
      <c r="AK105">
        <v>0</v>
      </c>
      <c r="AL105">
        <v>0</v>
      </c>
      <c r="AM105">
        <v>0</v>
      </c>
      <c r="AN105">
        <v>0</v>
      </c>
      <c r="AO105">
        <v>0</v>
      </c>
      <c r="AP105">
        <v>0</v>
      </c>
      <c r="AQ105">
        <v>0</v>
      </c>
      <c r="AR105">
        <v>0</v>
      </c>
      <c r="AS105">
        <v>0</v>
      </c>
      <c r="AT105">
        <v>0</v>
      </c>
      <c r="AU105">
        <v>0</v>
      </c>
      <c r="AV105">
        <v>0</v>
      </c>
      <c r="AW105">
        <v>0</v>
      </c>
      <c r="AX105">
        <v>0</v>
      </c>
      <c r="AY105">
        <v>0</v>
      </c>
      <c r="AZ105">
        <v>0</v>
      </c>
      <c r="BA105">
        <v>0</v>
      </c>
      <c r="BB105">
        <v>0</v>
      </c>
    </row>
    <row r="106" spans="1:54" ht="20.399999999999999" x14ac:dyDescent="0.25">
      <c r="B106" t="str">
        <f t="shared" si="6"/>
        <v>Argyll &amp; Bute2017-18</v>
      </c>
      <c r="C106" s="20" t="s">
        <v>4</v>
      </c>
      <c r="D106" s="14" t="s">
        <v>284</v>
      </c>
      <c r="E106">
        <v>0</v>
      </c>
      <c r="F106">
        <v>0</v>
      </c>
      <c r="G106">
        <v>0</v>
      </c>
      <c r="H106">
        <v>0</v>
      </c>
      <c r="I106">
        <v>0</v>
      </c>
      <c r="J106">
        <v>0</v>
      </c>
      <c r="K106">
        <v>0</v>
      </c>
      <c r="L106">
        <v>0</v>
      </c>
      <c r="M106">
        <v>0</v>
      </c>
      <c r="N106">
        <v>0</v>
      </c>
      <c r="O106">
        <v>0</v>
      </c>
      <c r="P106">
        <v>0</v>
      </c>
      <c r="Q106">
        <v>0</v>
      </c>
      <c r="R106">
        <v>0</v>
      </c>
      <c r="S106">
        <v>0</v>
      </c>
      <c r="T106">
        <v>0</v>
      </c>
      <c r="U106">
        <v>0</v>
      </c>
      <c r="V106">
        <v>0</v>
      </c>
      <c r="W106">
        <v>0</v>
      </c>
      <c r="X106">
        <v>0</v>
      </c>
      <c r="Y106">
        <v>0</v>
      </c>
      <c r="Z106">
        <v>0</v>
      </c>
      <c r="AA106">
        <v>0</v>
      </c>
      <c r="AB106">
        <v>0</v>
      </c>
      <c r="AC106">
        <v>0</v>
      </c>
      <c r="AD106">
        <v>0</v>
      </c>
      <c r="AE106">
        <v>0</v>
      </c>
      <c r="AF106">
        <v>0</v>
      </c>
      <c r="AG106">
        <v>0</v>
      </c>
      <c r="AH106">
        <v>0</v>
      </c>
      <c r="AI106">
        <v>0</v>
      </c>
      <c r="AJ106">
        <v>0</v>
      </c>
      <c r="AK106">
        <v>0</v>
      </c>
      <c r="AL106">
        <v>0</v>
      </c>
      <c r="AM106">
        <v>0</v>
      </c>
      <c r="AN106">
        <v>0</v>
      </c>
      <c r="AO106">
        <v>0</v>
      </c>
      <c r="AP106">
        <v>0</v>
      </c>
      <c r="AQ106">
        <v>0</v>
      </c>
      <c r="AR106">
        <v>0</v>
      </c>
      <c r="AS106">
        <v>0</v>
      </c>
      <c r="AT106">
        <v>0</v>
      </c>
      <c r="AU106">
        <v>0</v>
      </c>
      <c r="AV106">
        <v>0</v>
      </c>
      <c r="AW106">
        <v>0</v>
      </c>
      <c r="AX106">
        <v>0</v>
      </c>
      <c r="AY106">
        <v>0</v>
      </c>
      <c r="AZ106">
        <v>0</v>
      </c>
      <c r="BA106">
        <v>0</v>
      </c>
      <c r="BB106">
        <v>0</v>
      </c>
    </row>
    <row r="107" spans="1:54" ht="30.6" x14ac:dyDescent="0.25">
      <c r="B107" t="str">
        <f t="shared" si="6"/>
        <v>Clackmannanshire2017-18</v>
      </c>
      <c r="C107" s="20" t="s">
        <v>5</v>
      </c>
      <c r="D107" s="14" t="s">
        <v>284</v>
      </c>
      <c r="E107">
        <v>0</v>
      </c>
      <c r="F107">
        <v>0</v>
      </c>
      <c r="G107">
        <v>0</v>
      </c>
      <c r="H107">
        <v>0</v>
      </c>
      <c r="I107">
        <v>0</v>
      </c>
      <c r="J107">
        <v>0</v>
      </c>
      <c r="K107">
        <v>0</v>
      </c>
      <c r="L107">
        <v>0</v>
      </c>
      <c r="M107">
        <v>0</v>
      </c>
      <c r="N107">
        <v>0</v>
      </c>
      <c r="O107">
        <v>0</v>
      </c>
      <c r="P107">
        <v>0</v>
      </c>
      <c r="Q107">
        <v>0</v>
      </c>
      <c r="R107">
        <v>0</v>
      </c>
      <c r="S107">
        <v>0</v>
      </c>
      <c r="T107">
        <v>0</v>
      </c>
      <c r="U107">
        <v>0</v>
      </c>
      <c r="V107">
        <v>0</v>
      </c>
      <c r="W107">
        <v>0</v>
      </c>
      <c r="X107">
        <v>0</v>
      </c>
      <c r="Y107">
        <v>0</v>
      </c>
      <c r="Z107">
        <v>0</v>
      </c>
      <c r="AA107">
        <v>0</v>
      </c>
      <c r="AB107">
        <v>0</v>
      </c>
      <c r="AC107">
        <v>0</v>
      </c>
      <c r="AD107">
        <v>0</v>
      </c>
      <c r="AE107">
        <v>0</v>
      </c>
      <c r="AF107">
        <v>0</v>
      </c>
      <c r="AG107">
        <v>0</v>
      </c>
      <c r="AH107">
        <v>0</v>
      </c>
      <c r="AI107">
        <v>0</v>
      </c>
      <c r="AJ107">
        <v>0</v>
      </c>
      <c r="AK107">
        <v>0</v>
      </c>
      <c r="AL107">
        <v>0</v>
      </c>
      <c r="AM107">
        <v>0</v>
      </c>
      <c r="AN107">
        <v>0</v>
      </c>
      <c r="AO107">
        <v>0</v>
      </c>
      <c r="AP107">
        <v>0</v>
      </c>
      <c r="AQ107">
        <v>0</v>
      </c>
      <c r="AR107">
        <v>0</v>
      </c>
      <c r="AS107">
        <v>0</v>
      </c>
      <c r="AT107">
        <v>0</v>
      </c>
      <c r="AU107">
        <v>0</v>
      </c>
      <c r="AV107">
        <v>0</v>
      </c>
      <c r="AW107">
        <v>0</v>
      </c>
      <c r="AX107">
        <v>0</v>
      </c>
      <c r="AY107">
        <v>0</v>
      </c>
      <c r="AZ107">
        <v>0</v>
      </c>
      <c r="BA107">
        <v>0</v>
      </c>
      <c r="BB107">
        <v>0</v>
      </c>
    </row>
    <row r="108" spans="1:54" ht="20.399999999999999" x14ac:dyDescent="0.25">
      <c r="B108" t="str">
        <f t="shared" si="6"/>
        <v>Dumfries &amp; Galloway2017-18</v>
      </c>
      <c r="C108" s="20" t="s">
        <v>6</v>
      </c>
      <c r="D108" s="14" t="s">
        <v>284</v>
      </c>
      <c r="E108">
        <v>0</v>
      </c>
      <c r="F108">
        <v>0</v>
      </c>
      <c r="G108">
        <v>0</v>
      </c>
      <c r="H108">
        <v>0</v>
      </c>
      <c r="I108">
        <v>0</v>
      </c>
      <c r="J108">
        <v>0</v>
      </c>
      <c r="K108">
        <v>0</v>
      </c>
      <c r="L108">
        <v>0</v>
      </c>
      <c r="M108">
        <v>0</v>
      </c>
      <c r="N108">
        <v>0</v>
      </c>
      <c r="O108">
        <v>0</v>
      </c>
      <c r="P108">
        <v>0</v>
      </c>
      <c r="Q108">
        <v>0</v>
      </c>
      <c r="R108">
        <v>0</v>
      </c>
      <c r="S108">
        <v>0</v>
      </c>
      <c r="T108">
        <v>0</v>
      </c>
      <c r="U108">
        <v>0</v>
      </c>
      <c r="V108">
        <v>0</v>
      </c>
      <c r="W108">
        <v>0</v>
      </c>
      <c r="X108">
        <v>0</v>
      </c>
      <c r="Y108">
        <v>0</v>
      </c>
      <c r="Z108">
        <v>0</v>
      </c>
      <c r="AA108">
        <v>0</v>
      </c>
      <c r="AB108">
        <v>0</v>
      </c>
      <c r="AC108">
        <v>0</v>
      </c>
      <c r="AD108">
        <v>0</v>
      </c>
      <c r="AE108">
        <v>0</v>
      </c>
      <c r="AF108">
        <v>0</v>
      </c>
      <c r="AG108">
        <v>0</v>
      </c>
      <c r="AH108">
        <v>0</v>
      </c>
      <c r="AI108">
        <v>0</v>
      </c>
      <c r="AJ108">
        <v>0</v>
      </c>
      <c r="AK108">
        <v>0</v>
      </c>
      <c r="AL108">
        <v>0</v>
      </c>
      <c r="AM108">
        <v>0</v>
      </c>
      <c r="AN108">
        <v>0</v>
      </c>
      <c r="AO108">
        <v>0</v>
      </c>
      <c r="AP108">
        <v>0</v>
      </c>
      <c r="AQ108">
        <v>0</v>
      </c>
      <c r="AR108">
        <v>0</v>
      </c>
      <c r="AS108">
        <v>0</v>
      </c>
      <c r="AT108">
        <v>0</v>
      </c>
      <c r="AU108">
        <v>0</v>
      </c>
      <c r="AV108">
        <v>0</v>
      </c>
      <c r="AW108">
        <v>0</v>
      </c>
      <c r="AX108">
        <v>0</v>
      </c>
      <c r="AY108">
        <v>0</v>
      </c>
      <c r="AZ108">
        <v>0</v>
      </c>
      <c r="BA108">
        <v>0</v>
      </c>
      <c r="BB108">
        <v>0</v>
      </c>
    </row>
    <row r="109" spans="1:54" ht="20.399999999999999" x14ac:dyDescent="0.25">
      <c r="B109" t="str">
        <f t="shared" si="6"/>
        <v>Dundee City2017-18</v>
      </c>
      <c r="C109" s="20" t="s">
        <v>7</v>
      </c>
      <c r="D109" s="14" t="s">
        <v>284</v>
      </c>
      <c r="E109">
        <v>0</v>
      </c>
      <c r="F109">
        <v>0</v>
      </c>
      <c r="G109">
        <v>0</v>
      </c>
      <c r="H109">
        <v>0</v>
      </c>
      <c r="I109">
        <v>0</v>
      </c>
      <c r="J109">
        <v>0</v>
      </c>
      <c r="K109">
        <v>0</v>
      </c>
      <c r="L109">
        <v>0</v>
      </c>
      <c r="M109">
        <v>0</v>
      </c>
      <c r="N109">
        <v>0</v>
      </c>
      <c r="O109">
        <v>0</v>
      </c>
      <c r="P109">
        <v>0</v>
      </c>
      <c r="Q109">
        <v>0</v>
      </c>
      <c r="R109">
        <v>0</v>
      </c>
      <c r="S109">
        <v>0</v>
      </c>
      <c r="T109">
        <v>0</v>
      </c>
      <c r="U109">
        <v>0</v>
      </c>
      <c r="V109">
        <v>0</v>
      </c>
      <c r="W109">
        <v>0</v>
      </c>
      <c r="X109">
        <v>0</v>
      </c>
      <c r="Y109">
        <v>0</v>
      </c>
      <c r="Z109">
        <v>0</v>
      </c>
      <c r="AA109">
        <v>0</v>
      </c>
      <c r="AB109">
        <v>0</v>
      </c>
      <c r="AC109">
        <v>0</v>
      </c>
      <c r="AD109">
        <v>0</v>
      </c>
      <c r="AE109">
        <v>0</v>
      </c>
      <c r="AF109">
        <v>0</v>
      </c>
      <c r="AG109">
        <v>0</v>
      </c>
      <c r="AH109">
        <v>0</v>
      </c>
      <c r="AI109">
        <v>0</v>
      </c>
      <c r="AJ109">
        <v>0</v>
      </c>
      <c r="AK109">
        <v>0</v>
      </c>
      <c r="AL109">
        <v>0</v>
      </c>
      <c r="AM109">
        <v>0</v>
      </c>
      <c r="AN109">
        <v>0</v>
      </c>
      <c r="AO109">
        <v>0</v>
      </c>
      <c r="AP109">
        <v>0</v>
      </c>
      <c r="AQ109">
        <v>0</v>
      </c>
      <c r="AR109">
        <v>0</v>
      </c>
      <c r="AS109">
        <v>0</v>
      </c>
      <c r="AT109">
        <v>0</v>
      </c>
      <c r="AU109">
        <v>0</v>
      </c>
      <c r="AV109">
        <v>0</v>
      </c>
      <c r="AW109">
        <v>0</v>
      </c>
      <c r="AX109">
        <v>0</v>
      </c>
      <c r="AY109">
        <v>0</v>
      </c>
      <c r="AZ109">
        <v>0</v>
      </c>
      <c r="BA109">
        <v>0</v>
      </c>
      <c r="BB109">
        <v>0</v>
      </c>
    </row>
    <row r="110" spans="1:54" ht="20.399999999999999" x14ac:dyDescent="0.25">
      <c r="B110" t="str">
        <f t="shared" si="6"/>
        <v>East Ayrshire2017-18</v>
      </c>
      <c r="C110" s="20" t="s">
        <v>8</v>
      </c>
      <c r="D110" s="14" t="s">
        <v>284</v>
      </c>
      <c r="E110">
        <v>0</v>
      </c>
      <c r="F110">
        <v>0</v>
      </c>
      <c r="G110">
        <v>0</v>
      </c>
      <c r="H110">
        <v>0</v>
      </c>
      <c r="I110">
        <v>0</v>
      </c>
      <c r="J110">
        <v>0</v>
      </c>
      <c r="K110">
        <v>0</v>
      </c>
      <c r="L110">
        <v>0</v>
      </c>
      <c r="M110">
        <v>0</v>
      </c>
      <c r="N110">
        <v>0</v>
      </c>
      <c r="O110">
        <v>0</v>
      </c>
      <c r="P110">
        <v>0</v>
      </c>
      <c r="Q110">
        <v>0</v>
      </c>
      <c r="R110">
        <v>0</v>
      </c>
      <c r="S110">
        <v>0</v>
      </c>
      <c r="T110">
        <v>0</v>
      </c>
      <c r="U110">
        <v>0</v>
      </c>
      <c r="V110">
        <v>0</v>
      </c>
      <c r="W110">
        <v>0</v>
      </c>
      <c r="X110">
        <v>0</v>
      </c>
      <c r="Y110">
        <v>0</v>
      </c>
      <c r="Z110">
        <v>0</v>
      </c>
      <c r="AA110">
        <v>0</v>
      </c>
      <c r="AB110">
        <v>0</v>
      </c>
      <c r="AC110">
        <v>0</v>
      </c>
      <c r="AD110">
        <v>0</v>
      </c>
      <c r="AE110">
        <v>0</v>
      </c>
      <c r="AF110">
        <v>0</v>
      </c>
      <c r="AG110">
        <v>0</v>
      </c>
      <c r="AH110">
        <v>0</v>
      </c>
      <c r="AI110">
        <v>0</v>
      </c>
      <c r="AJ110">
        <v>0</v>
      </c>
      <c r="AK110">
        <v>0</v>
      </c>
      <c r="AL110">
        <v>0</v>
      </c>
      <c r="AM110">
        <v>0</v>
      </c>
      <c r="AN110">
        <v>0</v>
      </c>
      <c r="AO110">
        <v>0</v>
      </c>
      <c r="AP110">
        <v>0</v>
      </c>
      <c r="AQ110">
        <v>0</v>
      </c>
      <c r="AR110">
        <v>0</v>
      </c>
      <c r="AS110">
        <v>0</v>
      </c>
      <c r="AT110">
        <v>0</v>
      </c>
      <c r="AU110">
        <v>0</v>
      </c>
      <c r="AV110">
        <v>0</v>
      </c>
      <c r="AW110">
        <v>0</v>
      </c>
      <c r="AX110">
        <v>0</v>
      </c>
      <c r="AY110">
        <v>0</v>
      </c>
      <c r="AZ110">
        <v>0</v>
      </c>
      <c r="BA110">
        <v>0</v>
      </c>
      <c r="BB110">
        <v>0</v>
      </c>
    </row>
    <row r="111" spans="1:54" ht="30.6" x14ac:dyDescent="0.25">
      <c r="B111" t="str">
        <f t="shared" si="6"/>
        <v>East Dunbartonshire2017-18</v>
      </c>
      <c r="C111" s="20" t="s">
        <v>9</v>
      </c>
      <c r="D111" s="14" t="s">
        <v>284</v>
      </c>
      <c r="E111">
        <v>0</v>
      </c>
      <c r="F111">
        <v>0</v>
      </c>
      <c r="G111">
        <v>0</v>
      </c>
      <c r="H111">
        <v>0</v>
      </c>
      <c r="I111">
        <v>0</v>
      </c>
      <c r="J111">
        <v>0</v>
      </c>
      <c r="K111">
        <v>0</v>
      </c>
      <c r="L111">
        <v>0</v>
      </c>
      <c r="M111">
        <v>0</v>
      </c>
      <c r="N111">
        <v>0</v>
      </c>
      <c r="O111">
        <v>0</v>
      </c>
      <c r="P111">
        <v>0</v>
      </c>
      <c r="Q111">
        <v>0</v>
      </c>
      <c r="R111">
        <v>0</v>
      </c>
      <c r="S111">
        <v>0</v>
      </c>
      <c r="T111">
        <v>0</v>
      </c>
      <c r="U111">
        <v>0</v>
      </c>
      <c r="V111">
        <v>0</v>
      </c>
      <c r="W111">
        <v>0</v>
      </c>
      <c r="X111">
        <v>0</v>
      </c>
      <c r="Y111">
        <v>0</v>
      </c>
      <c r="Z111">
        <v>0</v>
      </c>
      <c r="AA111">
        <v>0</v>
      </c>
      <c r="AB111">
        <v>0</v>
      </c>
      <c r="AC111">
        <v>0</v>
      </c>
      <c r="AD111">
        <v>0</v>
      </c>
      <c r="AE111">
        <v>0</v>
      </c>
      <c r="AF111">
        <v>0</v>
      </c>
      <c r="AG111">
        <v>0</v>
      </c>
      <c r="AH111">
        <v>0</v>
      </c>
      <c r="AI111">
        <v>0</v>
      </c>
      <c r="AJ111">
        <v>0</v>
      </c>
      <c r="AK111">
        <v>0</v>
      </c>
      <c r="AL111">
        <v>0</v>
      </c>
      <c r="AM111">
        <v>0</v>
      </c>
      <c r="AN111">
        <v>0</v>
      </c>
      <c r="AO111">
        <v>0</v>
      </c>
      <c r="AP111">
        <v>0</v>
      </c>
      <c r="AQ111">
        <v>0</v>
      </c>
      <c r="AR111">
        <v>0</v>
      </c>
      <c r="AS111">
        <v>0</v>
      </c>
      <c r="AT111">
        <v>0</v>
      </c>
      <c r="AU111">
        <v>0</v>
      </c>
      <c r="AV111">
        <v>0</v>
      </c>
      <c r="AW111">
        <v>0</v>
      </c>
      <c r="AX111">
        <v>0</v>
      </c>
      <c r="AY111">
        <v>0</v>
      </c>
      <c r="AZ111">
        <v>0</v>
      </c>
      <c r="BA111">
        <v>0</v>
      </c>
      <c r="BB111">
        <v>0</v>
      </c>
    </row>
    <row r="112" spans="1:54" ht="20.399999999999999" x14ac:dyDescent="0.25">
      <c r="B112" t="str">
        <f t="shared" si="6"/>
        <v>East Lothian2017-18</v>
      </c>
      <c r="C112" s="20" t="s">
        <v>10</v>
      </c>
      <c r="D112" s="14" t="s">
        <v>284</v>
      </c>
      <c r="E112">
        <v>0</v>
      </c>
      <c r="F112">
        <v>0</v>
      </c>
      <c r="G112">
        <v>0</v>
      </c>
      <c r="H112">
        <v>0</v>
      </c>
      <c r="I112">
        <v>0</v>
      </c>
      <c r="J112">
        <v>0</v>
      </c>
      <c r="K112">
        <v>0</v>
      </c>
      <c r="L112">
        <v>0</v>
      </c>
      <c r="M112">
        <v>0</v>
      </c>
      <c r="N112">
        <v>0</v>
      </c>
      <c r="O112">
        <v>0</v>
      </c>
      <c r="P112">
        <v>0</v>
      </c>
      <c r="Q112">
        <v>0</v>
      </c>
      <c r="R112">
        <v>0</v>
      </c>
      <c r="S112">
        <v>0</v>
      </c>
      <c r="T112">
        <v>0</v>
      </c>
      <c r="U112">
        <v>0</v>
      </c>
      <c r="V112">
        <v>0</v>
      </c>
      <c r="W112">
        <v>0</v>
      </c>
      <c r="X112">
        <v>0</v>
      </c>
      <c r="Y112">
        <v>0</v>
      </c>
      <c r="Z112">
        <v>0</v>
      </c>
      <c r="AA112">
        <v>0</v>
      </c>
      <c r="AB112">
        <v>0</v>
      </c>
      <c r="AC112">
        <v>0</v>
      </c>
      <c r="AD112">
        <v>0</v>
      </c>
      <c r="AE112">
        <v>0</v>
      </c>
      <c r="AF112">
        <v>0</v>
      </c>
      <c r="AG112">
        <v>0</v>
      </c>
      <c r="AH112">
        <v>0</v>
      </c>
      <c r="AI112">
        <v>0</v>
      </c>
      <c r="AJ112">
        <v>0</v>
      </c>
      <c r="AK112">
        <v>0</v>
      </c>
      <c r="AL112">
        <v>0</v>
      </c>
      <c r="AM112">
        <v>0</v>
      </c>
      <c r="AN112">
        <v>0</v>
      </c>
      <c r="AO112">
        <v>0</v>
      </c>
      <c r="AP112">
        <v>0</v>
      </c>
      <c r="AQ112">
        <v>0</v>
      </c>
      <c r="AR112">
        <v>0</v>
      </c>
      <c r="AS112">
        <v>0</v>
      </c>
      <c r="AT112">
        <v>0</v>
      </c>
      <c r="AU112">
        <v>0</v>
      </c>
      <c r="AV112">
        <v>0</v>
      </c>
      <c r="AW112">
        <v>0</v>
      </c>
      <c r="AX112">
        <v>0</v>
      </c>
      <c r="AY112">
        <v>0</v>
      </c>
      <c r="AZ112">
        <v>0</v>
      </c>
      <c r="BA112">
        <v>0</v>
      </c>
      <c r="BB112">
        <v>0</v>
      </c>
    </row>
    <row r="113" spans="2:54" ht="30.6" x14ac:dyDescent="0.25">
      <c r="B113" t="str">
        <f t="shared" si="6"/>
        <v>East Renfrewshire2017-18</v>
      </c>
      <c r="C113" s="20" t="s">
        <v>11</v>
      </c>
      <c r="D113" s="14" t="s">
        <v>284</v>
      </c>
      <c r="E113">
        <v>0</v>
      </c>
      <c r="F113">
        <v>0</v>
      </c>
      <c r="G113">
        <v>0</v>
      </c>
      <c r="H113">
        <v>0</v>
      </c>
      <c r="I113">
        <v>0</v>
      </c>
      <c r="J113">
        <v>0</v>
      </c>
      <c r="K113">
        <v>0</v>
      </c>
      <c r="L113">
        <v>0</v>
      </c>
      <c r="M113">
        <v>0</v>
      </c>
      <c r="N113">
        <v>0</v>
      </c>
      <c r="O113">
        <v>0</v>
      </c>
      <c r="P113">
        <v>0</v>
      </c>
      <c r="Q113">
        <v>0</v>
      </c>
      <c r="R113">
        <v>0</v>
      </c>
      <c r="S113">
        <v>0</v>
      </c>
      <c r="T113">
        <v>0</v>
      </c>
      <c r="U113">
        <v>0</v>
      </c>
      <c r="V113">
        <v>0</v>
      </c>
      <c r="W113">
        <v>0</v>
      </c>
      <c r="X113">
        <v>0</v>
      </c>
      <c r="Y113">
        <v>0</v>
      </c>
      <c r="Z113">
        <v>0</v>
      </c>
      <c r="AA113">
        <v>0</v>
      </c>
      <c r="AB113">
        <v>0</v>
      </c>
      <c r="AC113">
        <v>0</v>
      </c>
      <c r="AD113">
        <v>0</v>
      </c>
      <c r="AE113">
        <v>0</v>
      </c>
      <c r="AF113">
        <v>0</v>
      </c>
      <c r="AG113">
        <v>0</v>
      </c>
      <c r="AH113">
        <v>0</v>
      </c>
      <c r="AI113">
        <v>0</v>
      </c>
      <c r="AJ113">
        <v>0</v>
      </c>
      <c r="AK113">
        <v>0</v>
      </c>
      <c r="AL113">
        <v>0</v>
      </c>
      <c r="AM113">
        <v>0</v>
      </c>
      <c r="AN113">
        <v>0</v>
      </c>
      <c r="AO113">
        <v>0</v>
      </c>
      <c r="AP113">
        <v>0</v>
      </c>
      <c r="AQ113">
        <v>0</v>
      </c>
      <c r="AR113">
        <v>0</v>
      </c>
      <c r="AS113">
        <v>0</v>
      </c>
      <c r="AT113">
        <v>0</v>
      </c>
      <c r="AU113">
        <v>0</v>
      </c>
      <c r="AV113">
        <v>0</v>
      </c>
      <c r="AW113">
        <v>0</v>
      </c>
      <c r="AX113">
        <v>0</v>
      </c>
      <c r="AY113">
        <v>0</v>
      </c>
      <c r="AZ113">
        <v>0</v>
      </c>
      <c r="BA113">
        <v>0</v>
      </c>
      <c r="BB113">
        <v>0</v>
      </c>
    </row>
    <row r="114" spans="2:54" ht="20.399999999999999" x14ac:dyDescent="0.25">
      <c r="B114" s="50" t="str">
        <f t="shared" si="6"/>
        <v>Edinburgh, City of2017-18</v>
      </c>
      <c r="C114" s="51" t="s">
        <v>12</v>
      </c>
      <c r="D114" s="52" t="s">
        <v>284</v>
      </c>
      <c r="E114">
        <v>0</v>
      </c>
      <c r="F114">
        <v>0</v>
      </c>
      <c r="G114">
        <v>0</v>
      </c>
      <c r="H114">
        <v>0</v>
      </c>
      <c r="I114">
        <v>0</v>
      </c>
      <c r="J114">
        <v>0</v>
      </c>
      <c r="K114">
        <v>0</v>
      </c>
      <c r="L114">
        <v>0</v>
      </c>
      <c r="M114">
        <v>0</v>
      </c>
      <c r="N114">
        <v>0</v>
      </c>
      <c r="O114">
        <v>0</v>
      </c>
      <c r="P114">
        <v>0</v>
      </c>
      <c r="Q114">
        <v>0</v>
      </c>
      <c r="R114">
        <v>0</v>
      </c>
      <c r="S114">
        <v>0</v>
      </c>
      <c r="T114">
        <v>0</v>
      </c>
      <c r="U114">
        <v>0</v>
      </c>
      <c r="V114">
        <v>0</v>
      </c>
      <c r="W114">
        <v>0</v>
      </c>
      <c r="X114">
        <v>0</v>
      </c>
      <c r="Y114">
        <v>0</v>
      </c>
      <c r="Z114">
        <v>0</v>
      </c>
      <c r="AA114">
        <v>0</v>
      </c>
      <c r="AB114">
        <v>0</v>
      </c>
      <c r="AC114">
        <v>0</v>
      </c>
      <c r="AD114">
        <v>0</v>
      </c>
      <c r="AE114">
        <v>0</v>
      </c>
      <c r="AF114">
        <v>0</v>
      </c>
      <c r="AG114">
        <v>0</v>
      </c>
      <c r="AH114">
        <v>0</v>
      </c>
      <c r="AI114">
        <v>0</v>
      </c>
      <c r="AJ114">
        <v>0</v>
      </c>
      <c r="AK114">
        <v>0</v>
      </c>
      <c r="AL114">
        <v>0</v>
      </c>
      <c r="AM114">
        <v>0</v>
      </c>
      <c r="AN114">
        <v>0</v>
      </c>
      <c r="AO114">
        <v>0</v>
      </c>
      <c r="AP114">
        <v>0</v>
      </c>
      <c r="AQ114">
        <v>0</v>
      </c>
      <c r="AR114">
        <v>0</v>
      </c>
      <c r="AS114">
        <v>0</v>
      </c>
      <c r="AT114">
        <v>0</v>
      </c>
      <c r="AU114">
        <v>0</v>
      </c>
      <c r="AV114">
        <v>0</v>
      </c>
      <c r="AW114">
        <v>0</v>
      </c>
      <c r="AX114">
        <v>0</v>
      </c>
      <c r="AY114">
        <v>0</v>
      </c>
      <c r="AZ114">
        <v>0</v>
      </c>
      <c r="BA114">
        <v>0</v>
      </c>
      <c r="BB114">
        <v>0</v>
      </c>
    </row>
    <row r="115" spans="2:54" x14ac:dyDescent="0.25">
      <c r="B115" t="str">
        <f t="shared" si="6"/>
        <v>Falkirk2017-18</v>
      </c>
      <c r="C115" s="20" t="s">
        <v>14</v>
      </c>
      <c r="D115" s="14" t="s">
        <v>284</v>
      </c>
      <c r="E115">
        <v>0</v>
      </c>
      <c r="F115">
        <v>0</v>
      </c>
      <c r="G115">
        <v>0</v>
      </c>
      <c r="H115">
        <v>0</v>
      </c>
      <c r="I115">
        <v>0</v>
      </c>
      <c r="J115">
        <v>0</v>
      </c>
      <c r="K115">
        <v>0</v>
      </c>
      <c r="L115">
        <v>0</v>
      </c>
      <c r="M115">
        <v>0</v>
      </c>
      <c r="N115">
        <v>0</v>
      </c>
      <c r="O115">
        <v>0</v>
      </c>
      <c r="P115">
        <v>0</v>
      </c>
      <c r="Q115">
        <v>0</v>
      </c>
      <c r="R115">
        <v>0</v>
      </c>
      <c r="S115">
        <v>0</v>
      </c>
      <c r="T115">
        <v>0</v>
      </c>
      <c r="U115">
        <v>0</v>
      </c>
      <c r="V115">
        <v>0</v>
      </c>
      <c r="W115">
        <v>0</v>
      </c>
      <c r="X115">
        <v>0</v>
      </c>
      <c r="Y115">
        <v>0</v>
      </c>
      <c r="Z115">
        <v>0</v>
      </c>
      <c r="AA115">
        <v>0</v>
      </c>
      <c r="AB115">
        <v>0</v>
      </c>
      <c r="AC115">
        <v>0</v>
      </c>
      <c r="AD115">
        <v>0</v>
      </c>
      <c r="AE115">
        <v>0</v>
      </c>
      <c r="AF115">
        <v>0</v>
      </c>
      <c r="AG115">
        <v>0</v>
      </c>
      <c r="AH115">
        <v>0</v>
      </c>
      <c r="AI115">
        <v>3</v>
      </c>
      <c r="AJ115">
        <v>0</v>
      </c>
      <c r="AK115">
        <v>0</v>
      </c>
      <c r="AL115">
        <v>0</v>
      </c>
      <c r="AM115">
        <v>0</v>
      </c>
      <c r="AN115">
        <v>0</v>
      </c>
      <c r="AO115">
        <v>0</v>
      </c>
      <c r="AP115">
        <v>0</v>
      </c>
      <c r="AQ115">
        <v>0</v>
      </c>
      <c r="AR115">
        <v>0</v>
      </c>
      <c r="AS115">
        <v>3</v>
      </c>
      <c r="AT115">
        <v>0</v>
      </c>
      <c r="AU115">
        <v>0</v>
      </c>
      <c r="AV115">
        <v>0</v>
      </c>
      <c r="AW115">
        <v>0</v>
      </c>
      <c r="AX115">
        <v>0</v>
      </c>
      <c r="AY115">
        <v>0</v>
      </c>
      <c r="AZ115">
        <v>0</v>
      </c>
      <c r="BA115">
        <v>0</v>
      </c>
      <c r="BB115">
        <v>0</v>
      </c>
    </row>
    <row r="116" spans="2:54" x14ac:dyDescent="0.25">
      <c r="B116" t="str">
        <f t="shared" si="6"/>
        <v>Fife2017-18</v>
      </c>
      <c r="C116" s="20" t="s">
        <v>15</v>
      </c>
      <c r="D116" s="14" t="s">
        <v>284</v>
      </c>
      <c r="E116">
        <v>0</v>
      </c>
      <c r="F116">
        <v>0</v>
      </c>
      <c r="G116">
        <v>0</v>
      </c>
      <c r="H116">
        <v>0</v>
      </c>
      <c r="I116">
        <v>0</v>
      </c>
      <c r="J116">
        <v>0</v>
      </c>
      <c r="K116">
        <v>0</v>
      </c>
      <c r="L116">
        <v>0</v>
      </c>
      <c r="M116">
        <v>0</v>
      </c>
      <c r="N116">
        <v>0</v>
      </c>
      <c r="O116">
        <v>0</v>
      </c>
      <c r="P116">
        <v>0</v>
      </c>
      <c r="Q116">
        <v>0</v>
      </c>
      <c r="R116">
        <v>0</v>
      </c>
      <c r="S116">
        <v>0</v>
      </c>
      <c r="T116">
        <v>0</v>
      </c>
      <c r="U116">
        <v>0</v>
      </c>
      <c r="V116">
        <v>0</v>
      </c>
      <c r="W116">
        <v>0</v>
      </c>
      <c r="X116">
        <v>0</v>
      </c>
      <c r="Y116">
        <v>0</v>
      </c>
      <c r="Z116">
        <v>0</v>
      </c>
      <c r="AA116">
        <v>0</v>
      </c>
      <c r="AB116">
        <v>0</v>
      </c>
      <c r="AC116">
        <v>0</v>
      </c>
      <c r="AD116">
        <v>0</v>
      </c>
      <c r="AE116">
        <v>0</v>
      </c>
      <c r="AF116">
        <v>0</v>
      </c>
      <c r="AG116">
        <v>0</v>
      </c>
      <c r="AH116">
        <v>0</v>
      </c>
      <c r="AI116">
        <v>3</v>
      </c>
      <c r="AJ116">
        <v>0</v>
      </c>
      <c r="AK116">
        <v>0</v>
      </c>
      <c r="AL116">
        <v>0</v>
      </c>
      <c r="AM116">
        <v>0</v>
      </c>
      <c r="AN116">
        <v>0</v>
      </c>
      <c r="AO116">
        <v>0</v>
      </c>
      <c r="AP116">
        <v>0</v>
      </c>
      <c r="AQ116">
        <v>0</v>
      </c>
      <c r="AR116">
        <v>0</v>
      </c>
      <c r="AS116">
        <v>3</v>
      </c>
      <c r="AT116">
        <v>0</v>
      </c>
      <c r="AU116">
        <v>0</v>
      </c>
      <c r="AV116">
        <v>0</v>
      </c>
      <c r="AW116">
        <v>0</v>
      </c>
      <c r="AX116">
        <v>0</v>
      </c>
      <c r="AY116">
        <v>0</v>
      </c>
      <c r="AZ116">
        <v>0</v>
      </c>
      <c r="BA116">
        <v>0</v>
      </c>
      <c r="BB116">
        <v>0</v>
      </c>
    </row>
    <row r="117" spans="2:54" ht="20.399999999999999" x14ac:dyDescent="0.25">
      <c r="B117" t="str">
        <f t="shared" si="6"/>
        <v>Glasgow City2017-18</v>
      </c>
      <c r="C117" s="20" t="s">
        <v>16</v>
      </c>
      <c r="D117" s="14" t="s">
        <v>284</v>
      </c>
      <c r="E117">
        <v>190</v>
      </c>
      <c r="F117">
        <v>1821523.38</v>
      </c>
      <c r="G117">
        <v>0</v>
      </c>
      <c r="H117">
        <v>0</v>
      </c>
      <c r="I117">
        <v>0</v>
      </c>
      <c r="J117">
        <v>0</v>
      </c>
      <c r="K117">
        <v>0</v>
      </c>
      <c r="L117">
        <v>0</v>
      </c>
      <c r="M117">
        <v>0</v>
      </c>
      <c r="N117">
        <v>0</v>
      </c>
      <c r="O117">
        <v>0</v>
      </c>
      <c r="P117">
        <v>0</v>
      </c>
      <c r="Q117">
        <v>0</v>
      </c>
      <c r="R117">
        <v>0</v>
      </c>
      <c r="S117">
        <v>0</v>
      </c>
      <c r="T117">
        <v>0</v>
      </c>
      <c r="U117">
        <v>0</v>
      </c>
      <c r="V117">
        <v>0</v>
      </c>
      <c r="W117">
        <v>0</v>
      </c>
      <c r="X117">
        <v>0</v>
      </c>
      <c r="Y117">
        <v>76</v>
      </c>
      <c r="Z117">
        <v>76866</v>
      </c>
      <c r="AA117">
        <v>0</v>
      </c>
      <c r="AB117">
        <v>0</v>
      </c>
      <c r="AC117">
        <v>0</v>
      </c>
      <c r="AD117">
        <v>0</v>
      </c>
      <c r="AE117">
        <v>0</v>
      </c>
      <c r="AF117">
        <v>0</v>
      </c>
      <c r="AG117">
        <v>0</v>
      </c>
      <c r="AH117">
        <v>0</v>
      </c>
      <c r="AI117">
        <v>45</v>
      </c>
      <c r="AJ117">
        <v>384171.05000000005</v>
      </c>
      <c r="AK117">
        <v>0</v>
      </c>
      <c r="AL117">
        <v>0</v>
      </c>
      <c r="AM117">
        <v>0</v>
      </c>
      <c r="AN117">
        <v>0</v>
      </c>
      <c r="AO117">
        <v>0</v>
      </c>
      <c r="AP117">
        <v>0</v>
      </c>
      <c r="AQ117">
        <v>22</v>
      </c>
      <c r="AR117">
        <v>0</v>
      </c>
      <c r="AS117">
        <v>311</v>
      </c>
      <c r="AT117">
        <v>2282560.4299999997</v>
      </c>
      <c r="AU117">
        <v>0</v>
      </c>
      <c r="AV117">
        <v>0</v>
      </c>
      <c r="AW117">
        <v>0</v>
      </c>
      <c r="AX117">
        <v>0</v>
      </c>
      <c r="AY117">
        <v>0</v>
      </c>
      <c r="AZ117">
        <v>0</v>
      </c>
      <c r="BA117">
        <v>22</v>
      </c>
      <c r="BB117">
        <v>0</v>
      </c>
    </row>
    <row r="118" spans="2:54" x14ac:dyDescent="0.25">
      <c r="B118" t="str">
        <f t="shared" si="6"/>
        <v>Highland2017-18</v>
      </c>
      <c r="C118" s="20" t="s">
        <v>17</v>
      </c>
      <c r="D118" s="14" t="s">
        <v>284</v>
      </c>
      <c r="E118">
        <v>0</v>
      </c>
      <c r="F118">
        <v>0</v>
      </c>
      <c r="G118">
        <v>0</v>
      </c>
      <c r="H118">
        <v>0</v>
      </c>
      <c r="I118">
        <v>0</v>
      </c>
      <c r="J118">
        <v>0</v>
      </c>
      <c r="K118">
        <v>0</v>
      </c>
      <c r="L118">
        <v>0</v>
      </c>
      <c r="M118">
        <v>0</v>
      </c>
      <c r="N118">
        <v>0</v>
      </c>
      <c r="O118">
        <v>0</v>
      </c>
      <c r="P118">
        <v>0</v>
      </c>
      <c r="Q118">
        <v>0</v>
      </c>
      <c r="R118">
        <v>0</v>
      </c>
      <c r="S118">
        <v>0</v>
      </c>
      <c r="T118">
        <v>0</v>
      </c>
      <c r="U118">
        <v>0</v>
      </c>
      <c r="V118">
        <v>0</v>
      </c>
      <c r="W118">
        <v>0</v>
      </c>
      <c r="X118">
        <v>0</v>
      </c>
      <c r="Y118">
        <v>0</v>
      </c>
      <c r="Z118">
        <v>0</v>
      </c>
      <c r="AA118">
        <v>0</v>
      </c>
      <c r="AB118">
        <v>0</v>
      </c>
      <c r="AC118">
        <v>0</v>
      </c>
      <c r="AD118">
        <v>0</v>
      </c>
      <c r="AE118">
        <v>0</v>
      </c>
      <c r="AF118">
        <v>0</v>
      </c>
      <c r="AG118">
        <v>0</v>
      </c>
      <c r="AH118">
        <v>0</v>
      </c>
      <c r="AI118">
        <v>0</v>
      </c>
      <c r="AJ118">
        <v>0</v>
      </c>
      <c r="AK118">
        <v>0</v>
      </c>
      <c r="AL118">
        <v>0</v>
      </c>
      <c r="AM118">
        <v>0</v>
      </c>
      <c r="AN118">
        <v>0</v>
      </c>
      <c r="AO118">
        <v>0</v>
      </c>
      <c r="AP118">
        <v>0</v>
      </c>
      <c r="AQ118">
        <v>0</v>
      </c>
      <c r="AR118">
        <v>0</v>
      </c>
      <c r="AS118">
        <v>0</v>
      </c>
      <c r="AT118">
        <v>0</v>
      </c>
      <c r="AU118">
        <v>0</v>
      </c>
      <c r="AV118">
        <v>0</v>
      </c>
      <c r="AW118">
        <v>0</v>
      </c>
      <c r="AX118">
        <v>0</v>
      </c>
      <c r="AY118">
        <v>0</v>
      </c>
      <c r="AZ118">
        <v>0</v>
      </c>
      <c r="BA118">
        <v>0</v>
      </c>
      <c r="BB118">
        <v>0</v>
      </c>
    </row>
    <row r="119" spans="2:54" x14ac:dyDescent="0.25">
      <c r="B119" t="str">
        <f t="shared" si="6"/>
        <v>Inverclyde2017-18</v>
      </c>
      <c r="C119" s="20" t="s">
        <v>18</v>
      </c>
      <c r="D119" s="14" t="s">
        <v>284</v>
      </c>
      <c r="E119">
        <v>0</v>
      </c>
      <c r="F119">
        <v>0</v>
      </c>
      <c r="G119">
        <v>0</v>
      </c>
      <c r="H119">
        <v>0</v>
      </c>
      <c r="I119">
        <v>0</v>
      </c>
      <c r="J119">
        <v>0</v>
      </c>
      <c r="K119">
        <v>0</v>
      </c>
      <c r="L119">
        <v>0</v>
      </c>
      <c r="M119">
        <v>0</v>
      </c>
      <c r="N119">
        <v>0</v>
      </c>
      <c r="O119">
        <v>0</v>
      </c>
      <c r="P119">
        <v>0</v>
      </c>
      <c r="Q119">
        <v>0</v>
      </c>
      <c r="R119">
        <v>0</v>
      </c>
      <c r="S119">
        <v>0</v>
      </c>
      <c r="T119">
        <v>0</v>
      </c>
      <c r="U119">
        <v>0</v>
      </c>
      <c r="V119">
        <v>0</v>
      </c>
      <c r="W119">
        <v>0</v>
      </c>
      <c r="X119">
        <v>0</v>
      </c>
      <c r="Y119">
        <v>0</v>
      </c>
      <c r="Z119">
        <v>0</v>
      </c>
      <c r="AA119">
        <v>0</v>
      </c>
      <c r="AB119">
        <v>0</v>
      </c>
      <c r="AC119">
        <v>0</v>
      </c>
      <c r="AD119">
        <v>0</v>
      </c>
      <c r="AE119">
        <v>0</v>
      </c>
      <c r="AF119">
        <v>0</v>
      </c>
      <c r="AG119">
        <v>0</v>
      </c>
      <c r="AH119">
        <v>0</v>
      </c>
      <c r="AI119">
        <v>0</v>
      </c>
      <c r="AJ119">
        <v>0</v>
      </c>
      <c r="AK119">
        <v>0</v>
      </c>
      <c r="AL119">
        <v>0</v>
      </c>
      <c r="AM119">
        <v>0</v>
      </c>
      <c r="AN119">
        <v>0</v>
      </c>
      <c r="AO119">
        <v>0</v>
      </c>
      <c r="AP119">
        <v>0</v>
      </c>
      <c r="AQ119">
        <v>0</v>
      </c>
      <c r="AR119">
        <v>0</v>
      </c>
      <c r="AS119">
        <v>0</v>
      </c>
      <c r="AT119">
        <v>0</v>
      </c>
      <c r="AU119">
        <v>0</v>
      </c>
      <c r="AV119">
        <v>0</v>
      </c>
      <c r="AW119">
        <v>0</v>
      </c>
      <c r="AX119">
        <v>0</v>
      </c>
      <c r="AY119">
        <v>0</v>
      </c>
      <c r="AZ119">
        <v>0</v>
      </c>
      <c r="BA119">
        <v>0</v>
      </c>
      <c r="BB119">
        <v>0</v>
      </c>
    </row>
    <row r="120" spans="2:54" x14ac:dyDescent="0.25">
      <c r="B120" t="str">
        <f t="shared" si="6"/>
        <v>Midlothian2017-18</v>
      </c>
      <c r="C120" s="20" t="s">
        <v>19</v>
      </c>
      <c r="D120" s="14" t="s">
        <v>284</v>
      </c>
      <c r="E120">
        <v>2</v>
      </c>
      <c r="F120">
        <v>1946</v>
      </c>
      <c r="G120">
        <v>0</v>
      </c>
      <c r="H120">
        <v>0</v>
      </c>
      <c r="I120">
        <v>0</v>
      </c>
      <c r="J120">
        <v>0</v>
      </c>
      <c r="K120">
        <v>0</v>
      </c>
      <c r="L120">
        <v>0</v>
      </c>
      <c r="M120">
        <v>2</v>
      </c>
      <c r="N120">
        <v>1600</v>
      </c>
      <c r="O120">
        <v>0</v>
      </c>
      <c r="P120">
        <v>0</v>
      </c>
      <c r="Q120">
        <v>0</v>
      </c>
      <c r="R120">
        <v>0</v>
      </c>
      <c r="S120">
        <v>0</v>
      </c>
      <c r="T120">
        <v>0</v>
      </c>
      <c r="U120">
        <v>0</v>
      </c>
      <c r="V120">
        <v>0</v>
      </c>
      <c r="W120">
        <v>0</v>
      </c>
      <c r="X120">
        <v>0</v>
      </c>
      <c r="Y120">
        <v>0</v>
      </c>
      <c r="Z120">
        <v>0</v>
      </c>
      <c r="AA120">
        <v>0</v>
      </c>
      <c r="AB120">
        <v>0</v>
      </c>
      <c r="AC120">
        <v>0</v>
      </c>
      <c r="AD120">
        <v>0</v>
      </c>
      <c r="AE120">
        <v>0</v>
      </c>
      <c r="AF120">
        <v>0</v>
      </c>
      <c r="AG120">
        <v>0</v>
      </c>
      <c r="AH120">
        <v>0</v>
      </c>
      <c r="AI120">
        <v>4</v>
      </c>
      <c r="AJ120">
        <v>0</v>
      </c>
      <c r="AK120">
        <v>0</v>
      </c>
      <c r="AL120">
        <v>0</v>
      </c>
      <c r="AM120">
        <v>0</v>
      </c>
      <c r="AN120">
        <v>0</v>
      </c>
      <c r="AO120">
        <v>0</v>
      </c>
      <c r="AP120">
        <v>0</v>
      </c>
      <c r="AQ120">
        <v>1</v>
      </c>
      <c r="AR120">
        <v>0</v>
      </c>
      <c r="AS120">
        <v>6</v>
      </c>
      <c r="AT120">
        <v>1946</v>
      </c>
      <c r="AU120">
        <v>0</v>
      </c>
      <c r="AV120">
        <v>0</v>
      </c>
      <c r="AW120">
        <v>0</v>
      </c>
      <c r="AX120">
        <v>0</v>
      </c>
      <c r="AY120">
        <v>0</v>
      </c>
      <c r="AZ120">
        <v>0</v>
      </c>
      <c r="BA120">
        <v>3</v>
      </c>
      <c r="BB120">
        <v>1600</v>
      </c>
    </row>
    <row r="121" spans="2:54" x14ac:dyDescent="0.25">
      <c r="B121" t="str">
        <f t="shared" si="6"/>
        <v>Moray2017-18</v>
      </c>
      <c r="C121" s="20" t="s">
        <v>20</v>
      </c>
      <c r="D121" s="14" t="s">
        <v>284</v>
      </c>
      <c r="E121">
        <v>0</v>
      </c>
      <c r="F121">
        <v>0</v>
      </c>
      <c r="G121">
        <v>0</v>
      </c>
      <c r="H121">
        <v>0</v>
      </c>
      <c r="I121">
        <v>0</v>
      </c>
      <c r="J121">
        <v>0</v>
      </c>
      <c r="K121">
        <v>0</v>
      </c>
      <c r="L121">
        <v>0</v>
      </c>
      <c r="M121">
        <v>0</v>
      </c>
      <c r="N121">
        <v>0</v>
      </c>
      <c r="O121">
        <v>0</v>
      </c>
      <c r="P121">
        <v>0</v>
      </c>
      <c r="Q121">
        <v>0</v>
      </c>
      <c r="R121">
        <v>0</v>
      </c>
      <c r="S121">
        <v>0</v>
      </c>
      <c r="T121">
        <v>0</v>
      </c>
      <c r="U121">
        <v>0</v>
      </c>
      <c r="V121">
        <v>0</v>
      </c>
      <c r="W121">
        <v>0</v>
      </c>
      <c r="X121">
        <v>0</v>
      </c>
      <c r="Y121">
        <v>0</v>
      </c>
      <c r="Z121">
        <v>0</v>
      </c>
      <c r="AA121">
        <v>0</v>
      </c>
      <c r="AB121">
        <v>0</v>
      </c>
      <c r="AC121">
        <v>0</v>
      </c>
      <c r="AD121">
        <v>0</v>
      </c>
      <c r="AE121">
        <v>0</v>
      </c>
      <c r="AF121">
        <v>0</v>
      </c>
      <c r="AG121">
        <v>0</v>
      </c>
      <c r="AH121">
        <v>0</v>
      </c>
      <c r="AI121">
        <v>0</v>
      </c>
      <c r="AJ121">
        <v>0</v>
      </c>
      <c r="AK121">
        <v>0</v>
      </c>
      <c r="AL121">
        <v>0</v>
      </c>
      <c r="AM121">
        <v>0</v>
      </c>
      <c r="AN121">
        <v>0</v>
      </c>
      <c r="AO121">
        <v>0</v>
      </c>
      <c r="AP121">
        <v>0</v>
      </c>
      <c r="AQ121">
        <v>0</v>
      </c>
      <c r="AR121">
        <v>0</v>
      </c>
      <c r="AS121">
        <v>0</v>
      </c>
      <c r="AT121">
        <v>0</v>
      </c>
      <c r="AU121">
        <v>0</v>
      </c>
      <c r="AV121">
        <v>0</v>
      </c>
      <c r="AW121">
        <v>0</v>
      </c>
      <c r="AX121">
        <v>0</v>
      </c>
      <c r="AY121">
        <v>0</v>
      </c>
      <c r="AZ121">
        <v>0</v>
      </c>
      <c r="BA121">
        <v>0</v>
      </c>
      <c r="BB121">
        <v>0</v>
      </c>
    </row>
    <row r="122" spans="2:54" ht="30.6" x14ac:dyDescent="0.25">
      <c r="B122" t="str">
        <f t="shared" si="6"/>
        <v>Na h-Eileanan Siar2017-18</v>
      </c>
      <c r="C122" s="20" t="s">
        <v>269</v>
      </c>
      <c r="D122" s="14" t="s">
        <v>284</v>
      </c>
      <c r="E122">
        <v>0</v>
      </c>
      <c r="F122">
        <v>0</v>
      </c>
      <c r="G122">
        <v>0</v>
      </c>
      <c r="H122">
        <v>0</v>
      </c>
      <c r="I122">
        <v>0</v>
      </c>
      <c r="J122">
        <v>0</v>
      </c>
      <c r="K122">
        <v>0</v>
      </c>
      <c r="L122">
        <v>0</v>
      </c>
      <c r="M122">
        <v>0</v>
      </c>
      <c r="N122">
        <v>0</v>
      </c>
      <c r="O122">
        <v>0</v>
      </c>
      <c r="P122">
        <v>0</v>
      </c>
      <c r="Q122">
        <v>0</v>
      </c>
      <c r="R122">
        <v>0</v>
      </c>
      <c r="S122">
        <v>0</v>
      </c>
      <c r="T122">
        <v>0</v>
      </c>
      <c r="U122">
        <v>0</v>
      </c>
      <c r="V122">
        <v>0</v>
      </c>
      <c r="W122">
        <v>0</v>
      </c>
      <c r="X122">
        <v>0</v>
      </c>
      <c r="Y122">
        <v>0</v>
      </c>
      <c r="Z122">
        <v>0</v>
      </c>
      <c r="AA122">
        <v>0</v>
      </c>
      <c r="AB122">
        <v>0</v>
      </c>
      <c r="AC122">
        <v>0</v>
      </c>
      <c r="AD122">
        <v>0</v>
      </c>
      <c r="AE122">
        <v>0</v>
      </c>
      <c r="AF122">
        <v>0</v>
      </c>
      <c r="AG122">
        <v>0</v>
      </c>
      <c r="AH122">
        <v>0</v>
      </c>
      <c r="AI122">
        <v>0</v>
      </c>
      <c r="AJ122">
        <v>0</v>
      </c>
      <c r="AK122">
        <v>0</v>
      </c>
      <c r="AL122">
        <v>0</v>
      </c>
      <c r="AM122">
        <v>0</v>
      </c>
      <c r="AN122">
        <v>0</v>
      </c>
      <c r="AO122">
        <v>0</v>
      </c>
      <c r="AP122">
        <v>0</v>
      </c>
      <c r="AQ122">
        <v>0</v>
      </c>
      <c r="AR122">
        <v>0</v>
      </c>
      <c r="AS122">
        <v>0</v>
      </c>
      <c r="AT122">
        <v>0</v>
      </c>
      <c r="AU122">
        <v>0</v>
      </c>
      <c r="AV122">
        <v>0</v>
      </c>
      <c r="AW122">
        <v>0</v>
      </c>
      <c r="AX122">
        <v>0</v>
      </c>
      <c r="AY122">
        <v>0</v>
      </c>
      <c r="AZ122">
        <v>0</v>
      </c>
      <c r="BA122">
        <v>0</v>
      </c>
      <c r="BB122">
        <v>0</v>
      </c>
    </row>
    <row r="123" spans="2:54" ht="20.399999999999999" x14ac:dyDescent="0.25">
      <c r="B123" t="str">
        <f t="shared" si="6"/>
        <v>North Ayrshire2017-18</v>
      </c>
      <c r="C123" s="20" t="s">
        <v>21</v>
      </c>
      <c r="D123" s="14" t="s">
        <v>284</v>
      </c>
      <c r="E123">
        <v>0</v>
      </c>
      <c r="F123">
        <v>0</v>
      </c>
      <c r="G123">
        <v>0</v>
      </c>
      <c r="H123">
        <v>0</v>
      </c>
      <c r="I123">
        <v>0</v>
      </c>
      <c r="J123">
        <v>0</v>
      </c>
      <c r="K123">
        <v>0</v>
      </c>
      <c r="L123">
        <v>0</v>
      </c>
      <c r="M123">
        <v>0</v>
      </c>
      <c r="N123">
        <v>0</v>
      </c>
      <c r="O123">
        <v>0</v>
      </c>
      <c r="P123">
        <v>0</v>
      </c>
      <c r="Q123">
        <v>0</v>
      </c>
      <c r="R123">
        <v>0</v>
      </c>
      <c r="S123">
        <v>0</v>
      </c>
      <c r="T123">
        <v>0</v>
      </c>
      <c r="U123">
        <v>0</v>
      </c>
      <c r="V123">
        <v>0</v>
      </c>
      <c r="W123">
        <v>0</v>
      </c>
      <c r="X123">
        <v>0</v>
      </c>
      <c r="Y123">
        <v>0</v>
      </c>
      <c r="Z123">
        <v>0</v>
      </c>
      <c r="AA123">
        <v>0</v>
      </c>
      <c r="AB123">
        <v>0</v>
      </c>
      <c r="AC123">
        <v>0</v>
      </c>
      <c r="AD123">
        <v>0</v>
      </c>
      <c r="AE123">
        <v>0</v>
      </c>
      <c r="AF123">
        <v>0</v>
      </c>
      <c r="AG123">
        <v>0</v>
      </c>
      <c r="AH123">
        <v>0</v>
      </c>
      <c r="AI123">
        <v>0</v>
      </c>
      <c r="AJ123">
        <v>0</v>
      </c>
      <c r="AK123">
        <v>0</v>
      </c>
      <c r="AL123">
        <v>0</v>
      </c>
      <c r="AM123">
        <v>0</v>
      </c>
      <c r="AN123">
        <v>0</v>
      </c>
      <c r="AO123">
        <v>0</v>
      </c>
      <c r="AP123">
        <v>0</v>
      </c>
      <c r="AQ123">
        <v>0</v>
      </c>
      <c r="AR123">
        <v>0</v>
      </c>
      <c r="AS123">
        <v>0</v>
      </c>
      <c r="AT123">
        <v>0</v>
      </c>
      <c r="AU123">
        <v>0</v>
      </c>
      <c r="AV123">
        <v>0</v>
      </c>
      <c r="AW123">
        <v>0</v>
      </c>
      <c r="AX123">
        <v>0</v>
      </c>
      <c r="AY123">
        <v>0</v>
      </c>
      <c r="AZ123">
        <v>0</v>
      </c>
      <c r="BA123">
        <v>0</v>
      </c>
      <c r="BB123">
        <v>0</v>
      </c>
    </row>
    <row r="124" spans="2:54" ht="20.399999999999999" x14ac:dyDescent="0.25">
      <c r="B124" t="str">
        <f t="shared" si="6"/>
        <v>North Lanarkshire2017-18</v>
      </c>
      <c r="C124" s="20" t="s">
        <v>22</v>
      </c>
      <c r="D124" s="14" t="s">
        <v>284</v>
      </c>
      <c r="E124">
        <v>0</v>
      </c>
      <c r="F124">
        <v>0</v>
      </c>
      <c r="G124">
        <v>0</v>
      </c>
      <c r="H124">
        <v>0</v>
      </c>
      <c r="I124">
        <v>0</v>
      </c>
      <c r="J124">
        <v>0</v>
      </c>
      <c r="K124">
        <v>0</v>
      </c>
      <c r="L124">
        <v>0</v>
      </c>
      <c r="M124">
        <v>0</v>
      </c>
      <c r="N124">
        <v>0</v>
      </c>
      <c r="O124">
        <v>0</v>
      </c>
      <c r="P124">
        <v>0</v>
      </c>
      <c r="Q124">
        <v>0</v>
      </c>
      <c r="R124">
        <v>0</v>
      </c>
      <c r="S124">
        <v>0</v>
      </c>
      <c r="T124">
        <v>0</v>
      </c>
      <c r="U124">
        <v>0</v>
      </c>
      <c r="V124">
        <v>0</v>
      </c>
      <c r="W124">
        <v>0</v>
      </c>
      <c r="X124">
        <v>0</v>
      </c>
      <c r="Y124">
        <v>0</v>
      </c>
      <c r="Z124">
        <v>0</v>
      </c>
      <c r="AA124">
        <v>0</v>
      </c>
      <c r="AB124">
        <v>0</v>
      </c>
      <c r="AC124">
        <v>0</v>
      </c>
      <c r="AD124">
        <v>0</v>
      </c>
      <c r="AE124">
        <v>0</v>
      </c>
      <c r="AF124">
        <v>0</v>
      </c>
      <c r="AG124">
        <v>0</v>
      </c>
      <c r="AH124">
        <v>0</v>
      </c>
      <c r="AI124">
        <v>0</v>
      </c>
      <c r="AJ124">
        <v>0</v>
      </c>
      <c r="AK124">
        <v>0</v>
      </c>
      <c r="AL124">
        <v>0</v>
      </c>
      <c r="AM124">
        <v>13</v>
      </c>
      <c r="AN124">
        <v>0</v>
      </c>
      <c r="AO124">
        <v>0</v>
      </c>
      <c r="AP124">
        <v>0</v>
      </c>
      <c r="AQ124">
        <v>0</v>
      </c>
      <c r="AR124">
        <v>0</v>
      </c>
      <c r="AS124">
        <v>0</v>
      </c>
      <c r="AT124">
        <v>0</v>
      </c>
      <c r="AU124">
        <v>0</v>
      </c>
      <c r="AV124">
        <v>0</v>
      </c>
      <c r="AW124">
        <v>13</v>
      </c>
      <c r="AX124">
        <v>0</v>
      </c>
      <c r="AY124">
        <v>0</v>
      </c>
      <c r="AZ124">
        <v>0</v>
      </c>
      <c r="BA124">
        <v>0</v>
      </c>
      <c r="BB124">
        <v>0</v>
      </c>
    </row>
    <row r="125" spans="2:54" x14ac:dyDescent="0.25">
      <c r="B125" t="str">
        <f t="shared" si="6"/>
        <v>Orkney2017-18</v>
      </c>
      <c r="C125" s="20" t="s">
        <v>23</v>
      </c>
      <c r="D125" s="14" t="s">
        <v>284</v>
      </c>
      <c r="E125">
        <v>0</v>
      </c>
      <c r="F125">
        <v>0</v>
      </c>
      <c r="G125">
        <v>0</v>
      </c>
      <c r="H125">
        <v>0</v>
      </c>
      <c r="I125">
        <v>0</v>
      </c>
      <c r="J125">
        <v>0</v>
      </c>
      <c r="K125">
        <v>0</v>
      </c>
      <c r="L125">
        <v>0</v>
      </c>
      <c r="M125">
        <v>0</v>
      </c>
      <c r="N125">
        <v>0</v>
      </c>
      <c r="O125">
        <v>0</v>
      </c>
      <c r="P125">
        <v>0</v>
      </c>
      <c r="Q125">
        <v>0</v>
      </c>
      <c r="R125">
        <v>0</v>
      </c>
      <c r="S125">
        <v>0</v>
      </c>
      <c r="T125">
        <v>0</v>
      </c>
      <c r="U125">
        <v>0</v>
      </c>
      <c r="V125">
        <v>0</v>
      </c>
      <c r="W125">
        <v>0</v>
      </c>
      <c r="X125">
        <v>0</v>
      </c>
      <c r="Y125">
        <v>0</v>
      </c>
      <c r="Z125">
        <v>0</v>
      </c>
      <c r="AA125">
        <v>0</v>
      </c>
      <c r="AB125">
        <v>0</v>
      </c>
      <c r="AC125">
        <v>0</v>
      </c>
      <c r="AD125">
        <v>0</v>
      </c>
      <c r="AE125">
        <v>0</v>
      </c>
      <c r="AF125">
        <v>0</v>
      </c>
      <c r="AG125">
        <v>0</v>
      </c>
      <c r="AH125">
        <v>0</v>
      </c>
      <c r="AI125">
        <v>0</v>
      </c>
      <c r="AJ125">
        <v>0</v>
      </c>
      <c r="AK125">
        <v>0</v>
      </c>
      <c r="AL125">
        <v>0</v>
      </c>
      <c r="AM125">
        <v>0</v>
      </c>
      <c r="AN125">
        <v>0</v>
      </c>
      <c r="AO125">
        <v>0</v>
      </c>
      <c r="AP125">
        <v>0</v>
      </c>
      <c r="AQ125">
        <v>0</v>
      </c>
      <c r="AR125">
        <v>0</v>
      </c>
      <c r="AS125">
        <v>0</v>
      </c>
      <c r="AT125">
        <v>0</v>
      </c>
      <c r="AU125">
        <v>0</v>
      </c>
      <c r="AV125">
        <v>0</v>
      </c>
      <c r="AW125">
        <v>0</v>
      </c>
      <c r="AX125">
        <v>0</v>
      </c>
      <c r="AY125">
        <v>0</v>
      </c>
      <c r="AZ125">
        <v>0</v>
      </c>
      <c r="BA125">
        <v>0</v>
      </c>
      <c r="BB125">
        <v>0</v>
      </c>
    </row>
    <row r="126" spans="2:54" ht="20.399999999999999" x14ac:dyDescent="0.25">
      <c r="B126" t="str">
        <f t="shared" si="6"/>
        <v>Perth &amp; Kinross2017-18</v>
      </c>
      <c r="C126" s="20" t="s">
        <v>24</v>
      </c>
      <c r="D126" s="14" t="s">
        <v>284</v>
      </c>
      <c r="E126">
        <v>0</v>
      </c>
      <c r="F126">
        <v>0</v>
      </c>
      <c r="G126">
        <v>0</v>
      </c>
      <c r="H126">
        <v>0</v>
      </c>
      <c r="I126">
        <v>0</v>
      </c>
      <c r="J126">
        <v>0</v>
      </c>
      <c r="K126">
        <v>0</v>
      </c>
      <c r="L126">
        <v>0</v>
      </c>
      <c r="M126">
        <v>0</v>
      </c>
      <c r="N126">
        <v>0</v>
      </c>
      <c r="O126">
        <v>0</v>
      </c>
      <c r="P126">
        <v>0</v>
      </c>
      <c r="Q126">
        <v>0</v>
      </c>
      <c r="R126">
        <v>0</v>
      </c>
      <c r="S126">
        <v>0</v>
      </c>
      <c r="T126">
        <v>0</v>
      </c>
      <c r="U126">
        <v>0</v>
      </c>
      <c r="V126">
        <v>0</v>
      </c>
      <c r="W126">
        <v>0</v>
      </c>
      <c r="X126">
        <v>0</v>
      </c>
      <c r="Y126">
        <v>0</v>
      </c>
      <c r="Z126">
        <v>0</v>
      </c>
      <c r="AA126">
        <v>0</v>
      </c>
      <c r="AB126">
        <v>0</v>
      </c>
      <c r="AC126">
        <v>0</v>
      </c>
      <c r="AD126">
        <v>0</v>
      </c>
      <c r="AE126">
        <v>0</v>
      </c>
      <c r="AF126">
        <v>0</v>
      </c>
      <c r="AG126">
        <v>0</v>
      </c>
      <c r="AH126">
        <v>0</v>
      </c>
      <c r="AI126">
        <v>0</v>
      </c>
      <c r="AJ126">
        <v>0</v>
      </c>
      <c r="AK126">
        <v>0</v>
      </c>
      <c r="AL126">
        <v>0</v>
      </c>
      <c r="AM126">
        <v>0</v>
      </c>
      <c r="AN126">
        <v>0</v>
      </c>
      <c r="AO126">
        <v>0</v>
      </c>
      <c r="AP126">
        <v>0</v>
      </c>
      <c r="AQ126">
        <v>0</v>
      </c>
      <c r="AR126">
        <v>0</v>
      </c>
      <c r="AS126">
        <v>0</v>
      </c>
      <c r="AT126">
        <v>0</v>
      </c>
      <c r="AU126">
        <v>0</v>
      </c>
      <c r="AV126">
        <v>0</v>
      </c>
      <c r="AW126">
        <v>0</v>
      </c>
      <c r="AX126">
        <v>0</v>
      </c>
      <c r="AY126">
        <v>0</v>
      </c>
      <c r="AZ126">
        <v>0</v>
      </c>
      <c r="BA126">
        <v>0</v>
      </c>
      <c r="BB126">
        <v>0</v>
      </c>
    </row>
    <row r="127" spans="2:54" ht="30.6" x14ac:dyDescent="0.25">
      <c r="B127" t="str">
        <f t="shared" si="6"/>
        <v>Renfrewshire2017-18</v>
      </c>
      <c r="C127" s="20" t="s">
        <v>25</v>
      </c>
      <c r="D127" s="14" t="s">
        <v>284</v>
      </c>
      <c r="E127">
        <v>0</v>
      </c>
      <c r="F127">
        <v>0</v>
      </c>
      <c r="G127">
        <v>0</v>
      </c>
      <c r="H127">
        <v>0</v>
      </c>
      <c r="I127">
        <v>0</v>
      </c>
      <c r="J127">
        <v>0</v>
      </c>
      <c r="K127">
        <v>0</v>
      </c>
      <c r="L127">
        <v>0</v>
      </c>
      <c r="M127">
        <v>0</v>
      </c>
      <c r="N127">
        <v>0</v>
      </c>
      <c r="O127">
        <v>0</v>
      </c>
      <c r="P127">
        <v>0</v>
      </c>
      <c r="Q127">
        <v>0</v>
      </c>
      <c r="R127">
        <v>0</v>
      </c>
      <c r="S127">
        <v>0</v>
      </c>
      <c r="T127">
        <v>0</v>
      </c>
      <c r="U127">
        <v>0</v>
      </c>
      <c r="V127">
        <v>0</v>
      </c>
      <c r="W127">
        <v>0</v>
      </c>
      <c r="X127">
        <v>0</v>
      </c>
      <c r="Y127">
        <v>0</v>
      </c>
      <c r="Z127">
        <v>0</v>
      </c>
      <c r="AA127">
        <v>0</v>
      </c>
      <c r="AB127">
        <v>0</v>
      </c>
      <c r="AC127">
        <v>0</v>
      </c>
      <c r="AD127">
        <v>0</v>
      </c>
      <c r="AE127">
        <v>0</v>
      </c>
      <c r="AF127">
        <v>0</v>
      </c>
      <c r="AG127">
        <v>0</v>
      </c>
      <c r="AH127">
        <v>0</v>
      </c>
      <c r="AI127">
        <v>0</v>
      </c>
      <c r="AJ127">
        <v>0</v>
      </c>
      <c r="AK127">
        <v>0</v>
      </c>
      <c r="AL127">
        <v>0</v>
      </c>
      <c r="AM127">
        <v>0</v>
      </c>
      <c r="AN127">
        <v>0</v>
      </c>
      <c r="AO127">
        <v>0</v>
      </c>
      <c r="AP127">
        <v>0</v>
      </c>
      <c r="AQ127">
        <v>0</v>
      </c>
      <c r="AR127">
        <v>0</v>
      </c>
      <c r="AS127">
        <v>0</v>
      </c>
      <c r="AT127">
        <v>0</v>
      </c>
      <c r="AU127">
        <v>0</v>
      </c>
      <c r="AV127">
        <v>0</v>
      </c>
      <c r="AW127">
        <v>0</v>
      </c>
      <c r="AX127">
        <v>0</v>
      </c>
      <c r="AY127">
        <v>0</v>
      </c>
      <c r="AZ127">
        <v>0</v>
      </c>
      <c r="BA127">
        <v>0</v>
      </c>
      <c r="BB127">
        <v>0</v>
      </c>
    </row>
    <row r="128" spans="2:54" ht="30.6" x14ac:dyDescent="0.25">
      <c r="B128" t="str">
        <f t="shared" si="6"/>
        <v>Scottish Borders, The2017-18</v>
      </c>
      <c r="C128" s="20" t="s">
        <v>26</v>
      </c>
      <c r="D128" s="14" t="s">
        <v>284</v>
      </c>
      <c r="E128">
        <v>0</v>
      </c>
      <c r="F128">
        <v>0</v>
      </c>
      <c r="G128">
        <v>0</v>
      </c>
      <c r="H128">
        <v>0</v>
      </c>
      <c r="I128">
        <v>0</v>
      </c>
      <c r="J128">
        <v>0</v>
      </c>
      <c r="K128">
        <v>0</v>
      </c>
      <c r="L128">
        <v>0</v>
      </c>
      <c r="M128">
        <v>2</v>
      </c>
      <c r="N128">
        <v>0</v>
      </c>
      <c r="O128">
        <v>0</v>
      </c>
      <c r="P128">
        <v>0</v>
      </c>
      <c r="Q128">
        <v>0</v>
      </c>
      <c r="R128">
        <v>0</v>
      </c>
      <c r="S128">
        <v>0</v>
      </c>
      <c r="T128">
        <v>0</v>
      </c>
      <c r="U128">
        <v>0</v>
      </c>
      <c r="V128">
        <v>0</v>
      </c>
      <c r="W128">
        <v>0</v>
      </c>
      <c r="X128">
        <v>0</v>
      </c>
      <c r="Y128">
        <v>0</v>
      </c>
      <c r="Z128">
        <v>0</v>
      </c>
      <c r="AA128">
        <v>0</v>
      </c>
      <c r="AB128">
        <v>0</v>
      </c>
      <c r="AC128">
        <v>0</v>
      </c>
      <c r="AD128">
        <v>0</v>
      </c>
      <c r="AE128">
        <v>0</v>
      </c>
      <c r="AF128">
        <v>0</v>
      </c>
      <c r="AG128">
        <v>0</v>
      </c>
      <c r="AH128">
        <v>0</v>
      </c>
      <c r="AI128">
        <v>0</v>
      </c>
      <c r="AJ128">
        <v>0</v>
      </c>
      <c r="AK128">
        <v>0</v>
      </c>
      <c r="AL128">
        <v>0</v>
      </c>
      <c r="AM128">
        <v>0</v>
      </c>
      <c r="AN128">
        <v>0</v>
      </c>
      <c r="AO128">
        <v>0</v>
      </c>
      <c r="AP128">
        <v>0</v>
      </c>
      <c r="AQ128">
        <v>0</v>
      </c>
      <c r="AR128">
        <v>0</v>
      </c>
      <c r="AS128">
        <v>0</v>
      </c>
      <c r="AT128">
        <v>0</v>
      </c>
      <c r="AU128">
        <v>0</v>
      </c>
      <c r="AV128">
        <v>0</v>
      </c>
      <c r="AW128">
        <v>0</v>
      </c>
      <c r="AX128">
        <v>0</v>
      </c>
      <c r="AY128">
        <v>0</v>
      </c>
      <c r="AZ128">
        <v>0</v>
      </c>
      <c r="BA128">
        <v>2</v>
      </c>
      <c r="BB128">
        <v>0</v>
      </c>
    </row>
    <row r="129" spans="1:56" x14ac:dyDescent="0.25">
      <c r="B129" t="str">
        <f t="shared" si="6"/>
        <v>Shetland2017-18</v>
      </c>
      <c r="C129" s="20" t="s">
        <v>27</v>
      </c>
      <c r="D129" s="14" t="s">
        <v>284</v>
      </c>
      <c r="E129">
        <v>0</v>
      </c>
      <c r="F129">
        <v>0</v>
      </c>
      <c r="G129">
        <v>0</v>
      </c>
      <c r="H129">
        <v>0</v>
      </c>
      <c r="I129">
        <v>0</v>
      </c>
      <c r="J129">
        <v>0</v>
      </c>
      <c r="K129">
        <v>0</v>
      </c>
      <c r="L129">
        <v>0</v>
      </c>
      <c r="M129">
        <v>0</v>
      </c>
      <c r="N129">
        <v>0</v>
      </c>
      <c r="O129">
        <v>0</v>
      </c>
      <c r="P129">
        <v>0</v>
      </c>
      <c r="Q129">
        <v>0</v>
      </c>
      <c r="R129">
        <v>0</v>
      </c>
      <c r="S129">
        <v>0</v>
      </c>
      <c r="T129">
        <v>0</v>
      </c>
      <c r="U129">
        <v>0</v>
      </c>
      <c r="V129">
        <v>0</v>
      </c>
      <c r="W129">
        <v>0</v>
      </c>
      <c r="X129">
        <v>0</v>
      </c>
      <c r="Y129">
        <v>0</v>
      </c>
      <c r="Z129">
        <v>0</v>
      </c>
      <c r="AA129">
        <v>0</v>
      </c>
      <c r="AB129">
        <v>0</v>
      </c>
      <c r="AC129">
        <v>0</v>
      </c>
      <c r="AD129">
        <v>0</v>
      </c>
      <c r="AE129">
        <v>0</v>
      </c>
      <c r="AF129">
        <v>0</v>
      </c>
      <c r="AG129">
        <v>0</v>
      </c>
      <c r="AH129">
        <v>0</v>
      </c>
      <c r="AI129">
        <v>0</v>
      </c>
      <c r="AJ129">
        <v>0</v>
      </c>
      <c r="AK129">
        <v>0</v>
      </c>
      <c r="AL129">
        <v>0</v>
      </c>
      <c r="AM129">
        <v>0</v>
      </c>
      <c r="AN129">
        <v>0</v>
      </c>
      <c r="AO129">
        <v>0</v>
      </c>
      <c r="AP129">
        <v>0</v>
      </c>
      <c r="AQ129">
        <v>0</v>
      </c>
      <c r="AR129">
        <v>0</v>
      </c>
      <c r="AS129">
        <v>0</v>
      </c>
      <c r="AT129">
        <v>0</v>
      </c>
      <c r="AU129">
        <v>0</v>
      </c>
      <c r="AV129">
        <v>0</v>
      </c>
      <c r="AW129">
        <v>0</v>
      </c>
      <c r="AX129">
        <v>0</v>
      </c>
      <c r="AY129">
        <v>0</v>
      </c>
      <c r="AZ129">
        <v>0</v>
      </c>
      <c r="BA129">
        <v>0</v>
      </c>
      <c r="BB129">
        <v>0</v>
      </c>
    </row>
    <row r="130" spans="1:56" ht="20.399999999999999" x14ac:dyDescent="0.25">
      <c r="B130" t="str">
        <f t="shared" si="6"/>
        <v>South Ayrshire2017-18</v>
      </c>
      <c r="C130" s="20" t="s">
        <v>28</v>
      </c>
      <c r="D130" s="14" t="s">
        <v>284</v>
      </c>
      <c r="E130">
        <v>0</v>
      </c>
      <c r="F130">
        <v>0</v>
      </c>
      <c r="G130">
        <v>0</v>
      </c>
      <c r="H130">
        <v>0</v>
      </c>
      <c r="I130">
        <v>0</v>
      </c>
      <c r="J130">
        <v>0</v>
      </c>
      <c r="K130">
        <v>0</v>
      </c>
      <c r="L130">
        <v>0</v>
      </c>
      <c r="M130">
        <v>0</v>
      </c>
      <c r="N130">
        <v>0</v>
      </c>
      <c r="O130">
        <v>0</v>
      </c>
      <c r="P130">
        <v>0</v>
      </c>
      <c r="Q130">
        <v>0</v>
      </c>
      <c r="R130">
        <v>0</v>
      </c>
      <c r="S130">
        <v>0</v>
      </c>
      <c r="T130">
        <v>0</v>
      </c>
      <c r="U130">
        <v>0</v>
      </c>
      <c r="V130">
        <v>0</v>
      </c>
      <c r="W130">
        <v>0</v>
      </c>
      <c r="X130">
        <v>0</v>
      </c>
      <c r="Y130">
        <v>0</v>
      </c>
      <c r="Z130">
        <v>0</v>
      </c>
      <c r="AA130">
        <v>0</v>
      </c>
      <c r="AB130">
        <v>0</v>
      </c>
      <c r="AC130">
        <v>0</v>
      </c>
      <c r="AD130">
        <v>0</v>
      </c>
      <c r="AE130">
        <v>0</v>
      </c>
      <c r="AF130">
        <v>0</v>
      </c>
      <c r="AG130">
        <v>0</v>
      </c>
      <c r="AH130">
        <v>0</v>
      </c>
      <c r="AI130">
        <v>0</v>
      </c>
      <c r="AJ130">
        <v>0</v>
      </c>
      <c r="AK130">
        <v>0</v>
      </c>
      <c r="AL130">
        <v>0</v>
      </c>
      <c r="AM130">
        <v>0</v>
      </c>
      <c r="AN130">
        <v>0</v>
      </c>
      <c r="AO130">
        <v>0</v>
      </c>
      <c r="AP130">
        <v>0</v>
      </c>
      <c r="AQ130">
        <v>0</v>
      </c>
      <c r="AR130">
        <v>0</v>
      </c>
      <c r="AS130">
        <v>0</v>
      </c>
      <c r="AT130">
        <v>0</v>
      </c>
      <c r="AU130">
        <v>0</v>
      </c>
      <c r="AV130">
        <v>0</v>
      </c>
      <c r="AW130">
        <v>0</v>
      </c>
      <c r="AX130">
        <v>0</v>
      </c>
      <c r="AY130">
        <v>0</v>
      </c>
      <c r="AZ130">
        <v>0</v>
      </c>
      <c r="BA130">
        <v>0</v>
      </c>
      <c r="BB130">
        <v>0</v>
      </c>
    </row>
    <row r="131" spans="1:56" ht="20.399999999999999" x14ac:dyDescent="0.25">
      <c r="B131" t="str">
        <f t="shared" si="6"/>
        <v>South Lanarkshire2017-18</v>
      </c>
      <c r="C131" s="20" t="s">
        <v>29</v>
      </c>
      <c r="D131" s="14" t="s">
        <v>284</v>
      </c>
      <c r="E131">
        <v>11</v>
      </c>
      <c r="F131">
        <v>19223</v>
      </c>
      <c r="G131">
        <v>0</v>
      </c>
      <c r="H131">
        <v>0</v>
      </c>
      <c r="I131">
        <v>0</v>
      </c>
      <c r="J131">
        <v>0</v>
      </c>
      <c r="K131">
        <v>0</v>
      </c>
      <c r="L131">
        <v>0</v>
      </c>
      <c r="M131">
        <v>0</v>
      </c>
      <c r="N131">
        <v>0</v>
      </c>
      <c r="O131">
        <v>0</v>
      </c>
      <c r="P131">
        <v>0</v>
      </c>
      <c r="Q131">
        <v>0</v>
      </c>
      <c r="R131">
        <v>0</v>
      </c>
      <c r="S131">
        <v>0</v>
      </c>
      <c r="T131">
        <v>0</v>
      </c>
      <c r="U131">
        <v>0</v>
      </c>
      <c r="V131">
        <v>0</v>
      </c>
      <c r="W131">
        <v>0</v>
      </c>
      <c r="X131">
        <v>0</v>
      </c>
      <c r="Y131">
        <v>0</v>
      </c>
      <c r="Z131">
        <v>0</v>
      </c>
      <c r="AA131">
        <v>0</v>
      </c>
      <c r="AB131">
        <v>0</v>
      </c>
      <c r="AC131">
        <v>0</v>
      </c>
      <c r="AD131">
        <v>0</v>
      </c>
      <c r="AE131">
        <v>0</v>
      </c>
      <c r="AF131">
        <v>0</v>
      </c>
      <c r="AG131">
        <v>0</v>
      </c>
      <c r="AH131">
        <v>0</v>
      </c>
      <c r="AI131">
        <v>0</v>
      </c>
      <c r="AJ131">
        <v>0</v>
      </c>
      <c r="AK131">
        <v>0</v>
      </c>
      <c r="AL131">
        <v>0</v>
      </c>
      <c r="AM131">
        <v>0</v>
      </c>
      <c r="AN131">
        <v>0</v>
      </c>
      <c r="AO131">
        <v>0</v>
      </c>
      <c r="AP131">
        <v>0</v>
      </c>
      <c r="AQ131">
        <v>0</v>
      </c>
      <c r="AR131">
        <v>0</v>
      </c>
      <c r="AS131">
        <v>11</v>
      </c>
      <c r="AT131">
        <v>19223</v>
      </c>
      <c r="AU131">
        <v>0</v>
      </c>
      <c r="AV131">
        <v>0</v>
      </c>
      <c r="AW131">
        <v>0</v>
      </c>
      <c r="AX131">
        <v>0</v>
      </c>
      <c r="AY131">
        <v>0</v>
      </c>
      <c r="AZ131">
        <v>0</v>
      </c>
      <c r="BA131">
        <v>0</v>
      </c>
      <c r="BB131">
        <v>0</v>
      </c>
    </row>
    <row r="132" spans="1:56" x14ac:dyDescent="0.25">
      <c r="B132" t="str">
        <f t="shared" si="6"/>
        <v>Stirling2017-18</v>
      </c>
      <c r="C132" s="20" t="s">
        <v>30</v>
      </c>
      <c r="D132" s="14" t="s">
        <v>284</v>
      </c>
      <c r="E132">
        <v>0</v>
      </c>
      <c r="F132">
        <v>0</v>
      </c>
      <c r="G132">
        <v>0</v>
      </c>
      <c r="H132">
        <v>0</v>
      </c>
      <c r="I132">
        <v>0</v>
      </c>
      <c r="J132">
        <v>0</v>
      </c>
      <c r="K132">
        <v>0</v>
      </c>
      <c r="L132">
        <v>0</v>
      </c>
      <c r="M132">
        <v>0</v>
      </c>
      <c r="N132">
        <v>0</v>
      </c>
      <c r="O132">
        <v>0</v>
      </c>
      <c r="P132">
        <v>0</v>
      </c>
      <c r="Q132">
        <v>0</v>
      </c>
      <c r="R132">
        <v>0</v>
      </c>
      <c r="S132">
        <v>0</v>
      </c>
      <c r="T132">
        <v>0</v>
      </c>
      <c r="U132">
        <v>0</v>
      </c>
      <c r="V132">
        <v>0</v>
      </c>
      <c r="W132">
        <v>0</v>
      </c>
      <c r="X132">
        <v>0</v>
      </c>
      <c r="Y132">
        <v>0</v>
      </c>
      <c r="Z132">
        <v>0</v>
      </c>
      <c r="AA132">
        <v>0</v>
      </c>
      <c r="AB132">
        <v>0</v>
      </c>
      <c r="AC132">
        <v>0</v>
      </c>
      <c r="AD132">
        <v>0</v>
      </c>
      <c r="AE132">
        <v>1</v>
      </c>
      <c r="AF132">
        <v>6400</v>
      </c>
      <c r="AG132">
        <v>0</v>
      </c>
      <c r="AH132">
        <v>0</v>
      </c>
      <c r="AI132">
        <v>0</v>
      </c>
      <c r="AJ132">
        <v>0</v>
      </c>
      <c r="AK132">
        <v>0</v>
      </c>
      <c r="AL132">
        <v>0</v>
      </c>
      <c r="AM132">
        <v>0</v>
      </c>
      <c r="AN132">
        <v>0</v>
      </c>
      <c r="AO132">
        <v>0</v>
      </c>
      <c r="AP132">
        <v>0</v>
      </c>
      <c r="AQ132">
        <v>0</v>
      </c>
      <c r="AR132">
        <v>0</v>
      </c>
      <c r="AS132">
        <v>0</v>
      </c>
      <c r="AT132">
        <v>0</v>
      </c>
      <c r="AU132">
        <v>0</v>
      </c>
      <c r="AV132">
        <v>0</v>
      </c>
      <c r="AW132">
        <v>0</v>
      </c>
      <c r="AX132">
        <v>0</v>
      </c>
      <c r="AY132">
        <v>1</v>
      </c>
      <c r="AZ132">
        <v>6400</v>
      </c>
      <c r="BA132">
        <v>0</v>
      </c>
      <c r="BB132">
        <v>0</v>
      </c>
    </row>
    <row r="133" spans="1:56" ht="30.6" x14ac:dyDescent="0.25">
      <c r="B133" t="str">
        <f t="shared" si="6"/>
        <v>West Dunbartonshire2017-18</v>
      </c>
      <c r="C133" s="20" t="s">
        <v>31</v>
      </c>
      <c r="D133" s="14" t="s">
        <v>284</v>
      </c>
      <c r="E133">
        <v>0</v>
      </c>
      <c r="F133">
        <v>0</v>
      </c>
      <c r="G133">
        <v>0</v>
      </c>
      <c r="H133">
        <v>0</v>
      </c>
      <c r="I133">
        <v>0</v>
      </c>
      <c r="J133">
        <v>0</v>
      </c>
      <c r="K133">
        <v>0</v>
      </c>
      <c r="L133">
        <v>0</v>
      </c>
      <c r="M133">
        <v>0</v>
      </c>
      <c r="N133">
        <v>0</v>
      </c>
      <c r="O133">
        <v>0</v>
      </c>
      <c r="P133">
        <v>0</v>
      </c>
      <c r="Q133">
        <v>0</v>
      </c>
      <c r="R133">
        <v>0</v>
      </c>
      <c r="S133">
        <v>0</v>
      </c>
      <c r="T133">
        <v>0</v>
      </c>
      <c r="U133">
        <v>0</v>
      </c>
      <c r="V133">
        <v>0</v>
      </c>
      <c r="W133">
        <v>0</v>
      </c>
      <c r="X133">
        <v>0</v>
      </c>
      <c r="Y133">
        <v>0</v>
      </c>
      <c r="Z133">
        <v>0</v>
      </c>
      <c r="AA133">
        <v>0</v>
      </c>
      <c r="AB133">
        <v>0</v>
      </c>
      <c r="AC133">
        <v>0</v>
      </c>
      <c r="AD133">
        <v>0</v>
      </c>
      <c r="AE133">
        <v>0</v>
      </c>
      <c r="AF133">
        <v>0</v>
      </c>
      <c r="AG133">
        <v>0</v>
      </c>
      <c r="AH133">
        <v>0</v>
      </c>
      <c r="AI133">
        <v>0</v>
      </c>
      <c r="AJ133">
        <v>0</v>
      </c>
      <c r="AK133">
        <v>0</v>
      </c>
      <c r="AL133">
        <v>0</v>
      </c>
      <c r="AM133">
        <v>0</v>
      </c>
      <c r="AN133">
        <v>0</v>
      </c>
      <c r="AO133">
        <v>0</v>
      </c>
      <c r="AP133">
        <v>0</v>
      </c>
      <c r="AQ133">
        <v>0</v>
      </c>
      <c r="AR133">
        <v>0</v>
      </c>
      <c r="AS133">
        <v>0</v>
      </c>
      <c r="AT133">
        <v>0</v>
      </c>
      <c r="AU133">
        <v>0</v>
      </c>
      <c r="AV133">
        <v>0</v>
      </c>
      <c r="AW133">
        <v>0</v>
      </c>
      <c r="AX133">
        <v>0</v>
      </c>
      <c r="AY133">
        <v>0</v>
      </c>
      <c r="AZ133">
        <v>0</v>
      </c>
      <c r="BA133">
        <v>0</v>
      </c>
      <c r="BB133">
        <v>0</v>
      </c>
    </row>
    <row r="134" spans="1:56" ht="20.399999999999999" x14ac:dyDescent="0.25">
      <c r="B134" t="str">
        <f t="shared" si="6"/>
        <v>West Lothian2017-18</v>
      </c>
      <c r="C134" s="21" t="s">
        <v>32</v>
      </c>
      <c r="D134" s="14" t="s">
        <v>284</v>
      </c>
      <c r="E134">
        <v>0</v>
      </c>
      <c r="F134">
        <v>0</v>
      </c>
      <c r="G134">
        <v>0</v>
      </c>
      <c r="H134">
        <v>0</v>
      </c>
      <c r="I134">
        <v>0</v>
      </c>
      <c r="J134">
        <v>0</v>
      </c>
      <c r="K134">
        <v>0</v>
      </c>
      <c r="L134">
        <v>0</v>
      </c>
      <c r="M134">
        <v>0</v>
      </c>
      <c r="N134">
        <v>0</v>
      </c>
      <c r="O134">
        <v>0</v>
      </c>
      <c r="P134">
        <v>0</v>
      </c>
      <c r="Q134">
        <v>0</v>
      </c>
      <c r="R134">
        <v>0</v>
      </c>
      <c r="S134">
        <v>0</v>
      </c>
      <c r="T134">
        <v>0</v>
      </c>
      <c r="U134">
        <v>0</v>
      </c>
      <c r="V134">
        <v>0</v>
      </c>
      <c r="W134">
        <v>0</v>
      </c>
      <c r="X134">
        <v>0</v>
      </c>
      <c r="Y134">
        <v>0</v>
      </c>
      <c r="Z134">
        <v>0</v>
      </c>
      <c r="AA134">
        <v>0</v>
      </c>
      <c r="AB134">
        <v>0</v>
      </c>
      <c r="AC134">
        <v>0</v>
      </c>
      <c r="AD134">
        <v>0</v>
      </c>
      <c r="AE134">
        <v>0</v>
      </c>
      <c r="AF134">
        <v>0</v>
      </c>
      <c r="AG134">
        <v>0</v>
      </c>
      <c r="AH134">
        <v>0</v>
      </c>
      <c r="AI134">
        <v>0</v>
      </c>
      <c r="AJ134">
        <v>0</v>
      </c>
      <c r="AK134">
        <v>0</v>
      </c>
      <c r="AL134">
        <v>0</v>
      </c>
      <c r="AM134">
        <v>0</v>
      </c>
      <c r="AN134">
        <v>0</v>
      </c>
      <c r="AO134">
        <v>0</v>
      </c>
      <c r="AP134">
        <v>0</v>
      </c>
      <c r="AQ134">
        <v>0</v>
      </c>
      <c r="AR134">
        <v>0</v>
      </c>
      <c r="AS134">
        <v>0</v>
      </c>
      <c r="AT134">
        <v>0</v>
      </c>
      <c r="AU134">
        <v>0</v>
      </c>
      <c r="AV134">
        <v>0</v>
      </c>
      <c r="AW134">
        <v>0</v>
      </c>
      <c r="AX134">
        <v>0</v>
      </c>
      <c r="AY134">
        <v>0</v>
      </c>
      <c r="AZ134">
        <v>0</v>
      </c>
      <c r="BA134">
        <v>0</v>
      </c>
      <c r="BB134">
        <v>0</v>
      </c>
    </row>
    <row r="135" spans="1:56" s="19" customFormat="1" x14ac:dyDescent="0.25">
      <c r="A135" s="16"/>
      <c r="B135" s="16" t="str">
        <f>C135&amp;D135</f>
        <v>Scotland2017-18</v>
      </c>
      <c r="C135" s="17" t="s">
        <v>33</v>
      </c>
      <c r="D135" s="18" t="s">
        <v>284</v>
      </c>
      <c r="E135" s="16">
        <f>SUM(E103:E134)</f>
        <v>203</v>
      </c>
      <c r="F135" s="16">
        <f t="shared" ref="F135:BB135" si="7">SUM(F103:F134)</f>
        <v>1842692.38</v>
      </c>
      <c r="G135" s="16">
        <f t="shared" si="7"/>
        <v>0</v>
      </c>
      <c r="H135" s="16">
        <f t="shared" si="7"/>
        <v>0</v>
      </c>
      <c r="I135" s="16">
        <f t="shared" si="7"/>
        <v>0</v>
      </c>
      <c r="J135" s="16">
        <f t="shared" si="7"/>
        <v>0</v>
      </c>
      <c r="K135" s="16">
        <f t="shared" si="7"/>
        <v>0</v>
      </c>
      <c r="L135" s="16">
        <f t="shared" si="7"/>
        <v>0</v>
      </c>
      <c r="M135" s="16">
        <f t="shared" si="7"/>
        <v>4</v>
      </c>
      <c r="N135" s="16">
        <f t="shared" si="7"/>
        <v>1600</v>
      </c>
      <c r="O135" s="16">
        <f t="shared" si="7"/>
        <v>0</v>
      </c>
      <c r="P135" s="16">
        <f t="shared" si="7"/>
        <v>0</v>
      </c>
      <c r="Q135" s="16">
        <f t="shared" si="7"/>
        <v>0</v>
      </c>
      <c r="R135" s="16">
        <f t="shared" si="7"/>
        <v>0</v>
      </c>
      <c r="S135" s="16">
        <f t="shared" si="7"/>
        <v>0</v>
      </c>
      <c r="T135" s="16">
        <f t="shared" si="7"/>
        <v>0</v>
      </c>
      <c r="U135" s="16">
        <f t="shared" si="7"/>
        <v>0</v>
      </c>
      <c r="V135" s="16">
        <f t="shared" si="7"/>
        <v>0</v>
      </c>
      <c r="W135" s="16">
        <f t="shared" si="7"/>
        <v>0</v>
      </c>
      <c r="X135" s="16">
        <f t="shared" si="7"/>
        <v>0</v>
      </c>
      <c r="Y135" s="16">
        <f t="shared" si="7"/>
        <v>104</v>
      </c>
      <c r="Z135" s="16">
        <f t="shared" si="7"/>
        <v>102796.37</v>
      </c>
      <c r="AA135" s="16">
        <f t="shared" si="7"/>
        <v>0</v>
      </c>
      <c r="AB135" s="16">
        <f t="shared" si="7"/>
        <v>0</v>
      </c>
      <c r="AC135" s="16">
        <f t="shared" si="7"/>
        <v>0</v>
      </c>
      <c r="AD135" s="16">
        <f t="shared" si="7"/>
        <v>0</v>
      </c>
      <c r="AE135" s="16">
        <f t="shared" si="7"/>
        <v>8</v>
      </c>
      <c r="AF135" s="16">
        <f t="shared" si="7"/>
        <v>7880.22</v>
      </c>
      <c r="AG135" s="16">
        <f t="shared" si="7"/>
        <v>0</v>
      </c>
      <c r="AH135" s="16">
        <f t="shared" si="7"/>
        <v>0</v>
      </c>
      <c r="AI135" s="16">
        <f t="shared" si="7"/>
        <v>55</v>
      </c>
      <c r="AJ135" s="16">
        <f t="shared" si="7"/>
        <v>384171.05000000005</v>
      </c>
      <c r="AK135" s="16">
        <f t="shared" si="7"/>
        <v>0</v>
      </c>
      <c r="AL135" s="16">
        <f t="shared" si="7"/>
        <v>0</v>
      </c>
      <c r="AM135" s="16">
        <f t="shared" si="7"/>
        <v>13</v>
      </c>
      <c r="AN135" s="16">
        <f t="shared" si="7"/>
        <v>0</v>
      </c>
      <c r="AO135" s="16">
        <f t="shared" si="7"/>
        <v>0</v>
      </c>
      <c r="AP135" s="16">
        <f t="shared" si="7"/>
        <v>0</v>
      </c>
      <c r="AQ135" s="16">
        <f t="shared" si="7"/>
        <v>23</v>
      </c>
      <c r="AR135" s="16">
        <f t="shared" si="7"/>
        <v>0</v>
      </c>
      <c r="AS135" s="16">
        <f t="shared" si="7"/>
        <v>362</v>
      </c>
      <c r="AT135" s="16">
        <f t="shared" si="7"/>
        <v>2329659.7999999998</v>
      </c>
      <c r="AU135" s="16">
        <f t="shared" si="7"/>
        <v>0</v>
      </c>
      <c r="AV135" s="16">
        <f t="shared" si="7"/>
        <v>0</v>
      </c>
      <c r="AW135" s="16">
        <f t="shared" si="7"/>
        <v>13</v>
      </c>
      <c r="AX135" s="16">
        <f t="shared" si="7"/>
        <v>0</v>
      </c>
      <c r="AY135" s="16">
        <f t="shared" si="7"/>
        <v>8</v>
      </c>
      <c r="AZ135" s="16">
        <f t="shared" si="7"/>
        <v>7880.22</v>
      </c>
      <c r="BA135" s="16">
        <f t="shared" si="7"/>
        <v>27</v>
      </c>
      <c r="BB135" s="16">
        <f t="shared" si="7"/>
        <v>1600</v>
      </c>
    </row>
    <row r="136" spans="1:56" ht="20.399999999999999" x14ac:dyDescent="0.25">
      <c r="B136" s="36" t="str">
        <f t="shared" ref="B136:B168" si="8">C136&amp;D136</f>
        <v>Aberdeen City2018-19</v>
      </c>
      <c r="C136" s="20" t="s">
        <v>1</v>
      </c>
      <c r="D136" s="14" t="s">
        <v>288</v>
      </c>
      <c r="E136">
        <v>0</v>
      </c>
      <c r="F136">
        <v>0</v>
      </c>
      <c r="G136">
        <v>0</v>
      </c>
      <c r="H136">
        <v>0</v>
      </c>
      <c r="I136">
        <v>0</v>
      </c>
      <c r="J136">
        <v>0</v>
      </c>
      <c r="K136">
        <v>0</v>
      </c>
      <c r="L136">
        <v>0</v>
      </c>
      <c r="M136">
        <v>0</v>
      </c>
      <c r="N136">
        <v>0</v>
      </c>
      <c r="O136">
        <v>0</v>
      </c>
      <c r="P136">
        <v>0</v>
      </c>
      <c r="Q136">
        <v>0</v>
      </c>
      <c r="R136">
        <v>0</v>
      </c>
      <c r="S136">
        <v>0</v>
      </c>
      <c r="T136">
        <v>0</v>
      </c>
      <c r="U136">
        <v>0</v>
      </c>
      <c r="V136">
        <v>0</v>
      </c>
      <c r="W136">
        <v>0</v>
      </c>
      <c r="X136">
        <v>0</v>
      </c>
      <c r="Y136">
        <v>7</v>
      </c>
      <c r="Z136">
        <v>202647</v>
      </c>
      <c r="AA136">
        <v>0</v>
      </c>
      <c r="AB136">
        <v>0</v>
      </c>
      <c r="AC136">
        <v>0</v>
      </c>
      <c r="AD136">
        <v>0</v>
      </c>
      <c r="AE136">
        <v>2</v>
      </c>
      <c r="AF136">
        <v>533.32000000000005</v>
      </c>
      <c r="AG136">
        <v>0</v>
      </c>
      <c r="AH136">
        <v>0</v>
      </c>
      <c r="AI136">
        <v>0</v>
      </c>
      <c r="AJ136">
        <v>0</v>
      </c>
      <c r="AK136">
        <v>0</v>
      </c>
      <c r="AL136">
        <v>0</v>
      </c>
      <c r="AM136">
        <v>0</v>
      </c>
      <c r="AN136">
        <v>0</v>
      </c>
      <c r="AO136">
        <v>0</v>
      </c>
      <c r="AP136">
        <v>0</v>
      </c>
      <c r="AQ136">
        <v>0</v>
      </c>
      <c r="AR136">
        <v>0</v>
      </c>
      <c r="AS136">
        <v>7</v>
      </c>
      <c r="AT136">
        <v>202647</v>
      </c>
      <c r="AU136">
        <v>0</v>
      </c>
      <c r="AV136">
        <v>0</v>
      </c>
      <c r="AW136">
        <v>0</v>
      </c>
      <c r="AX136">
        <v>0</v>
      </c>
      <c r="AY136">
        <v>2</v>
      </c>
      <c r="AZ136">
        <v>533.32000000000005</v>
      </c>
      <c r="BA136">
        <v>0</v>
      </c>
      <c r="BB136">
        <v>0</v>
      </c>
    </row>
    <row r="137" spans="1:56" ht="30.6" x14ac:dyDescent="0.25">
      <c r="B137" s="36" t="str">
        <f t="shared" si="8"/>
        <v>Aberdeenshire2018-19</v>
      </c>
      <c r="C137" s="20" t="s">
        <v>2</v>
      </c>
      <c r="D137" s="14" t="s">
        <v>288</v>
      </c>
      <c r="E137">
        <v>0</v>
      </c>
      <c r="F137">
        <v>0</v>
      </c>
      <c r="G137">
        <v>0</v>
      </c>
      <c r="H137">
        <v>0</v>
      </c>
      <c r="I137">
        <v>0</v>
      </c>
      <c r="J137">
        <v>0</v>
      </c>
      <c r="K137">
        <v>0</v>
      </c>
      <c r="L137">
        <v>0</v>
      </c>
      <c r="M137">
        <v>0</v>
      </c>
      <c r="N137">
        <v>0</v>
      </c>
      <c r="O137">
        <v>0</v>
      </c>
      <c r="P137">
        <v>0</v>
      </c>
      <c r="Q137">
        <v>0</v>
      </c>
      <c r="R137">
        <v>0</v>
      </c>
      <c r="S137">
        <v>0</v>
      </c>
      <c r="T137">
        <v>0</v>
      </c>
      <c r="U137">
        <v>0</v>
      </c>
      <c r="V137">
        <v>0</v>
      </c>
      <c r="W137">
        <v>0</v>
      </c>
      <c r="X137">
        <v>0</v>
      </c>
      <c r="Y137">
        <v>0</v>
      </c>
      <c r="Z137">
        <v>0</v>
      </c>
      <c r="AA137">
        <v>0</v>
      </c>
      <c r="AB137">
        <v>0</v>
      </c>
      <c r="AC137">
        <v>0</v>
      </c>
      <c r="AD137">
        <v>0</v>
      </c>
      <c r="AE137">
        <v>0</v>
      </c>
      <c r="AF137">
        <v>0</v>
      </c>
      <c r="AG137">
        <v>0</v>
      </c>
      <c r="AH137">
        <v>0</v>
      </c>
      <c r="AI137">
        <v>0</v>
      </c>
      <c r="AJ137">
        <v>0</v>
      </c>
      <c r="AK137">
        <v>0</v>
      </c>
      <c r="AL137">
        <v>0</v>
      </c>
      <c r="AM137">
        <v>0</v>
      </c>
      <c r="AN137">
        <v>0</v>
      </c>
      <c r="AO137">
        <v>0</v>
      </c>
      <c r="AP137">
        <v>0</v>
      </c>
      <c r="AQ137">
        <v>0</v>
      </c>
      <c r="AR137">
        <v>0</v>
      </c>
      <c r="AS137">
        <v>0</v>
      </c>
      <c r="AT137">
        <v>0</v>
      </c>
      <c r="AU137">
        <v>0</v>
      </c>
      <c r="AV137">
        <v>0</v>
      </c>
      <c r="AW137">
        <v>0</v>
      </c>
      <c r="AX137">
        <v>0</v>
      </c>
      <c r="AY137">
        <v>0</v>
      </c>
      <c r="AZ137">
        <v>0</v>
      </c>
      <c r="BA137">
        <v>0</v>
      </c>
      <c r="BB137">
        <v>0</v>
      </c>
    </row>
    <row r="138" spans="1:56" x14ac:dyDescent="0.25">
      <c r="B138" s="36" t="str">
        <f t="shared" si="8"/>
        <v>Angus2018-19</v>
      </c>
      <c r="C138" s="20" t="s">
        <v>3</v>
      </c>
      <c r="D138" s="14" t="s">
        <v>288</v>
      </c>
      <c r="E138">
        <v>0</v>
      </c>
      <c r="F138">
        <v>0</v>
      </c>
      <c r="G138">
        <v>0</v>
      </c>
      <c r="H138">
        <v>0</v>
      </c>
      <c r="I138">
        <v>0</v>
      </c>
      <c r="J138">
        <v>0</v>
      </c>
      <c r="K138">
        <v>0</v>
      </c>
      <c r="L138">
        <v>0</v>
      </c>
      <c r="M138">
        <v>0</v>
      </c>
      <c r="N138">
        <v>0</v>
      </c>
      <c r="O138">
        <v>0</v>
      </c>
      <c r="P138">
        <v>0</v>
      </c>
      <c r="Q138">
        <v>0</v>
      </c>
      <c r="R138">
        <v>0</v>
      </c>
      <c r="S138">
        <v>0</v>
      </c>
      <c r="T138">
        <v>0</v>
      </c>
      <c r="U138">
        <v>0</v>
      </c>
      <c r="V138">
        <v>0</v>
      </c>
      <c r="W138">
        <v>0</v>
      </c>
      <c r="X138">
        <v>0</v>
      </c>
      <c r="Y138">
        <v>0</v>
      </c>
      <c r="Z138">
        <v>0</v>
      </c>
      <c r="AA138">
        <v>0</v>
      </c>
      <c r="AB138">
        <v>0</v>
      </c>
      <c r="AC138">
        <v>0</v>
      </c>
      <c r="AD138">
        <v>0</v>
      </c>
      <c r="AE138">
        <v>0</v>
      </c>
      <c r="AF138">
        <v>0</v>
      </c>
      <c r="AG138">
        <v>0</v>
      </c>
      <c r="AH138">
        <v>0</v>
      </c>
      <c r="AI138">
        <v>0</v>
      </c>
      <c r="AJ138">
        <v>0</v>
      </c>
      <c r="AK138">
        <v>0</v>
      </c>
      <c r="AL138">
        <v>0</v>
      </c>
      <c r="AM138">
        <v>0</v>
      </c>
      <c r="AN138">
        <v>0</v>
      </c>
      <c r="AO138">
        <v>0</v>
      </c>
      <c r="AP138">
        <v>0</v>
      </c>
      <c r="AQ138">
        <v>0</v>
      </c>
      <c r="AR138">
        <v>0</v>
      </c>
      <c r="AS138">
        <v>0</v>
      </c>
      <c r="AT138">
        <v>0</v>
      </c>
      <c r="AU138">
        <v>0</v>
      </c>
      <c r="AV138">
        <v>0</v>
      </c>
      <c r="AW138">
        <v>0</v>
      </c>
      <c r="AX138">
        <v>0</v>
      </c>
      <c r="AY138">
        <v>0</v>
      </c>
      <c r="AZ138">
        <v>0</v>
      </c>
      <c r="BA138">
        <v>0</v>
      </c>
      <c r="BB138">
        <v>0</v>
      </c>
    </row>
    <row r="139" spans="1:56" ht="20.399999999999999" x14ac:dyDescent="0.25">
      <c r="B139" s="36" t="str">
        <f t="shared" si="8"/>
        <v>Argyll &amp; Bute2018-19</v>
      </c>
      <c r="C139" s="20" t="s">
        <v>4</v>
      </c>
      <c r="D139" s="14" t="s">
        <v>288</v>
      </c>
      <c r="E139">
        <v>6</v>
      </c>
      <c r="F139">
        <v>111120</v>
      </c>
      <c r="G139">
        <v>0</v>
      </c>
      <c r="H139">
        <v>0</v>
      </c>
      <c r="I139">
        <v>0</v>
      </c>
      <c r="J139">
        <v>0</v>
      </c>
      <c r="K139">
        <v>0</v>
      </c>
      <c r="L139">
        <v>0</v>
      </c>
      <c r="M139">
        <v>0</v>
      </c>
      <c r="N139">
        <v>0</v>
      </c>
      <c r="O139">
        <v>0</v>
      </c>
      <c r="P139">
        <v>0</v>
      </c>
      <c r="Q139">
        <v>0</v>
      </c>
      <c r="R139">
        <v>0</v>
      </c>
      <c r="S139">
        <v>0</v>
      </c>
      <c r="T139">
        <v>0</v>
      </c>
      <c r="U139">
        <v>0</v>
      </c>
      <c r="V139">
        <v>0</v>
      </c>
      <c r="W139">
        <v>0</v>
      </c>
      <c r="X139">
        <v>0</v>
      </c>
      <c r="Y139">
        <v>0</v>
      </c>
      <c r="Z139">
        <v>0</v>
      </c>
      <c r="AA139">
        <v>0</v>
      </c>
      <c r="AB139">
        <v>0</v>
      </c>
      <c r="AC139">
        <v>0</v>
      </c>
      <c r="AD139">
        <v>0</v>
      </c>
      <c r="AE139">
        <v>0</v>
      </c>
      <c r="AF139">
        <v>0</v>
      </c>
      <c r="AG139">
        <v>0</v>
      </c>
      <c r="AH139">
        <v>0</v>
      </c>
      <c r="AI139">
        <v>0</v>
      </c>
      <c r="AJ139">
        <v>0</v>
      </c>
      <c r="AK139">
        <v>0</v>
      </c>
      <c r="AL139">
        <v>0</v>
      </c>
      <c r="AM139">
        <v>0</v>
      </c>
      <c r="AN139">
        <v>0</v>
      </c>
      <c r="AO139">
        <v>0</v>
      </c>
      <c r="AP139">
        <v>0</v>
      </c>
      <c r="AQ139">
        <v>0</v>
      </c>
      <c r="AR139">
        <v>0</v>
      </c>
      <c r="AS139">
        <v>6</v>
      </c>
      <c r="AT139">
        <v>111120</v>
      </c>
      <c r="AU139">
        <v>0</v>
      </c>
      <c r="AV139">
        <v>0</v>
      </c>
      <c r="AW139">
        <v>0</v>
      </c>
      <c r="AX139">
        <v>0</v>
      </c>
      <c r="AY139">
        <v>0</v>
      </c>
      <c r="AZ139">
        <v>0</v>
      </c>
      <c r="BA139">
        <v>0</v>
      </c>
      <c r="BB139">
        <v>0</v>
      </c>
    </row>
    <row r="140" spans="1:56" ht="30.6" x14ac:dyDescent="0.25">
      <c r="B140" s="36" t="str">
        <f t="shared" si="8"/>
        <v>Clackmannanshire2018-19</v>
      </c>
      <c r="C140" s="20" t="s">
        <v>5</v>
      </c>
      <c r="D140" s="14" t="s">
        <v>288</v>
      </c>
      <c r="E140">
        <v>0</v>
      </c>
      <c r="F140">
        <v>0</v>
      </c>
      <c r="G140">
        <v>0</v>
      </c>
      <c r="H140">
        <v>0</v>
      </c>
      <c r="I140">
        <v>0</v>
      </c>
      <c r="J140">
        <v>0</v>
      </c>
      <c r="K140">
        <v>0</v>
      </c>
      <c r="L140">
        <v>0</v>
      </c>
      <c r="M140">
        <v>0</v>
      </c>
      <c r="N140">
        <v>0</v>
      </c>
      <c r="O140">
        <v>0</v>
      </c>
      <c r="P140">
        <v>0</v>
      </c>
      <c r="Q140">
        <v>0</v>
      </c>
      <c r="R140">
        <v>0</v>
      </c>
      <c r="S140">
        <v>0</v>
      </c>
      <c r="T140">
        <v>0</v>
      </c>
      <c r="U140">
        <v>0</v>
      </c>
      <c r="V140">
        <v>0</v>
      </c>
      <c r="W140">
        <v>0</v>
      </c>
      <c r="X140">
        <v>0</v>
      </c>
      <c r="Y140">
        <v>0</v>
      </c>
      <c r="Z140">
        <v>0</v>
      </c>
      <c r="AA140">
        <v>0</v>
      </c>
      <c r="AB140">
        <v>0</v>
      </c>
      <c r="AC140">
        <v>0</v>
      </c>
      <c r="AD140">
        <v>0</v>
      </c>
      <c r="AE140">
        <v>0</v>
      </c>
      <c r="AF140">
        <v>0</v>
      </c>
      <c r="AG140">
        <v>0</v>
      </c>
      <c r="AH140">
        <v>0</v>
      </c>
      <c r="AI140">
        <v>0</v>
      </c>
      <c r="AJ140">
        <v>0</v>
      </c>
      <c r="AK140">
        <v>0</v>
      </c>
      <c r="AL140">
        <v>0</v>
      </c>
      <c r="AM140">
        <v>0</v>
      </c>
      <c r="AN140">
        <v>0</v>
      </c>
      <c r="AO140">
        <v>0</v>
      </c>
      <c r="AP140">
        <v>0</v>
      </c>
      <c r="AQ140">
        <v>0</v>
      </c>
      <c r="AR140">
        <v>0</v>
      </c>
      <c r="AS140">
        <v>0</v>
      </c>
      <c r="AT140">
        <v>0</v>
      </c>
      <c r="AU140">
        <v>0</v>
      </c>
      <c r="AV140">
        <v>0</v>
      </c>
      <c r="AW140">
        <v>0</v>
      </c>
      <c r="AX140">
        <v>0</v>
      </c>
      <c r="AY140">
        <v>0</v>
      </c>
      <c r="AZ140">
        <v>0</v>
      </c>
      <c r="BA140">
        <v>0</v>
      </c>
      <c r="BB140">
        <v>0</v>
      </c>
    </row>
    <row r="141" spans="1:56" ht="20.399999999999999" x14ac:dyDescent="0.25">
      <c r="B141" s="36" t="str">
        <f t="shared" si="8"/>
        <v>Dumfries &amp; Galloway2018-19</v>
      </c>
      <c r="C141" s="20" t="s">
        <v>6</v>
      </c>
      <c r="D141" s="14" t="s">
        <v>288</v>
      </c>
      <c r="E141">
        <v>0</v>
      </c>
      <c r="F141">
        <v>0</v>
      </c>
      <c r="G141">
        <v>0</v>
      </c>
      <c r="H141">
        <v>0</v>
      </c>
      <c r="I141">
        <v>0</v>
      </c>
      <c r="J141">
        <v>0</v>
      </c>
      <c r="K141">
        <v>0</v>
      </c>
      <c r="L141">
        <v>0</v>
      </c>
      <c r="M141">
        <v>0</v>
      </c>
      <c r="N141">
        <v>0</v>
      </c>
      <c r="O141">
        <v>0</v>
      </c>
      <c r="P141">
        <v>0</v>
      </c>
      <c r="Q141">
        <v>0</v>
      </c>
      <c r="R141">
        <v>0</v>
      </c>
      <c r="S141">
        <v>0</v>
      </c>
      <c r="T141">
        <v>0</v>
      </c>
      <c r="U141">
        <v>0</v>
      </c>
      <c r="V141">
        <v>0</v>
      </c>
      <c r="W141">
        <v>0</v>
      </c>
      <c r="X141">
        <v>0</v>
      </c>
      <c r="Y141">
        <v>0</v>
      </c>
      <c r="Z141">
        <v>0</v>
      </c>
      <c r="AA141">
        <v>0</v>
      </c>
      <c r="AB141">
        <v>0</v>
      </c>
      <c r="AC141">
        <v>0</v>
      </c>
      <c r="AD141">
        <v>0</v>
      </c>
      <c r="AE141">
        <v>0</v>
      </c>
      <c r="AF141">
        <v>0</v>
      </c>
      <c r="AG141">
        <v>0</v>
      </c>
      <c r="AH141">
        <v>0</v>
      </c>
      <c r="AI141">
        <v>0</v>
      </c>
      <c r="AJ141">
        <v>0</v>
      </c>
      <c r="AK141">
        <v>0</v>
      </c>
      <c r="AL141">
        <v>0</v>
      </c>
      <c r="AM141">
        <v>0</v>
      </c>
      <c r="AN141">
        <v>0</v>
      </c>
      <c r="AO141">
        <v>0</v>
      </c>
      <c r="AP141">
        <v>0</v>
      </c>
      <c r="AQ141">
        <v>0</v>
      </c>
      <c r="AR141">
        <v>0</v>
      </c>
      <c r="AS141">
        <v>0</v>
      </c>
      <c r="AT141">
        <v>0</v>
      </c>
      <c r="AU141">
        <v>0</v>
      </c>
      <c r="AV141">
        <v>0</v>
      </c>
      <c r="AW141">
        <v>0</v>
      </c>
      <c r="AX141">
        <v>0</v>
      </c>
      <c r="AY141">
        <v>0</v>
      </c>
      <c r="AZ141">
        <v>0</v>
      </c>
      <c r="BA141">
        <v>0</v>
      </c>
      <c r="BB141">
        <v>0</v>
      </c>
    </row>
    <row r="142" spans="1:56" ht="20.399999999999999" x14ac:dyDescent="0.25">
      <c r="B142" s="36" t="str">
        <f t="shared" si="8"/>
        <v>Dundee City2018-19</v>
      </c>
      <c r="C142" s="20" t="s">
        <v>7</v>
      </c>
      <c r="D142" s="14" t="s">
        <v>288</v>
      </c>
      <c r="E142">
        <v>0</v>
      </c>
      <c r="F142">
        <v>0</v>
      </c>
      <c r="G142">
        <v>0</v>
      </c>
      <c r="H142">
        <v>0</v>
      </c>
      <c r="I142">
        <v>0</v>
      </c>
      <c r="J142">
        <v>0</v>
      </c>
      <c r="K142">
        <v>0</v>
      </c>
      <c r="L142">
        <v>0</v>
      </c>
      <c r="M142">
        <v>0</v>
      </c>
      <c r="N142">
        <v>0</v>
      </c>
      <c r="O142">
        <v>0</v>
      </c>
      <c r="P142">
        <v>0</v>
      </c>
      <c r="Q142">
        <v>0</v>
      </c>
      <c r="R142">
        <v>0</v>
      </c>
      <c r="S142">
        <v>0</v>
      </c>
      <c r="T142">
        <v>0</v>
      </c>
      <c r="U142">
        <v>0</v>
      </c>
      <c r="V142">
        <v>0</v>
      </c>
      <c r="W142">
        <v>0</v>
      </c>
      <c r="X142">
        <v>0</v>
      </c>
      <c r="Y142">
        <v>0</v>
      </c>
      <c r="Z142">
        <v>0</v>
      </c>
      <c r="AA142">
        <v>0</v>
      </c>
      <c r="AB142">
        <v>0</v>
      </c>
      <c r="AC142">
        <v>0</v>
      </c>
      <c r="AD142">
        <v>0</v>
      </c>
      <c r="AE142">
        <v>0</v>
      </c>
      <c r="AF142">
        <v>0</v>
      </c>
      <c r="AG142">
        <v>0</v>
      </c>
      <c r="AH142">
        <v>0</v>
      </c>
      <c r="AI142">
        <v>0</v>
      </c>
      <c r="AJ142">
        <v>0</v>
      </c>
      <c r="AK142">
        <v>0</v>
      </c>
      <c r="AL142">
        <v>0</v>
      </c>
      <c r="AM142">
        <v>0</v>
      </c>
      <c r="AN142">
        <v>0</v>
      </c>
      <c r="AO142">
        <v>0</v>
      </c>
      <c r="AP142">
        <v>0</v>
      </c>
      <c r="AQ142">
        <v>0</v>
      </c>
      <c r="AR142">
        <v>0</v>
      </c>
      <c r="AS142">
        <v>0</v>
      </c>
      <c r="AT142">
        <v>0</v>
      </c>
      <c r="AU142">
        <v>0</v>
      </c>
      <c r="AV142">
        <v>0</v>
      </c>
      <c r="AW142">
        <v>0</v>
      </c>
      <c r="AX142">
        <v>0</v>
      </c>
      <c r="AY142">
        <v>0</v>
      </c>
      <c r="AZ142">
        <v>0</v>
      </c>
      <c r="BA142">
        <v>0</v>
      </c>
      <c r="BB142">
        <v>0</v>
      </c>
    </row>
    <row r="143" spans="1:56" ht="20.399999999999999" x14ac:dyDescent="0.25">
      <c r="B143" s="36" t="str">
        <f t="shared" si="8"/>
        <v>East Ayrshire2018-19</v>
      </c>
      <c r="C143" s="20" t="s">
        <v>8</v>
      </c>
      <c r="D143" s="14" t="s">
        <v>288</v>
      </c>
      <c r="E143">
        <v>0</v>
      </c>
      <c r="F143">
        <v>0</v>
      </c>
      <c r="G143">
        <v>0</v>
      </c>
      <c r="H143">
        <v>0</v>
      </c>
      <c r="I143">
        <v>0</v>
      </c>
      <c r="J143">
        <v>0</v>
      </c>
      <c r="K143">
        <v>0</v>
      </c>
      <c r="L143">
        <v>0</v>
      </c>
      <c r="M143">
        <v>0</v>
      </c>
      <c r="N143">
        <v>0</v>
      </c>
      <c r="O143">
        <v>0</v>
      </c>
      <c r="P143">
        <v>0</v>
      </c>
      <c r="Q143">
        <v>0</v>
      </c>
      <c r="R143">
        <v>0</v>
      </c>
      <c r="S143">
        <v>0</v>
      </c>
      <c r="T143">
        <v>0</v>
      </c>
      <c r="U143">
        <v>0</v>
      </c>
      <c r="V143">
        <v>0</v>
      </c>
      <c r="W143">
        <v>0</v>
      </c>
      <c r="X143">
        <v>0</v>
      </c>
      <c r="Y143">
        <v>0</v>
      </c>
      <c r="Z143">
        <v>0</v>
      </c>
      <c r="AA143">
        <v>0</v>
      </c>
      <c r="AB143">
        <v>0</v>
      </c>
      <c r="AC143">
        <v>0</v>
      </c>
      <c r="AD143">
        <v>0</v>
      </c>
      <c r="AE143">
        <v>0</v>
      </c>
      <c r="AF143">
        <v>0</v>
      </c>
      <c r="AG143">
        <v>0</v>
      </c>
      <c r="AH143">
        <v>0</v>
      </c>
      <c r="AI143">
        <v>0</v>
      </c>
      <c r="AJ143">
        <v>0</v>
      </c>
      <c r="AK143">
        <v>0</v>
      </c>
      <c r="AL143">
        <v>0</v>
      </c>
      <c r="AM143">
        <v>0</v>
      </c>
      <c r="AN143">
        <v>0</v>
      </c>
      <c r="AO143">
        <v>0</v>
      </c>
      <c r="AP143">
        <v>0</v>
      </c>
      <c r="AQ143">
        <v>0</v>
      </c>
      <c r="AR143">
        <v>0</v>
      </c>
      <c r="AS143">
        <v>0</v>
      </c>
      <c r="AT143">
        <v>0</v>
      </c>
      <c r="AU143">
        <v>0</v>
      </c>
      <c r="AV143">
        <v>0</v>
      </c>
      <c r="AW143">
        <v>0</v>
      </c>
      <c r="AX143">
        <v>0</v>
      </c>
      <c r="AY143">
        <v>0</v>
      </c>
      <c r="AZ143">
        <v>0</v>
      </c>
      <c r="BA143">
        <v>0</v>
      </c>
      <c r="BB143">
        <v>0</v>
      </c>
      <c r="BC143">
        <v>0</v>
      </c>
      <c r="BD143">
        <v>0</v>
      </c>
    </row>
    <row r="144" spans="1:56" ht="30.6" x14ac:dyDescent="0.25">
      <c r="B144" s="36" t="str">
        <f t="shared" si="8"/>
        <v>East Dunbartonshire2018-19</v>
      </c>
      <c r="C144" s="20" t="s">
        <v>9</v>
      </c>
      <c r="D144" s="14" t="s">
        <v>288</v>
      </c>
      <c r="E144">
        <v>0</v>
      </c>
      <c r="F144">
        <v>0</v>
      </c>
      <c r="G144">
        <v>0</v>
      </c>
      <c r="H144">
        <v>0</v>
      </c>
      <c r="I144">
        <v>0</v>
      </c>
      <c r="J144">
        <v>0</v>
      </c>
      <c r="K144">
        <v>0</v>
      </c>
      <c r="L144">
        <v>0</v>
      </c>
      <c r="M144">
        <v>0</v>
      </c>
      <c r="N144">
        <v>0</v>
      </c>
      <c r="O144">
        <v>0</v>
      </c>
      <c r="P144">
        <v>0</v>
      </c>
      <c r="Q144">
        <v>0</v>
      </c>
      <c r="R144">
        <v>0</v>
      </c>
      <c r="S144">
        <v>0</v>
      </c>
      <c r="T144">
        <v>0</v>
      </c>
      <c r="U144">
        <v>0</v>
      </c>
      <c r="V144">
        <v>0</v>
      </c>
      <c r="W144">
        <v>0</v>
      </c>
      <c r="X144">
        <v>0</v>
      </c>
      <c r="Y144">
        <v>0</v>
      </c>
      <c r="Z144">
        <v>0</v>
      </c>
      <c r="AA144">
        <v>0</v>
      </c>
      <c r="AB144">
        <v>0</v>
      </c>
      <c r="AC144">
        <v>0</v>
      </c>
      <c r="AD144">
        <v>0</v>
      </c>
      <c r="AE144">
        <v>0</v>
      </c>
      <c r="AF144">
        <v>0</v>
      </c>
      <c r="AG144">
        <v>0</v>
      </c>
      <c r="AH144">
        <v>0</v>
      </c>
      <c r="AI144">
        <v>0</v>
      </c>
      <c r="AJ144">
        <v>0</v>
      </c>
      <c r="AK144">
        <v>0</v>
      </c>
      <c r="AL144">
        <v>0</v>
      </c>
      <c r="AM144">
        <v>0</v>
      </c>
      <c r="AN144">
        <v>0</v>
      </c>
      <c r="AO144">
        <v>0</v>
      </c>
      <c r="AP144">
        <v>0</v>
      </c>
      <c r="AQ144">
        <v>0</v>
      </c>
      <c r="AR144">
        <v>0</v>
      </c>
      <c r="AS144">
        <v>0</v>
      </c>
      <c r="AT144">
        <v>0</v>
      </c>
      <c r="AU144">
        <v>0</v>
      </c>
      <c r="AV144">
        <v>0</v>
      </c>
      <c r="AW144">
        <v>0</v>
      </c>
      <c r="AX144">
        <v>0</v>
      </c>
      <c r="AY144">
        <v>0</v>
      </c>
      <c r="AZ144">
        <v>0</v>
      </c>
      <c r="BA144">
        <v>0</v>
      </c>
      <c r="BB144">
        <v>0</v>
      </c>
    </row>
    <row r="145" spans="2:54" ht="20.399999999999999" x14ac:dyDescent="0.25">
      <c r="B145" s="36" t="str">
        <f t="shared" si="8"/>
        <v>East Lothian2018-19</v>
      </c>
      <c r="C145" s="20" t="s">
        <v>10</v>
      </c>
      <c r="D145" s="14" t="s">
        <v>288</v>
      </c>
      <c r="E145">
        <v>0</v>
      </c>
      <c r="F145">
        <v>0</v>
      </c>
      <c r="G145">
        <v>0</v>
      </c>
      <c r="H145">
        <v>0</v>
      </c>
      <c r="I145">
        <v>0</v>
      </c>
      <c r="J145">
        <v>0</v>
      </c>
      <c r="K145">
        <v>0</v>
      </c>
      <c r="L145">
        <v>0</v>
      </c>
      <c r="M145">
        <v>0</v>
      </c>
      <c r="N145">
        <v>0</v>
      </c>
      <c r="O145">
        <v>0</v>
      </c>
      <c r="P145">
        <v>0</v>
      </c>
      <c r="Q145">
        <v>0</v>
      </c>
      <c r="R145">
        <v>0</v>
      </c>
      <c r="S145">
        <v>0</v>
      </c>
      <c r="T145">
        <v>0</v>
      </c>
      <c r="U145">
        <v>0</v>
      </c>
      <c r="V145">
        <v>0</v>
      </c>
      <c r="W145">
        <v>0</v>
      </c>
      <c r="X145">
        <v>0</v>
      </c>
      <c r="Y145">
        <v>0</v>
      </c>
      <c r="Z145">
        <v>0</v>
      </c>
      <c r="AA145">
        <v>0</v>
      </c>
      <c r="AB145">
        <v>0</v>
      </c>
      <c r="AC145">
        <v>0</v>
      </c>
      <c r="AD145">
        <v>0</v>
      </c>
      <c r="AE145">
        <v>0</v>
      </c>
      <c r="AF145">
        <v>0</v>
      </c>
      <c r="AG145">
        <v>0</v>
      </c>
      <c r="AH145">
        <v>0</v>
      </c>
      <c r="AI145">
        <v>0</v>
      </c>
      <c r="AJ145">
        <v>0</v>
      </c>
      <c r="AK145">
        <v>0</v>
      </c>
      <c r="AL145">
        <v>0</v>
      </c>
      <c r="AM145">
        <v>0</v>
      </c>
      <c r="AN145">
        <v>0</v>
      </c>
      <c r="AO145">
        <v>0</v>
      </c>
      <c r="AP145">
        <v>0</v>
      </c>
      <c r="AQ145">
        <v>0</v>
      </c>
      <c r="AR145">
        <v>0</v>
      </c>
      <c r="AS145">
        <v>0</v>
      </c>
      <c r="AT145">
        <v>0</v>
      </c>
      <c r="AU145">
        <v>0</v>
      </c>
      <c r="AV145">
        <v>0</v>
      </c>
      <c r="AW145">
        <v>0</v>
      </c>
      <c r="AX145">
        <v>0</v>
      </c>
      <c r="AY145">
        <v>0</v>
      </c>
      <c r="AZ145">
        <v>0</v>
      </c>
      <c r="BA145">
        <v>0</v>
      </c>
      <c r="BB145">
        <v>0</v>
      </c>
    </row>
    <row r="146" spans="2:54" ht="30.6" x14ac:dyDescent="0.25">
      <c r="B146" s="36" t="str">
        <f t="shared" si="8"/>
        <v>East Renfrewshire2018-19</v>
      </c>
      <c r="C146" s="20" t="s">
        <v>11</v>
      </c>
      <c r="D146" s="14" t="s">
        <v>288</v>
      </c>
      <c r="E146">
        <v>0</v>
      </c>
      <c r="F146">
        <v>0</v>
      </c>
      <c r="G146">
        <v>0</v>
      </c>
      <c r="H146">
        <v>0</v>
      </c>
      <c r="I146">
        <v>0</v>
      </c>
      <c r="J146">
        <v>0</v>
      </c>
      <c r="K146">
        <v>0</v>
      </c>
      <c r="L146">
        <v>0</v>
      </c>
      <c r="M146">
        <v>0</v>
      </c>
      <c r="N146">
        <v>0</v>
      </c>
      <c r="O146">
        <v>0</v>
      </c>
      <c r="P146">
        <v>0</v>
      </c>
      <c r="Q146">
        <v>0</v>
      </c>
      <c r="R146">
        <v>0</v>
      </c>
      <c r="S146">
        <v>0</v>
      </c>
      <c r="T146">
        <v>0</v>
      </c>
      <c r="U146">
        <v>0</v>
      </c>
      <c r="V146">
        <v>0</v>
      </c>
      <c r="W146">
        <v>0</v>
      </c>
      <c r="X146">
        <v>0</v>
      </c>
      <c r="Y146">
        <v>0</v>
      </c>
      <c r="Z146">
        <v>0</v>
      </c>
      <c r="AA146">
        <v>0</v>
      </c>
      <c r="AB146">
        <v>0</v>
      </c>
      <c r="AC146">
        <v>0</v>
      </c>
      <c r="AD146">
        <v>0</v>
      </c>
      <c r="AE146">
        <v>0</v>
      </c>
      <c r="AF146">
        <v>0</v>
      </c>
      <c r="AG146">
        <v>0</v>
      </c>
      <c r="AH146">
        <v>0</v>
      </c>
      <c r="AI146">
        <v>0</v>
      </c>
      <c r="AJ146">
        <v>0</v>
      </c>
      <c r="AK146">
        <v>0</v>
      </c>
      <c r="AL146">
        <v>0</v>
      </c>
      <c r="AM146">
        <v>0</v>
      </c>
      <c r="AN146">
        <v>0</v>
      </c>
      <c r="AO146">
        <v>0</v>
      </c>
      <c r="AP146">
        <v>0</v>
      </c>
      <c r="AQ146">
        <v>0</v>
      </c>
      <c r="AR146">
        <v>0</v>
      </c>
      <c r="AS146">
        <v>0</v>
      </c>
      <c r="AT146">
        <v>0</v>
      </c>
      <c r="AU146">
        <v>0</v>
      </c>
      <c r="AV146">
        <v>0</v>
      </c>
      <c r="AW146">
        <v>0</v>
      </c>
      <c r="AX146">
        <v>0</v>
      </c>
      <c r="AY146">
        <v>0</v>
      </c>
      <c r="AZ146">
        <v>0</v>
      </c>
      <c r="BA146">
        <v>0</v>
      </c>
      <c r="BB146">
        <v>0</v>
      </c>
    </row>
    <row r="147" spans="2:54" s="50" customFormat="1" ht="20.399999999999999" x14ac:dyDescent="0.25">
      <c r="B147" s="50" t="str">
        <f t="shared" si="8"/>
        <v>Edinburgh, City of2018-19</v>
      </c>
      <c r="C147" s="51" t="s">
        <v>12</v>
      </c>
      <c r="D147" s="52" t="s">
        <v>288</v>
      </c>
      <c r="E147" s="50">
        <v>0</v>
      </c>
      <c r="F147" s="50">
        <v>0</v>
      </c>
      <c r="G147" s="50">
        <v>0</v>
      </c>
      <c r="H147" s="50">
        <v>0</v>
      </c>
      <c r="I147" s="50">
        <v>0</v>
      </c>
      <c r="J147" s="50">
        <v>0</v>
      </c>
      <c r="K147" s="50">
        <v>0</v>
      </c>
      <c r="L147" s="50">
        <v>0</v>
      </c>
      <c r="M147" s="50">
        <v>0</v>
      </c>
      <c r="N147" s="50">
        <v>0</v>
      </c>
      <c r="O147" s="50">
        <v>0</v>
      </c>
      <c r="P147" s="50">
        <v>0</v>
      </c>
      <c r="Q147" s="50">
        <v>0</v>
      </c>
      <c r="R147" s="50">
        <v>0</v>
      </c>
      <c r="S147" s="50">
        <v>0</v>
      </c>
      <c r="T147" s="50">
        <v>0</v>
      </c>
      <c r="U147" s="50">
        <v>0</v>
      </c>
      <c r="V147" s="50">
        <v>0</v>
      </c>
      <c r="W147" s="50">
        <v>0</v>
      </c>
      <c r="X147" s="50">
        <v>0</v>
      </c>
      <c r="Y147" s="50">
        <v>0</v>
      </c>
      <c r="Z147" s="50">
        <v>0</v>
      </c>
      <c r="AA147" s="50">
        <v>0</v>
      </c>
      <c r="AB147" s="50">
        <v>0</v>
      </c>
      <c r="AC147" s="50">
        <v>0</v>
      </c>
      <c r="AD147" s="50">
        <v>0</v>
      </c>
      <c r="AE147" s="50">
        <v>0</v>
      </c>
      <c r="AF147" s="50">
        <v>0</v>
      </c>
      <c r="AG147" s="50">
        <v>0</v>
      </c>
      <c r="AH147" s="50">
        <v>0</v>
      </c>
      <c r="AI147" s="50">
        <v>0</v>
      </c>
      <c r="AJ147" s="50">
        <v>0</v>
      </c>
      <c r="AK147" s="50">
        <v>0</v>
      </c>
      <c r="AL147" s="50">
        <v>0</v>
      </c>
      <c r="AM147" s="50">
        <v>0</v>
      </c>
      <c r="AN147" s="50">
        <v>0</v>
      </c>
      <c r="AO147" s="50">
        <v>0</v>
      </c>
      <c r="AP147" s="50">
        <v>0</v>
      </c>
      <c r="AQ147" s="50">
        <v>0</v>
      </c>
      <c r="AR147" s="50">
        <v>0</v>
      </c>
      <c r="AS147" s="50">
        <v>0</v>
      </c>
      <c r="AT147" s="50">
        <v>0</v>
      </c>
      <c r="AU147" s="50">
        <v>0</v>
      </c>
      <c r="AV147" s="50">
        <v>0</v>
      </c>
      <c r="AW147" s="50">
        <v>0</v>
      </c>
      <c r="AX147" s="50">
        <v>0</v>
      </c>
      <c r="AY147" s="50">
        <v>0</v>
      </c>
      <c r="AZ147" s="50">
        <v>0</v>
      </c>
      <c r="BA147" s="50">
        <v>0</v>
      </c>
      <c r="BB147" s="50">
        <v>0</v>
      </c>
    </row>
    <row r="148" spans="2:54" x14ac:dyDescent="0.25">
      <c r="B148" s="36" t="str">
        <f t="shared" si="8"/>
        <v>Falkirk2018-19</v>
      </c>
      <c r="C148" s="20" t="s">
        <v>14</v>
      </c>
      <c r="D148" s="14" t="s">
        <v>288</v>
      </c>
      <c r="E148">
        <v>0</v>
      </c>
      <c r="F148">
        <v>0</v>
      </c>
      <c r="G148">
        <v>0</v>
      </c>
      <c r="H148">
        <v>0</v>
      </c>
      <c r="I148">
        <v>0</v>
      </c>
      <c r="J148">
        <v>0</v>
      </c>
      <c r="K148">
        <v>0</v>
      </c>
      <c r="L148">
        <v>0</v>
      </c>
      <c r="M148">
        <v>0</v>
      </c>
      <c r="N148">
        <v>0</v>
      </c>
      <c r="O148">
        <v>0</v>
      </c>
      <c r="P148">
        <v>0</v>
      </c>
      <c r="Q148">
        <v>0</v>
      </c>
      <c r="R148">
        <v>0</v>
      </c>
      <c r="S148">
        <v>0</v>
      </c>
      <c r="T148">
        <v>0</v>
      </c>
      <c r="U148">
        <v>0</v>
      </c>
      <c r="V148">
        <v>0</v>
      </c>
      <c r="W148">
        <v>0</v>
      </c>
      <c r="X148">
        <v>0</v>
      </c>
      <c r="Y148">
        <v>0</v>
      </c>
      <c r="Z148">
        <v>0</v>
      </c>
      <c r="AA148">
        <v>0</v>
      </c>
      <c r="AB148">
        <v>0</v>
      </c>
      <c r="AC148">
        <v>0</v>
      </c>
      <c r="AD148">
        <v>0</v>
      </c>
      <c r="AE148">
        <v>0</v>
      </c>
      <c r="AF148">
        <v>0</v>
      </c>
      <c r="AG148">
        <v>0</v>
      </c>
      <c r="AH148">
        <v>0</v>
      </c>
      <c r="AI148">
        <v>6</v>
      </c>
      <c r="AJ148">
        <v>0</v>
      </c>
      <c r="AK148">
        <v>0</v>
      </c>
      <c r="AL148">
        <v>0</v>
      </c>
      <c r="AM148">
        <v>0</v>
      </c>
      <c r="AN148">
        <v>0</v>
      </c>
      <c r="AO148">
        <v>0</v>
      </c>
      <c r="AP148">
        <v>0</v>
      </c>
      <c r="AQ148">
        <v>0</v>
      </c>
      <c r="AR148">
        <v>0</v>
      </c>
      <c r="AS148">
        <v>6</v>
      </c>
      <c r="AT148">
        <v>0</v>
      </c>
      <c r="AU148">
        <v>0</v>
      </c>
      <c r="AV148">
        <v>0</v>
      </c>
      <c r="AW148">
        <v>0</v>
      </c>
      <c r="AX148">
        <v>0</v>
      </c>
      <c r="AY148">
        <v>0</v>
      </c>
      <c r="AZ148">
        <v>0</v>
      </c>
      <c r="BA148">
        <v>0</v>
      </c>
      <c r="BB148">
        <v>0</v>
      </c>
    </row>
    <row r="149" spans="2:54" x14ac:dyDescent="0.25">
      <c r="B149" s="36" t="str">
        <f t="shared" si="8"/>
        <v>Fife2018-19</v>
      </c>
      <c r="C149" s="20" t="s">
        <v>15</v>
      </c>
      <c r="D149" s="14" t="s">
        <v>288</v>
      </c>
      <c r="E149">
        <v>0</v>
      </c>
      <c r="F149">
        <v>0</v>
      </c>
      <c r="G149">
        <v>0</v>
      </c>
      <c r="H149">
        <v>0</v>
      </c>
      <c r="I149">
        <v>0</v>
      </c>
      <c r="J149">
        <v>0</v>
      </c>
      <c r="K149">
        <v>0</v>
      </c>
      <c r="L149">
        <v>0</v>
      </c>
      <c r="M149">
        <v>0</v>
      </c>
      <c r="N149">
        <v>0</v>
      </c>
      <c r="O149">
        <v>0</v>
      </c>
      <c r="P149">
        <v>0</v>
      </c>
      <c r="Q149">
        <v>0</v>
      </c>
      <c r="R149">
        <v>0</v>
      </c>
      <c r="S149">
        <v>0</v>
      </c>
      <c r="T149">
        <v>0</v>
      </c>
      <c r="U149">
        <v>0</v>
      </c>
      <c r="V149">
        <v>0</v>
      </c>
      <c r="W149">
        <v>0</v>
      </c>
      <c r="X149">
        <v>0</v>
      </c>
      <c r="Y149">
        <v>0</v>
      </c>
      <c r="Z149">
        <v>0</v>
      </c>
      <c r="AA149">
        <v>0</v>
      </c>
      <c r="AB149">
        <v>0</v>
      </c>
      <c r="AC149">
        <v>0</v>
      </c>
      <c r="AD149">
        <v>0</v>
      </c>
      <c r="AE149">
        <v>0</v>
      </c>
      <c r="AF149">
        <v>0</v>
      </c>
      <c r="AG149">
        <v>0</v>
      </c>
      <c r="AH149">
        <v>0</v>
      </c>
      <c r="AI149">
        <v>0</v>
      </c>
      <c r="AJ149">
        <v>0</v>
      </c>
      <c r="AK149">
        <v>0</v>
      </c>
      <c r="AL149">
        <v>0</v>
      </c>
      <c r="AM149">
        <v>0</v>
      </c>
      <c r="AN149">
        <v>0</v>
      </c>
      <c r="AO149">
        <v>0</v>
      </c>
      <c r="AP149">
        <v>0</v>
      </c>
      <c r="AQ149">
        <v>0</v>
      </c>
      <c r="AR149">
        <v>0</v>
      </c>
      <c r="AS149">
        <v>0</v>
      </c>
      <c r="AT149">
        <v>0</v>
      </c>
      <c r="AU149">
        <v>0</v>
      </c>
      <c r="AV149">
        <v>0</v>
      </c>
      <c r="AW149">
        <v>0</v>
      </c>
      <c r="AX149">
        <v>0</v>
      </c>
      <c r="AY149">
        <v>0</v>
      </c>
      <c r="AZ149">
        <v>0</v>
      </c>
      <c r="BA149">
        <v>0</v>
      </c>
      <c r="BB149">
        <v>0</v>
      </c>
    </row>
    <row r="150" spans="2:54" ht="20.399999999999999" x14ac:dyDescent="0.25">
      <c r="B150" s="36" t="str">
        <f t="shared" si="8"/>
        <v>Glasgow City2018-19</v>
      </c>
      <c r="C150" s="20" t="s">
        <v>16</v>
      </c>
      <c r="D150" s="14" t="s">
        <v>288</v>
      </c>
      <c r="E150">
        <v>386</v>
      </c>
      <c r="F150">
        <v>770901.7</v>
      </c>
      <c r="G150">
        <v>17</v>
      </c>
      <c r="H150">
        <v>27416.38</v>
      </c>
      <c r="I150">
        <v>0</v>
      </c>
      <c r="J150">
        <v>0</v>
      </c>
      <c r="K150">
        <v>0</v>
      </c>
      <c r="L150">
        <v>0</v>
      </c>
      <c r="M150">
        <v>0</v>
      </c>
      <c r="N150">
        <v>0</v>
      </c>
      <c r="O150">
        <v>0</v>
      </c>
      <c r="P150">
        <v>0</v>
      </c>
      <c r="Q150">
        <v>0</v>
      </c>
      <c r="R150">
        <v>0</v>
      </c>
      <c r="S150">
        <v>0</v>
      </c>
      <c r="T150">
        <v>0</v>
      </c>
      <c r="U150">
        <v>0</v>
      </c>
      <c r="V150">
        <v>0</v>
      </c>
      <c r="W150">
        <v>0</v>
      </c>
      <c r="X150">
        <v>0</v>
      </c>
      <c r="Y150">
        <v>45</v>
      </c>
      <c r="Z150">
        <v>56547.89</v>
      </c>
      <c r="AA150">
        <v>0</v>
      </c>
      <c r="AB150">
        <v>0</v>
      </c>
      <c r="AC150">
        <v>0</v>
      </c>
      <c r="AD150">
        <v>0</v>
      </c>
      <c r="AE150">
        <v>1</v>
      </c>
      <c r="AF150">
        <v>2269.92</v>
      </c>
      <c r="AG150">
        <v>0</v>
      </c>
      <c r="AH150">
        <v>0</v>
      </c>
      <c r="AI150">
        <v>64</v>
      </c>
      <c r="AJ150">
        <v>1006354.1699999999</v>
      </c>
      <c r="AK150">
        <v>26</v>
      </c>
      <c r="AL150">
        <v>0</v>
      </c>
      <c r="AM150">
        <v>0</v>
      </c>
      <c r="AN150">
        <v>0</v>
      </c>
      <c r="AO150">
        <v>0</v>
      </c>
      <c r="AP150">
        <v>0</v>
      </c>
      <c r="AQ150">
        <v>0</v>
      </c>
      <c r="AR150">
        <v>0</v>
      </c>
      <c r="AS150">
        <v>495</v>
      </c>
      <c r="AT150">
        <v>1833803.7599999998</v>
      </c>
      <c r="AU150">
        <v>43</v>
      </c>
      <c r="AV150">
        <v>27416.38</v>
      </c>
      <c r="AW150">
        <v>0</v>
      </c>
      <c r="AX150">
        <v>0</v>
      </c>
      <c r="AY150">
        <v>1</v>
      </c>
      <c r="AZ150">
        <v>2269.92</v>
      </c>
      <c r="BA150">
        <v>0</v>
      </c>
      <c r="BB150">
        <v>0</v>
      </c>
    </row>
    <row r="151" spans="2:54" x14ac:dyDescent="0.25">
      <c r="B151" s="36" t="str">
        <f t="shared" si="8"/>
        <v>Highland2018-19</v>
      </c>
      <c r="C151" s="20" t="s">
        <v>17</v>
      </c>
      <c r="D151" s="14" t="s">
        <v>288</v>
      </c>
      <c r="E151">
        <v>0</v>
      </c>
      <c r="F151">
        <v>0</v>
      </c>
      <c r="G151">
        <v>0</v>
      </c>
      <c r="H151">
        <v>0</v>
      </c>
      <c r="I151">
        <v>0</v>
      </c>
      <c r="J151">
        <v>0</v>
      </c>
      <c r="K151">
        <v>0</v>
      </c>
      <c r="L151">
        <v>0</v>
      </c>
      <c r="M151">
        <v>0</v>
      </c>
      <c r="N151">
        <v>0</v>
      </c>
      <c r="O151">
        <v>0</v>
      </c>
      <c r="P151">
        <v>0</v>
      </c>
      <c r="Q151">
        <v>0</v>
      </c>
      <c r="R151">
        <v>0</v>
      </c>
      <c r="S151">
        <v>0</v>
      </c>
      <c r="T151">
        <v>0</v>
      </c>
      <c r="U151">
        <v>0</v>
      </c>
      <c r="V151">
        <v>0</v>
      </c>
      <c r="W151">
        <v>0</v>
      </c>
      <c r="X151">
        <v>0</v>
      </c>
      <c r="Y151">
        <v>0</v>
      </c>
      <c r="Z151">
        <v>0</v>
      </c>
      <c r="AA151">
        <v>0</v>
      </c>
      <c r="AB151">
        <v>0</v>
      </c>
      <c r="AC151">
        <v>0</v>
      </c>
      <c r="AD151">
        <v>0</v>
      </c>
      <c r="AE151">
        <v>0</v>
      </c>
      <c r="AF151">
        <v>0</v>
      </c>
      <c r="AG151">
        <v>0</v>
      </c>
      <c r="AH151">
        <v>0</v>
      </c>
      <c r="AI151">
        <v>0</v>
      </c>
      <c r="AJ151">
        <v>0</v>
      </c>
      <c r="AK151">
        <v>0</v>
      </c>
      <c r="AL151">
        <v>0</v>
      </c>
      <c r="AM151">
        <v>0</v>
      </c>
      <c r="AN151">
        <v>0</v>
      </c>
      <c r="AO151">
        <v>0</v>
      </c>
      <c r="AP151">
        <v>0</v>
      </c>
      <c r="AQ151">
        <v>0</v>
      </c>
      <c r="AR151">
        <v>0</v>
      </c>
      <c r="AS151">
        <v>0</v>
      </c>
      <c r="AT151">
        <v>0</v>
      </c>
      <c r="AU151">
        <v>0</v>
      </c>
      <c r="AV151">
        <v>0</v>
      </c>
      <c r="AW151">
        <v>0</v>
      </c>
      <c r="AX151">
        <v>0</v>
      </c>
      <c r="AY151">
        <v>0</v>
      </c>
      <c r="AZ151">
        <v>0</v>
      </c>
      <c r="BA151">
        <v>0</v>
      </c>
      <c r="BB151">
        <v>0</v>
      </c>
    </row>
    <row r="152" spans="2:54" x14ac:dyDescent="0.25">
      <c r="B152" s="36" t="str">
        <f t="shared" si="8"/>
        <v>Inverclyde2018-19</v>
      </c>
      <c r="C152" s="20" t="s">
        <v>18</v>
      </c>
      <c r="D152" s="14" t="s">
        <v>288</v>
      </c>
      <c r="E152">
        <v>0</v>
      </c>
      <c r="F152">
        <v>0</v>
      </c>
      <c r="G152">
        <v>0</v>
      </c>
      <c r="H152">
        <v>0</v>
      </c>
      <c r="I152">
        <v>0</v>
      </c>
      <c r="J152">
        <v>0</v>
      </c>
      <c r="K152">
        <v>0</v>
      </c>
      <c r="L152">
        <v>0</v>
      </c>
      <c r="M152">
        <v>0</v>
      </c>
      <c r="N152">
        <v>0</v>
      </c>
      <c r="O152">
        <v>0</v>
      </c>
      <c r="P152">
        <v>0</v>
      </c>
      <c r="Q152">
        <v>0</v>
      </c>
      <c r="R152">
        <v>0</v>
      </c>
      <c r="S152">
        <v>0</v>
      </c>
      <c r="T152">
        <v>0</v>
      </c>
      <c r="U152">
        <v>0</v>
      </c>
      <c r="V152">
        <v>0</v>
      </c>
      <c r="W152">
        <v>0</v>
      </c>
      <c r="X152">
        <v>0</v>
      </c>
      <c r="Y152">
        <v>0</v>
      </c>
      <c r="Z152">
        <v>0</v>
      </c>
      <c r="AA152">
        <v>0</v>
      </c>
      <c r="AB152">
        <v>0</v>
      </c>
      <c r="AC152">
        <v>0</v>
      </c>
      <c r="AD152">
        <v>0</v>
      </c>
      <c r="AE152">
        <v>0</v>
      </c>
      <c r="AF152">
        <v>0</v>
      </c>
      <c r="AG152">
        <v>0</v>
      </c>
      <c r="AH152">
        <v>0</v>
      </c>
      <c r="AI152">
        <v>0</v>
      </c>
      <c r="AJ152">
        <v>0</v>
      </c>
      <c r="AK152">
        <v>0</v>
      </c>
      <c r="AL152">
        <v>0</v>
      </c>
      <c r="AM152">
        <v>0</v>
      </c>
      <c r="AN152">
        <v>0</v>
      </c>
      <c r="AO152">
        <v>0</v>
      </c>
      <c r="AP152">
        <v>0</v>
      </c>
      <c r="AQ152">
        <v>0</v>
      </c>
      <c r="AR152">
        <v>0</v>
      </c>
      <c r="AS152">
        <v>0</v>
      </c>
      <c r="AT152">
        <v>0</v>
      </c>
      <c r="AU152">
        <v>0</v>
      </c>
      <c r="AV152">
        <v>0</v>
      </c>
      <c r="AW152">
        <v>0</v>
      </c>
      <c r="AX152">
        <v>0</v>
      </c>
      <c r="AY152">
        <v>0</v>
      </c>
      <c r="AZ152">
        <v>0</v>
      </c>
      <c r="BA152">
        <v>0</v>
      </c>
      <c r="BB152">
        <v>0</v>
      </c>
    </row>
    <row r="153" spans="2:54" x14ac:dyDescent="0.25">
      <c r="B153" s="36" t="str">
        <f t="shared" si="8"/>
        <v>Midlothian2018-19</v>
      </c>
      <c r="C153" s="20" t="s">
        <v>19</v>
      </c>
      <c r="D153" s="14" t="s">
        <v>288</v>
      </c>
      <c r="E153">
        <v>0</v>
      </c>
      <c r="F153">
        <v>0</v>
      </c>
      <c r="G153">
        <v>0</v>
      </c>
      <c r="H153">
        <v>0</v>
      </c>
      <c r="I153">
        <v>0</v>
      </c>
      <c r="J153">
        <v>0</v>
      </c>
      <c r="K153">
        <v>0</v>
      </c>
      <c r="L153">
        <v>0</v>
      </c>
      <c r="M153">
        <v>5</v>
      </c>
      <c r="N153">
        <v>1234</v>
      </c>
      <c r="O153">
        <v>0</v>
      </c>
      <c r="P153">
        <v>0</v>
      </c>
      <c r="Q153">
        <v>0</v>
      </c>
      <c r="R153">
        <v>0</v>
      </c>
      <c r="S153">
        <v>0</v>
      </c>
      <c r="T153">
        <v>0</v>
      </c>
      <c r="U153">
        <v>0</v>
      </c>
      <c r="V153">
        <v>0</v>
      </c>
      <c r="W153">
        <v>0</v>
      </c>
      <c r="X153">
        <v>0</v>
      </c>
      <c r="Y153">
        <v>0</v>
      </c>
      <c r="Z153">
        <v>0</v>
      </c>
      <c r="AA153">
        <v>0</v>
      </c>
      <c r="AB153">
        <v>0</v>
      </c>
      <c r="AC153">
        <v>0</v>
      </c>
      <c r="AD153">
        <v>0</v>
      </c>
      <c r="AE153">
        <v>0</v>
      </c>
      <c r="AF153">
        <v>0</v>
      </c>
      <c r="AG153">
        <v>0</v>
      </c>
      <c r="AH153">
        <v>0</v>
      </c>
      <c r="AI153">
        <v>0</v>
      </c>
      <c r="AJ153">
        <v>0</v>
      </c>
      <c r="AK153">
        <v>0</v>
      </c>
      <c r="AL153">
        <v>0</v>
      </c>
      <c r="AM153">
        <v>0</v>
      </c>
      <c r="AN153">
        <v>0</v>
      </c>
      <c r="AO153">
        <v>0</v>
      </c>
      <c r="AP153">
        <v>0</v>
      </c>
      <c r="AQ153">
        <v>0</v>
      </c>
      <c r="AR153">
        <v>0</v>
      </c>
      <c r="AS153">
        <v>0</v>
      </c>
      <c r="AT153">
        <v>0</v>
      </c>
      <c r="AU153">
        <v>0</v>
      </c>
      <c r="AV153">
        <v>0</v>
      </c>
      <c r="AW153">
        <v>0</v>
      </c>
      <c r="AX153">
        <v>0</v>
      </c>
      <c r="AY153">
        <v>0</v>
      </c>
      <c r="AZ153">
        <v>0</v>
      </c>
      <c r="BA153">
        <v>5</v>
      </c>
      <c r="BB153">
        <v>1234</v>
      </c>
    </row>
    <row r="154" spans="2:54" x14ac:dyDescent="0.25">
      <c r="B154" s="36" t="str">
        <f t="shared" si="8"/>
        <v>Moray2018-19</v>
      </c>
      <c r="C154" s="20" t="s">
        <v>20</v>
      </c>
      <c r="D154" s="14" t="s">
        <v>288</v>
      </c>
      <c r="E154">
        <v>0</v>
      </c>
      <c r="F154">
        <v>0</v>
      </c>
      <c r="G154">
        <v>0</v>
      </c>
      <c r="H154">
        <v>0</v>
      </c>
      <c r="I154">
        <v>0</v>
      </c>
      <c r="J154">
        <v>0</v>
      </c>
      <c r="K154">
        <v>0</v>
      </c>
      <c r="L154">
        <v>0</v>
      </c>
      <c r="M154">
        <v>0</v>
      </c>
      <c r="N154">
        <v>0</v>
      </c>
      <c r="O154">
        <v>0</v>
      </c>
      <c r="P154">
        <v>0</v>
      </c>
      <c r="Q154">
        <v>0</v>
      </c>
      <c r="R154">
        <v>0</v>
      </c>
      <c r="S154">
        <v>0</v>
      </c>
      <c r="T154">
        <v>0</v>
      </c>
      <c r="U154">
        <v>0</v>
      </c>
      <c r="V154">
        <v>0</v>
      </c>
      <c r="W154">
        <v>0</v>
      </c>
      <c r="X154">
        <v>0</v>
      </c>
      <c r="Y154">
        <v>0</v>
      </c>
      <c r="Z154">
        <v>0</v>
      </c>
      <c r="AA154">
        <v>0</v>
      </c>
      <c r="AB154">
        <v>0</v>
      </c>
      <c r="AC154">
        <v>0</v>
      </c>
      <c r="AD154">
        <v>0</v>
      </c>
      <c r="AE154">
        <v>0</v>
      </c>
      <c r="AF154">
        <v>0</v>
      </c>
      <c r="AG154">
        <v>0</v>
      </c>
      <c r="AH154">
        <v>0</v>
      </c>
      <c r="AI154">
        <v>0</v>
      </c>
      <c r="AJ154">
        <v>0</v>
      </c>
      <c r="AK154">
        <v>0</v>
      </c>
      <c r="AL154">
        <v>0</v>
      </c>
      <c r="AM154">
        <v>0</v>
      </c>
      <c r="AN154">
        <v>0</v>
      </c>
      <c r="AO154">
        <v>0</v>
      </c>
      <c r="AP154">
        <v>0</v>
      </c>
      <c r="AQ154">
        <v>0</v>
      </c>
      <c r="AR154">
        <v>0</v>
      </c>
      <c r="AS154">
        <v>0</v>
      </c>
      <c r="AT154">
        <v>0</v>
      </c>
      <c r="AU154">
        <v>0</v>
      </c>
      <c r="AV154">
        <v>0</v>
      </c>
      <c r="AW154">
        <v>0</v>
      </c>
      <c r="AX154">
        <v>0</v>
      </c>
      <c r="AY154">
        <v>0</v>
      </c>
      <c r="AZ154">
        <v>0</v>
      </c>
      <c r="BA154">
        <v>0</v>
      </c>
      <c r="BB154">
        <v>0</v>
      </c>
    </row>
    <row r="155" spans="2:54" ht="30.6" x14ac:dyDescent="0.25">
      <c r="B155" s="36" t="str">
        <f t="shared" si="8"/>
        <v>Na h-Eileanan Siar2018-19</v>
      </c>
      <c r="C155" s="20" t="s">
        <v>269</v>
      </c>
      <c r="D155" s="14" t="s">
        <v>288</v>
      </c>
      <c r="E155">
        <v>0</v>
      </c>
      <c r="F155">
        <v>0</v>
      </c>
      <c r="G155">
        <v>0</v>
      </c>
      <c r="H155">
        <v>0</v>
      </c>
      <c r="I155">
        <v>0</v>
      </c>
      <c r="J155">
        <v>0</v>
      </c>
      <c r="K155">
        <v>0</v>
      </c>
      <c r="L155">
        <v>0</v>
      </c>
      <c r="M155">
        <v>0</v>
      </c>
      <c r="N155">
        <v>0</v>
      </c>
      <c r="O155">
        <v>0</v>
      </c>
      <c r="P155">
        <v>0</v>
      </c>
      <c r="Q155">
        <v>0</v>
      </c>
      <c r="R155">
        <v>0</v>
      </c>
      <c r="S155">
        <v>0</v>
      </c>
      <c r="T155">
        <v>0</v>
      </c>
      <c r="U155">
        <v>0</v>
      </c>
      <c r="V155">
        <v>0</v>
      </c>
      <c r="W155">
        <v>0</v>
      </c>
      <c r="X155">
        <v>0</v>
      </c>
      <c r="Y155">
        <v>0</v>
      </c>
      <c r="Z155">
        <v>0</v>
      </c>
      <c r="AA155">
        <v>0</v>
      </c>
      <c r="AB155">
        <v>0</v>
      </c>
      <c r="AC155">
        <v>0</v>
      </c>
      <c r="AD155">
        <v>0</v>
      </c>
      <c r="AE155">
        <v>0</v>
      </c>
      <c r="AF155">
        <v>0</v>
      </c>
      <c r="AG155">
        <v>0</v>
      </c>
      <c r="AH155">
        <v>0</v>
      </c>
      <c r="AI155">
        <v>0</v>
      </c>
      <c r="AJ155">
        <v>0</v>
      </c>
      <c r="AK155">
        <v>0</v>
      </c>
      <c r="AL155">
        <v>0</v>
      </c>
      <c r="AM155">
        <v>0</v>
      </c>
      <c r="AN155">
        <v>0</v>
      </c>
      <c r="AO155">
        <v>0</v>
      </c>
      <c r="AP155">
        <v>0</v>
      </c>
      <c r="AQ155">
        <v>0</v>
      </c>
      <c r="AR155">
        <v>0</v>
      </c>
      <c r="AS155">
        <v>0</v>
      </c>
      <c r="AT155">
        <v>0</v>
      </c>
      <c r="AU155">
        <v>0</v>
      </c>
      <c r="AV155">
        <v>0</v>
      </c>
      <c r="AW155">
        <v>0</v>
      </c>
      <c r="AX155">
        <v>0</v>
      </c>
      <c r="AY155">
        <v>0</v>
      </c>
      <c r="AZ155">
        <v>0</v>
      </c>
      <c r="BA155">
        <v>0</v>
      </c>
      <c r="BB155">
        <v>0</v>
      </c>
    </row>
    <row r="156" spans="2:54" ht="20.399999999999999" x14ac:dyDescent="0.25">
      <c r="B156" s="36" t="str">
        <f t="shared" si="8"/>
        <v>North Ayrshire2018-19</v>
      </c>
      <c r="C156" s="20" t="s">
        <v>21</v>
      </c>
      <c r="D156" s="14" t="s">
        <v>288</v>
      </c>
      <c r="E156">
        <v>0</v>
      </c>
      <c r="F156">
        <v>0</v>
      </c>
      <c r="G156">
        <v>0</v>
      </c>
      <c r="H156">
        <v>0</v>
      </c>
      <c r="I156">
        <v>0</v>
      </c>
      <c r="J156">
        <v>0</v>
      </c>
      <c r="K156">
        <v>0</v>
      </c>
      <c r="L156">
        <v>0</v>
      </c>
      <c r="M156">
        <v>0</v>
      </c>
      <c r="N156">
        <v>0</v>
      </c>
      <c r="O156">
        <v>0</v>
      </c>
      <c r="P156">
        <v>0</v>
      </c>
      <c r="Q156">
        <v>0</v>
      </c>
      <c r="R156">
        <v>0</v>
      </c>
      <c r="S156">
        <v>0</v>
      </c>
      <c r="T156">
        <v>0</v>
      </c>
      <c r="U156">
        <v>0</v>
      </c>
      <c r="V156">
        <v>0</v>
      </c>
      <c r="W156">
        <v>0</v>
      </c>
      <c r="X156">
        <v>0</v>
      </c>
      <c r="Y156">
        <v>0</v>
      </c>
      <c r="Z156">
        <v>0</v>
      </c>
      <c r="AA156">
        <v>0</v>
      </c>
      <c r="AB156">
        <v>0</v>
      </c>
      <c r="AC156">
        <v>0</v>
      </c>
      <c r="AD156">
        <v>0</v>
      </c>
      <c r="AE156">
        <v>0</v>
      </c>
      <c r="AF156">
        <v>0</v>
      </c>
      <c r="AG156">
        <v>0</v>
      </c>
      <c r="AH156">
        <v>0</v>
      </c>
      <c r="AI156">
        <v>0</v>
      </c>
      <c r="AJ156">
        <v>0</v>
      </c>
      <c r="AK156">
        <v>0</v>
      </c>
      <c r="AL156">
        <v>0</v>
      </c>
      <c r="AM156">
        <v>0</v>
      </c>
      <c r="AN156">
        <v>0</v>
      </c>
      <c r="AO156">
        <v>0</v>
      </c>
      <c r="AP156">
        <v>0</v>
      </c>
      <c r="AQ156">
        <v>0</v>
      </c>
      <c r="AR156">
        <v>0</v>
      </c>
      <c r="AS156">
        <v>0</v>
      </c>
      <c r="AT156">
        <v>0</v>
      </c>
      <c r="AU156">
        <v>0</v>
      </c>
      <c r="AV156">
        <v>0</v>
      </c>
      <c r="AW156">
        <v>0</v>
      </c>
      <c r="AX156">
        <v>0</v>
      </c>
      <c r="AY156">
        <v>0</v>
      </c>
      <c r="AZ156">
        <v>0</v>
      </c>
      <c r="BA156">
        <v>0</v>
      </c>
      <c r="BB156">
        <v>0</v>
      </c>
    </row>
    <row r="157" spans="2:54" ht="20.399999999999999" x14ac:dyDescent="0.25">
      <c r="B157" s="36" t="str">
        <f t="shared" si="8"/>
        <v>North Lanarkshire2018-19</v>
      </c>
      <c r="C157" s="20" t="s">
        <v>22</v>
      </c>
      <c r="D157" s="14" t="s">
        <v>288</v>
      </c>
      <c r="E157">
        <v>0</v>
      </c>
      <c r="F157">
        <v>0</v>
      </c>
      <c r="G157">
        <v>0</v>
      </c>
      <c r="H157">
        <v>0</v>
      </c>
      <c r="I157">
        <v>0</v>
      </c>
      <c r="J157">
        <v>0</v>
      </c>
      <c r="K157">
        <v>0</v>
      </c>
      <c r="L157">
        <v>0</v>
      </c>
      <c r="M157">
        <v>0</v>
      </c>
      <c r="N157">
        <v>0</v>
      </c>
      <c r="O157">
        <v>0</v>
      </c>
      <c r="P157">
        <v>0</v>
      </c>
      <c r="Q157">
        <v>0</v>
      </c>
      <c r="R157">
        <v>0</v>
      </c>
      <c r="S157">
        <v>0</v>
      </c>
      <c r="T157">
        <v>0</v>
      </c>
      <c r="U157">
        <v>0</v>
      </c>
      <c r="V157">
        <v>0</v>
      </c>
      <c r="W157">
        <v>0</v>
      </c>
      <c r="X157">
        <v>0</v>
      </c>
      <c r="Y157">
        <v>0</v>
      </c>
      <c r="Z157">
        <v>0</v>
      </c>
      <c r="AA157">
        <v>0</v>
      </c>
      <c r="AB157">
        <v>0</v>
      </c>
      <c r="AC157">
        <v>0</v>
      </c>
      <c r="AD157">
        <v>0</v>
      </c>
      <c r="AE157">
        <v>0</v>
      </c>
      <c r="AF157">
        <v>0</v>
      </c>
      <c r="AG157">
        <v>0</v>
      </c>
      <c r="AH157">
        <v>0</v>
      </c>
      <c r="AI157">
        <v>0</v>
      </c>
      <c r="AJ157">
        <v>0</v>
      </c>
      <c r="AK157">
        <v>0</v>
      </c>
      <c r="AL157">
        <v>0</v>
      </c>
      <c r="AM157">
        <v>5</v>
      </c>
      <c r="AN157">
        <v>0</v>
      </c>
      <c r="AO157">
        <v>0</v>
      </c>
      <c r="AP157">
        <v>0</v>
      </c>
      <c r="AQ157">
        <v>0</v>
      </c>
      <c r="AR157">
        <v>0</v>
      </c>
      <c r="AS157">
        <v>0</v>
      </c>
      <c r="AT157">
        <v>0</v>
      </c>
      <c r="AU157">
        <v>0</v>
      </c>
      <c r="AV157">
        <v>0</v>
      </c>
      <c r="AW157">
        <v>5</v>
      </c>
      <c r="AX157">
        <v>0</v>
      </c>
      <c r="AY157">
        <v>0</v>
      </c>
      <c r="AZ157">
        <v>0</v>
      </c>
      <c r="BA157">
        <v>0</v>
      </c>
      <c r="BB157">
        <v>0</v>
      </c>
    </row>
    <row r="158" spans="2:54" x14ac:dyDescent="0.25">
      <c r="B158" s="36" t="str">
        <f t="shared" si="8"/>
        <v>Orkney2018-19</v>
      </c>
      <c r="C158" s="20" t="s">
        <v>23</v>
      </c>
      <c r="D158" s="14" t="s">
        <v>288</v>
      </c>
      <c r="E158">
        <v>0</v>
      </c>
      <c r="F158">
        <v>0</v>
      </c>
      <c r="G158">
        <v>0</v>
      </c>
      <c r="H158">
        <v>0</v>
      </c>
      <c r="I158">
        <v>0</v>
      </c>
      <c r="J158">
        <v>0</v>
      </c>
      <c r="K158">
        <v>0</v>
      </c>
      <c r="L158">
        <v>0</v>
      </c>
      <c r="M158">
        <v>3</v>
      </c>
      <c r="N158">
        <v>10502</v>
      </c>
      <c r="O158">
        <v>0</v>
      </c>
      <c r="P158">
        <v>0</v>
      </c>
      <c r="Q158">
        <v>0</v>
      </c>
      <c r="R158">
        <v>0</v>
      </c>
      <c r="S158">
        <v>0</v>
      </c>
      <c r="T158">
        <v>0</v>
      </c>
      <c r="U158">
        <v>0</v>
      </c>
      <c r="V158">
        <v>0</v>
      </c>
      <c r="W158">
        <v>0</v>
      </c>
      <c r="X158">
        <v>0</v>
      </c>
      <c r="Y158">
        <v>0</v>
      </c>
      <c r="Z158">
        <v>0</v>
      </c>
      <c r="AA158">
        <v>0</v>
      </c>
      <c r="AB158">
        <v>0</v>
      </c>
      <c r="AC158">
        <v>0</v>
      </c>
      <c r="AD158">
        <v>0</v>
      </c>
      <c r="AE158">
        <v>0</v>
      </c>
      <c r="AF158">
        <v>0</v>
      </c>
      <c r="AG158">
        <v>0</v>
      </c>
      <c r="AH158">
        <v>0</v>
      </c>
      <c r="AI158">
        <v>0</v>
      </c>
      <c r="AJ158">
        <v>0</v>
      </c>
      <c r="AK158">
        <v>0</v>
      </c>
      <c r="AL158">
        <v>0</v>
      </c>
      <c r="AM158">
        <v>0</v>
      </c>
      <c r="AN158">
        <v>0</v>
      </c>
      <c r="AO158">
        <v>0</v>
      </c>
      <c r="AP158">
        <v>0</v>
      </c>
      <c r="AQ158">
        <v>0</v>
      </c>
      <c r="AR158">
        <v>0</v>
      </c>
      <c r="AS158">
        <v>0</v>
      </c>
      <c r="AT158">
        <v>0</v>
      </c>
      <c r="AU158">
        <v>0</v>
      </c>
      <c r="AV158">
        <v>0</v>
      </c>
      <c r="AW158">
        <v>0</v>
      </c>
      <c r="AX158">
        <v>0</v>
      </c>
      <c r="AY158">
        <v>0</v>
      </c>
      <c r="AZ158">
        <v>0</v>
      </c>
      <c r="BA158">
        <v>3</v>
      </c>
      <c r="BB158">
        <v>10502</v>
      </c>
    </row>
    <row r="159" spans="2:54" ht="20.399999999999999" x14ac:dyDescent="0.25">
      <c r="B159" s="36" t="str">
        <f t="shared" si="8"/>
        <v>Perth &amp; Kinross2018-19</v>
      </c>
      <c r="C159" s="20" t="s">
        <v>24</v>
      </c>
      <c r="D159" s="14" t="s">
        <v>288</v>
      </c>
      <c r="E159">
        <v>0</v>
      </c>
      <c r="F159">
        <v>0</v>
      </c>
      <c r="G159">
        <v>0</v>
      </c>
      <c r="H159">
        <v>0</v>
      </c>
      <c r="I159">
        <v>0</v>
      </c>
      <c r="J159">
        <v>0</v>
      </c>
      <c r="K159">
        <v>0</v>
      </c>
      <c r="L159">
        <v>0</v>
      </c>
      <c r="M159">
        <v>0</v>
      </c>
      <c r="N159">
        <v>0</v>
      </c>
      <c r="O159">
        <v>0</v>
      </c>
      <c r="P159">
        <v>0</v>
      </c>
      <c r="Q159">
        <v>0</v>
      </c>
      <c r="R159">
        <v>0</v>
      </c>
      <c r="S159">
        <v>0</v>
      </c>
      <c r="T159">
        <v>0</v>
      </c>
      <c r="U159">
        <v>0</v>
      </c>
      <c r="V159">
        <v>0</v>
      </c>
      <c r="W159">
        <v>0</v>
      </c>
      <c r="X159">
        <v>0</v>
      </c>
      <c r="Y159">
        <v>0</v>
      </c>
      <c r="Z159">
        <v>0</v>
      </c>
      <c r="AA159">
        <v>0</v>
      </c>
      <c r="AB159">
        <v>0</v>
      </c>
      <c r="AC159">
        <v>0</v>
      </c>
      <c r="AD159">
        <v>0</v>
      </c>
      <c r="AE159">
        <v>0</v>
      </c>
      <c r="AF159">
        <v>0</v>
      </c>
      <c r="AG159">
        <v>0</v>
      </c>
      <c r="AH159">
        <v>0</v>
      </c>
      <c r="AI159">
        <v>0</v>
      </c>
      <c r="AJ159">
        <v>0</v>
      </c>
      <c r="AK159">
        <v>0</v>
      </c>
      <c r="AL159">
        <v>0</v>
      </c>
      <c r="AM159">
        <v>0</v>
      </c>
      <c r="AN159">
        <v>0</v>
      </c>
      <c r="AO159">
        <v>0</v>
      </c>
      <c r="AP159">
        <v>0</v>
      </c>
      <c r="AQ159">
        <v>0</v>
      </c>
      <c r="AR159">
        <v>0</v>
      </c>
      <c r="AS159">
        <v>0</v>
      </c>
      <c r="AT159">
        <v>0</v>
      </c>
      <c r="AU159">
        <v>0</v>
      </c>
      <c r="AV159">
        <v>0</v>
      </c>
      <c r="AW159">
        <v>0</v>
      </c>
      <c r="AX159">
        <v>0</v>
      </c>
      <c r="AY159">
        <v>0</v>
      </c>
      <c r="AZ159">
        <v>0</v>
      </c>
      <c r="BA159">
        <v>0</v>
      </c>
      <c r="BB159">
        <v>0</v>
      </c>
    </row>
    <row r="160" spans="2:54" ht="30.6" x14ac:dyDescent="0.25">
      <c r="B160" s="36" t="str">
        <f t="shared" si="8"/>
        <v>Renfrewshire2018-19</v>
      </c>
      <c r="C160" s="20" t="s">
        <v>25</v>
      </c>
      <c r="D160" s="14" t="s">
        <v>288</v>
      </c>
      <c r="E160">
        <v>0</v>
      </c>
      <c r="F160">
        <v>0</v>
      </c>
      <c r="G160">
        <v>0</v>
      </c>
      <c r="H160">
        <v>0</v>
      </c>
      <c r="I160">
        <v>0</v>
      </c>
      <c r="J160">
        <v>0</v>
      </c>
      <c r="K160">
        <v>0</v>
      </c>
      <c r="L160">
        <v>0</v>
      </c>
      <c r="M160">
        <v>0</v>
      </c>
      <c r="N160">
        <v>0</v>
      </c>
      <c r="O160">
        <v>0</v>
      </c>
      <c r="P160">
        <v>0</v>
      </c>
      <c r="Q160">
        <v>0</v>
      </c>
      <c r="R160">
        <v>0</v>
      </c>
      <c r="S160">
        <v>0</v>
      </c>
      <c r="T160">
        <v>0</v>
      </c>
      <c r="U160">
        <v>0</v>
      </c>
      <c r="V160">
        <v>0</v>
      </c>
      <c r="W160">
        <v>0</v>
      </c>
      <c r="X160">
        <v>0</v>
      </c>
      <c r="Y160">
        <v>0</v>
      </c>
      <c r="Z160">
        <v>0</v>
      </c>
      <c r="AA160">
        <v>0</v>
      </c>
      <c r="AB160">
        <v>0</v>
      </c>
      <c r="AC160">
        <v>0</v>
      </c>
      <c r="AD160">
        <v>0</v>
      </c>
      <c r="AE160">
        <v>0</v>
      </c>
      <c r="AF160">
        <v>0</v>
      </c>
      <c r="AG160">
        <v>0</v>
      </c>
      <c r="AH160">
        <v>0</v>
      </c>
      <c r="AI160">
        <v>0</v>
      </c>
      <c r="AJ160">
        <v>0</v>
      </c>
      <c r="AK160">
        <v>0</v>
      </c>
      <c r="AL160">
        <v>0</v>
      </c>
      <c r="AM160">
        <v>0</v>
      </c>
      <c r="AN160">
        <v>0</v>
      </c>
      <c r="AO160">
        <v>0</v>
      </c>
      <c r="AP160">
        <v>0</v>
      </c>
      <c r="AQ160">
        <v>0</v>
      </c>
      <c r="AR160">
        <v>0</v>
      </c>
      <c r="AS160">
        <v>0</v>
      </c>
      <c r="AT160">
        <v>0</v>
      </c>
      <c r="AU160">
        <v>0</v>
      </c>
      <c r="AV160">
        <v>0</v>
      </c>
      <c r="AW160">
        <v>0</v>
      </c>
      <c r="AX160">
        <v>0</v>
      </c>
      <c r="AY160">
        <v>0</v>
      </c>
      <c r="AZ160">
        <v>0</v>
      </c>
      <c r="BA160">
        <v>0</v>
      </c>
      <c r="BB160">
        <v>0</v>
      </c>
    </row>
    <row r="161" spans="2:54" ht="30.6" x14ac:dyDescent="0.25">
      <c r="B161" s="36" t="str">
        <f t="shared" si="8"/>
        <v>Scottish Borders, The2018-19</v>
      </c>
      <c r="C161" s="20" t="s">
        <v>26</v>
      </c>
      <c r="D161" s="14" t="s">
        <v>288</v>
      </c>
      <c r="E161">
        <v>0</v>
      </c>
      <c r="F161">
        <v>0</v>
      </c>
      <c r="G161">
        <v>0</v>
      </c>
      <c r="H161">
        <v>0</v>
      </c>
      <c r="I161">
        <v>0</v>
      </c>
      <c r="J161">
        <v>0</v>
      </c>
      <c r="K161">
        <v>0</v>
      </c>
      <c r="L161">
        <v>0</v>
      </c>
      <c r="M161">
        <v>6</v>
      </c>
      <c r="N161">
        <v>0</v>
      </c>
      <c r="O161">
        <v>0</v>
      </c>
      <c r="P161">
        <v>0</v>
      </c>
      <c r="Q161">
        <v>0</v>
      </c>
      <c r="R161">
        <v>0</v>
      </c>
      <c r="S161">
        <v>0</v>
      </c>
      <c r="T161">
        <v>0</v>
      </c>
      <c r="U161">
        <v>0</v>
      </c>
      <c r="V161">
        <v>0</v>
      </c>
      <c r="W161">
        <v>0</v>
      </c>
      <c r="X161">
        <v>0</v>
      </c>
      <c r="Y161">
        <v>0</v>
      </c>
      <c r="Z161">
        <v>0</v>
      </c>
      <c r="AA161">
        <v>0</v>
      </c>
      <c r="AB161">
        <v>0</v>
      </c>
      <c r="AC161">
        <v>0</v>
      </c>
      <c r="AD161">
        <v>0</v>
      </c>
      <c r="AE161">
        <v>0</v>
      </c>
      <c r="AF161">
        <v>0</v>
      </c>
      <c r="AG161">
        <v>0</v>
      </c>
      <c r="AH161">
        <v>0</v>
      </c>
      <c r="AI161">
        <v>0</v>
      </c>
      <c r="AJ161">
        <v>0</v>
      </c>
      <c r="AK161">
        <v>0</v>
      </c>
      <c r="AL161">
        <v>0</v>
      </c>
      <c r="AM161">
        <v>0</v>
      </c>
      <c r="AN161">
        <v>0</v>
      </c>
      <c r="AO161">
        <v>0</v>
      </c>
      <c r="AP161">
        <v>0</v>
      </c>
      <c r="AQ161">
        <v>0</v>
      </c>
      <c r="AR161">
        <v>0</v>
      </c>
      <c r="AS161">
        <v>0</v>
      </c>
      <c r="AT161">
        <v>0</v>
      </c>
      <c r="AU161">
        <v>0</v>
      </c>
      <c r="AV161">
        <v>0</v>
      </c>
      <c r="AW161">
        <v>0</v>
      </c>
      <c r="AX161">
        <v>0</v>
      </c>
      <c r="AY161">
        <v>0</v>
      </c>
      <c r="AZ161">
        <v>0</v>
      </c>
      <c r="BA161">
        <v>6</v>
      </c>
      <c r="BB161">
        <v>0</v>
      </c>
    </row>
    <row r="162" spans="2:54" x14ac:dyDescent="0.25">
      <c r="B162" s="36" t="str">
        <f t="shared" si="8"/>
        <v>Shetland2018-19</v>
      </c>
      <c r="C162" s="20" t="s">
        <v>27</v>
      </c>
      <c r="D162" s="14" t="s">
        <v>288</v>
      </c>
      <c r="E162">
        <v>0</v>
      </c>
      <c r="F162">
        <v>0</v>
      </c>
      <c r="G162">
        <v>0</v>
      </c>
      <c r="H162">
        <v>0</v>
      </c>
      <c r="I162">
        <v>0</v>
      </c>
      <c r="J162">
        <v>0</v>
      </c>
      <c r="K162">
        <v>0</v>
      </c>
      <c r="L162">
        <v>0</v>
      </c>
      <c r="M162">
        <v>0</v>
      </c>
      <c r="N162">
        <v>0</v>
      </c>
      <c r="O162">
        <v>0</v>
      </c>
      <c r="P162">
        <v>0</v>
      </c>
      <c r="Q162">
        <v>0</v>
      </c>
      <c r="R162">
        <v>0</v>
      </c>
      <c r="S162">
        <v>0</v>
      </c>
      <c r="T162">
        <v>0</v>
      </c>
      <c r="U162">
        <v>0</v>
      </c>
      <c r="V162">
        <v>0</v>
      </c>
      <c r="W162">
        <v>0</v>
      </c>
      <c r="X162">
        <v>0</v>
      </c>
      <c r="Y162">
        <v>0</v>
      </c>
      <c r="Z162">
        <v>0</v>
      </c>
      <c r="AA162">
        <v>0</v>
      </c>
      <c r="AB162">
        <v>0</v>
      </c>
      <c r="AC162">
        <v>0</v>
      </c>
      <c r="AD162">
        <v>0</v>
      </c>
      <c r="AE162">
        <v>0</v>
      </c>
      <c r="AF162">
        <v>0</v>
      </c>
      <c r="AG162">
        <v>0</v>
      </c>
      <c r="AH162">
        <v>0</v>
      </c>
      <c r="AI162">
        <v>0</v>
      </c>
      <c r="AJ162">
        <v>0</v>
      </c>
      <c r="AK162">
        <v>0</v>
      </c>
      <c r="AL162">
        <v>0</v>
      </c>
      <c r="AM162">
        <v>0</v>
      </c>
      <c r="AN162">
        <v>0</v>
      </c>
      <c r="AO162">
        <v>0</v>
      </c>
      <c r="AP162">
        <v>0</v>
      </c>
      <c r="AQ162">
        <v>0</v>
      </c>
      <c r="AR162">
        <v>0</v>
      </c>
      <c r="AS162">
        <v>0</v>
      </c>
      <c r="AT162">
        <v>0</v>
      </c>
      <c r="AU162">
        <v>0</v>
      </c>
      <c r="AV162">
        <v>0</v>
      </c>
      <c r="AW162">
        <v>0</v>
      </c>
      <c r="AX162">
        <v>0</v>
      </c>
      <c r="AY162">
        <v>0</v>
      </c>
      <c r="AZ162">
        <v>0</v>
      </c>
      <c r="BA162">
        <v>0</v>
      </c>
      <c r="BB162">
        <v>0</v>
      </c>
    </row>
    <row r="163" spans="2:54" ht="20.399999999999999" x14ac:dyDescent="0.25">
      <c r="B163" s="36" t="str">
        <f t="shared" si="8"/>
        <v>South Ayrshire2018-19</v>
      </c>
      <c r="C163" s="20" t="s">
        <v>28</v>
      </c>
      <c r="D163" s="14" t="s">
        <v>288</v>
      </c>
      <c r="E163">
        <v>0</v>
      </c>
      <c r="F163">
        <v>0</v>
      </c>
      <c r="G163">
        <v>0</v>
      </c>
      <c r="H163">
        <v>0</v>
      </c>
      <c r="I163">
        <v>0</v>
      </c>
      <c r="J163">
        <v>0</v>
      </c>
      <c r="K163">
        <v>0</v>
      </c>
      <c r="L163">
        <v>0</v>
      </c>
      <c r="M163">
        <v>0</v>
      </c>
      <c r="N163">
        <v>0</v>
      </c>
      <c r="O163">
        <v>0</v>
      </c>
      <c r="P163">
        <v>0</v>
      </c>
      <c r="Q163">
        <v>0</v>
      </c>
      <c r="R163">
        <v>0</v>
      </c>
      <c r="S163">
        <v>0</v>
      </c>
      <c r="T163">
        <v>0</v>
      </c>
      <c r="U163">
        <v>0</v>
      </c>
      <c r="V163">
        <v>0</v>
      </c>
      <c r="W163">
        <v>0</v>
      </c>
      <c r="X163">
        <v>0</v>
      </c>
      <c r="Y163">
        <v>0</v>
      </c>
      <c r="Z163">
        <v>0</v>
      </c>
      <c r="AA163">
        <v>0</v>
      </c>
      <c r="AB163">
        <v>0</v>
      </c>
      <c r="AC163">
        <v>0</v>
      </c>
      <c r="AD163">
        <v>0</v>
      </c>
      <c r="AE163">
        <v>0</v>
      </c>
      <c r="AF163">
        <v>0</v>
      </c>
      <c r="AG163">
        <v>0</v>
      </c>
      <c r="AH163">
        <v>0</v>
      </c>
      <c r="AI163">
        <v>0</v>
      </c>
      <c r="AJ163">
        <v>0</v>
      </c>
      <c r="AK163">
        <v>0</v>
      </c>
      <c r="AL163">
        <v>0</v>
      </c>
      <c r="AM163">
        <v>0</v>
      </c>
      <c r="AN163">
        <v>0</v>
      </c>
      <c r="AO163">
        <v>0</v>
      </c>
      <c r="AP163">
        <v>0</v>
      </c>
      <c r="AQ163">
        <v>0</v>
      </c>
      <c r="AR163">
        <v>0</v>
      </c>
      <c r="AS163">
        <v>0</v>
      </c>
      <c r="AT163">
        <v>0</v>
      </c>
      <c r="AU163">
        <v>0</v>
      </c>
      <c r="AV163">
        <v>0</v>
      </c>
      <c r="AW163">
        <v>0</v>
      </c>
      <c r="AX163">
        <v>0</v>
      </c>
      <c r="AY163">
        <v>0</v>
      </c>
      <c r="AZ163">
        <v>0</v>
      </c>
      <c r="BA163">
        <v>0</v>
      </c>
      <c r="BB163">
        <v>0</v>
      </c>
    </row>
    <row r="164" spans="2:54" ht="20.399999999999999" x14ac:dyDescent="0.25">
      <c r="B164" s="36" t="str">
        <f t="shared" si="8"/>
        <v>South Lanarkshire2018-19</v>
      </c>
      <c r="C164" s="20" t="s">
        <v>29</v>
      </c>
      <c r="D164" s="14" t="s">
        <v>288</v>
      </c>
      <c r="E164">
        <v>13</v>
      </c>
      <c r="F164">
        <v>33094.67</v>
      </c>
      <c r="G164">
        <v>0</v>
      </c>
      <c r="H164">
        <v>0</v>
      </c>
      <c r="I164">
        <v>0</v>
      </c>
      <c r="J164">
        <v>0</v>
      </c>
      <c r="K164">
        <v>0</v>
      </c>
      <c r="L164">
        <v>0</v>
      </c>
      <c r="M164">
        <v>0</v>
      </c>
      <c r="N164">
        <v>0</v>
      </c>
      <c r="O164">
        <v>0</v>
      </c>
      <c r="P164">
        <v>0</v>
      </c>
      <c r="Q164">
        <v>0</v>
      </c>
      <c r="R164">
        <v>0</v>
      </c>
      <c r="S164">
        <v>0</v>
      </c>
      <c r="T164">
        <v>0</v>
      </c>
      <c r="U164">
        <v>0</v>
      </c>
      <c r="V164">
        <v>0</v>
      </c>
      <c r="W164">
        <v>0</v>
      </c>
      <c r="X164">
        <v>0</v>
      </c>
      <c r="Y164">
        <v>0</v>
      </c>
      <c r="Z164">
        <v>0</v>
      </c>
      <c r="AA164">
        <v>0</v>
      </c>
      <c r="AB164">
        <v>0</v>
      </c>
      <c r="AC164">
        <v>0</v>
      </c>
      <c r="AD164">
        <v>0</v>
      </c>
      <c r="AE164">
        <v>0</v>
      </c>
      <c r="AF164">
        <v>0</v>
      </c>
      <c r="AG164">
        <v>0</v>
      </c>
      <c r="AH164">
        <v>0</v>
      </c>
      <c r="AI164">
        <v>0</v>
      </c>
      <c r="AJ164">
        <v>0</v>
      </c>
      <c r="AK164">
        <v>0</v>
      </c>
      <c r="AL164">
        <v>0</v>
      </c>
      <c r="AM164">
        <v>0</v>
      </c>
      <c r="AN164">
        <v>0</v>
      </c>
      <c r="AO164">
        <v>0</v>
      </c>
      <c r="AP164">
        <v>0</v>
      </c>
      <c r="AQ164">
        <v>0</v>
      </c>
      <c r="AR164">
        <v>0</v>
      </c>
      <c r="AS164">
        <v>13</v>
      </c>
      <c r="AT164">
        <v>33094.67</v>
      </c>
      <c r="AU164">
        <v>0</v>
      </c>
      <c r="AV164">
        <v>0</v>
      </c>
      <c r="AW164">
        <v>0</v>
      </c>
      <c r="AX164">
        <v>0</v>
      </c>
      <c r="AY164">
        <v>0</v>
      </c>
      <c r="AZ164">
        <v>0</v>
      </c>
      <c r="BA164">
        <v>0</v>
      </c>
      <c r="BB164">
        <v>0</v>
      </c>
    </row>
    <row r="165" spans="2:54" x14ac:dyDescent="0.25">
      <c r="B165" s="36" t="str">
        <f t="shared" si="8"/>
        <v>Stirling2018-19</v>
      </c>
      <c r="C165" s="20" t="s">
        <v>30</v>
      </c>
      <c r="D165" s="14" t="s">
        <v>288</v>
      </c>
      <c r="E165">
        <v>0</v>
      </c>
      <c r="F165">
        <v>0</v>
      </c>
      <c r="G165">
        <v>0</v>
      </c>
      <c r="H165">
        <v>0</v>
      </c>
      <c r="I165">
        <v>0</v>
      </c>
      <c r="J165">
        <v>0</v>
      </c>
      <c r="K165">
        <v>0</v>
      </c>
      <c r="L165">
        <v>0</v>
      </c>
      <c r="M165">
        <v>0</v>
      </c>
      <c r="N165">
        <v>0</v>
      </c>
      <c r="O165">
        <v>0</v>
      </c>
      <c r="P165">
        <v>0</v>
      </c>
      <c r="Q165">
        <v>0</v>
      </c>
      <c r="R165">
        <v>0</v>
      </c>
      <c r="S165">
        <v>0</v>
      </c>
      <c r="T165">
        <v>0</v>
      </c>
      <c r="U165">
        <v>0</v>
      </c>
      <c r="V165">
        <v>0</v>
      </c>
      <c r="W165">
        <v>0</v>
      </c>
      <c r="X165">
        <v>0</v>
      </c>
      <c r="Y165">
        <v>0</v>
      </c>
      <c r="Z165">
        <v>0</v>
      </c>
      <c r="AA165">
        <v>0</v>
      </c>
      <c r="AB165">
        <v>0</v>
      </c>
      <c r="AC165">
        <v>0</v>
      </c>
      <c r="AD165">
        <v>0</v>
      </c>
      <c r="AE165">
        <v>0</v>
      </c>
      <c r="AF165">
        <v>0</v>
      </c>
      <c r="AG165">
        <v>0</v>
      </c>
      <c r="AH165">
        <v>0</v>
      </c>
      <c r="AI165">
        <v>0</v>
      </c>
      <c r="AJ165">
        <v>0</v>
      </c>
      <c r="AK165">
        <v>0</v>
      </c>
      <c r="AL165">
        <v>0</v>
      </c>
      <c r="AM165">
        <v>0</v>
      </c>
      <c r="AN165">
        <v>0</v>
      </c>
      <c r="AO165">
        <v>0</v>
      </c>
      <c r="AP165">
        <v>0</v>
      </c>
      <c r="AQ165">
        <v>0</v>
      </c>
      <c r="AR165">
        <v>0</v>
      </c>
      <c r="AS165">
        <v>0</v>
      </c>
      <c r="AT165">
        <v>0</v>
      </c>
      <c r="AU165">
        <v>0</v>
      </c>
      <c r="AV165">
        <v>0</v>
      </c>
      <c r="AW165">
        <v>0</v>
      </c>
      <c r="AX165">
        <v>0</v>
      </c>
      <c r="AY165">
        <v>0</v>
      </c>
      <c r="AZ165">
        <v>0</v>
      </c>
      <c r="BA165">
        <v>0</v>
      </c>
      <c r="BB165">
        <v>0</v>
      </c>
    </row>
    <row r="166" spans="2:54" ht="30.6" x14ac:dyDescent="0.25">
      <c r="B166" s="36" t="str">
        <f t="shared" si="8"/>
        <v>West Dunbartonshire2018-19</v>
      </c>
      <c r="C166" s="20" t="s">
        <v>31</v>
      </c>
      <c r="D166" s="14" t="s">
        <v>288</v>
      </c>
      <c r="E166">
        <v>0</v>
      </c>
      <c r="F166">
        <v>0</v>
      </c>
      <c r="G166">
        <v>0</v>
      </c>
      <c r="H166">
        <v>0</v>
      </c>
      <c r="I166">
        <v>0</v>
      </c>
      <c r="J166">
        <v>0</v>
      </c>
      <c r="K166">
        <v>0</v>
      </c>
      <c r="L166">
        <v>0</v>
      </c>
      <c r="M166">
        <v>0</v>
      </c>
      <c r="N166">
        <v>0</v>
      </c>
      <c r="O166">
        <v>0</v>
      </c>
      <c r="P166">
        <v>0</v>
      </c>
      <c r="Q166">
        <v>0</v>
      </c>
      <c r="R166">
        <v>0</v>
      </c>
      <c r="S166">
        <v>0</v>
      </c>
      <c r="T166">
        <v>0</v>
      </c>
      <c r="U166">
        <v>0</v>
      </c>
      <c r="V166">
        <v>0</v>
      </c>
      <c r="W166">
        <v>0</v>
      </c>
      <c r="X166">
        <v>0</v>
      </c>
      <c r="Y166">
        <v>0</v>
      </c>
      <c r="Z166">
        <v>0</v>
      </c>
      <c r="AA166">
        <v>0</v>
      </c>
      <c r="AB166">
        <v>0</v>
      </c>
      <c r="AC166">
        <v>0</v>
      </c>
      <c r="AD166">
        <v>0</v>
      </c>
      <c r="AE166">
        <v>0</v>
      </c>
      <c r="AF166">
        <v>0</v>
      </c>
      <c r="AG166">
        <v>0</v>
      </c>
      <c r="AH166">
        <v>0</v>
      </c>
      <c r="AI166">
        <v>0</v>
      </c>
      <c r="AJ166">
        <v>0</v>
      </c>
      <c r="AK166">
        <v>0</v>
      </c>
      <c r="AL166">
        <v>0</v>
      </c>
      <c r="AM166">
        <v>0</v>
      </c>
      <c r="AN166">
        <v>0</v>
      </c>
      <c r="AO166">
        <v>0</v>
      </c>
      <c r="AP166">
        <v>0</v>
      </c>
      <c r="AQ166">
        <v>0</v>
      </c>
      <c r="AR166">
        <v>0</v>
      </c>
      <c r="AS166">
        <v>0</v>
      </c>
      <c r="AT166">
        <v>0</v>
      </c>
      <c r="AU166">
        <v>0</v>
      </c>
      <c r="AV166">
        <v>0</v>
      </c>
      <c r="AW166">
        <v>0</v>
      </c>
      <c r="AX166">
        <v>0</v>
      </c>
      <c r="AY166">
        <v>0</v>
      </c>
      <c r="AZ166">
        <v>0</v>
      </c>
      <c r="BA166">
        <v>0</v>
      </c>
      <c r="BB166">
        <v>0</v>
      </c>
    </row>
    <row r="167" spans="2:54" ht="20.399999999999999" x14ac:dyDescent="0.25">
      <c r="B167" s="36" t="str">
        <f t="shared" si="8"/>
        <v>West Lothian2018-19</v>
      </c>
      <c r="C167" s="21" t="s">
        <v>32</v>
      </c>
      <c r="D167" s="14" t="s">
        <v>288</v>
      </c>
      <c r="E167">
        <v>0</v>
      </c>
      <c r="F167">
        <v>0</v>
      </c>
      <c r="G167">
        <v>0</v>
      </c>
      <c r="H167">
        <v>0</v>
      </c>
      <c r="I167">
        <v>0</v>
      </c>
      <c r="J167">
        <v>0</v>
      </c>
      <c r="K167">
        <v>0</v>
      </c>
      <c r="L167">
        <v>0</v>
      </c>
      <c r="M167">
        <v>0</v>
      </c>
      <c r="N167">
        <v>0</v>
      </c>
      <c r="O167">
        <v>0</v>
      </c>
      <c r="P167">
        <v>0</v>
      </c>
      <c r="Q167">
        <v>0</v>
      </c>
      <c r="R167">
        <v>0</v>
      </c>
      <c r="S167">
        <v>0</v>
      </c>
      <c r="T167">
        <v>0</v>
      </c>
      <c r="U167">
        <v>0</v>
      </c>
      <c r="V167">
        <v>0</v>
      </c>
      <c r="W167">
        <v>0</v>
      </c>
      <c r="X167">
        <v>0</v>
      </c>
      <c r="Y167">
        <v>0</v>
      </c>
      <c r="Z167">
        <v>0</v>
      </c>
      <c r="AA167">
        <v>0</v>
      </c>
      <c r="AB167">
        <v>0</v>
      </c>
      <c r="AC167">
        <v>0</v>
      </c>
      <c r="AD167">
        <v>0</v>
      </c>
      <c r="AE167">
        <v>0</v>
      </c>
      <c r="AF167">
        <v>0</v>
      </c>
      <c r="AG167">
        <v>0</v>
      </c>
      <c r="AH167">
        <v>0</v>
      </c>
      <c r="AI167">
        <v>0</v>
      </c>
      <c r="AJ167">
        <v>0</v>
      </c>
      <c r="AK167">
        <v>0</v>
      </c>
      <c r="AL167">
        <v>0</v>
      </c>
      <c r="AM167">
        <v>0</v>
      </c>
      <c r="AN167">
        <v>0</v>
      </c>
      <c r="AO167">
        <v>0</v>
      </c>
      <c r="AP167">
        <v>0</v>
      </c>
      <c r="AQ167">
        <v>0</v>
      </c>
      <c r="AR167">
        <v>0</v>
      </c>
      <c r="AS167">
        <v>0</v>
      </c>
      <c r="AT167">
        <v>0</v>
      </c>
      <c r="AU167">
        <v>0</v>
      </c>
      <c r="AV167">
        <v>0</v>
      </c>
      <c r="AW167">
        <v>0</v>
      </c>
      <c r="AX167">
        <v>0</v>
      </c>
      <c r="AY167">
        <v>0</v>
      </c>
      <c r="AZ167">
        <v>0</v>
      </c>
      <c r="BA167">
        <v>0</v>
      </c>
      <c r="BB167">
        <v>0</v>
      </c>
    </row>
    <row r="168" spans="2:54" x14ac:dyDescent="0.25">
      <c r="B168" s="16" t="str">
        <f t="shared" si="8"/>
        <v>Scotland2018-19</v>
      </c>
      <c r="C168" s="17" t="s">
        <v>33</v>
      </c>
      <c r="D168" s="24" t="s">
        <v>288</v>
      </c>
      <c r="E168" s="16">
        <f>SUM(E136:E167)</f>
        <v>405</v>
      </c>
      <c r="F168" s="16">
        <f t="shared" ref="F168:BB168" si="9">SUM(F136:F167)</f>
        <v>915116.37</v>
      </c>
      <c r="G168" s="16">
        <f t="shared" si="9"/>
        <v>17</v>
      </c>
      <c r="H168" s="16">
        <f t="shared" si="9"/>
        <v>27416.38</v>
      </c>
      <c r="I168" s="16">
        <f t="shared" si="9"/>
        <v>0</v>
      </c>
      <c r="J168" s="16">
        <f t="shared" si="9"/>
        <v>0</v>
      </c>
      <c r="K168" s="16">
        <f t="shared" si="9"/>
        <v>0</v>
      </c>
      <c r="L168" s="16">
        <f t="shared" si="9"/>
        <v>0</v>
      </c>
      <c r="M168" s="16">
        <f t="shared" si="9"/>
        <v>14</v>
      </c>
      <c r="N168" s="16">
        <f t="shared" si="9"/>
        <v>11736</v>
      </c>
      <c r="O168" s="16">
        <f t="shared" si="9"/>
        <v>0</v>
      </c>
      <c r="P168" s="16">
        <f t="shared" si="9"/>
        <v>0</v>
      </c>
      <c r="Q168" s="16">
        <f t="shared" si="9"/>
        <v>0</v>
      </c>
      <c r="R168" s="16">
        <f t="shared" si="9"/>
        <v>0</v>
      </c>
      <c r="S168" s="16">
        <f t="shared" si="9"/>
        <v>0</v>
      </c>
      <c r="T168" s="16">
        <f t="shared" si="9"/>
        <v>0</v>
      </c>
      <c r="U168" s="16">
        <f t="shared" si="9"/>
        <v>0</v>
      </c>
      <c r="V168" s="16">
        <f t="shared" si="9"/>
        <v>0</v>
      </c>
      <c r="W168" s="16">
        <f t="shared" si="9"/>
        <v>0</v>
      </c>
      <c r="X168" s="16">
        <f t="shared" si="9"/>
        <v>0</v>
      </c>
      <c r="Y168" s="16">
        <f t="shared" si="9"/>
        <v>52</v>
      </c>
      <c r="Z168" s="16">
        <f t="shared" si="9"/>
        <v>259194.89</v>
      </c>
      <c r="AA168" s="16">
        <f t="shared" si="9"/>
        <v>0</v>
      </c>
      <c r="AB168" s="16">
        <f t="shared" si="9"/>
        <v>0</v>
      </c>
      <c r="AC168" s="16">
        <f t="shared" si="9"/>
        <v>0</v>
      </c>
      <c r="AD168" s="16">
        <f t="shared" si="9"/>
        <v>0</v>
      </c>
      <c r="AE168" s="16">
        <f t="shared" si="9"/>
        <v>3</v>
      </c>
      <c r="AF168" s="16">
        <f t="shared" si="9"/>
        <v>2803.2400000000002</v>
      </c>
      <c r="AG168" s="16">
        <f t="shared" si="9"/>
        <v>0</v>
      </c>
      <c r="AH168" s="16">
        <f t="shared" si="9"/>
        <v>0</v>
      </c>
      <c r="AI168" s="16">
        <f t="shared" si="9"/>
        <v>70</v>
      </c>
      <c r="AJ168" s="16">
        <f t="shared" si="9"/>
        <v>1006354.1699999999</v>
      </c>
      <c r="AK168" s="16">
        <f t="shared" si="9"/>
        <v>26</v>
      </c>
      <c r="AL168" s="16">
        <f t="shared" si="9"/>
        <v>0</v>
      </c>
      <c r="AM168" s="16">
        <f t="shared" si="9"/>
        <v>5</v>
      </c>
      <c r="AN168" s="16">
        <f t="shared" si="9"/>
        <v>0</v>
      </c>
      <c r="AO168" s="16">
        <f t="shared" si="9"/>
        <v>0</v>
      </c>
      <c r="AP168" s="16">
        <f t="shared" si="9"/>
        <v>0</v>
      </c>
      <c r="AQ168" s="16">
        <f t="shared" si="9"/>
        <v>0</v>
      </c>
      <c r="AR168" s="16">
        <f t="shared" si="9"/>
        <v>0</v>
      </c>
      <c r="AS168" s="16">
        <f t="shared" si="9"/>
        <v>527</v>
      </c>
      <c r="AT168" s="16">
        <f t="shared" si="9"/>
        <v>2180665.4299999997</v>
      </c>
      <c r="AU168" s="16">
        <f t="shared" si="9"/>
        <v>43</v>
      </c>
      <c r="AV168" s="16">
        <f t="shared" si="9"/>
        <v>27416.38</v>
      </c>
      <c r="AW168" s="16">
        <f t="shared" si="9"/>
        <v>5</v>
      </c>
      <c r="AX168" s="16">
        <f t="shared" si="9"/>
        <v>0</v>
      </c>
      <c r="AY168" s="16">
        <f t="shared" si="9"/>
        <v>3</v>
      </c>
      <c r="AZ168" s="16">
        <f t="shared" si="9"/>
        <v>2803.2400000000002</v>
      </c>
      <c r="BA168" s="16">
        <f t="shared" si="9"/>
        <v>14</v>
      </c>
      <c r="BB168" s="16">
        <f t="shared" si="9"/>
        <v>11736</v>
      </c>
    </row>
    <row r="169" spans="2:54" ht="20.399999999999999" x14ac:dyDescent="0.25">
      <c r="B169" s="36" t="str">
        <f t="shared" ref="B169:B201" si="10">C169&amp;D169</f>
        <v>Aberdeen City2019-20</v>
      </c>
      <c r="C169" s="20" t="s">
        <v>1</v>
      </c>
      <c r="D169" s="14" t="s">
        <v>290</v>
      </c>
      <c r="E169">
        <v>0</v>
      </c>
      <c r="F169">
        <v>0</v>
      </c>
      <c r="G169">
        <v>0</v>
      </c>
      <c r="H169">
        <v>0</v>
      </c>
      <c r="I169">
        <v>0</v>
      </c>
      <c r="J169">
        <v>0</v>
      </c>
      <c r="K169">
        <v>0</v>
      </c>
      <c r="L169">
        <v>0</v>
      </c>
      <c r="M169">
        <v>0</v>
      </c>
      <c r="N169">
        <v>0</v>
      </c>
      <c r="O169">
        <v>0</v>
      </c>
      <c r="P169">
        <v>0</v>
      </c>
      <c r="Q169">
        <v>0</v>
      </c>
      <c r="R169">
        <v>0</v>
      </c>
      <c r="S169">
        <v>0</v>
      </c>
      <c r="T169">
        <v>0</v>
      </c>
      <c r="U169">
        <v>0</v>
      </c>
      <c r="V169">
        <v>0</v>
      </c>
      <c r="W169">
        <v>0</v>
      </c>
      <c r="X169">
        <v>0</v>
      </c>
      <c r="Y169">
        <v>0</v>
      </c>
      <c r="Z169">
        <v>0</v>
      </c>
      <c r="AA169">
        <v>0</v>
      </c>
      <c r="AB169">
        <v>0</v>
      </c>
      <c r="AC169">
        <v>0</v>
      </c>
      <c r="AD169">
        <v>0</v>
      </c>
      <c r="AE169">
        <v>4</v>
      </c>
      <c r="AF169">
        <v>374.4</v>
      </c>
      <c r="AG169">
        <v>0</v>
      </c>
      <c r="AH169">
        <v>0</v>
      </c>
      <c r="AI169">
        <v>0</v>
      </c>
      <c r="AJ169">
        <v>0</v>
      </c>
      <c r="AK169">
        <v>0</v>
      </c>
      <c r="AL169">
        <v>0</v>
      </c>
      <c r="AM169">
        <v>0</v>
      </c>
      <c r="AN169">
        <v>0</v>
      </c>
      <c r="AO169">
        <v>0</v>
      </c>
      <c r="AP169">
        <v>0</v>
      </c>
      <c r="AQ169">
        <v>0</v>
      </c>
      <c r="AR169">
        <v>0</v>
      </c>
      <c r="AS169">
        <v>0</v>
      </c>
      <c r="AT169">
        <v>0</v>
      </c>
      <c r="AU169">
        <v>0</v>
      </c>
      <c r="AV169">
        <v>0</v>
      </c>
      <c r="AW169">
        <v>0</v>
      </c>
      <c r="AX169">
        <v>0</v>
      </c>
      <c r="AY169">
        <v>4</v>
      </c>
      <c r="AZ169">
        <v>374.4</v>
      </c>
      <c r="BA169">
        <v>0</v>
      </c>
      <c r="BB169">
        <v>0</v>
      </c>
    </row>
    <row r="170" spans="2:54" ht="30.6" x14ac:dyDescent="0.25">
      <c r="B170" s="36" t="str">
        <f t="shared" si="10"/>
        <v>Aberdeenshire2019-20</v>
      </c>
      <c r="C170" s="20" t="s">
        <v>2</v>
      </c>
      <c r="D170" s="14" t="s">
        <v>290</v>
      </c>
      <c r="E170">
        <v>0</v>
      </c>
      <c r="F170">
        <v>0</v>
      </c>
      <c r="G170">
        <v>0</v>
      </c>
      <c r="H170">
        <v>0</v>
      </c>
      <c r="I170">
        <v>0</v>
      </c>
      <c r="J170">
        <v>0</v>
      </c>
      <c r="K170">
        <v>0</v>
      </c>
      <c r="L170">
        <v>0</v>
      </c>
      <c r="M170">
        <v>0</v>
      </c>
      <c r="N170">
        <v>0</v>
      </c>
      <c r="O170">
        <v>0</v>
      </c>
      <c r="P170">
        <v>0</v>
      </c>
      <c r="Q170">
        <v>0</v>
      </c>
      <c r="R170">
        <v>0</v>
      </c>
      <c r="S170">
        <v>0</v>
      </c>
      <c r="T170">
        <v>0</v>
      </c>
      <c r="U170">
        <v>0</v>
      </c>
      <c r="V170">
        <v>0</v>
      </c>
      <c r="W170">
        <v>0</v>
      </c>
      <c r="X170">
        <v>0</v>
      </c>
      <c r="Y170">
        <v>0</v>
      </c>
      <c r="Z170">
        <v>0</v>
      </c>
      <c r="AA170">
        <v>0</v>
      </c>
      <c r="AB170">
        <v>0</v>
      </c>
      <c r="AC170">
        <v>0</v>
      </c>
      <c r="AD170">
        <v>0</v>
      </c>
      <c r="AE170">
        <v>0</v>
      </c>
      <c r="AF170">
        <v>0</v>
      </c>
      <c r="AG170">
        <v>0</v>
      </c>
      <c r="AH170">
        <v>0</v>
      </c>
      <c r="AI170">
        <v>0</v>
      </c>
      <c r="AJ170">
        <v>0</v>
      </c>
      <c r="AK170">
        <v>0</v>
      </c>
      <c r="AL170">
        <v>0</v>
      </c>
      <c r="AM170">
        <v>0</v>
      </c>
      <c r="AN170">
        <v>0</v>
      </c>
      <c r="AO170">
        <v>0</v>
      </c>
      <c r="AP170">
        <v>0</v>
      </c>
      <c r="AQ170">
        <v>0</v>
      </c>
      <c r="AR170">
        <v>0</v>
      </c>
      <c r="AS170">
        <v>0</v>
      </c>
      <c r="AT170">
        <v>0</v>
      </c>
      <c r="AU170">
        <v>0</v>
      </c>
      <c r="AV170">
        <v>0</v>
      </c>
      <c r="AW170">
        <v>0</v>
      </c>
      <c r="AX170">
        <v>0</v>
      </c>
      <c r="AY170">
        <v>0</v>
      </c>
      <c r="AZ170">
        <v>0</v>
      </c>
      <c r="BA170">
        <v>0</v>
      </c>
      <c r="BB170">
        <v>0</v>
      </c>
    </row>
    <row r="171" spans="2:54" x14ac:dyDescent="0.25">
      <c r="B171" s="36" t="str">
        <f t="shared" si="10"/>
        <v>Angus2019-20</v>
      </c>
      <c r="C171" s="20" t="s">
        <v>3</v>
      </c>
      <c r="D171" s="14" t="s">
        <v>290</v>
      </c>
      <c r="E171">
        <v>0</v>
      </c>
      <c r="F171">
        <v>0</v>
      </c>
      <c r="G171">
        <v>0</v>
      </c>
      <c r="H171">
        <v>0</v>
      </c>
      <c r="I171">
        <v>0</v>
      </c>
      <c r="J171">
        <v>0</v>
      </c>
      <c r="K171">
        <v>0</v>
      </c>
      <c r="L171">
        <v>0</v>
      </c>
      <c r="M171">
        <v>0</v>
      </c>
      <c r="N171">
        <v>0</v>
      </c>
      <c r="O171">
        <v>0</v>
      </c>
      <c r="P171">
        <v>0</v>
      </c>
      <c r="Q171">
        <v>0</v>
      </c>
      <c r="R171">
        <v>0</v>
      </c>
      <c r="S171">
        <v>0</v>
      </c>
      <c r="T171">
        <v>0</v>
      </c>
      <c r="U171">
        <v>0</v>
      </c>
      <c r="V171">
        <v>0</v>
      </c>
      <c r="W171">
        <v>0</v>
      </c>
      <c r="X171">
        <v>0</v>
      </c>
      <c r="Y171">
        <v>0</v>
      </c>
      <c r="Z171">
        <v>0</v>
      </c>
      <c r="AA171">
        <v>0</v>
      </c>
      <c r="AB171">
        <v>0</v>
      </c>
      <c r="AC171">
        <v>0</v>
      </c>
      <c r="AD171">
        <v>0</v>
      </c>
      <c r="AE171">
        <v>0</v>
      </c>
      <c r="AF171">
        <v>0</v>
      </c>
      <c r="AG171">
        <v>0</v>
      </c>
      <c r="AH171">
        <v>0</v>
      </c>
      <c r="AI171">
        <v>0</v>
      </c>
      <c r="AJ171">
        <v>0</v>
      </c>
      <c r="AK171">
        <v>0</v>
      </c>
      <c r="AL171">
        <v>0</v>
      </c>
      <c r="AM171">
        <v>0</v>
      </c>
      <c r="AN171">
        <v>0</v>
      </c>
      <c r="AO171">
        <v>0</v>
      </c>
      <c r="AP171">
        <v>0</v>
      </c>
      <c r="AQ171">
        <v>0</v>
      </c>
      <c r="AR171">
        <v>0</v>
      </c>
      <c r="AS171">
        <v>0</v>
      </c>
      <c r="AT171">
        <v>0</v>
      </c>
      <c r="AU171">
        <v>0</v>
      </c>
      <c r="AV171">
        <v>0</v>
      </c>
      <c r="AW171">
        <v>0</v>
      </c>
      <c r="AX171">
        <v>0</v>
      </c>
      <c r="AY171">
        <v>0</v>
      </c>
      <c r="AZ171">
        <v>0</v>
      </c>
      <c r="BA171">
        <v>0</v>
      </c>
      <c r="BB171">
        <v>0</v>
      </c>
    </row>
    <row r="172" spans="2:54" ht="20.399999999999999" x14ac:dyDescent="0.25">
      <c r="B172" s="36" t="str">
        <f t="shared" si="10"/>
        <v>Argyll &amp; Bute2019-20</v>
      </c>
      <c r="C172" s="20" t="s">
        <v>4</v>
      </c>
      <c r="D172" s="14" t="s">
        <v>290</v>
      </c>
      <c r="E172">
        <v>0</v>
      </c>
      <c r="F172">
        <v>0</v>
      </c>
      <c r="G172">
        <v>0</v>
      </c>
      <c r="H172">
        <v>0</v>
      </c>
      <c r="I172">
        <v>0</v>
      </c>
      <c r="J172">
        <v>0</v>
      </c>
      <c r="K172">
        <v>0</v>
      </c>
      <c r="L172">
        <v>0</v>
      </c>
      <c r="M172">
        <v>0</v>
      </c>
      <c r="N172">
        <v>0</v>
      </c>
      <c r="O172">
        <v>0</v>
      </c>
      <c r="P172">
        <v>0</v>
      </c>
      <c r="Q172">
        <v>0</v>
      </c>
      <c r="R172">
        <v>0</v>
      </c>
      <c r="S172">
        <v>0</v>
      </c>
      <c r="T172">
        <v>0</v>
      </c>
      <c r="U172">
        <v>0</v>
      </c>
      <c r="V172">
        <v>0</v>
      </c>
      <c r="W172">
        <v>0</v>
      </c>
      <c r="X172">
        <v>0</v>
      </c>
      <c r="Y172">
        <v>0</v>
      </c>
      <c r="Z172">
        <v>0</v>
      </c>
      <c r="AA172">
        <v>0</v>
      </c>
      <c r="AB172">
        <v>0</v>
      </c>
      <c r="AC172">
        <v>0</v>
      </c>
      <c r="AD172">
        <v>0</v>
      </c>
      <c r="AE172">
        <v>0</v>
      </c>
      <c r="AF172">
        <v>0</v>
      </c>
      <c r="AG172">
        <v>0</v>
      </c>
      <c r="AH172">
        <v>0</v>
      </c>
      <c r="AI172">
        <v>0</v>
      </c>
      <c r="AJ172">
        <v>0</v>
      </c>
      <c r="AK172">
        <v>0</v>
      </c>
      <c r="AL172">
        <v>0</v>
      </c>
      <c r="AM172">
        <v>0</v>
      </c>
      <c r="AN172">
        <v>0</v>
      </c>
      <c r="AO172">
        <v>0</v>
      </c>
      <c r="AP172">
        <v>0</v>
      </c>
      <c r="AQ172">
        <v>0</v>
      </c>
      <c r="AR172">
        <v>0</v>
      </c>
      <c r="AS172">
        <v>0</v>
      </c>
      <c r="AT172">
        <v>0</v>
      </c>
      <c r="AU172">
        <v>0</v>
      </c>
      <c r="AV172">
        <v>0</v>
      </c>
      <c r="AW172">
        <v>0</v>
      </c>
      <c r="AX172">
        <v>0</v>
      </c>
      <c r="AY172">
        <v>0</v>
      </c>
      <c r="AZ172">
        <v>0</v>
      </c>
      <c r="BA172">
        <v>0</v>
      </c>
      <c r="BB172">
        <v>0</v>
      </c>
    </row>
    <row r="173" spans="2:54" ht="30.6" x14ac:dyDescent="0.25">
      <c r="B173" s="36" t="str">
        <f t="shared" si="10"/>
        <v>Clackmannanshire2019-20</v>
      </c>
      <c r="C173" s="20" t="s">
        <v>5</v>
      </c>
      <c r="D173" s="14" t="s">
        <v>290</v>
      </c>
      <c r="E173">
        <v>0</v>
      </c>
      <c r="F173">
        <v>0</v>
      </c>
      <c r="G173">
        <v>0</v>
      </c>
      <c r="H173">
        <v>0</v>
      </c>
      <c r="I173">
        <v>0</v>
      </c>
      <c r="J173">
        <v>0</v>
      </c>
      <c r="K173">
        <v>0</v>
      </c>
      <c r="L173">
        <v>0</v>
      </c>
      <c r="M173">
        <v>0</v>
      </c>
      <c r="N173">
        <v>0</v>
      </c>
      <c r="O173">
        <v>0</v>
      </c>
      <c r="P173">
        <v>0</v>
      </c>
      <c r="Q173">
        <v>0</v>
      </c>
      <c r="R173">
        <v>0</v>
      </c>
      <c r="S173">
        <v>0</v>
      </c>
      <c r="T173">
        <v>0</v>
      </c>
      <c r="U173">
        <v>0</v>
      </c>
      <c r="V173">
        <v>0</v>
      </c>
      <c r="W173">
        <v>0</v>
      </c>
      <c r="X173">
        <v>0</v>
      </c>
      <c r="Y173">
        <v>0</v>
      </c>
      <c r="Z173">
        <v>0</v>
      </c>
      <c r="AA173">
        <v>0</v>
      </c>
      <c r="AB173">
        <v>0</v>
      </c>
      <c r="AC173">
        <v>0</v>
      </c>
      <c r="AD173">
        <v>0</v>
      </c>
      <c r="AE173">
        <v>0</v>
      </c>
      <c r="AF173">
        <v>0</v>
      </c>
      <c r="AG173">
        <v>0</v>
      </c>
      <c r="AH173">
        <v>0</v>
      </c>
      <c r="AI173">
        <v>16</v>
      </c>
      <c r="AJ173">
        <v>0</v>
      </c>
      <c r="AK173">
        <v>0</v>
      </c>
      <c r="AL173">
        <v>0</v>
      </c>
      <c r="AM173">
        <v>0</v>
      </c>
      <c r="AN173">
        <v>0</v>
      </c>
      <c r="AO173">
        <v>0</v>
      </c>
      <c r="AP173">
        <v>0</v>
      </c>
      <c r="AQ173">
        <v>0</v>
      </c>
      <c r="AR173">
        <v>0</v>
      </c>
      <c r="AS173">
        <v>16</v>
      </c>
      <c r="AT173">
        <v>0</v>
      </c>
      <c r="AU173">
        <v>0</v>
      </c>
      <c r="AV173">
        <v>0</v>
      </c>
      <c r="AW173">
        <v>0</v>
      </c>
      <c r="AX173">
        <v>0</v>
      </c>
      <c r="AY173">
        <v>0</v>
      </c>
      <c r="AZ173">
        <v>0</v>
      </c>
      <c r="BA173">
        <v>0</v>
      </c>
      <c r="BB173">
        <v>0</v>
      </c>
    </row>
    <row r="174" spans="2:54" ht="20.399999999999999" x14ac:dyDescent="0.25">
      <c r="B174" s="36" t="str">
        <f t="shared" si="10"/>
        <v>Dumfries &amp; Galloway2019-20</v>
      </c>
      <c r="C174" s="20" t="s">
        <v>6</v>
      </c>
      <c r="D174" s="14" t="s">
        <v>290</v>
      </c>
      <c r="E174">
        <v>0</v>
      </c>
      <c r="F174">
        <v>0</v>
      </c>
      <c r="G174">
        <v>0</v>
      </c>
      <c r="H174">
        <v>0</v>
      </c>
      <c r="I174">
        <v>0</v>
      </c>
      <c r="J174">
        <v>0</v>
      </c>
      <c r="K174">
        <v>0</v>
      </c>
      <c r="L174">
        <v>0</v>
      </c>
      <c r="M174">
        <v>0</v>
      </c>
      <c r="N174">
        <v>0</v>
      </c>
      <c r="O174">
        <v>0</v>
      </c>
      <c r="P174">
        <v>0</v>
      </c>
      <c r="Q174">
        <v>0</v>
      </c>
      <c r="R174">
        <v>0</v>
      </c>
      <c r="S174">
        <v>0</v>
      </c>
      <c r="T174">
        <v>0</v>
      </c>
      <c r="U174">
        <v>0</v>
      </c>
      <c r="V174">
        <v>0</v>
      </c>
      <c r="W174">
        <v>0</v>
      </c>
      <c r="X174">
        <v>0</v>
      </c>
      <c r="Y174">
        <v>0</v>
      </c>
      <c r="Z174">
        <v>0</v>
      </c>
      <c r="AA174">
        <v>0</v>
      </c>
      <c r="AB174">
        <v>0</v>
      </c>
      <c r="AC174">
        <v>0</v>
      </c>
      <c r="AD174">
        <v>0</v>
      </c>
      <c r="AE174">
        <v>0</v>
      </c>
      <c r="AF174">
        <v>0</v>
      </c>
      <c r="AG174">
        <v>0</v>
      </c>
      <c r="AH174">
        <v>0</v>
      </c>
      <c r="AI174">
        <v>0</v>
      </c>
      <c r="AJ174">
        <v>0</v>
      </c>
      <c r="AK174">
        <v>0</v>
      </c>
      <c r="AL174">
        <v>0</v>
      </c>
      <c r="AM174">
        <v>0</v>
      </c>
      <c r="AN174">
        <v>0</v>
      </c>
      <c r="AO174">
        <v>0</v>
      </c>
      <c r="AP174">
        <v>0</v>
      </c>
      <c r="AQ174">
        <v>0</v>
      </c>
      <c r="AR174">
        <v>0</v>
      </c>
      <c r="AS174">
        <v>0</v>
      </c>
      <c r="AT174">
        <v>0</v>
      </c>
      <c r="AU174">
        <v>0</v>
      </c>
      <c r="AV174">
        <v>0</v>
      </c>
      <c r="AW174">
        <v>0</v>
      </c>
      <c r="AX174">
        <v>0</v>
      </c>
      <c r="AY174">
        <v>0</v>
      </c>
      <c r="AZ174">
        <v>0</v>
      </c>
      <c r="BA174">
        <v>0</v>
      </c>
      <c r="BB174">
        <v>0</v>
      </c>
    </row>
    <row r="175" spans="2:54" ht="20.399999999999999" x14ac:dyDescent="0.25">
      <c r="B175" s="36" t="str">
        <f t="shared" si="10"/>
        <v>Dundee City2019-20</v>
      </c>
      <c r="C175" s="20" t="s">
        <v>7</v>
      </c>
      <c r="D175" s="14" t="s">
        <v>290</v>
      </c>
      <c r="E175">
        <v>0</v>
      </c>
      <c r="F175">
        <v>0</v>
      </c>
      <c r="G175">
        <v>0</v>
      </c>
      <c r="H175">
        <v>0</v>
      </c>
      <c r="I175">
        <v>0</v>
      </c>
      <c r="J175">
        <v>0</v>
      </c>
      <c r="K175">
        <v>0</v>
      </c>
      <c r="L175">
        <v>0</v>
      </c>
      <c r="M175">
        <v>0</v>
      </c>
      <c r="N175">
        <v>0</v>
      </c>
      <c r="O175">
        <v>0</v>
      </c>
      <c r="P175">
        <v>0</v>
      </c>
      <c r="Q175">
        <v>0</v>
      </c>
      <c r="R175">
        <v>0</v>
      </c>
      <c r="S175">
        <v>0</v>
      </c>
      <c r="T175">
        <v>0</v>
      </c>
      <c r="U175">
        <v>0</v>
      </c>
      <c r="V175">
        <v>0</v>
      </c>
      <c r="W175">
        <v>0</v>
      </c>
      <c r="X175">
        <v>0</v>
      </c>
      <c r="Y175">
        <v>0</v>
      </c>
      <c r="Z175">
        <v>0</v>
      </c>
      <c r="AA175">
        <v>0</v>
      </c>
      <c r="AB175">
        <v>0</v>
      </c>
      <c r="AC175">
        <v>0</v>
      </c>
      <c r="AD175">
        <v>0</v>
      </c>
      <c r="AE175">
        <v>0</v>
      </c>
      <c r="AF175">
        <v>0</v>
      </c>
      <c r="AG175">
        <v>0</v>
      </c>
      <c r="AH175">
        <v>0</v>
      </c>
      <c r="AI175">
        <v>0</v>
      </c>
      <c r="AJ175">
        <v>0</v>
      </c>
      <c r="AK175">
        <v>0</v>
      </c>
      <c r="AL175">
        <v>0</v>
      </c>
      <c r="AM175">
        <v>0</v>
      </c>
      <c r="AN175">
        <v>0</v>
      </c>
      <c r="AO175">
        <v>0</v>
      </c>
      <c r="AP175">
        <v>0</v>
      </c>
      <c r="AQ175">
        <v>0</v>
      </c>
      <c r="AR175">
        <v>0</v>
      </c>
      <c r="AS175">
        <v>0</v>
      </c>
      <c r="AT175">
        <v>0</v>
      </c>
      <c r="AU175">
        <v>0</v>
      </c>
      <c r="AV175">
        <v>0</v>
      </c>
      <c r="AW175">
        <v>0</v>
      </c>
      <c r="AX175">
        <v>0</v>
      </c>
      <c r="AY175">
        <v>0</v>
      </c>
      <c r="AZ175">
        <v>0</v>
      </c>
      <c r="BA175">
        <v>0</v>
      </c>
      <c r="BB175">
        <v>0</v>
      </c>
    </row>
    <row r="176" spans="2:54" ht="20.399999999999999" x14ac:dyDescent="0.25">
      <c r="B176" s="36" t="str">
        <f t="shared" si="10"/>
        <v>East Ayrshire2019-20</v>
      </c>
      <c r="C176" s="20" t="s">
        <v>8</v>
      </c>
      <c r="D176" s="14" t="s">
        <v>290</v>
      </c>
      <c r="E176">
        <v>0</v>
      </c>
      <c r="F176">
        <v>0</v>
      </c>
      <c r="G176">
        <v>0</v>
      </c>
      <c r="H176">
        <v>0</v>
      </c>
      <c r="I176">
        <v>0</v>
      </c>
      <c r="J176">
        <v>0</v>
      </c>
      <c r="K176">
        <v>0</v>
      </c>
      <c r="L176">
        <v>0</v>
      </c>
      <c r="M176">
        <v>0</v>
      </c>
      <c r="N176">
        <v>0</v>
      </c>
      <c r="O176">
        <v>0</v>
      </c>
      <c r="P176">
        <v>0</v>
      </c>
      <c r="Q176">
        <v>0</v>
      </c>
      <c r="R176">
        <v>0</v>
      </c>
      <c r="S176">
        <v>0</v>
      </c>
      <c r="T176">
        <v>0</v>
      </c>
      <c r="U176">
        <v>0</v>
      </c>
      <c r="V176">
        <v>0</v>
      </c>
      <c r="W176">
        <v>0</v>
      </c>
      <c r="X176">
        <v>0</v>
      </c>
      <c r="Y176">
        <v>0</v>
      </c>
      <c r="Z176">
        <v>0</v>
      </c>
      <c r="AA176">
        <v>0</v>
      </c>
      <c r="AB176">
        <v>0</v>
      </c>
      <c r="AC176">
        <v>0</v>
      </c>
      <c r="AD176">
        <v>0</v>
      </c>
      <c r="AE176">
        <v>0</v>
      </c>
      <c r="AF176">
        <v>0</v>
      </c>
      <c r="AG176">
        <v>0</v>
      </c>
      <c r="AH176">
        <v>0</v>
      </c>
      <c r="AI176">
        <v>0</v>
      </c>
      <c r="AJ176">
        <v>0</v>
      </c>
      <c r="AK176">
        <v>0</v>
      </c>
      <c r="AL176">
        <v>0</v>
      </c>
      <c r="AM176">
        <v>0</v>
      </c>
      <c r="AN176">
        <v>0</v>
      </c>
      <c r="AO176">
        <v>0</v>
      </c>
      <c r="AP176">
        <v>0</v>
      </c>
      <c r="AQ176">
        <v>0</v>
      </c>
      <c r="AR176">
        <v>0</v>
      </c>
      <c r="AS176">
        <v>0</v>
      </c>
      <c r="AT176">
        <v>0</v>
      </c>
      <c r="AU176">
        <v>0</v>
      </c>
      <c r="AV176">
        <v>0</v>
      </c>
      <c r="AW176">
        <v>0</v>
      </c>
      <c r="AX176">
        <v>0</v>
      </c>
      <c r="AY176">
        <v>0</v>
      </c>
      <c r="AZ176">
        <v>0</v>
      </c>
      <c r="BA176">
        <v>0</v>
      </c>
      <c r="BB176">
        <v>0</v>
      </c>
    </row>
    <row r="177" spans="1:54" ht="30.6" x14ac:dyDescent="0.25">
      <c r="B177" s="36" t="str">
        <f t="shared" si="10"/>
        <v>East Dunbartonshire2019-20</v>
      </c>
      <c r="C177" s="20" t="s">
        <v>9</v>
      </c>
      <c r="D177" s="14" t="s">
        <v>290</v>
      </c>
      <c r="E177">
        <v>0</v>
      </c>
      <c r="F177">
        <v>0</v>
      </c>
      <c r="G177">
        <v>0</v>
      </c>
      <c r="H177">
        <v>0</v>
      </c>
      <c r="I177">
        <v>0</v>
      </c>
      <c r="J177">
        <v>0</v>
      </c>
      <c r="K177">
        <v>0</v>
      </c>
      <c r="L177">
        <v>0</v>
      </c>
      <c r="M177">
        <v>0</v>
      </c>
      <c r="N177">
        <v>0</v>
      </c>
      <c r="O177">
        <v>0</v>
      </c>
      <c r="P177">
        <v>0</v>
      </c>
      <c r="Q177">
        <v>0</v>
      </c>
      <c r="R177">
        <v>0</v>
      </c>
      <c r="S177">
        <v>0</v>
      </c>
      <c r="T177">
        <v>0</v>
      </c>
      <c r="U177">
        <v>0</v>
      </c>
      <c r="V177">
        <v>0</v>
      </c>
      <c r="W177">
        <v>0</v>
      </c>
      <c r="X177">
        <v>0</v>
      </c>
      <c r="Y177">
        <v>0</v>
      </c>
      <c r="Z177">
        <v>0</v>
      </c>
      <c r="AA177">
        <v>0</v>
      </c>
      <c r="AB177">
        <v>0</v>
      </c>
      <c r="AC177">
        <v>0</v>
      </c>
      <c r="AD177">
        <v>0</v>
      </c>
      <c r="AE177">
        <v>0</v>
      </c>
      <c r="AF177">
        <v>0</v>
      </c>
      <c r="AG177">
        <v>0</v>
      </c>
      <c r="AH177">
        <v>0</v>
      </c>
      <c r="AI177">
        <v>0</v>
      </c>
      <c r="AJ177">
        <v>0</v>
      </c>
      <c r="AK177">
        <v>0</v>
      </c>
      <c r="AL177">
        <v>0</v>
      </c>
      <c r="AM177">
        <v>0</v>
      </c>
      <c r="AN177">
        <v>0</v>
      </c>
      <c r="AO177">
        <v>0</v>
      </c>
      <c r="AP177">
        <v>0</v>
      </c>
      <c r="AQ177">
        <v>0</v>
      </c>
      <c r="AR177">
        <v>0</v>
      </c>
      <c r="AS177">
        <v>0</v>
      </c>
      <c r="AT177">
        <v>0</v>
      </c>
      <c r="AU177">
        <v>0</v>
      </c>
      <c r="AV177">
        <v>0</v>
      </c>
      <c r="AW177">
        <v>0</v>
      </c>
      <c r="AX177">
        <v>0</v>
      </c>
      <c r="AY177">
        <v>0</v>
      </c>
      <c r="AZ177">
        <v>0</v>
      </c>
      <c r="BA177">
        <v>0</v>
      </c>
      <c r="BB177">
        <v>0</v>
      </c>
    </row>
    <row r="178" spans="1:54" ht="20.399999999999999" x14ac:dyDescent="0.25">
      <c r="B178" s="36" t="str">
        <f t="shared" si="10"/>
        <v>East Lothian2019-20</v>
      </c>
      <c r="C178" s="20" t="s">
        <v>10</v>
      </c>
      <c r="D178" s="14" t="s">
        <v>290</v>
      </c>
      <c r="E178">
        <v>0</v>
      </c>
      <c r="F178">
        <v>0</v>
      </c>
      <c r="G178">
        <v>0</v>
      </c>
      <c r="H178">
        <v>0</v>
      </c>
      <c r="I178">
        <v>0</v>
      </c>
      <c r="J178">
        <v>0</v>
      </c>
      <c r="K178">
        <v>0</v>
      </c>
      <c r="L178">
        <v>0</v>
      </c>
      <c r="M178">
        <v>0</v>
      </c>
      <c r="N178">
        <v>0</v>
      </c>
      <c r="O178">
        <v>0</v>
      </c>
      <c r="P178">
        <v>0</v>
      </c>
      <c r="Q178">
        <v>0</v>
      </c>
      <c r="R178">
        <v>0</v>
      </c>
      <c r="S178">
        <v>0</v>
      </c>
      <c r="T178">
        <v>0</v>
      </c>
      <c r="U178">
        <v>0</v>
      </c>
      <c r="V178">
        <v>0</v>
      </c>
      <c r="W178">
        <v>0</v>
      </c>
      <c r="X178">
        <v>0</v>
      </c>
      <c r="Y178">
        <v>0</v>
      </c>
      <c r="Z178">
        <v>0</v>
      </c>
      <c r="AA178">
        <v>0</v>
      </c>
      <c r="AB178">
        <v>0</v>
      </c>
      <c r="AC178">
        <v>0</v>
      </c>
      <c r="AD178">
        <v>0</v>
      </c>
      <c r="AE178">
        <v>0</v>
      </c>
      <c r="AF178">
        <v>0</v>
      </c>
      <c r="AG178">
        <v>0</v>
      </c>
      <c r="AH178">
        <v>0</v>
      </c>
      <c r="AI178">
        <v>0</v>
      </c>
      <c r="AJ178">
        <v>0</v>
      </c>
      <c r="AK178">
        <v>0</v>
      </c>
      <c r="AL178">
        <v>0</v>
      </c>
      <c r="AM178">
        <v>0</v>
      </c>
      <c r="AN178">
        <v>0</v>
      </c>
      <c r="AO178">
        <v>0</v>
      </c>
      <c r="AP178">
        <v>0</v>
      </c>
      <c r="AQ178">
        <v>0</v>
      </c>
      <c r="AR178">
        <v>0</v>
      </c>
      <c r="AS178">
        <v>0</v>
      </c>
      <c r="AT178">
        <v>0</v>
      </c>
      <c r="AU178">
        <v>0</v>
      </c>
      <c r="AV178">
        <v>0</v>
      </c>
      <c r="AW178">
        <v>0</v>
      </c>
      <c r="AX178">
        <v>0</v>
      </c>
      <c r="AY178">
        <v>0</v>
      </c>
      <c r="AZ178">
        <v>0</v>
      </c>
      <c r="BA178">
        <v>0</v>
      </c>
      <c r="BB178">
        <v>0</v>
      </c>
    </row>
    <row r="179" spans="1:54" ht="30.6" x14ac:dyDescent="0.25">
      <c r="B179" s="36" t="str">
        <f t="shared" si="10"/>
        <v>East Renfrewshire2019-20</v>
      </c>
      <c r="C179" s="20" t="s">
        <v>11</v>
      </c>
      <c r="D179" s="14" t="s">
        <v>290</v>
      </c>
      <c r="E179">
        <v>0</v>
      </c>
      <c r="F179">
        <v>0</v>
      </c>
      <c r="G179">
        <v>0</v>
      </c>
      <c r="H179">
        <v>0</v>
      </c>
      <c r="I179">
        <v>0</v>
      </c>
      <c r="J179">
        <v>0</v>
      </c>
      <c r="K179">
        <v>0</v>
      </c>
      <c r="L179">
        <v>0</v>
      </c>
      <c r="M179">
        <v>0</v>
      </c>
      <c r="N179">
        <v>0</v>
      </c>
      <c r="O179">
        <v>0</v>
      </c>
      <c r="P179">
        <v>0</v>
      </c>
      <c r="Q179">
        <v>0</v>
      </c>
      <c r="R179">
        <v>0</v>
      </c>
      <c r="S179">
        <v>0</v>
      </c>
      <c r="T179">
        <v>0</v>
      </c>
      <c r="U179">
        <v>0</v>
      </c>
      <c r="V179">
        <v>0</v>
      </c>
      <c r="W179">
        <v>0</v>
      </c>
      <c r="X179">
        <v>0</v>
      </c>
      <c r="Y179">
        <v>0</v>
      </c>
      <c r="Z179">
        <v>0</v>
      </c>
      <c r="AA179">
        <v>0</v>
      </c>
      <c r="AB179">
        <v>0</v>
      </c>
      <c r="AC179">
        <v>0</v>
      </c>
      <c r="AD179">
        <v>0</v>
      </c>
      <c r="AE179">
        <v>0</v>
      </c>
      <c r="AF179">
        <v>0</v>
      </c>
      <c r="AG179">
        <v>0</v>
      </c>
      <c r="AH179">
        <v>0</v>
      </c>
      <c r="AI179">
        <v>0</v>
      </c>
      <c r="AJ179">
        <v>0</v>
      </c>
      <c r="AK179">
        <v>0</v>
      </c>
      <c r="AL179">
        <v>0</v>
      </c>
      <c r="AM179">
        <v>0</v>
      </c>
      <c r="AN179">
        <v>0</v>
      </c>
      <c r="AO179">
        <v>0</v>
      </c>
      <c r="AP179">
        <v>0</v>
      </c>
      <c r="AQ179">
        <v>0</v>
      </c>
      <c r="AR179">
        <v>0</v>
      </c>
      <c r="AS179">
        <v>0</v>
      </c>
      <c r="AT179">
        <v>0</v>
      </c>
      <c r="AU179">
        <v>0</v>
      </c>
      <c r="AV179">
        <v>0</v>
      </c>
      <c r="AW179">
        <v>0</v>
      </c>
      <c r="AX179">
        <v>0</v>
      </c>
      <c r="AY179">
        <v>0</v>
      </c>
      <c r="AZ179">
        <v>0</v>
      </c>
      <c r="BA179">
        <v>0</v>
      </c>
      <c r="BB179">
        <v>0</v>
      </c>
    </row>
    <row r="180" spans="1:54" ht="20.399999999999999" x14ac:dyDescent="0.25">
      <c r="A180" s="50"/>
      <c r="B180" s="50" t="str">
        <f t="shared" si="10"/>
        <v>Edinburgh, City of2019-20</v>
      </c>
      <c r="C180" s="51" t="s">
        <v>12</v>
      </c>
      <c r="D180" s="14" t="s">
        <v>290</v>
      </c>
      <c r="E180" s="50">
        <v>0</v>
      </c>
      <c r="F180" s="50">
        <v>0</v>
      </c>
      <c r="G180" s="50">
        <v>0</v>
      </c>
      <c r="H180" s="50">
        <v>0</v>
      </c>
      <c r="I180" s="50">
        <v>0</v>
      </c>
      <c r="J180" s="50">
        <v>0</v>
      </c>
      <c r="K180" s="50">
        <v>0</v>
      </c>
      <c r="L180" s="50">
        <v>0</v>
      </c>
      <c r="M180" s="50">
        <v>0</v>
      </c>
      <c r="N180" s="50">
        <v>0</v>
      </c>
      <c r="O180" s="50">
        <v>0</v>
      </c>
      <c r="P180" s="50">
        <v>0</v>
      </c>
      <c r="Q180" s="50">
        <v>0</v>
      </c>
      <c r="R180" s="50">
        <v>0</v>
      </c>
      <c r="S180" s="50">
        <v>0</v>
      </c>
      <c r="T180" s="50">
        <v>0</v>
      </c>
      <c r="U180" s="50">
        <v>0</v>
      </c>
      <c r="V180" s="50">
        <v>0</v>
      </c>
      <c r="W180" s="50">
        <v>0</v>
      </c>
      <c r="X180" s="50">
        <v>0</v>
      </c>
      <c r="Y180" s="50">
        <v>8</v>
      </c>
      <c r="Z180" s="50">
        <v>27183</v>
      </c>
      <c r="AA180" s="50">
        <v>0</v>
      </c>
      <c r="AB180" s="50">
        <v>0</v>
      </c>
      <c r="AC180" s="50">
        <v>0</v>
      </c>
      <c r="AD180" s="50">
        <v>0</v>
      </c>
      <c r="AE180" s="50">
        <v>0</v>
      </c>
      <c r="AF180" s="50">
        <v>0</v>
      </c>
      <c r="AG180" s="50">
        <v>0</v>
      </c>
      <c r="AH180" s="50">
        <v>0</v>
      </c>
      <c r="AI180" s="50">
        <v>5681</v>
      </c>
      <c r="AJ180" s="50">
        <v>705829</v>
      </c>
      <c r="AK180" s="50">
        <v>0</v>
      </c>
      <c r="AL180" s="50">
        <v>0</v>
      </c>
      <c r="AM180" s="50">
        <v>0</v>
      </c>
      <c r="AN180" s="50">
        <v>0</v>
      </c>
      <c r="AO180" s="50">
        <v>0</v>
      </c>
      <c r="AP180" s="50">
        <v>0</v>
      </c>
      <c r="AQ180" s="50">
        <v>0</v>
      </c>
      <c r="AR180" s="50">
        <v>0</v>
      </c>
      <c r="AS180" s="50">
        <v>5689</v>
      </c>
      <c r="AT180" s="50">
        <v>733012</v>
      </c>
      <c r="AU180" s="50">
        <v>0</v>
      </c>
      <c r="AV180" s="50">
        <v>0</v>
      </c>
      <c r="AW180" s="50">
        <v>0</v>
      </c>
      <c r="AX180" s="50">
        <v>0</v>
      </c>
      <c r="AY180" s="50">
        <v>0</v>
      </c>
      <c r="AZ180" s="50">
        <v>0</v>
      </c>
      <c r="BA180" s="50">
        <v>0</v>
      </c>
      <c r="BB180" s="50">
        <v>0</v>
      </c>
    </row>
    <row r="181" spans="1:54" x14ac:dyDescent="0.25">
      <c r="B181" s="36" t="str">
        <f t="shared" si="10"/>
        <v>Falkirk2019-20</v>
      </c>
      <c r="C181" s="20" t="s">
        <v>14</v>
      </c>
      <c r="D181" s="14" t="s">
        <v>290</v>
      </c>
      <c r="E181">
        <v>0</v>
      </c>
      <c r="F181">
        <v>0</v>
      </c>
      <c r="G181">
        <v>0</v>
      </c>
      <c r="H181">
        <v>0</v>
      </c>
      <c r="I181">
        <v>0</v>
      </c>
      <c r="J181">
        <v>0</v>
      </c>
      <c r="K181">
        <v>0</v>
      </c>
      <c r="L181">
        <v>0</v>
      </c>
      <c r="M181">
        <v>0</v>
      </c>
      <c r="N181">
        <v>0</v>
      </c>
      <c r="O181">
        <v>0</v>
      </c>
      <c r="P181">
        <v>0</v>
      </c>
      <c r="Q181">
        <v>0</v>
      </c>
      <c r="R181">
        <v>0</v>
      </c>
      <c r="S181">
        <v>0</v>
      </c>
      <c r="T181">
        <v>0</v>
      </c>
      <c r="U181">
        <v>0</v>
      </c>
      <c r="V181">
        <v>0</v>
      </c>
      <c r="W181">
        <v>0</v>
      </c>
      <c r="X181">
        <v>0</v>
      </c>
      <c r="Y181">
        <v>0</v>
      </c>
      <c r="Z181">
        <v>0</v>
      </c>
      <c r="AA181">
        <v>0</v>
      </c>
      <c r="AB181">
        <v>0</v>
      </c>
      <c r="AC181">
        <v>0</v>
      </c>
      <c r="AD181">
        <v>0</v>
      </c>
      <c r="AE181">
        <v>0</v>
      </c>
      <c r="AF181">
        <v>0</v>
      </c>
      <c r="AG181">
        <v>0</v>
      </c>
      <c r="AH181">
        <v>0</v>
      </c>
      <c r="AI181">
        <v>0</v>
      </c>
      <c r="AJ181">
        <v>0</v>
      </c>
      <c r="AK181">
        <v>0</v>
      </c>
      <c r="AL181">
        <v>0</v>
      </c>
      <c r="AM181">
        <v>0</v>
      </c>
      <c r="AN181">
        <v>0</v>
      </c>
      <c r="AO181">
        <v>0</v>
      </c>
      <c r="AP181">
        <v>0</v>
      </c>
      <c r="AQ181">
        <v>0</v>
      </c>
      <c r="AR181">
        <v>0</v>
      </c>
      <c r="AS181">
        <v>0</v>
      </c>
      <c r="AT181">
        <v>0</v>
      </c>
      <c r="AU181">
        <v>0</v>
      </c>
      <c r="AV181">
        <v>0</v>
      </c>
      <c r="AW181">
        <v>0</v>
      </c>
      <c r="AX181">
        <v>0</v>
      </c>
      <c r="AY181">
        <v>0</v>
      </c>
      <c r="AZ181">
        <v>0</v>
      </c>
      <c r="BA181">
        <v>0</v>
      </c>
      <c r="BB181">
        <v>0</v>
      </c>
    </row>
    <row r="182" spans="1:54" x14ac:dyDescent="0.25">
      <c r="B182" s="36" t="str">
        <f t="shared" si="10"/>
        <v>Fife2019-20</v>
      </c>
      <c r="C182" s="20" t="s">
        <v>15</v>
      </c>
      <c r="D182" s="14" t="s">
        <v>290</v>
      </c>
      <c r="E182">
        <v>0</v>
      </c>
      <c r="F182">
        <v>0</v>
      </c>
      <c r="G182">
        <v>0</v>
      </c>
      <c r="H182">
        <v>0</v>
      </c>
      <c r="I182">
        <v>0</v>
      </c>
      <c r="J182">
        <v>0</v>
      </c>
      <c r="K182">
        <v>0</v>
      </c>
      <c r="L182">
        <v>0</v>
      </c>
      <c r="M182">
        <v>0</v>
      </c>
      <c r="N182">
        <v>0</v>
      </c>
      <c r="O182">
        <v>0</v>
      </c>
      <c r="P182">
        <v>0</v>
      </c>
      <c r="Q182">
        <v>0</v>
      </c>
      <c r="R182">
        <v>0</v>
      </c>
      <c r="S182">
        <v>0</v>
      </c>
      <c r="T182">
        <v>0</v>
      </c>
      <c r="U182">
        <v>0</v>
      </c>
      <c r="V182">
        <v>0</v>
      </c>
      <c r="W182">
        <v>0</v>
      </c>
      <c r="X182">
        <v>0</v>
      </c>
      <c r="Y182">
        <v>0</v>
      </c>
      <c r="Z182">
        <v>0</v>
      </c>
      <c r="AA182">
        <v>0</v>
      </c>
      <c r="AB182">
        <v>0</v>
      </c>
      <c r="AC182">
        <v>0</v>
      </c>
      <c r="AD182">
        <v>0</v>
      </c>
      <c r="AE182">
        <v>0</v>
      </c>
      <c r="AF182">
        <v>0</v>
      </c>
      <c r="AG182">
        <v>0</v>
      </c>
      <c r="AH182">
        <v>0</v>
      </c>
      <c r="AI182">
        <v>0</v>
      </c>
      <c r="AJ182">
        <v>0</v>
      </c>
      <c r="AK182">
        <v>0</v>
      </c>
      <c r="AL182">
        <v>0</v>
      </c>
      <c r="AM182">
        <v>0</v>
      </c>
      <c r="AN182">
        <v>0</v>
      </c>
      <c r="AO182">
        <v>0</v>
      </c>
      <c r="AP182">
        <v>0</v>
      </c>
      <c r="AQ182">
        <v>0</v>
      </c>
      <c r="AR182">
        <v>0</v>
      </c>
      <c r="AS182">
        <v>0</v>
      </c>
      <c r="AT182">
        <v>0</v>
      </c>
      <c r="AU182">
        <v>0</v>
      </c>
      <c r="AV182">
        <v>0</v>
      </c>
      <c r="AW182">
        <v>0</v>
      </c>
      <c r="AX182">
        <v>0</v>
      </c>
      <c r="AY182">
        <v>0</v>
      </c>
      <c r="AZ182">
        <v>0</v>
      </c>
      <c r="BA182">
        <v>0</v>
      </c>
      <c r="BB182">
        <v>0</v>
      </c>
    </row>
    <row r="183" spans="1:54" ht="20.399999999999999" x14ac:dyDescent="0.25">
      <c r="B183" s="36" t="str">
        <f t="shared" si="10"/>
        <v>Glasgow City2019-20</v>
      </c>
      <c r="C183" s="20" t="s">
        <v>16</v>
      </c>
      <c r="D183" s="14" t="s">
        <v>290</v>
      </c>
      <c r="E183">
        <v>11</v>
      </c>
      <c r="F183">
        <v>73386.98000000004</v>
      </c>
      <c r="G183">
        <v>17</v>
      </c>
      <c r="H183">
        <v>10884.78</v>
      </c>
      <c r="I183">
        <v>0</v>
      </c>
      <c r="J183">
        <v>0</v>
      </c>
      <c r="K183">
        <v>0</v>
      </c>
      <c r="L183">
        <v>0</v>
      </c>
      <c r="M183">
        <v>0</v>
      </c>
      <c r="N183">
        <v>0</v>
      </c>
      <c r="O183">
        <v>0</v>
      </c>
      <c r="P183">
        <v>0</v>
      </c>
      <c r="Q183">
        <v>0</v>
      </c>
      <c r="R183">
        <v>0</v>
      </c>
      <c r="S183">
        <v>0</v>
      </c>
      <c r="T183">
        <v>0</v>
      </c>
      <c r="U183">
        <v>0</v>
      </c>
      <c r="V183">
        <v>0</v>
      </c>
      <c r="W183">
        <v>0</v>
      </c>
      <c r="X183">
        <v>0</v>
      </c>
      <c r="Y183">
        <v>84</v>
      </c>
      <c r="Z183">
        <v>71880.92</v>
      </c>
      <c r="AA183">
        <v>0</v>
      </c>
      <c r="AB183">
        <v>0</v>
      </c>
      <c r="AC183">
        <v>0</v>
      </c>
      <c r="AD183">
        <v>0</v>
      </c>
      <c r="AE183">
        <v>0</v>
      </c>
      <c r="AF183">
        <v>0</v>
      </c>
      <c r="AG183">
        <v>0</v>
      </c>
      <c r="AH183">
        <v>0</v>
      </c>
      <c r="AI183">
        <v>43</v>
      </c>
      <c r="AJ183">
        <v>1643875.3699999999</v>
      </c>
      <c r="AK183">
        <v>0</v>
      </c>
      <c r="AL183">
        <v>0</v>
      </c>
      <c r="AM183">
        <v>0</v>
      </c>
      <c r="AN183">
        <v>0</v>
      </c>
      <c r="AO183">
        <v>0</v>
      </c>
      <c r="AP183">
        <v>0</v>
      </c>
      <c r="AQ183">
        <v>0</v>
      </c>
      <c r="AR183">
        <v>0</v>
      </c>
      <c r="AS183">
        <v>138</v>
      </c>
      <c r="AT183">
        <v>1789143.27</v>
      </c>
      <c r="AU183">
        <v>17</v>
      </c>
      <c r="AV183">
        <v>10884.78</v>
      </c>
      <c r="AW183">
        <v>0</v>
      </c>
      <c r="AX183">
        <v>0</v>
      </c>
      <c r="AY183">
        <v>0</v>
      </c>
      <c r="AZ183">
        <v>0</v>
      </c>
      <c r="BA183">
        <v>0</v>
      </c>
      <c r="BB183">
        <v>0</v>
      </c>
    </row>
    <row r="184" spans="1:54" x14ac:dyDescent="0.25">
      <c r="B184" s="36" t="str">
        <f t="shared" si="10"/>
        <v>Highland2019-20</v>
      </c>
      <c r="C184" s="20" t="s">
        <v>17</v>
      </c>
      <c r="D184" s="14" t="s">
        <v>290</v>
      </c>
      <c r="E184">
        <v>0</v>
      </c>
      <c r="F184">
        <v>0</v>
      </c>
      <c r="G184">
        <v>0</v>
      </c>
      <c r="H184">
        <v>0</v>
      </c>
      <c r="I184">
        <v>0</v>
      </c>
      <c r="J184">
        <v>0</v>
      </c>
      <c r="K184">
        <v>0</v>
      </c>
      <c r="L184">
        <v>0</v>
      </c>
      <c r="M184">
        <v>0</v>
      </c>
      <c r="N184">
        <v>0</v>
      </c>
      <c r="O184">
        <v>0</v>
      </c>
      <c r="P184">
        <v>0</v>
      </c>
      <c r="Q184">
        <v>0</v>
      </c>
      <c r="R184">
        <v>0</v>
      </c>
      <c r="S184">
        <v>0</v>
      </c>
      <c r="T184">
        <v>0</v>
      </c>
      <c r="U184">
        <v>0</v>
      </c>
      <c r="V184">
        <v>0</v>
      </c>
      <c r="W184">
        <v>0</v>
      </c>
      <c r="X184">
        <v>0</v>
      </c>
      <c r="Y184">
        <v>0</v>
      </c>
      <c r="Z184">
        <v>0</v>
      </c>
      <c r="AA184">
        <v>0</v>
      </c>
      <c r="AB184">
        <v>0</v>
      </c>
      <c r="AC184">
        <v>0</v>
      </c>
      <c r="AD184">
        <v>0</v>
      </c>
      <c r="AE184">
        <v>0</v>
      </c>
      <c r="AF184">
        <v>0</v>
      </c>
      <c r="AG184">
        <v>0</v>
      </c>
      <c r="AH184">
        <v>0</v>
      </c>
      <c r="AI184">
        <v>0</v>
      </c>
      <c r="AJ184">
        <v>0</v>
      </c>
      <c r="AK184">
        <v>0</v>
      </c>
      <c r="AL184">
        <v>0</v>
      </c>
      <c r="AM184">
        <v>0</v>
      </c>
      <c r="AN184">
        <v>0</v>
      </c>
      <c r="AO184">
        <v>0</v>
      </c>
      <c r="AP184">
        <v>0</v>
      </c>
      <c r="AQ184">
        <v>0</v>
      </c>
      <c r="AR184">
        <v>0</v>
      </c>
      <c r="AS184">
        <v>0</v>
      </c>
      <c r="AT184">
        <v>0</v>
      </c>
      <c r="AU184">
        <v>0</v>
      </c>
      <c r="AV184">
        <v>0</v>
      </c>
      <c r="AW184">
        <v>0</v>
      </c>
      <c r="AX184">
        <v>0</v>
      </c>
      <c r="AY184">
        <v>0</v>
      </c>
      <c r="AZ184">
        <v>0</v>
      </c>
      <c r="BA184">
        <v>0</v>
      </c>
      <c r="BB184">
        <v>0</v>
      </c>
    </row>
    <row r="185" spans="1:54" x14ac:dyDescent="0.25">
      <c r="B185" s="36" t="str">
        <f t="shared" si="10"/>
        <v>Inverclyde2019-20</v>
      </c>
      <c r="C185" s="20" t="s">
        <v>18</v>
      </c>
      <c r="D185" s="14" t="s">
        <v>290</v>
      </c>
      <c r="E185">
        <v>0</v>
      </c>
      <c r="F185">
        <v>0</v>
      </c>
      <c r="G185">
        <v>0</v>
      </c>
      <c r="H185">
        <v>0</v>
      </c>
      <c r="I185">
        <v>0</v>
      </c>
      <c r="J185">
        <v>0</v>
      </c>
      <c r="K185">
        <v>0</v>
      </c>
      <c r="L185">
        <v>0</v>
      </c>
      <c r="M185">
        <v>0</v>
      </c>
      <c r="N185">
        <v>0</v>
      </c>
      <c r="O185">
        <v>0</v>
      </c>
      <c r="P185">
        <v>0</v>
      </c>
      <c r="Q185">
        <v>0</v>
      </c>
      <c r="R185">
        <v>0</v>
      </c>
      <c r="S185">
        <v>0</v>
      </c>
      <c r="T185">
        <v>0</v>
      </c>
      <c r="U185">
        <v>0</v>
      </c>
      <c r="V185">
        <v>0</v>
      </c>
      <c r="W185">
        <v>0</v>
      </c>
      <c r="X185">
        <v>0</v>
      </c>
      <c r="Y185">
        <v>0</v>
      </c>
      <c r="Z185">
        <v>0</v>
      </c>
      <c r="AA185">
        <v>0</v>
      </c>
      <c r="AB185">
        <v>0</v>
      </c>
      <c r="AC185">
        <v>0</v>
      </c>
      <c r="AD185">
        <v>0</v>
      </c>
      <c r="AE185">
        <v>0</v>
      </c>
      <c r="AF185">
        <v>0</v>
      </c>
      <c r="AG185">
        <v>0</v>
      </c>
      <c r="AH185">
        <v>0</v>
      </c>
      <c r="AI185">
        <v>0</v>
      </c>
      <c r="AJ185">
        <v>0</v>
      </c>
      <c r="AK185">
        <v>0</v>
      </c>
      <c r="AL185">
        <v>0</v>
      </c>
      <c r="AM185">
        <v>0</v>
      </c>
      <c r="AN185">
        <v>0</v>
      </c>
      <c r="AO185">
        <v>0</v>
      </c>
      <c r="AP185">
        <v>0</v>
      </c>
      <c r="AQ185">
        <v>0</v>
      </c>
      <c r="AR185">
        <v>0</v>
      </c>
      <c r="AS185">
        <v>0</v>
      </c>
      <c r="AT185">
        <v>0</v>
      </c>
      <c r="AU185">
        <v>0</v>
      </c>
      <c r="AV185">
        <v>0</v>
      </c>
      <c r="AW185">
        <v>0</v>
      </c>
      <c r="AX185">
        <v>0</v>
      </c>
      <c r="AY185">
        <v>0</v>
      </c>
      <c r="AZ185">
        <v>0</v>
      </c>
      <c r="BA185">
        <v>0</v>
      </c>
      <c r="BB185">
        <v>0</v>
      </c>
    </row>
    <row r="186" spans="1:54" x14ac:dyDescent="0.25">
      <c r="B186" s="36" t="str">
        <f t="shared" si="10"/>
        <v>Midlothian2019-20</v>
      </c>
      <c r="C186" s="20" t="s">
        <v>19</v>
      </c>
      <c r="D186" s="14" t="s">
        <v>290</v>
      </c>
      <c r="E186">
        <v>0</v>
      </c>
      <c r="F186">
        <v>0</v>
      </c>
      <c r="G186">
        <v>0</v>
      </c>
      <c r="H186">
        <v>0</v>
      </c>
      <c r="I186">
        <v>0</v>
      </c>
      <c r="J186">
        <v>0</v>
      </c>
      <c r="K186">
        <v>0</v>
      </c>
      <c r="L186">
        <v>0</v>
      </c>
      <c r="M186">
        <v>0</v>
      </c>
      <c r="N186">
        <v>0</v>
      </c>
      <c r="O186">
        <v>0</v>
      </c>
      <c r="P186">
        <v>0</v>
      </c>
      <c r="Q186">
        <v>0</v>
      </c>
      <c r="R186">
        <v>0</v>
      </c>
      <c r="S186">
        <v>0</v>
      </c>
      <c r="T186">
        <v>0</v>
      </c>
      <c r="U186">
        <v>0</v>
      </c>
      <c r="V186">
        <v>0</v>
      </c>
      <c r="W186">
        <v>0</v>
      </c>
      <c r="X186">
        <v>0</v>
      </c>
      <c r="Y186">
        <v>0</v>
      </c>
      <c r="Z186">
        <v>0</v>
      </c>
      <c r="AA186">
        <v>0</v>
      </c>
      <c r="AB186">
        <v>0</v>
      </c>
      <c r="AC186">
        <v>0</v>
      </c>
      <c r="AD186">
        <v>0</v>
      </c>
      <c r="AE186">
        <v>0</v>
      </c>
      <c r="AF186">
        <v>0</v>
      </c>
      <c r="AG186">
        <v>0</v>
      </c>
      <c r="AH186">
        <v>0</v>
      </c>
      <c r="AI186">
        <v>0</v>
      </c>
      <c r="AJ186">
        <v>0</v>
      </c>
      <c r="AK186">
        <v>0</v>
      </c>
      <c r="AL186">
        <v>0</v>
      </c>
      <c r="AM186">
        <v>0</v>
      </c>
      <c r="AN186">
        <v>0</v>
      </c>
      <c r="AO186">
        <v>0</v>
      </c>
      <c r="AP186">
        <v>0</v>
      </c>
      <c r="AQ186">
        <v>0</v>
      </c>
      <c r="AR186">
        <v>0</v>
      </c>
      <c r="AS186">
        <v>0</v>
      </c>
      <c r="AT186">
        <v>0</v>
      </c>
      <c r="AU186">
        <v>0</v>
      </c>
      <c r="AV186">
        <v>0</v>
      </c>
      <c r="AW186">
        <v>0</v>
      </c>
      <c r="AX186">
        <v>0</v>
      </c>
      <c r="AY186">
        <v>0</v>
      </c>
      <c r="AZ186">
        <v>0</v>
      </c>
      <c r="BA186">
        <v>0</v>
      </c>
      <c r="BB186">
        <v>0</v>
      </c>
    </row>
    <row r="187" spans="1:54" x14ac:dyDescent="0.25">
      <c r="B187" s="36" t="str">
        <f t="shared" si="10"/>
        <v>Moray2019-20</v>
      </c>
      <c r="C187" s="20" t="s">
        <v>20</v>
      </c>
      <c r="D187" s="14" t="s">
        <v>290</v>
      </c>
      <c r="E187">
        <v>0</v>
      </c>
      <c r="F187">
        <v>0</v>
      </c>
      <c r="G187">
        <v>0</v>
      </c>
      <c r="H187">
        <v>0</v>
      </c>
      <c r="I187">
        <v>0</v>
      </c>
      <c r="J187">
        <v>0</v>
      </c>
      <c r="K187">
        <v>0</v>
      </c>
      <c r="L187">
        <v>0</v>
      </c>
      <c r="M187">
        <v>0</v>
      </c>
      <c r="N187">
        <v>0</v>
      </c>
      <c r="O187">
        <v>0</v>
      </c>
      <c r="P187">
        <v>0</v>
      </c>
      <c r="Q187">
        <v>0</v>
      </c>
      <c r="R187">
        <v>0</v>
      </c>
      <c r="S187">
        <v>0</v>
      </c>
      <c r="T187">
        <v>0</v>
      </c>
      <c r="U187">
        <v>0</v>
      </c>
      <c r="V187">
        <v>0</v>
      </c>
      <c r="W187">
        <v>0</v>
      </c>
      <c r="X187">
        <v>0</v>
      </c>
      <c r="Y187">
        <v>0</v>
      </c>
      <c r="Z187">
        <v>0</v>
      </c>
      <c r="AA187">
        <v>0</v>
      </c>
      <c r="AB187">
        <v>0</v>
      </c>
      <c r="AC187">
        <v>0</v>
      </c>
      <c r="AD187">
        <v>0</v>
      </c>
      <c r="AE187">
        <v>0</v>
      </c>
      <c r="AF187">
        <v>0</v>
      </c>
      <c r="AG187">
        <v>0</v>
      </c>
      <c r="AH187">
        <v>0</v>
      </c>
      <c r="AI187">
        <v>0</v>
      </c>
      <c r="AJ187">
        <v>0</v>
      </c>
      <c r="AK187">
        <v>0</v>
      </c>
      <c r="AL187">
        <v>0</v>
      </c>
      <c r="AM187">
        <v>0</v>
      </c>
      <c r="AN187">
        <v>0</v>
      </c>
      <c r="AO187">
        <v>0</v>
      </c>
      <c r="AP187">
        <v>0</v>
      </c>
      <c r="AQ187">
        <v>0</v>
      </c>
      <c r="AR187">
        <v>0</v>
      </c>
      <c r="AS187">
        <v>0</v>
      </c>
      <c r="AT187">
        <v>0</v>
      </c>
      <c r="AU187">
        <v>0</v>
      </c>
      <c r="AV187">
        <v>0</v>
      </c>
      <c r="AW187">
        <v>0</v>
      </c>
      <c r="AX187">
        <v>0</v>
      </c>
      <c r="AY187">
        <v>0</v>
      </c>
      <c r="AZ187">
        <v>0</v>
      </c>
      <c r="BA187">
        <v>0</v>
      </c>
      <c r="BB187">
        <v>0</v>
      </c>
    </row>
    <row r="188" spans="1:54" ht="30.6" x14ac:dyDescent="0.25">
      <c r="B188" s="36" t="str">
        <f t="shared" si="10"/>
        <v>Na h-Eileanan Siar2019-20</v>
      </c>
      <c r="C188" s="20" t="s">
        <v>269</v>
      </c>
      <c r="D188" s="14" t="s">
        <v>290</v>
      </c>
      <c r="E188">
        <v>0</v>
      </c>
      <c r="F188">
        <v>0</v>
      </c>
      <c r="G188">
        <v>0</v>
      </c>
      <c r="H188">
        <v>0</v>
      </c>
      <c r="I188">
        <v>0</v>
      </c>
      <c r="J188">
        <v>0</v>
      </c>
      <c r="K188">
        <v>0</v>
      </c>
      <c r="L188">
        <v>0</v>
      </c>
      <c r="M188">
        <v>0</v>
      </c>
      <c r="N188">
        <v>0</v>
      </c>
      <c r="O188">
        <v>0</v>
      </c>
      <c r="P188">
        <v>0</v>
      </c>
      <c r="Q188">
        <v>0</v>
      </c>
      <c r="R188">
        <v>0</v>
      </c>
      <c r="S188">
        <v>0</v>
      </c>
      <c r="T188">
        <v>0</v>
      </c>
      <c r="U188">
        <v>0</v>
      </c>
      <c r="V188">
        <v>0</v>
      </c>
      <c r="W188">
        <v>0</v>
      </c>
      <c r="X188">
        <v>0</v>
      </c>
      <c r="Y188">
        <v>0</v>
      </c>
      <c r="Z188">
        <v>0</v>
      </c>
      <c r="AA188">
        <v>0</v>
      </c>
      <c r="AB188">
        <v>0</v>
      </c>
      <c r="AC188">
        <v>0</v>
      </c>
      <c r="AD188">
        <v>0</v>
      </c>
      <c r="AE188">
        <v>0</v>
      </c>
      <c r="AF188">
        <v>0</v>
      </c>
      <c r="AG188">
        <v>0</v>
      </c>
      <c r="AH188">
        <v>0</v>
      </c>
      <c r="AI188">
        <v>0</v>
      </c>
      <c r="AJ188">
        <v>0</v>
      </c>
      <c r="AK188">
        <v>0</v>
      </c>
      <c r="AL188">
        <v>0</v>
      </c>
      <c r="AM188">
        <v>0</v>
      </c>
      <c r="AN188">
        <v>0</v>
      </c>
      <c r="AO188">
        <v>0</v>
      </c>
      <c r="AP188">
        <v>0</v>
      </c>
      <c r="AQ188">
        <v>0</v>
      </c>
      <c r="AR188">
        <v>0</v>
      </c>
      <c r="AS188">
        <v>0</v>
      </c>
      <c r="AT188">
        <v>0</v>
      </c>
      <c r="AU188">
        <v>0</v>
      </c>
      <c r="AV188">
        <v>0</v>
      </c>
      <c r="AW188">
        <v>0</v>
      </c>
      <c r="AX188">
        <v>0</v>
      </c>
      <c r="AY188">
        <v>0</v>
      </c>
      <c r="AZ188">
        <v>0</v>
      </c>
      <c r="BA188">
        <v>0</v>
      </c>
      <c r="BB188">
        <v>0</v>
      </c>
    </row>
    <row r="189" spans="1:54" ht="20.399999999999999" x14ac:dyDescent="0.25">
      <c r="B189" s="36" t="str">
        <f t="shared" si="10"/>
        <v>North Ayrshire2019-20</v>
      </c>
      <c r="C189" s="20" t="s">
        <v>21</v>
      </c>
      <c r="D189" s="14" t="s">
        <v>290</v>
      </c>
      <c r="E189">
        <v>0</v>
      </c>
      <c r="F189">
        <v>0</v>
      </c>
      <c r="G189">
        <v>0</v>
      </c>
      <c r="H189">
        <v>0</v>
      </c>
      <c r="I189">
        <v>0</v>
      </c>
      <c r="J189">
        <v>0</v>
      </c>
      <c r="K189">
        <v>0</v>
      </c>
      <c r="L189">
        <v>0</v>
      </c>
      <c r="M189">
        <v>0</v>
      </c>
      <c r="N189">
        <v>0</v>
      </c>
      <c r="O189">
        <v>0</v>
      </c>
      <c r="P189">
        <v>0</v>
      </c>
      <c r="Q189">
        <v>0</v>
      </c>
      <c r="R189">
        <v>0</v>
      </c>
      <c r="S189">
        <v>0</v>
      </c>
      <c r="T189">
        <v>0</v>
      </c>
      <c r="U189">
        <v>0</v>
      </c>
      <c r="V189">
        <v>0</v>
      </c>
      <c r="W189">
        <v>0</v>
      </c>
      <c r="X189">
        <v>0</v>
      </c>
      <c r="Y189">
        <v>0</v>
      </c>
      <c r="Z189">
        <v>0</v>
      </c>
      <c r="AA189">
        <v>0</v>
      </c>
      <c r="AB189">
        <v>0</v>
      </c>
      <c r="AC189">
        <v>0</v>
      </c>
      <c r="AD189">
        <v>0</v>
      </c>
      <c r="AE189">
        <v>0</v>
      </c>
      <c r="AF189">
        <v>0</v>
      </c>
      <c r="AG189">
        <v>0</v>
      </c>
      <c r="AH189">
        <v>0</v>
      </c>
      <c r="AI189">
        <v>0</v>
      </c>
      <c r="AJ189">
        <v>0</v>
      </c>
      <c r="AK189">
        <v>0</v>
      </c>
      <c r="AL189">
        <v>0</v>
      </c>
      <c r="AM189">
        <v>0</v>
      </c>
      <c r="AN189">
        <v>0</v>
      </c>
      <c r="AO189">
        <v>0</v>
      </c>
      <c r="AP189">
        <v>0</v>
      </c>
      <c r="AQ189">
        <v>0</v>
      </c>
      <c r="AR189">
        <v>0</v>
      </c>
      <c r="AS189">
        <v>0</v>
      </c>
      <c r="AT189">
        <v>0</v>
      </c>
      <c r="AU189">
        <v>0</v>
      </c>
      <c r="AV189">
        <v>0</v>
      </c>
      <c r="AW189">
        <v>0</v>
      </c>
      <c r="AX189">
        <v>0</v>
      </c>
      <c r="AY189">
        <v>0</v>
      </c>
      <c r="AZ189">
        <v>0</v>
      </c>
      <c r="BA189">
        <v>0</v>
      </c>
      <c r="BB189">
        <v>0</v>
      </c>
    </row>
    <row r="190" spans="1:54" ht="20.399999999999999" x14ac:dyDescent="0.25">
      <c r="B190" s="36" t="str">
        <f t="shared" si="10"/>
        <v>North Lanarkshire2019-20</v>
      </c>
      <c r="C190" s="20" t="s">
        <v>22</v>
      </c>
      <c r="D190" s="14" t="s">
        <v>290</v>
      </c>
      <c r="E190">
        <v>0</v>
      </c>
      <c r="F190">
        <v>0</v>
      </c>
      <c r="G190">
        <v>0</v>
      </c>
      <c r="H190">
        <v>0</v>
      </c>
      <c r="I190">
        <v>0</v>
      </c>
      <c r="J190">
        <v>0</v>
      </c>
      <c r="K190">
        <v>0</v>
      </c>
      <c r="L190">
        <v>0</v>
      </c>
      <c r="M190">
        <v>0</v>
      </c>
      <c r="N190">
        <v>0</v>
      </c>
      <c r="O190">
        <v>0</v>
      </c>
      <c r="P190">
        <v>0</v>
      </c>
      <c r="Q190">
        <v>0</v>
      </c>
      <c r="R190">
        <v>0</v>
      </c>
      <c r="S190">
        <v>0</v>
      </c>
      <c r="T190">
        <v>0</v>
      </c>
      <c r="U190">
        <v>0</v>
      </c>
      <c r="V190">
        <v>0</v>
      </c>
      <c r="W190">
        <v>0</v>
      </c>
      <c r="X190">
        <v>0</v>
      </c>
      <c r="Y190">
        <v>0</v>
      </c>
      <c r="Z190">
        <v>0</v>
      </c>
      <c r="AA190">
        <v>0</v>
      </c>
      <c r="AB190">
        <v>0</v>
      </c>
      <c r="AC190">
        <v>0</v>
      </c>
      <c r="AD190">
        <v>0</v>
      </c>
      <c r="AE190">
        <v>0</v>
      </c>
      <c r="AF190">
        <v>0</v>
      </c>
      <c r="AG190">
        <v>0</v>
      </c>
      <c r="AH190">
        <v>0</v>
      </c>
      <c r="AI190">
        <v>0</v>
      </c>
      <c r="AJ190">
        <v>0</v>
      </c>
      <c r="AK190">
        <v>0</v>
      </c>
      <c r="AL190">
        <v>0</v>
      </c>
      <c r="AM190">
        <v>0</v>
      </c>
      <c r="AN190">
        <v>0</v>
      </c>
      <c r="AO190">
        <v>0</v>
      </c>
      <c r="AP190">
        <v>0</v>
      </c>
      <c r="AQ190">
        <v>0</v>
      </c>
      <c r="AR190">
        <v>0</v>
      </c>
      <c r="AS190">
        <v>0</v>
      </c>
      <c r="AT190">
        <v>0</v>
      </c>
      <c r="AU190">
        <v>0</v>
      </c>
      <c r="AV190">
        <v>0</v>
      </c>
      <c r="AW190">
        <v>0</v>
      </c>
      <c r="AX190">
        <v>0</v>
      </c>
      <c r="AY190">
        <v>0</v>
      </c>
      <c r="AZ190">
        <v>0</v>
      </c>
      <c r="BA190">
        <v>0</v>
      </c>
      <c r="BB190">
        <v>0</v>
      </c>
    </row>
    <row r="191" spans="1:54" x14ac:dyDescent="0.25">
      <c r="B191" s="36" t="str">
        <f t="shared" si="10"/>
        <v>Orkney2019-20</v>
      </c>
      <c r="C191" s="20" t="s">
        <v>23</v>
      </c>
      <c r="D191" s="14" t="s">
        <v>290</v>
      </c>
      <c r="E191">
        <v>0</v>
      </c>
      <c r="F191">
        <v>0</v>
      </c>
      <c r="G191">
        <v>0</v>
      </c>
      <c r="H191">
        <v>0</v>
      </c>
      <c r="I191">
        <v>0</v>
      </c>
      <c r="J191">
        <v>0</v>
      </c>
      <c r="K191">
        <v>0</v>
      </c>
      <c r="L191">
        <v>0</v>
      </c>
      <c r="M191">
        <v>0</v>
      </c>
      <c r="N191">
        <v>0</v>
      </c>
      <c r="O191">
        <v>0</v>
      </c>
      <c r="P191">
        <v>0</v>
      </c>
      <c r="Q191">
        <v>0</v>
      </c>
      <c r="R191">
        <v>0</v>
      </c>
      <c r="S191">
        <v>0</v>
      </c>
      <c r="T191">
        <v>0</v>
      </c>
      <c r="U191">
        <v>0</v>
      </c>
      <c r="V191">
        <v>0</v>
      </c>
      <c r="W191">
        <v>0</v>
      </c>
      <c r="X191">
        <v>0</v>
      </c>
      <c r="Y191">
        <v>0</v>
      </c>
      <c r="Z191">
        <v>0</v>
      </c>
      <c r="AA191">
        <v>0</v>
      </c>
      <c r="AB191">
        <v>0</v>
      </c>
      <c r="AC191">
        <v>0</v>
      </c>
      <c r="AD191">
        <v>0</v>
      </c>
      <c r="AE191">
        <v>0</v>
      </c>
      <c r="AF191">
        <v>0</v>
      </c>
      <c r="AG191">
        <v>0</v>
      </c>
      <c r="AH191">
        <v>0</v>
      </c>
      <c r="AI191">
        <v>0</v>
      </c>
      <c r="AJ191">
        <v>0</v>
      </c>
      <c r="AK191">
        <v>0</v>
      </c>
      <c r="AL191">
        <v>0</v>
      </c>
      <c r="AM191">
        <v>0</v>
      </c>
      <c r="AN191">
        <v>0</v>
      </c>
      <c r="AO191">
        <v>0</v>
      </c>
      <c r="AP191">
        <v>0</v>
      </c>
      <c r="AQ191">
        <v>0</v>
      </c>
      <c r="AR191">
        <v>0</v>
      </c>
      <c r="AS191">
        <v>0</v>
      </c>
      <c r="AT191">
        <v>0</v>
      </c>
      <c r="AU191">
        <v>0</v>
      </c>
      <c r="AV191">
        <v>0</v>
      </c>
      <c r="AW191">
        <v>0</v>
      </c>
      <c r="AX191">
        <v>0</v>
      </c>
      <c r="AY191">
        <v>0</v>
      </c>
      <c r="AZ191">
        <v>0</v>
      </c>
      <c r="BA191">
        <v>0</v>
      </c>
      <c r="BB191">
        <v>0</v>
      </c>
    </row>
    <row r="192" spans="1:54" ht="20.399999999999999" x14ac:dyDescent="0.25">
      <c r="B192" s="36" t="str">
        <f t="shared" si="10"/>
        <v>Perth &amp; Kinross2019-20</v>
      </c>
      <c r="C192" s="20" t="s">
        <v>24</v>
      </c>
      <c r="D192" s="14" t="s">
        <v>290</v>
      </c>
      <c r="E192">
        <v>0</v>
      </c>
      <c r="F192">
        <v>0</v>
      </c>
      <c r="G192">
        <v>0</v>
      </c>
      <c r="H192">
        <v>0</v>
      </c>
      <c r="I192">
        <v>0</v>
      </c>
      <c r="J192">
        <v>0</v>
      </c>
      <c r="K192">
        <v>0</v>
      </c>
      <c r="L192">
        <v>0</v>
      </c>
      <c r="M192">
        <v>0</v>
      </c>
      <c r="N192">
        <v>0</v>
      </c>
      <c r="O192">
        <v>0</v>
      </c>
      <c r="P192">
        <v>0</v>
      </c>
      <c r="Q192">
        <v>0</v>
      </c>
      <c r="R192">
        <v>0</v>
      </c>
      <c r="S192">
        <v>0</v>
      </c>
      <c r="T192">
        <v>0</v>
      </c>
      <c r="U192">
        <v>0</v>
      </c>
      <c r="V192">
        <v>0</v>
      </c>
      <c r="W192">
        <v>0</v>
      </c>
      <c r="X192">
        <v>0</v>
      </c>
      <c r="Y192">
        <v>1</v>
      </c>
      <c r="Z192">
        <v>6941</v>
      </c>
      <c r="AA192">
        <v>0</v>
      </c>
      <c r="AB192">
        <v>0</v>
      </c>
      <c r="AC192">
        <v>0</v>
      </c>
      <c r="AD192">
        <v>0</v>
      </c>
      <c r="AE192">
        <v>1</v>
      </c>
      <c r="AF192">
        <v>6941</v>
      </c>
      <c r="AG192">
        <v>0</v>
      </c>
      <c r="AH192">
        <v>0</v>
      </c>
      <c r="AI192">
        <v>0</v>
      </c>
      <c r="AJ192">
        <v>0</v>
      </c>
      <c r="AK192">
        <v>0</v>
      </c>
      <c r="AL192">
        <v>0</v>
      </c>
      <c r="AM192">
        <v>0</v>
      </c>
      <c r="AN192">
        <v>0</v>
      </c>
      <c r="AO192">
        <v>0</v>
      </c>
      <c r="AP192">
        <v>0</v>
      </c>
      <c r="AQ192">
        <v>0</v>
      </c>
      <c r="AR192">
        <v>0</v>
      </c>
      <c r="AS192">
        <v>1</v>
      </c>
      <c r="AT192">
        <v>6941</v>
      </c>
      <c r="AU192">
        <v>0</v>
      </c>
      <c r="AV192">
        <v>0</v>
      </c>
      <c r="AW192">
        <v>0</v>
      </c>
      <c r="AX192">
        <v>0</v>
      </c>
      <c r="AY192">
        <v>1</v>
      </c>
      <c r="AZ192">
        <v>6941</v>
      </c>
      <c r="BA192">
        <v>0</v>
      </c>
      <c r="BB192">
        <v>0</v>
      </c>
    </row>
    <row r="193" spans="2:54" ht="30.6" x14ac:dyDescent="0.25">
      <c r="B193" s="36" t="str">
        <f t="shared" si="10"/>
        <v>Renfrewshire2019-20</v>
      </c>
      <c r="C193" s="20" t="s">
        <v>25</v>
      </c>
      <c r="D193" s="14" t="s">
        <v>290</v>
      </c>
      <c r="E193">
        <v>0</v>
      </c>
      <c r="F193">
        <v>0</v>
      </c>
      <c r="G193">
        <v>0</v>
      </c>
      <c r="H193">
        <v>0</v>
      </c>
      <c r="I193">
        <v>0</v>
      </c>
      <c r="J193">
        <v>0</v>
      </c>
      <c r="K193">
        <v>0</v>
      </c>
      <c r="L193">
        <v>0</v>
      </c>
      <c r="M193">
        <v>0</v>
      </c>
      <c r="N193">
        <v>0</v>
      </c>
      <c r="O193">
        <v>0</v>
      </c>
      <c r="P193">
        <v>0</v>
      </c>
      <c r="Q193">
        <v>0</v>
      </c>
      <c r="R193">
        <v>0</v>
      </c>
      <c r="S193">
        <v>0</v>
      </c>
      <c r="T193">
        <v>0</v>
      </c>
      <c r="U193">
        <v>0</v>
      </c>
      <c r="V193">
        <v>0</v>
      </c>
      <c r="W193">
        <v>0</v>
      </c>
      <c r="X193">
        <v>0</v>
      </c>
      <c r="Y193">
        <v>0</v>
      </c>
      <c r="Z193">
        <v>0</v>
      </c>
      <c r="AA193">
        <v>0</v>
      </c>
      <c r="AB193">
        <v>0</v>
      </c>
      <c r="AC193">
        <v>0</v>
      </c>
      <c r="AD193">
        <v>0</v>
      </c>
      <c r="AE193">
        <v>0</v>
      </c>
      <c r="AF193">
        <v>0</v>
      </c>
      <c r="AG193">
        <v>0</v>
      </c>
      <c r="AH193">
        <v>0</v>
      </c>
      <c r="AI193">
        <v>0</v>
      </c>
      <c r="AJ193">
        <v>0</v>
      </c>
      <c r="AK193">
        <v>0</v>
      </c>
      <c r="AL193">
        <v>0</v>
      </c>
      <c r="AM193">
        <v>0</v>
      </c>
      <c r="AN193">
        <v>0</v>
      </c>
      <c r="AO193">
        <v>0</v>
      </c>
      <c r="AP193">
        <v>0</v>
      </c>
      <c r="AQ193">
        <v>0</v>
      </c>
      <c r="AR193">
        <v>0</v>
      </c>
      <c r="AS193">
        <v>0</v>
      </c>
      <c r="AT193">
        <v>0</v>
      </c>
      <c r="AU193">
        <v>0</v>
      </c>
      <c r="AV193">
        <v>0</v>
      </c>
      <c r="AW193">
        <v>0</v>
      </c>
      <c r="AX193">
        <v>0</v>
      </c>
      <c r="AY193">
        <v>0</v>
      </c>
      <c r="AZ193">
        <v>0</v>
      </c>
      <c r="BA193">
        <v>0</v>
      </c>
      <c r="BB193">
        <v>0</v>
      </c>
    </row>
    <row r="194" spans="2:54" ht="30.6" x14ac:dyDescent="0.25">
      <c r="B194" s="36" t="str">
        <f t="shared" si="10"/>
        <v>Scottish Borders, The2019-20</v>
      </c>
      <c r="C194" s="20" t="s">
        <v>26</v>
      </c>
      <c r="D194" s="14" t="s">
        <v>290</v>
      </c>
      <c r="E194">
        <v>0</v>
      </c>
      <c r="F194">
        <v>0</v>
      </c>
      <c r="G194">
        <v>0</v>
      </c>
      <c r="H194">
        <v>0</v>
      </c>
      <c r="I194">
        <v>0</v>
      </c>
      <c r="J194">
        <v>0</v>
      </c>
      <c r="K194">
        <v>0</v>
      </c>
      <c r="L194">
        <v>0</v>
      </c>
      <c r="M194">
        <v>5</v>
      </c>
      <c r="N194">
        <v>91000</v>
      </c>
      <c r="O194">
        <v>0</v>
      </c>
      <c r="P194">
        <v>0</v>
      </c>
      <c r="Q194">
        <v>0</v>
      </c>
      <c r="R194">
        <v>0</v>
      </c>
      <c r="S194">
        <v>0</v>
      </c>
      <c r="T194">
        <v>0</v>
      </c>
      <c r="U194">
        <v>0</v>
      </c>
      <c r="V194">
        <v>0</v>
      </c>
      <c r="W194">
        <v>0</v>
      </c>
      <c r="X194">
        <v>0</v>
      </c>
      <c r="Y194">
        <v>0</v>
      </c>
      <c r="Z194">
        <v>0</v>
      </c>
      <c r="AA194">
        <v>0</v>
      </c>
      <c r="AB194">
        <v>0</v>
      </c>
      <c r="AC194">
        <v>0</v>
      </c>
      <c r="AD194">
        <v>0</v>
      </c>
      <c r="AE194">
        <v>0</v>
      </c>
      <c r="AF194">
        <v>0</v>
      </c>
      <c r="AG194">
        <v>0</v>
      </c>
      <c r="AH194">
        <v>0</v>
      </c>
      <c r="AI194">
        <v>0</v>
      </c>
      <c r="AJ194">
        <v>0</v>
      </c>
      <c r="AK194">
        <v>0</v>
      </c>
      <c r="AL194">
        <v>0</v>
      </c>
      <c r="AM194">
        <v>0</v>
      </c>
      <c r="AN194">
        <v>0</v>
      </c>
      <c r="AO194">
        <v>0</v>
      </c>
      <c r="AP194">
        <v>0</v>
      </c>
      <c r="AQ194">
        <v>0</v>
      </c>
      <c r="AR194">
        <v>0</v>
      </c>
      <c r="AS194">
        <v>0</v>
      </c>
      <c r="AT194">
        <v>0</v>
      </c>
      <c r="AU194">
        <v>0</v>
      </c>
      <c r="AV194">
        <v>0</v>
      </c>
      <c r="AW194">
        <v>0</v>
      </c>
      <c r="AX194">
        <v>0</v>
      </c>
      <c r="AY194">
        <v>0</v>
      </c>
      <c r="AZ194">
        <v>0</v>
      </c>
      <c r="BA194">
        <v>5</v>
      </c>
      <c r="BB194">
        <v>91000</v>
      </c>
    </row>
    <row r="195" spans="2:54" x14ac:dyDescent="0.25">
      <c r="B195" s="36" t="str">
        <f t="shared" si="10"/>
        <v>Shetland2019-20</v>
      </c>
      <c r="C195" s="20" t="s">
        <v>27</v>
      </c>
      <c r="D195" s="14" t="s">
        <v>290</v>
      </c>
      <c r="E195">
        <v>0</v>
      </c>
      <c r="F195">
        <v>0</v>
      </c>
      <c r="G195">
        <v>0</v>
      </c>
      <c r="H195">
        <v>0</v>
      </c>
      <c r="I195">
        <v>0</v>
      </c>
      <c r="J195">
        <v>0</v>
      </c>
      <c r="K195">
        <v>0</v>
      </c>
      <c r="L195">
        <v>0</v>
      </c>
      <c r="M195">
        <v>0</v>
      </c>
      <c r="N195">
        <v>0</v>
      </c>
      <c r="O195">
        <v>0</v>
      </c>
      <c r="P195">
        <v>0</v>
      </c>
      <c r="Q195">
        <v>0</v>
      </c>
      <c r="R195">
        <v>0</v>
      </c>
      <c r="S195">
        <v>0</v>
      </c>
      <c r="T195">
        <v>0</v>
      </c>
      <c r="U195">
        <v>0</v>
      </c>
      <c r="V195">
        <v>0</v>
      </c>
      <c r="W195">
        <v>0</v>
      </c>
      <c r="X195">
        <v>0</v>
      </c>
      <c r="Y195">
        <v>0</v>
      </c>
      <c r="Z195">
        <v>0</v>
      </c>
      <c r="AA195">
        <v>0</v>
      </c>
      <c r="AB195">
        <v>0</v>
      </c>
      <c r="AC195">
        <v>0</v>
      </c>
      <c r="AD195">
        <v>0</v>
      </c>
      <c r="AE195">
        <v>0</v>
      </c>
      <c r="AF195">
        <v>0</v>
      </c>
      <c r="AG195">
        <v>0</v>
      </c>
      <c r="AH195">
        <v>0</v>
      </c>
      <c r="AI195">
        <v>0</v>
      </c>
      <c r="AJ195">
        <v>0</v>
      </c>
      <c r="AK195">
        <v>0</v>
      </c>
      <c r="AL195">
        <v>0</v>
      </c>
      <c r="AM195">
        <v>0</v>
      </c>
      <c r="AN195">
        <v>0</v>
      </c>
      <c r="AO195">
        <v>0</v>
      </c>
      <c r="AP195">
        <v>0</v>
      </c>
      <c r="AQ195">
        <v>0</v>
      </c>
      <c r="AR195">
        <v>0</v>
      </c>
      <c r="AS195">
        <v>0</v>
      </c>
      <c r="AT195">
        <v>0</v>
      </c>
      <c r="AU195">
        <v>0</v>
      </c>
      <c r="AV195">
        <v>0</v>
      </c>
      <c r="AW195">
        <v>0</v>
      </c>
      <c r="AX195">
        <v>0</v>
      </c>
      <c r="AY195">
        <v>0</v>
      </c>
      <c r="AZ195">
        <v>0</v>
      </c>
      <c r="BA195">
        <v>0</v>
      </c>
      <c r="BB195">
        <v>0</v>
      </c>
    </row>
    <row r="196" spans="2:54" ht="20.399999999999999" x14ac:dyDescent="0.25">
      <c r="B196" s="36" t="str">
        <f t="shared" si="10"/>
        <v>South Ayrshire2019-20</v>
      </c>
      <c r="C196" s="20" t="s">
        <v>28</v>
      </c>
      <c r="D196" s="14" t="s">
        <v>290</v>
      </c>
      <c r="E196">
        <v>0</v>
      </c>
      <c r="F196">
        <v>0</v>
      </c>
      <c r="G196">
        <v>0</v>
      </c>
      <c r="H196">
        <v>0</v>
      </c>
      <c r="I196">
        <v>0</v>
      </c>
      <c r="J196">
        <v>0</v>
      </c>
      <c r="K196">
        <v>0</v>
      </c>
      <c r="L196">
        <v>0</v>
      </c>
      <c r="M196">
        <v>0</v>
      </c>
      <c r="N196">
        <v>0</v>
      </c>
      <c r="O196">
        <v>0</v>
      </c>
      <c r="P196">
        <v>0</v>
      </c>
      <c r="Q196">
        <v>0</v>
      </c>
      <c r="R196">
        <v>0</v>
      </c>
      <c r="S196">
        <v>0</v>
      </c>
      <c r="T196">
        <v>0</v>
      </c>
      <c r="U196">
        <v>0</v>
      </c>
      <c r="V196">
        <v>0</v>
      </c>
      <c r="W196">
        <v>0</v>
      </c>
      <c r="X196">
        <v>0</v>
      </c>
      <c r="Y196">
        <v>0</v>
      </c>
      <c r="Z196">
        <v>0</v>
      </c>
      <c r="AA196">
        <v>0</v>
      </c>
      <c r="AB196">
        <v>0</v>
      </c>
      <c r="AC196">
        <v>0</v>
      </c>
      <c r="AD196">
        <v>0</v>
      </c>
      <c r="AE196">
        <v>0</v>
      </c>
      <c r="AF196">
        <v>0</v>
      </c>
      <c r="AG196">
        <v>0</v>
      </c>
      <c r="AH196">
        <v>0</v>
      </c>
      <c r="AI196">
        <v>0</v>
      </c>
      <c r="AJ196">
        <v>0</v>
      </c>
      <c r="AK196">
        <v>0</v>
      </c>
      <c r="AL196">
        <v>0</v>
      </c>
      <c r="AM196">
        <v>0</v>
      </c>
      <c r="AN196">
        <v>0</v>
      </c>
      <c r="AO196">
        <v>0</v>
      </c>
      <c r="AP196">
        <v>0</v>
      </c>
      <c r="AQ196">
        <v>0</v>
      </c>
      <c r="AR196">
        <v>0</v>
      </c>
      <c r="AS196">
        <v>0</v>
      </c>
      <c r="AT196">
        <v>0</v>
      </c>
      <c r="AU196">
        <v>0</v>
      </c>
      <c r="AV196">
        <v>0</v>
      </c>
      <c r="AW196">
        <v>0</v>
      </c>
      <c r="AX196">
        <v>0</v>
      </c>
      <c r="AY196">
        <v>0</v>
      </c>
      <c r="AZ196">
        <v>0</v>
      </c>
      <c r="BA196">
        <v>0</v>
      </c>
      <c r="BB196">
        <v>0</v>
      </c>
    </row>
    <row r="197" spans="2:54" ht="20.399999999999999" x14ac:dyDescent="0.25">
      <c r="B197" s="36" t="str">
        <f t="shared" si="10"/>
        <v>South Lanarkshire2019-20</v>
      </c>
      <c r="C197" s="20" t="s">
        <v>29</v>
      </c>
      <c r="D197" s="14" t="s">
        <v>290</v>
      </c>
      <c r="E197" t="s">
        <v>293</v>
      </c>
      <c r="F197">
        <v>29002.57</v>
      </c>
      <c r="G197">
        <v>0</v>
      </c>
      <c r="H197">
        <v>0</v>
      </c>
      <c r="I197">
        <v>0</v>
      </c>
      <c r="J197">
        <v>0</v>
      </c>
      <c r="K197">
        <v>0</v>
      </c>
      <c r="L197">
        <v>0</v>
      </c>
      <c r="M197">
        <v>0</v>
      </c>
      <c r="N197">
        <v>0</v>
      </c>
      <c r="O197">
        <v>0</v>
      </c>
      <c r="P197">
        <v>0</v>
      </c>
      <c r="Q197">
        <v>0</v>
      </c>
      <c r="R197">
        <v>0</v>
      </c>
      <c r="S197">
        <v>0</v>
      </c>
      <c r="T197">
        <v>0</v>
      </c>
      <c r="U197">
        <v>0</v>
      </c>
      <c r="V197">
        <v>0</v>
      </c>
      <c r="W197">
        <v>0</v>
      </c>
      <c r="X197">
        <v>0</v>
      </c>
      <c r="Y197">
        <v>0</v>
      </c>
      <c r="Z197">
        <v>0</v>
      </c>
      <c r="AA197">
        <v>0</v>
      </c>
      <c r="AB197">
        <v>0</v>
      </c>
      <c r="AC197">
        <v>0</v>
      </c>
      <c r="AD197">
        <v>0</v>
      </c>
      <c r="AE197">
        <v>0</v>
      </c>
      <c r="AF197">
        <v>0</v>
      </c>
      <c r="AG197">
        <v>0</v>
      </c>
      <c r="AH197">
        <v>0</v>
      </c>
      <c r="AI197">
        <v>0</v>
      </c>
      <c r="AJ197">
        <v>0</v>
      </c>
      <c r="AK197">
        <v>0</v>
      </c>
      <c r="AL197">
        <v>0</v>
      </c>
      <c r="AM197">
        <v>0</v>
      </c>
      <c r="AN197">
        <v>0</v>
      </c>
      <c r="AO197">
        <v>0</v>
      </c>
      <c r="AP197">
        <v>0</v>
      </c>
      <c r="AQ197">
        <v>0</v>
      </c>
      <c r="AR197">
        <v>0</v>
      </c>
      <c r="AS197">
        <v>0</v>
      </c>
      <c r="AT197">
        <v>29002.57</v>
      </c>
      <c r="AU197">
        <v>0</v>
      </c>
      <c r="AV197">
        <v>0</v>
      </c>
      <c r="AW197">
        <v>0</v>
      </c>
      <c r="AX197">
        <v>0</v>
      </c>
      <c r="AY197">
        <v>0</v>
      </c>
      <c r="AZ197">
        <v>0</v>
      </c>
      <c r="BA197">
        <v>0</v>
      </c>
      <c r="BB197">
        <v>0</v>
      </c>
    </row>
    <row r="198" spans="2:54" x14ac:dyDescent="0.25">
      <c r="B198" s="36" t="str">
        <f t="shared" si="10"/>
        <v>Stirling2019-20</v>
      </c>
      <c r="C198" s="20" t="s">
        <v>30</v>
      </c>
      <c r="D198" s="14" t="s">
        <v>290</v>
      </c>
      <c r="E198">
        <v>0</v>
      </c>
      <c r="F198">
        <v>0</v>
      </c>
      <c r="G198">
        <v>0</v>
      </c>
      <c r="H198">
        <v>0</v>
      </c>
      <c r="I198">
        <v>0</v>
      </c>
      <c r="J198">
        <v>0</v>
      </c>
      <c r="K198">
        <v>0</v>
      </c>
      <c r="L198">
        <v>0</v>
      </c>
      <c r="M198">
        <v>0</v>
      </c>
      <c r="N198">
        <v>0</v>
      </c>
      <c r="O198">
        <v>0</v>
      </c>
      <c r="P198">
        <v>0</v>
      </c>
      <c r="Q198">
        <v>0</v>
      </c>
      <c r="R198">
        <v>0</v>
      </c>
      <c r="S198">
        <v>0</v>
      </c>
      <c r="T198">
        <v>0</v>
      </c>
      <c r="U198">
        <v>0</v>
      </c>
      <c r="V198">
        <v>0</v>
      </c>
      <c r="W198">
        <v>0</v>
      </c>
      <c r="X198">
        <v>0</v>
      </c>
      <c r="Y198">
        <v>0</v>
      </c>
      <c r="Z198">
        <v>0</v>
      </c>
      <c r="AA198">
        <v>0</v>
      </c>
      <c r="AB198">
        <v>0</v>
      </c>
      <c r="AC198">
        <v>0</v>
      </c>
      <c r="AD198">
        <v>0</v>
      </c>
      <c r="AE198">
        <v>0</v>
      </c>
      <c r="AF198">
        <v>0</v>
      </c>
      <c r="AG198">
        <v>0</v>
      </c>
      <c r="AH198">
        <v>0</v>
      </c>
      <c r="AI198">
        <v>0</v>
      </c>
      <c r="AJ198">
        <v>0</v>
      </c>
      <c r="AK198">
        <v>0</v>
      </c>
      <c r="AL198">
        <v>0</v>
      </c>
      <c r="AM198">
        <v>0</v>
      </c>
      <c r="AN198">
        <v>0</v>
      </c>
      <c r="AO198">
        <v>0</v>
      </c>
      <c r="AP198">
        <v>0</v>
      </c>
      <c r="AQ198">
        <v>0</v>
      </c>
      <c r="AR198">
        <v>0</v>
      </c>
      <c r="AS198">
        <v>0</v>
      </c>
      <c r="AT198">
        <v>0</v>
      </c>
      <c r="AU198">
        <v>0</v>
      </c>
      <c r="AV198">
        <v>0</v>
      </c>
      <c r="AW198">
        <v>0</v>
      </c>
      <c r="AX198">
        <v>0</v>
      </c>
      <c r="AY198">
        <v>0</v>
      </c>
      <c r="AZ198">
        <v>0</v>
      </c>
      <c r="BA198">
        <v>0</v>
      </c>
      <c r="BB198">
        <v>0</v>
      </c>
    </row>
    <row r="199" spans="2:54" ht="30.6" x14ac:dyDescent="0.25">
      <c r="B199" s="36" t="str">
        <f t="shared" si="10"/>
        <v>West Dunbartonshire2019-20</v>
      </c>
      <c r="C199" s="20" t="s">
        <v>31</v>
      </c>
      <c r="D199" s="14" t="s">
        <v>290</v>
      </c>
      <c r="E199">
        <v>0</v>
      </c>
      <c r="F199">
        <v>0</v>
      </c>
      <c r="G199">
        <v>0</v>
      </c>
      <c r="H199">
        <v>0</v>
      </c>
      <c r="I199">
        <v>0</v>
      </c>
      <c r="J199">
        <v>0</v>
      </c>
      <c r="K199">
        <v>0</v>
      </c>
      <c r="L199">
        <v>0</v>
      </c>
      <c r="M199">
        <v>0</v>
      </c>
      <c r="N199">
        <v>0</v>
      </c>
      <c r="O199">
        <v>0</v>
      </c>
      <c r="P199">
        <v>0</v>
      </c>
      <c r="Q199">
        <v>0</v>
      </c>
      <c r="R199">
        <v>0</v>
      </c>
      <c r="S199">
        <v>0</v>
      </c>
      <c r="T199">
        <v>0</v>
      </c>
      <c r="U199">
        <v>0</v>
      </c>
      <c r="V199">
        <v>0</v>
      </c>
      <c r="W199">
        <v>0</v>
      </c>
      <c r="X199">
        <v>0</v>
      </c>
      <c r="Y199">
        <v>0</v>
      </c>
      <c r="Z199">
        <v>0</v>
      </c>
      <c r="AA199">
        <v>0</v>
      </c>
      <c r="AB199">
        <v>0</v>
      </c>
      <c r="AC199">
        <v>0</v>
      </c>
      <c r="AD199">
        <v>0</v>
      </c>
      <c r="AE199">
        <v>0</v>
      </c>
      <c r="AF199">
        <v>0</v>
      </c>
      <c r="AG199">
        <v>0</v>
      </c>
      <c r="AH199">
        <v>0</v>
      </c>
      <c r="AI199">
        <v>0</v>
      </c>
      <c r="AJ199">
        <v>0</v>
      </c>
      <c r="AK199">
        <v>0</v>
      </c>
      <c r="AL199">
        <v>0</v>
      </c>
      <c r="AM199">
        <v>0</v>
      </c>
      <c r="AN199">
        <v>0</v>
      </c>
      <c r="AO199">
        <v>0</v>
      </c>
      <c r="AP199">
        <v>0</v>
      </c>
      <c r="AQ199">
        <v>0</v>
      </c>
      <c r="AR199">
        <v>0</v>
      </c>
      <c r="AS199">
        <v>0</v>
      </c>
      <c r="AT199">
        <v>0</v>
      </c>
      <c r="AU199">
        <v>0</v>
      </c>
      <c r="AV199">
        <v>0</v>
      </c>
      <c r="AW199">
        <v>0</v>
      </c>
      <c r="AX199">
        <v>0</v>
      </c>
      <c r="AY199">
        <v>0</v>
      </c>
      <c r="AZ199">
        <v>0</v>
      </c>
      <c r="BA199">
        <v>0</v>
      </c>
      <c r="BB199">
        <v>0</v>
      </c>
    </row>
    <row r="200" spans="2:54" ht="20.399999999999999" x14ac:dyDescent="0.25">
      <c r="B200" s="36" t="str">
        <f t="shared" si="10"/>
        <v>West Lothian2019-20</v>
      </c>
      <c r="C200" s="21" t="s">
        <v>32</v>
      </c>
      <c r="D200" s="14" t="s">
        <v>290</v>
      </c>
      <c r="E200">
        <v>0</v>
      </c>
      <c r="F200">
        <v>0</v>
      </c>
      <c r="G200">
        <v>0</v>
      </c>
      <c r="H200">
        <v>0</v>
      </c>
      <c r="I200">
        <v>0</v>
      </c>
      <c r="J200">
        <v>0</v>
      </c>
      <c r="K200">
        <v>0</v>
      </c>
      <c r="L200">
        <v>0</v>
      </c>
      <c r="M200">
        <v>0</v>
      </c>
      <c r="N200">
        <v>0</v>
      </c>
      <c r="O200">
        <v>0</v>
      </c>
      <c r="P200">
        <v>0</v>
      </c>
      <c r="Q200">
        <v>0</v>
      </c>
      <c r="R200">
        <v>0</v>
      </c>
      <c r="S200">
        <v>0</v>
      </c>
      <c r="T200">
        <v>0</v>
      </c>
      <c r="U200">
        <v>0</v>
      </c>
      <c r="V200">
        <v>0</v>
      </c>
      <c r="W200">
        <v>0</v>
      </c>
      <c r="X200">
        <v>0</v>
      </c>
      <c r="Y200">
        <v>0</v>
      </c>
      <c r="Z200">
        <v>0</v>
      </c>
      <c r="AA200">
        <v>0</v>
      </c>
      <c r="AB200">
        <v>0</v>
      </c>
      <c r="AC200">
        <v>0</v>
      </c>
      <c r="AD200">
        <v>0</v>
      </c>
      <c r="AE200">
        <v>0</v>
      </c>
      <c r="AF200">
        <v>0</v>
      </c>
      <c r="AG200">
        <v>0</v>
      </c>
      <c r="AH200">
        <v>0</v>
      </c>
      <c r="AI200">
        <v>0</v>
      </c>
      <c r="AJ200">
        <v>0</v>
      </c>
      <c r="AK200">
        <v>0</v>
      </c>
      <c r="AL200">
        <v>0</v>
      </c>
      <c r="AM200">
        <v>0</v>
      </c>
      <c r="AN200">
        <v>0</v>
      </c>
      <c r="AO200">
        <v>0</v>
      </c>
      <c r="AP200">
        <v>0</v>
      </c>
      <c r="AQ200">
        <v>0</v>
      </c>
      <c r="AR200">
        <v>0</v>
      </c>
      <c r="AS200">
        <v>0</v>
      </c>
      <c r="AT200">
        <v>0</v>
      </c>
      <c r="AU200">
        <v>0</v>
      </c>
      <c r="AV200">
        <v>0</v>
      </c>
      <c r="AW200">
        <v>0</v>
      </c>
      <c r="AX200">
        <v>0</v>
      </c>
      <c r="AY200">
        <v>0</v>
      </c>
      <c r="AZ200">
        <v>0</v>
      </c>
      <c r="BA200">
        <v>0</v>
      </c>
      <c r="BB200">
        <v>0</v>
      </c>
    </row>
    <row r="201" spans="2:54" x14ac:dyDescent="0.25">
      <c r="B201" s="16" t="str">
        <f t="shared" si="10"/>
        <v>Scotland2019-20</v>
      </c>
      <c r="C201" s="17" t="s">
        <v>33</v>
      </c>
      <c r="D201" s="14" t="s">
        <v>290</v>
      </c>
      <c r="E201" s="16">
        <f>SUM(E169:E200)</f>
        <v>11</v>
      </c>
      <c r="F201" s="16">
        <f t="shared" ref="F201:BB201" si="11">SUM(F169:F200)</f>
        <v>102389.55000000005</v>
      </c>
      <c r="G201" s="16">
        <f t="shared" si="11"/>
        <v>17</v>
      </c>
      <c r="H201" s="16">
        <f t="shared" si="11"/>
        <v>10884.78</v>
      </c>
      <c r="I201" s="16">
        <f t="shared" si="11"/>
        <v>0</v>
      </c>
      <c r="J201" s="16">
        <f t="shared" si="11"/>
        <v>0</v>
      </c>
      <c r="K201" s="16">
        <f t="shared" si="11"/>
        <v>0</v>
      </c>
      <c r="L201" s="16">
        <f t="shared" si="11"/>
        <v>0</v>
      </c>
      <c r="M201" s="16">
        <f t="shared" si="11"/>
        <v>5</v>
      </c>
      <c r="N201" s="16">
        <f t="shared" si="11"/>
        <v>91000</v>
      </c>
      <c r="O201" s="16">
        <f t="shared" si="11"/>
        <v>0</v>
      </c>
      <c r="P201" s="16">
        <f t="shared" si="11"/>
        <v>0</v>
      </c>
      <c r="Q201" s="16">
        <f t="shared" si="11"/>
        <v>0</v>
      </c>
      <c r="R201" s="16">
        <f t="shared" si="11"/>
        <v>0</v>
      </c>
      <c r="S201" s="16">
        <f t="shared" si="11"/>
        <v>0</v>
      </c>
      <c r="T201" s="16">
        <f t="shared" si="11"/>
        <v>0</v>
      </c>
      <c r="U201" s="16">
        <f t="shared" si="11"/>
        <v>0</v>
      </c>
      <c r="V201" s="16">
        <f t="shared" si="11"/>
        <v>0</v>
      </c>
      <c r="W201" s="16">
        <f t="shared" si="11"/>
        <v>0</v>
      </c>
      <c r="X201" s="16">
        <f t="shared" si="11"/>
        <v>0</v>
      </c>
      <c r="Y201" s="16">
        <f t="shared" si="11"/>
        <v>93</v>
      </c>
      <c r="Z201" s="16">
        <f t="shared" si="11"/>
        <v>106004.92</v>
      </c>
      <c r="AA201" s="16">
        <f t="shared" si="11"/>
        <v>0</v>
      </c>
      <c r="AB201" s="16">
        <f t="shared" si="11"/>
        <v>0</v>
      </c>
      <c r="AC201" s="16">
        <f t="shared" si="11"/>
        <v>0</v>
      </c>
      <c r="AD201" s="16">
        <f t="shared" si="11"/>
        <v>0</v>
      </c>
      <c r="AE201" s="16">
        <f t="shared" si="11"/>
        <v>5</v>
      </c>
      <c r="AF201" s="16">
        <f t="shared" si="11"/>
        <v>7315.4</v>
      </c>
      <c r="AG201" s="16">
        <f t="shared" si="11"/>
        <v>0</v>
      </c>
      <c r="AH201" s="16">
        <f t="shared" si="11"/>
        <v>0</v>
      </c>
      <c r="AI201" s="16">
        <f t="shared" si="11"/>
        <v>5740</v>
      </c>
      <c r="AJ201" s="16">
        <f t="shared" si="11"/>
        <v>2349704.37</v>
      </c>
      <c r="AK201" s="16">
        <f t="shared" si="11"/>
        <v>0</v>
      </c>
      <c r="AL201" s="16">
        <f t="shared" si="11"/>
        <v>0</v>
      </c>
      <c r="AM201" s="16">
        <f t="shared" si="11"/>
        <v>0</v>
      </c>
      <c r="AN201" s="16">
        <f t="shared" si="11"/>
        <v>0</v>
      </c>
      <c r="AO201" s="16">
        <f t="shared" si="11"/>
        <v>0</v>
      </c>
      <c r="AP201" s="16">
        <f t="shared" si="11"/>
        <v>0</v>
      </c>
      <c r="AQ201" s="16">
        <f t="shared" si="11"/>
        <v>0</v>
      </c>
      <c r="AR201" s="16">
        <f t="shared" si="11"/>
        <v>0</v>
      </c>
      <c r="AS201" s="16">
        <f t="shared" si="11"/>
        <v>5844</v>
      </c>
      <c r="AT201" s="16">
        <f t="shared" si="11"/>
        <v>2558098.84</v>
      </c>
      <c r="AU201" s="16">
        <f t="shared" si="11"/>
        <v>17</v>
      </c>
      <c r="AV201" s="16">
        <f t="shared" si="11"/>
        <v>10884.78</v>
      </c>
      <c r="AW201" s="16">
        <f t="shared" si="11"/>
        <v>0</v>
      </c>
      <c r="AX201" s="16">
        <f t="shared" si="11"/>
        <v>0</v>
      </c>
      <c r="AY201" s="16">
        <f t="shared" si="11"/>
        <v>5</v>
      </c>
      <c r="AZ201" s="16">
        <f t="shared" si="11"/>
        <v>7315.4</v>
      </c>
      <c r="BA201" s="16">
        <f t="shared" si="11"/>
        <v>5</v>
      </c>
      <c r="BB201" s="16">
        <f t="shared" si="11"/>
        <v>91000</v>
      </c>
    </row>
    <row r="202" spans="2:54" ht="20.399999999999999" x14ac:dyDescent="0.25">
      <c r="B202" s="36" t="str">
        <f t="shared" ref="B202:B265" si="12">C202&amp;D202</f>
        <v>Aberdeen City2020-21</v>
      </c>
      <c r="C202" s="20" t="s">
        <v>1</v>
      </c>
      <c r="D202" s="14" t="s">
        <v>291</v>
      </c>
      <c r="E202">
        <v>0</v>
      </c>
      <c r="F202">
        <v>0</v>
      </c>
      <c r="G202">
        <v>0</v>
      </c>
      <c r="H202">
        <v>0</v>
      </c>
      <c r="I202">
        <v>0</v>
      </c>
      <c r="J202">
        <v>0</v>
      </c>
      <c r="K202">
        <v>0</v>
      </c>
      <c r="L202">
        <v>0</v>
      </c>
      <c r="M202">
        <v>0</v>
      </c>
      <c r="N202">
        <v>0</v>
      </c>
      <c r="O202">
        <v>0</v>
      </c>
      <c r="P202">
        <v>0</v>
      </c>
      <c r="Q202">
        <v>0</v>
      </c>
      <c r="R202">
        <v>0</v>
      </c>
      <c r="S202">
        <v>0</v>
      </c>
      <c r="T202">
        <v>0</v>
      </c>
      <c r="U202">
        <v>0</v>
      </c>
      <c r="V202">
        <v>0</v>
      </c>
      <c r="W202">
        <v>0</v>
      </c>
      <c r="X202">
        <v>0</v>
      </c>
      <c r="Y202">
        <v>12</v>
      </c>
      <c r="Z202">
        <v>115</v>
      </c>
      <c r="AA202">
        <v>0</v>
      </c>
      <c r="AB202">
        <v>0</v>
      </c>
      <c r="AC202">
        <v>0</v>
      </c>
      <c r="AD202">
        <v>0</v>
      </c>
      <c r="AE202">
        <v>1</v>
      </c>
      <c r="AF202">
        <v>410</v>
      </c>
      <c r="AG202">
        <v>0</v>
      </c>
      <c r="AH202">
        <v>0</v>
      </c>
      <c r="AI202">
        <v>0</v>
      </c>
      <c r="AJ202">
        <v>0</v>
      </c>
      <c r="AK202">
        <v>0</v>
      </c>
      <c r="AL202">
        <v>0</v>
      </c>
      <c r="AM202">
        <v>0</v>
      </c>
      <c r="AN202">
        <v>0</v>
      </c>
      <c r="AO202">
        <v>0</v>
      </c>
      <c r="AP202">
        <v>0</v>
      </c>
      <c r="AQ202">
        <v>0</v>
      </c>
      <c r="AR202">
        <v>0</v>
      </c>
      <c r="AS202">
        <v>12</v>
      </c>
      <c r="AT202">
        <v>115</v>
      </c>
      <c r="AU202">
        <v>0</v>
      </c>
      <c r="AV202">
        <v>0</v>
      </c>
      <c r="AW202">
        <v>0</v>
      </c>
      <c r="AX202">
        <v>0</v>
      </c>
      <c r="AY202">
        <v>1</v>
      </c>
      <c r="AZ202">
        <v>410</v>
      </c>
      <c r="BA202">
        <v>0</v>
      </c>
      <c r="BB202">
        <v>0</v>
      </c>
    </row>
    <row r="203" spans="2:54" ht="30.6" x14ac:dyDescent="0.25">
      <c r="B203" s="36" t="str">
        <f t="shared" si="12"/>
        <v>Aberdeenshire2020-21</v>
      </c>
      <c r="C203" s="20" t="s">
        <v>2</v>
      </c>
      <c r="D203" s="14" t="s">
        <v>291</v>
      </c>
      <c r="E203">
        <v>0</v>
      </c>
      <c r="F203">
        <v>0</v>
      </c>
      <c r="G203">
        <v>0</v>
      </c>
      <c r="H203">
        <v>0</v>
      </c>
      <c r="I203">
        <v>0</v>
      </c>
      <c r="J203">
        <v>0</v>
      </c>
      <c r="K203">
        <v>0</v>
      </c>
      <c r="L203">
        <v>0</v>
      </c>
      <c r="M203">
        <v>0</v>
      </c>
      <c r="N203">
        <v>0</v>
      </c>
      <c r="O203">
        <v>0</v>
      </c>
      <c r="P203">
        <v>0</v>
      </c>
      <c r="Q203">
        <v>0</v>
      </c>
      <c r="R203">
        <v>0</v>
      </c>
      <c r="S203">
        <v>0</v>
      </c>
      <c r="T203">
        <v>0</v>
      </c>
      <c r="U203">
        <v>0</v>
      </c>
      <c r="V203">
        <v>0</v>
      </c>
      <c r="W203">
        <v>0</v>
      </c>
      <c r="X203">
        <v>0</v>
      </c>
      <c r="Y203">
        <v>0</v>
      </c>
      <c r="Z203">
        <v>0</v>
      </c>
      <c r="AA203">
        <v>0</v>
      </c>
      <c r="AB203">
        <v>0</v>
      </c>
      <c r="AC203">
        <v>0</v>
      </c>
      <c r="AD203">
        <v>0</v>
      </c>
      <c r="AE203">
        <v>0</v>
      </c>
      <c r="AF203">
        <v>0</v>
      </c>
      <c r="AG203">
        <v>0</v>
      </c>
      <c r="AH203">
        <v>0</v>
      </c>
      <c r="AI203">
        <v>0</v>
      </c>
      <c r="AJ203">
        <v>0</v>
      </c>
      <c r="AK203">
        <v>0</v>
      </c>
      <c r="AL203">
        <v>0</v>
      </c>
      <c r="AM203">
        <v>0</v>
      </c>
      <c r="AN203">
        <v>0</v>
      </c>
      <c r="AO203">
        <v>0</v>
      </c>
      <c r="AP203">
        <v>0</v>
      </c>
      <c r="AQ203">
        <v>0</v>
      </c>
      <c r="AR203">
        <v>0</v>
      </c>
      <c r="AS203">
        <v>0</v>
      </c>
      <c r="AT203">
        <v>0</v>
      </c>
      <c r="AU203">
        <v>0</v>
      </c>
      <c r="AV203">
        <v>0</v>
      </c>
      <c r="AW203">
        <v>0</v>
      </c>
      <c r="AX203">
        <v>0</v>
      </c>
      <c r="AY203">
        <v>0</v>
      </c>
      <c r="AZ203">
        <v>0</v>
      </c>
      <c r="BA203">
        <v>0</v>
      </c>
      <c r="BB203">
        <v>0</v>
      </c>
    </row>
    <row r="204" spans="2:54" x14ac:dyDescent="0.25">
      <c r="B204" s="36" t="str">
        <f t="shared" si="12"/>
        <v>Angus2020-21</v>
      </c>
      <c r="C204" s="20" t="s">
        <v>3</v>
      </c>
      <c r="D204" s="14" t="s">
        <v>291</v>
      </c>
      <c r="E204">
        <v>0</v>
      </c>
      <c r="F204">
        <v>0</v>
      </c>
      <c r="G204">
        <v>0</v>
      </c>
      <c r="H204">
        <v>0</v>
      </c>
      <c r="I204">
        <v>0</v>
      </c>
      <c r="J204">
        <v>0</v>
      </c>
      <c r="K204">
        <v>0</v>
      </c>
      <c r="L204">
        <v>0</v>
      </c>
      <c r="M204">
        <v>0</v>
      </c>
      <c r="N204">
        <v>0</v>
      </c>
      <c r="O204">
        <v>0</v>
      </c>
      <c r="P204">
        <v>0</v>
      </c>
      <c r="Q204">
        <v>0</v>
      </c>
      <c r="R204">
        <v>0</v>
      </c>
      <c r="S204">
        <v>0</v>
      </c>
      <c r="T204">
        <v>0</v>
      </c>
      <c r="U204">
        <v>0</v>
      </c>
      <c r="V204">
        <v>0</v>
      </c>
      <c r="W204">
        <v>0</v>
      </c>
      <c r="X204">
        <v>0</v>
      </c>
      <c r="Y204">
        <v>0</v>
      </c>
      <c r="Z204">
        <v>0</v>
      </c>
      <c r="AA204">
        <v>0</v>
      </c>
      <c r="AB204">
        <v>0</v>
      </c>
      <c r="AC204">
        <v>0</v>
      </c>
      <c r="AD204">
        <v>0</v>
      </c>
      <c r="AE204">
        <v>0</v>
      </c>
      <c r="AF204">
        <v>0</v>
      </c>
      <c r="AG204">
        <v>0</v>
      </c>
      <c r="AH204">
        <v>0</v>
      </c>
      <c r="AI204">
        <v>0</v>
      </c>
      <c r="AJ204">
        <v>0</v>
      </c>
      <c r="AK204">
        <v>0</v>
      </c>
      <c r="AL204">
        <v>0</v>
      </c>
      <c r="AM204">
        <v>0</v>
      </c>
      <c r="AN204">
        <v>0</v>
      </c>
      <c r="AO204">
        <v>0</v>
      </c>
      <c r="AP204">
        <v>0</v>
      </c>
      <c r="AQ204">
        <v>0</v>
      </c>
      <c r="AR204">
        <v>0</v>
      </c>
      <c r="AS204">
        <v>0</v>
      </c>
      <c r="AT204">
        <v>0</v>
      </c>
      <c r="AU204">
        <v>0</v>
      </c>
      <c r="AV204">
        <v>0</v>
      </c>
      <c r="AW204">
        <v>0</v>
      </c>
      <c r="AX204">
        <v>0</v>
      </c>
      <c r="AY204">
        <v>0</v>
      </c>
      <c r="AZ204">
        <v>0</v>
      </c>
      <c r="BA204">
        <v>0</v>
      </c>
      <c r="BB204">
        <v>0</v>
      </c>
    </row>
    <row r="205" spans="2:54" ht="20.399999999999999" x14ac:dyDescent="0.25">
      <c r="B205" s="36" t="str">
        <f t="shared" si="12"/>
        <v>Argyll &amp; Bute2020-21</v>
      </c>
      <c r="C205" s="20" t="s">
        <v>4</v>
      </c>
      <c r="D205" s="14" t="s">
        <v>291</v>
      </c>
      <c r="E205">
        <v>1</v>
      </c>
      <c r="F205">
        <v>0</v>
      </c>
      <c r="G205">
        <v>0</v>
      </c>
      <c r="H205">
        <v>0</v>
      </c>
      <c r="I205">
        <v>0</v>
      </c>
      <c r="J205">
        <v>0</v>
      </c>
      <c r="K205">
        <v>0</v>
      </c>
      <c r="L205">
        <v>0</v>
      </c>
      <c r="M205">
        <v>0</v>
      </c>
      <c r="N205">
        <v>0</v>
      </c>
      <c r="O205">
        <v>0</v>
      </c>
      <c r="P205">
        <v>0</v>
      </c>
      <c r="Q205">
        <v>0</v>
      </c>
      <c r="R205">
        <v>0</v>
      </c>
      <c r="S205">
        <v>0</v>
      </c>
      <c r="T205">
        <v>0</v>
      </c>
      <c r="U205">
        <v>0</v>
      </c>
      <c r="V205">
        <v>0</v>
      </c>
      <c r="W205">
        <v>0</v>
      </c>
      <c r="X205">
        <v>0</v>
      </c>
      <c r="Y205">
        <v>0</v>
      </c>
      <c r="Z205">
        <v>0</v>
      </c>
      <c r="AA205">
        <v>0</v>
      </c>
      <c r="AB205">
        <v>0</v>
      </c>
      <c r="AC205">
        <v>0</v>
      </c>
      <c r="AD205">
        <v>0</v>
      </c>
      <c r="AE205">
        <v>0</v>
      </c>
      <c r="AF205">
        <v>0</v>
      </c>
      <c r="AG205">
        <v>0</v>
      </c>
      <c r="AH205">
        <v>0</v>
      </c>
      <c r="AI205">
        <v>0</v>
      </c>
      <c r="AJ205">
        <v>0</v>
      </c>
      <c r="AK205">
        <v>0</v>
      </c>
      <c r="AL205">
        <v>0</v>
      </c>
      <c r="AM205">
        <v>0</v>
      </c>
      <c r="AN205">
        <v>0</v>
      </c>
      <c r="AO205">
        <v>0</v>
      </c>
      <c r="AP205">
        <v>0</v>
      </c>
      <c r="AQ205">
        <v>0</v>
      </c>
      <c r="AR205">
        <v>0</v>
      </c>
      <c r="AS205">
        <v>1</v>
      </c>
      <c r="AT205">
        <v>0</v>
      </c>
      <c r="AU205">
        <v>0</v>
      </c>
      <c r="AV205">
        <v>0</v>
      </c>
      <c r="AW205">
        <v>0</v>
      </c>
      <c r="AX205">
        <v>0</v>
      </c>
      <c r="AY205">
        <v>0</v>
      </c>
      <c r="AZ205">
        <v>0</v>
      </c>
      <c r="BA205">
        <v>0</v>
      </c>
      <c r="BB205">
        <v>0</v>
      </c>
    </row>
    <row r="206" spans="2:54" ht="30.6" x14ac:dyDescent="0.25">
      <c r="B206" s="36" t="str">
        <f t="shared" si="12"/>
        <v>Clackmannanshire2020-21</v>
      </c>
      <c r="C206" s="20" t="s">
        <v>5</v>
      </c>
      <c r="D206" s="14" t="s">
        <v>291</v>
      </c>
      <c r="E206">
        <v>0</v>
      </c>
      <c r="F206">
        <v>0</v>
      </c>
      <c r="G206">
        <v>0</v>
      </c>
      <c r="H206">
        <v>0</v>
      </c>
      <c r="I206">
        <v>0</v>
      </c>
      <c r="J206">
        <v>0</v>
      </c>
      <c r="K206">
        <v>0</v>
      </c>
      <c r="L206">
        <v>0</v>
      </c>
      <c r="M206">
        <v>0</v>
      </c>
      <c r="N206">
        <v>0</v>
      </c>
      <c r="O206">
        <v>0</v>
      </c>
      <c r="P206">
        <v>0</v>
      </c>
      <c r="Q206">
        <v>0</v>
      </c>
      <c r="R206">
        <v>0</v>
      </c>
      <c r="S206">
        <v>0</v>
      </c>
      <c r="T206">
        <v>0</v>
      </c>
      <c r="U206">
        <v>0</v>
      </c>
      <c r="V206">
        <v>0</v>
      </c>
      <c r="W206">
        <v>0</v>
      </c>
      <c r="X206">
        <v>0</v>
      </c>
      <c r="Y206">
        <v>0</v>
      </c>
      <c r="Z206">
        <v>0</v>
      </c>
      <c r="AA206">
        <v>0</v>
      </c>
      <c r="AB206">
        <v>0</v>
      </c>
      <c r="AC206">
        <v>0</v>
      </c>
      <c r="AD206">
        <v>0</v>
      </c>
      <c r="AE206">
        <v>0</v>
      </c>
      <c r="AF206">
        <v>0</v>
      </c>
      <c r="AG206">
        <v>0</v>
      </c>
      <c r="AH206">
        <v>0</v>
      </c>
      <c r="AI206">
        <v>0</v>
      </c>
      <c r="AJ206">
        <v>0</v>
      </c>
      <c r="AK206">
        <v>0</v>
      </c>
      <c r="AL206">
        <v>0</v>
      </c>
      <c r="AM206">
        <v>0</v>
      </c>
      <c r="AN206">
        <v>0</v>
      </c>
      <c r="AO206">
        <v>0</v>
      </c>
      <c r="AP206">
        <v>0</v>
      </c>
      <c r="AQ206">
        <v>0</v>
      </c>
      <c r="AR206">
        <v>0</v>
      </c>
      <c r="AS206">
        <v>0</v>
      </c>
      <c r="AT206">
        <v>0</v>
      </c>
      <c r="AU206">
        <v>0</v>
      </c>
      <c r="AV206">
        <v>0</v>
      </c>
      <c r="AW206">
        <v>0</v>
      </c>
      <c r="AX206">
        <v>0</v>
      </c>
      <c r="AY206">
        <v>0</v>
      </c>
      <c r="AZ206">
        <v>0</v>
      </c>
      <c r="BA206">
        <v>0</v>
      </c>
      <c r="BB206">
        <v>0</v>
      </c>
    </row>
    <row r="207" spans="2:54" ht="20.399999999999999" x14ac:dyDescent="0.25">
      <c r="B207" s="36" t="str">
        <f t="shared" si="12"/>
        <v>Dumfries &amp; Galloway2020-21</v>
      </c>
      <c r="C207" s="20" t="s">
        <v>6</v>
      </c>
      <c r="D207" s="14" t="s">
        <v>291</v>
      </c>
      <c r="E207">
        <v>0</v>
      </c>
      <c r="F207">
        <v>0</v>
      </c>
      <c r="G207">
        <v>0</v>
      </c>
      <c r="H207">
        <v>0</v>
      </c>
      <c r="I207">
        <v>0</v>
      </c>
      <c r="J207">
        <v>0</v>
      </c>
      <c r="K207">
        <v>0</v>
      </c>
      <c r="L207">
        <v>0</v>
      </c>
      <c r="M207">
        <v>0</v>
      </c>
      <c r="N207">
        <v>0</v>
      </c>
      <c r="O207">
        <v>0</v>
      </c>
      <c r="P207">
        <v>0</v>
      </c>
      <c r="Q207">
        <v>0</v>
      </c>
      <c r="R207">
        <v>0</v>
      </c>
      <c r="S207">
        <v>0</v>
      </c>
      <c r="T207">
        <v>0</v>
      </c>
      <c r="U207">
        <v>0</v>
      </c>
      <c r="V207">
        <v>0</v>
      </c>
      <c r="W207">
        <v>0</v>
      </c>
      <c r="X207">
        <v>0</v>
      </c>
      <c r="Y207">
        <v>0</v>
      </c>
      <c r="Z207">
        <v>0</v>
      </c>
      <c r="AA207">
        <v>0</v>
      </c>
      <c r="AB207">
        <v>0</v>
      </c>
      <c r="AC207">
        <v>0</v>
      </c>
      <c r="AD207">
        <v>0</v>
      </c>
      <c r="AE207">
        <v>0</v>
      </c>
      <c r="AF207">
        <v>0</v>
      </c>
      <c r="AG207">
        <v>0</v>
      </c>
      <c r="AH207">
        <v>0</v>
      </c>
      <c r="AI207">
        <v>0</v>
      </c>
      <c r="AJ207">
        <v>0</v>
      </c>
      <c r="AK207">
        <v>0</v>
      </c>
      <c r="AL207">
        <v>0</v>
      </c>
      <c r="AM207">
        <v>0</v>
      </c>
      <c r="AN207">
        <v>0</v>
      </c>
      <c r="AO207">
        <v>0</v>
      </c>
      <c r="AP207">
        <v>0</v>
      </c>
      <c r="AQ207">
        <v>0</v>
      </c>
      <c r="AR207">
        <v>0</v>
      </c>
      <c r="AS207">
        <v>0</v>
      </c>
      <c r="AT207">
        <v>0</v>
      </c>
      <c r="AU207">
        <v>0</v>
      </c>
      <c r="AV207">
        <v>0</v>
      </c>
      <c r="AW207">
        <v>0</v>
      </c>
      <c r="AX207">
        <v>0</v>
      </c>
      <c r="AY207">
        <v>0</v>
      </c>
      <c r="AZ207">
        <v>0</v>
      </c>
      <c r="BA207">
        <v>0</v>
      </c>
      <c r="BB207">
        <v>0</v>
      </c>
    </row>
    <row r="208" spans="2:54" ht="20.399999999999999" x14ac:dyDescent="0.25">
      <c r="B208" s="36" t="str">
        <f t="shared" si="12"/>
        <v>Dundee City2020-21</v>
      </c>
      <c r="C208" s="20" t="s">
        <v>7</v>
      </c>
      <c r="D208" s="14" t="s">
        <v>291</v>
      </c>
      <c r="E208">
        <v>0</v>
      </c>
      <c r="F208">
        <v>0</v>
      </c>
      <c r="G208">
        <v>0</v>
      </c>
      <c r="H208">
        <v>0</v>
      </c>
      <c r="I208">
        <v>0</v>
      </c>
      <c r="J208">
        <v>0</v>
      </c>
      <c r="K208">
        <v>0</v>
      </c>
      <c r="L208">
        <v>0</v>
      </c>
      <c r="M208">
        <v>0</v>
      </c>
      <c r="N208">
        <v>0</v>
      </c>
      <c r="O208">
        <v>0</v>
      </c>
      <c r="P208">
        <v>0</v>
      </c>
      <c r="Q208">
        <v>0</v>
      </c>
      <c r="R208">
        <v>0</v>
      </c>
      <c r="S208">
        <v>0</v>
      </c>
      <c r="T208">
        <v>0</v>
      </c>
      <c r="U208">
        <v>0</v>
      </c>
      <c r="V208">
        <v>0</v>
      </c>
      <c r="W208">
        <v>0</v>
      </c>
      <c r="X208">
        <v>0</v>
      </c>
      <c r="Y208">
        <v>0</v>
      </c>
      <c r="Z208">
        <v>0</v>
      </c>
      <c r="AA208">
        <v>0</v>
      </c>
      <c r="AB208">
        <v>0</v>
      </c>
      <c r="AC208">
        <v>0</v>
      </c>
      <c r="AD208">
        <v>0</v>
      </c>
      <c r="AE208">
        <v>0</v>
      </c>
      <c r="AF208">
        <v>0</v>
      </c>
      <c r="AG208">
        <v>0</v>
      </c>
      <c r="AH208">
        <v>0</v>
      </c>
      <c r="AI208">
        <v>0</v>
      </c>
      <c r="AJ208">
        <v>0</v>
      </c>
      <c r="AK208">
        <v>0</v>
      </c>
      <c r="AL208">
        <v>0</v>
      </c>
      <c r="AM208">
        <v>0</v>
      </c>
      <c r="AN208">
        <v>0</v>
      </c>
      <c r="AO208">
        <v>0</v>
      </c>
      <c r="AP208">
        <v>0</v>
      </c>
      <c r="AQ208">
        <v>0</v>
      </c>
      <c r="AR208">
        <v>0</v>
      </c>
      <c r="AS208">
        <v>0</v>
      </c>
      <c r="AT208">
        <v>0</v>
      </c>
      <c r="AU208">
        <v>0</v>
      </c>
      <c r="AV208">
        <v>0</v>
      </c>
      <c r="AW208">
        <v>0</v>
      </c>
      <c r="AX208">
        <v>0</v>
      </c>
      <c r="AY208">
        <v>0</v>
      </c>
      <c r="AZ208">
        <v>0</v>
      </c>
      <c r="BA208">
        <v>0</v>
      </c>
      <c r="BB208">
        <v>0</v>
      </c>
    </row>
    <row r="209" spans="1:54" ht="20.399999999999999" x14ac:dyDescent="0.25">
      <c r="B209" s="36" t="str">
        <f t="shared" si="12"/>
        <v>East Ayrshire2020-21</v>
      </c>
      <c r="C209" s="20" t="s">
        <v>8</v>
      </c>
      <c r="D209" s="14" t="s">
        <v>291</v>
      </c>
      <c r="E209">
        <v>0</v>
      </c>
      <c r="F209">
        <v>0</v>
      </c>
      <c r="G209">
        <v>0</v>
      </c>
      <c r="H209">
        <v>0</v>
      </c>
      <c r="I209">
        <v>0</v>
      </c>
      <c r="J209">
        <v>0</v>
      </c>
      <c r="K209">
        <v>0</v>
      </c>
      <c r="L209">
        <v>0</v>
      </c>
      <c r="M209">
        <v>0</v>
      </c>
      <c r="N209">
        <v>0</v>
      </c>
      <c r="O209">
        <v>0</v>
      </c>
      <c r="P209">
        <v>0</v>
      </c>
      <c r="Q209">
        <v>0</v>
      </c>
      <c r="R209">
        <v>0</v>
      </c>
      <c r="S209">
        <v>0</v>
      </c>
      <c r="T209">
        <v>0</v>
      </c>
      <c r="U209">
        <v>0</v>
      </c>
      <c r="V209">
        <v>0</v>
      </c>
      <c r="W209">
        <v>0</v>
      </c>
      <c r="X209">
        <v>0</v>
      </c>
      <c r="Y209">
        <v>0</v>
      </c>
      <c r="Z209">
        <v>0</v>
      </c>
      <c r="AA209">
        <v>0</v>
      </c>
      <c r="AB209">
        <v>0</v>
      </c>
      <c r="AC209">
        <v>0</v>
      </c>
      <c r="AD209">
        <v>0</v>
      </c>
      <c r="AE209">
        <v>0</v>
      </c>
      <c r="AF209">
        <v>0</v>
      </c>
      <c r="AG209">
        <v>0</v>
      </c>
      <c r="AH209">
        <v>0</v>
      </c>
      <c r="AI209">
        <v>0</v>
      </c>
      <c r="AJ209">
        <v>0</v>
      </c>
      <c r="AK209">
        <v>0</v>
      </c>
      <c r="AL209">
        <v>0</v>
      </c>
      <c r="AM209">
        <v>0</v>
      </c>
      <c r="AN209">
        <v>0</v>
      </c>
      <c r="AO209">
        <v>0</v>
      </c>
      <c r="AP209">
        <v>0</v>
      </c>
      <c r="AQ209">
        <v>0</v>
      </c>
      <c r="AR209">
        <v>0</v>
      </c>
      <c r="AS209">
        <v>0</v>
      </c>
      <c r="AT209">
        <v>0</v>
      </c>
      <c r="AU209">
        <v>0</v>
      </c>
      <c r="AV209">
        <v>0</v>
      </c>
      <c r="AW209">
        <v>0</v>
      </c>
      <c r="AX209">
        <v>0</v>
      </c>
      <c r="AY209">
        <v>0</v>
      </c>
      <c r="AZ209">
        <v>0</v>
      </c>
      <c r="BA209">
        <v>0</v>
      </c>
      <c r="BB209">
        <v>0</v>
      </c>
    </row>
    <row r="210" spans="1:54" ht="30.6" x14ac:dyDescent="0.25">
      <c r="B210" s="36" t="str">
        <f t="shared" si="12"/>
        <v>East Dunbartonshire2020-21</v>
      </c>
      <c r="C210" s="20" t="s">
        <v>9</v>
      </c>
      <c r="D210" s="14" t="s">
        <v>291</v>
      </c>
      <c r="E210">
        <v>0</v>
      </c>
      <c r="F210">
        <v>0</v>
      </c>
      <c r="G210">
        <v>0</v>
      </c>
      <c r="H210">
        <v>0</v>
      </c>
      <c r="I210">
        <v>0</v>
      </c>
      <c r="J210">
        <v>0</v>
      </c>
      <c r="K210">
        <v>0</v>
      </c>
      <c r="L210">
        <v>0</v>
      </c>
      <c r="M210">
        <v>0</v>
      </c>
      <c r="N210">
        <v>0</v>
      </c>
      <c r="O210">
        <v>0</v>
      </c>
      <c r="P210">
        <v>0</v>
      </c>
      <c r="Q210">
        <v>0</v>
      </c>
      <c r="R210">
        <v>0</v>
      </c>
      <c r="S210">
        <v>0</v>
      </c>
      <c r="T210">
        <v>0</v>
      </c>
      <c r="U210">
        <v>0</v>
      </c>
      <c r="V210">
        <v>0</v>
      </c>
      <c r="W210">
        <v>0</v>
      </c>
      <c r="X210">
        <v>0</v>
      </c>
      <c r="Y210">
        <v>0</v>
      </c>
      <c r="Z210">
        <v>0</v>
      </c>
      <c r="AA210">
        <v>0</v>
      </c>
      <c r="AB210">
        <v>0</v>
      </c>
      <c r="AC210">
        <v>0</v>
      </c>
      <c r="AD210">
        <v>0</v>
      </c>
      <c r="AE210">
        <v>0</v>
      </c>
      <c r="AF210">
        <v>0</v>
      </c>
      <c r="AG210">
        <v>0</v>
      </c>
      <c r="AH210">
        <v>0</v>
      </c>
      <c r="AI210">
        <v>0</v>
      </c>
      <c r="AJ210">
        <v>0</v>
      </c>
      <c r="AK210">
        <v>0</v>
      </c>
      <c r="AL210">
        <v>0</v>
      </c>
      <c r="AM210">
        <v>0</v>
      </c>
      <c r="AN210">
        <v>0</v>
      </c>
      <c r="AO210">
        <v>0</v>
      </c>
      <c r="AP210">
        <v>0</v>
      </c>
      <c r="AQ210">
        <v>0</v>
      </c>
      <c r="AR210">
        <v>0</v>
      </c>
      <c r="AS210">
        <v>0</v>
      </c>
      <c r="AT210">
        <v>0</v>
      </c>
      <c r="AU210">
        <v>0</v>
      </c>
      <c r="AV210">
        <v>0</v>
      </c>
      <c r="AW210">
        <v>0</v>
      </c>
      <c r="AX210">
        <v>0</v>
      </c>
      <c r="AY210">
        <v>0</v>
      </c>
      <c r="AZ210">
        <v>0</v>
      </c>
      <c r="BA210">
        <v>0</v>
      </c>
      <c r="BB210">
        <v>0</v>
      </c>
    </row>
    <row r="211" spans="1:54" ht="20.399999999999999" x14ac:dyDescent="0.25">
      <c r="B211" s="36" t="str">
        <f t="shared" si="12"/>
        <v>East Lothian2020-21</v>
      </c>
      <c r="C211" s="20" t="s">
        <v>10</v>
      </c>
      <c r="D211" s="14" t="s">
        <v>291</v>
      </c>
      <c r="E211">
        <v>0</v>
      </c>
      <c r="F211">
        <v>0</v>
      </c>
      <c r="G211">
        <v>0</v>
      </c>
      <c r="H211">
        <v>0</v>
      </c>
      <c r="I211">
        <v>0</v>
      </c>
      <c r="J211">
        <v>0</v>
      </c>
      <c r="K211">
        <v>0</v>
      </c>
      <c r="L211">
        <v>0</v>
      </c>
      <c r="M211">
        <v>0</v>
      </c>
      <c r="N211">
        <v>0</v>
      </c>
      <c r="O211">
        <v>0</v>
      </c>
      <c r="P211">
        <v>0</v>
      </c>
      <c r="Q211">
        <v>0</v>
      </c>
      <c r="R211">
        <v>0</v>
      </c>
      <c r="S211">
        <v>0</v>
      </c>
      <c r="T211">
        <v>0</v>
      </c>
      <c r="U211">
        <v>0</v>
      </c>
      <c r="V211">
        <v>0</v>
      </c>
      <c r="W211">
        <v>0</v>
      </c>
      <c r="X211">
        <v>0</v>
      </c>
      <c r="Y211">
        <v>0</v>
      </c>
      <c r="Z211">
        <v>0</v>
      </c>
      <c r="AA211">
        <v>0</v>
      </c>
      <c r="AB211">
        <v>0</v>
      </c>
      <c r="AC211">
        <v>0</v>
      </c>
      <c r="AD211">
        <v>0</v>
      </c>
      <c r="AE211">
        <v>0</v>
      </c>
      <c r="AF211">
        <v>0</v>
      </c>
      <c r="AG211">
        <v>0</v>
      </c>
      <c r="AH211">
        <v>0</v>
      </c>
      <c r="AI211">
        <v>0</v>
      </c>
      <c r="AJ211">
        <v>0</v>
      </c>
      <c r="AK211">
        <v>0</v>
      </c>
      <c r="AL211">
        <v>0</v>
      </c>
      <c r="AM211">
        <v>0</v>
      </c>
      <c r="AN211">
        <v>0</v>
      </c>
      <c r="AO211">
        <v>0</v>
      </c>
      <c r="AP211">
        <v>0</v>
      </c>
      <c r="AQ211">
        <v>0</v>
      </c>
      <c r="AR211">
        <v>0</v>
      </c>
      <c r="AS211">
        <v>0</v>
      </c>
      <c r="AT211">
        <v>0</v>
      </c>
      <c r="AU211">
        <v>0</v>
      </c>
      <c r="AV211">
        <v>0</v>
      </c>
      <c r="AW211">
        <v>0</v>
      </c>
      <c r="AX211">
        <v>0</v>
      </c>
      <c r="AY211">
        <v>0</v>
      </c>
      <c r="AZ211">
        <v>0</v>
      </c>
      <c r="BA211">
        <v>0</v>
      </c>
      <c r="BB211">
        <v>0</v>
      </c>
    </row>
    <row r="212" spans="1:54" ht="30.6" x14ac:dyDescent="0.25">
      <c r="B212" s="36" t="str">
        <f t="shared" si="12"/>
        <v>East Renfrewshire2020-21</v>
      </c>
      <c r="C212" s="20" t="s">
        <v>11</v>
      </c>
      <c r="D212" s="14" t="s">
        <v>291</v>
      </c>
      <c r="E212">
        <v>0</v>
      </c>
      <c r="F212">
        <v>0</v>
      </c>
      <c r="G212">
        <v>0</v>
      </c>
      <c r="H212">
        <v>0</v>
      </c>
      <c r="I212">
        <v>0</v>
      </c>
      <c r="J212">
        <v>0</v>
      </c>
      <c r="K212">
        <v>0</v>
      </c>
      <c r="L212">
        <v>0</v>
      </c>
      <c r="M212">
        <v>0</v>
      </c>
      <c r="N212">
        <v>0</v>
      </c>
      <c r="O212">
        <v>0</v>
      </c>
      <c r="P212">
        <v>0</v>
      </c>
      <c r="Q212">
        <v>0</v>
      </c>
      <c r="R212">
        <v>0</v>
      </c>
      <c r="S212">
        <v>0</v>
      </c>
      <c r="T212">
        <v>0</v>
      </c>
      <c r="U212">
        <v>0</v>
      </c>
      <c r="V212">
        <v>0</v>
      </c>
      <c r="W212">
        <v>0</v>
      </c>
      <c r="X212">
        <v>0</v>
      </c>
      <c r="Y212">
        <v>0</v>
      </c>
      <c r="Z212">
        <v>0</v>
      </c>
      <c r="AA212">
        <v>0</v>
      </c>
      <c r="AB212">
        <v>0</v>
      </c>
      <c r="AC212">
        <v>0</v>
      </c>
      <c r="AD212">
        <v>0</v>
      </c>
      <c r="AE212">
        <v>0</v>
      </c>
      <c r="AF212">
        <v>0</v>
      </c>
      <c r="AG212">
        <v>0</v>
      </c>
      <c r="AH212">
        <v>0</v>
      </c>
      <c r="AI212">
        <v>0</v>
      </c>
      <c r="AJ212">
        <v>0</v>
      </c>
      <c r="AK212">
        <v>0</v>
      </c>
      <c r="AL212">
        <v>0</v>
      </c>
      <c r="AM212">
        <v>0</v>
      </c>
      <c r="AN212">
        <v>0</v>
      </c>
      <c r="AO212">
        <v>0</v>
      </c>
      <c r="AP212">
        <v>0</v>
      </c>
      <c r="AQ212">
        <v>0</v>
      </c>
      <c r="AR212">
        <v>0</v>
      </c>
      <c r="AS212">
        <v>0</v>
      </c>
      <c r="AT212">
        <v>0</v>
      </c>
      <c r="AU212">
        <v>0</v>
      </c>
      <c r="AV212">
        <v>0</v>
      </c>
      <c r="AW212">
        <v>0</v>
      </c>
      <c r="AX212">
        <v>0</v>
      </c>
      <c r="AY212">
        <v>0</v>
      </c>
      <c r="AZ212">
        <v>0</v>
      </c>
      <c r="BA212">
        <v>0</v>
      </c>
      <c r="BB212">
        <v>0</v>
      </c>
    </row>
    <row r="213" spans="1:54" ht="20.399999999999999" x14ac:dyDescent="0.25">
      <c r="A213" s="50"/>
      <c r="B213" s="50" t="str">
        <f t="shared" si="12"/>
        <v>Edinburgh, City of2020-21</v>
      </c>
      <c r="C213" s="51" t="s">
        <v>12</v>
      </c>
      <c r="D213" s="14" t="s">
        <v>291</v>
      </c>
      <c r="E213" s="50">
        <v>0</v>
      </c>
      <c r="F213" s="50">
        <v>0</v>
      </c>
      <c r="G213" s="50">
        <v>0</v>
      </c>
      <c r="H213" s="50">
        <v>0</v>
      </c>
      <c r="I213" s="50">
        <v>0</v>
      </c>
      <c r="J213" s="50">
        <v>0</v>
      </c>
      <c r="K213" s="50">
        <v>0</v>
      </c>
      <c r="L213" s="50">
        <v>0</v>
      </c>
      <c r="M213" s="50">
        <v>0</v>
      </c>
      <c r="N213" s="50">
        <v>0</v>
      </c>
      <c r="O213" s="50">
        <v>0</v>
      </c>
      <c r="P213" s="50">
        <v>0</v>
      </c>
      <c r="Q213" s="50">
        <v>0</v>
      </c>
      <c r="R213" s="50">
        <v>0</v>
      </c>
      <c r="S213" s="50">
        <v>0</v>
      </c>
      <c r="T213" s="50">
        <v>0</v>
      </c>
      <c r="U213" s="50">
        <v>0</v>
      </c>
      <c r="V213" s="50">
        <v>0</v>
      </c>
      <c r="W213" s="50">
        <v>0</v>
      </c>
      <c r="X213" s="50">
        <v>0</v>
      </c>
      <c r="Y213" s="50">
        <v>10</v>
      </c>
      <c r="Z213" s="50">
        <v>64060</v>
      </c>
      <c r="AA213" s="50">
        <v>0</v>
      </c>
      <c r="AB213" s="50">
        <v>0</v>
      </c>
      <c r="AC213" s="50">
        <v>0</v>
      </c>
      <c r="AD213" s="50">
        <v>0</v>
      </c>
      <c r="AE213" s="50">
        <v>0</v>
      </c>
      <c r="AF213" s="50">
        <v>0</v>
      </c>
      <c r="AG213" s="50">
        <v>0</v>
      </c>
      <c r="AH213" s="50">
        <v>0</v>
      </c>
      <c r="AI213" s="50">
        <v>5569</v>
      </c>
      <c r="AJ213" s="50">
        <v>552616</v>
      </c>
      <c r="AK213" s="50">
        <v>0</v>
      </c>
      <c r="AL213" s="50">
        <v>0</v>
      </c>
      <c r="AM213" s="50">
        <v>0</v>
      </c>
      <c r="AN213" s="50">
        <v>0</v>
      </c>
      <c r="AO213" s="50">
        <v>0</v>
      </c>
      <c r="AP213" s="50">
        <v>0</v>
      </c>
      <c r="AQ213" s="50">
        <v>0</v>
      </c>
      <c r="AR213" s="50">
        <v>0</v>
      </c>
      <c r="AS213" s="50">
        <v>5579</v>
      </c>
      <c r="AT213" s="50">
        <v>616676</v>
      </c>
      <c r="AU213" s="50">
        <v>0</v>
      </c>
      <c r="AV213" s="50">
        <v>0</v>
      </c>
      <c r="AW213" s="50">
        <v>0</v>
      </c>
      <c r="AX213" s="50">
        <v>0</v>
      </c>
      <c r="AY213" s="50">
        <v>0</v>
      </c>
      <c r="AZ213" s="50">
        <v>0</v>
      </c>
      <c r="BA213" s="50">
        <v>0</v>
      </c>
      <c r="BB213" s="50">
        <v>0</v>
      </c>
    </row>
    <row r="214" spans="1:54" x14ac:dyDescent="0.25">
      <c r="B214" s="36" t="str">
        <f t="shared" si="12"/>
        <v>Falkirk2020-21</v>
      </c>
      <c r="C214" s="20" t="s">
        <v>14</v>
      </c>
      <c r="D214" s="14" t="s">
        <v>291</v>
      </c>
      <c r="E214">
        <v>0</v>
      </c>
      <c r="F214">
        <v>0</v>
      </c>
      <c r="G214">
        <v>0</v>
      </c>
      <c r="H214">
        <v>0</v>
      </c>
      <c r="I214">
        <v>0</v>
      </c>
      <c r="J214">
        <v>0</v>
      </c>
      <c r="K214">
        <v>0</v>
      </c>
      <c r="L214">
        <v>0</v>
      </c>
      <c r="M214">
        <v>0</v>
      </c>
      <c r="N214">
        <v>0</v>
      </c>
      <c r="O214">
        <v>0</v>
      </c>
      <c r="P214">
        <v>0</v>
      </c>
      <c r="Q214">
        <v>0</v>
      </c>
      <c r="R214">
        <v>0</v>
      </c>
      <c r="S214">
        <v>0</v>
      </c>
      <c r="T214">
        <v>0</v>
      </c>
      <c r="U214">
        <v>0</v>
      </c>
      <c r="V214">
        <v>0</v>
      </c>
      <c r="W214">
        <v>0</v>
      </c>
      <c r="X214">
        <v>0</v>
      </c>
      <c r="Y214">
        <v>0</v>
      </c>
      <c r="Z214">
        <v>0</v>
      </c>
      <c r="AA214">
        <v>0</v>
      </c>
      <c r="AB214">
        <v>0</v>
      </c>
      <c r="AC214">
        <v>0</v>
      </c>
      <c r="AD214">
        <v>0</v>
      </c>
      <c r="AE214">
        <v>0</v>
      </c>
      <c r="AF214">
        <v>0</v>
      </c>
      <c r="AG214">
        <v>0</v>
      </c>
      <c r="AH214">
        <v>0</v>
      </c>
      <c r="AI214">
        <v>1</v>
      </c>
      <c r="AJ214">
        <v>0</v>
      </c>
      <c r="AK214">
        <v>0</v>
      </c>
      <c r="AL214">
        <v>0</v>
      </c>
      <c r="AM214">
        <v>0</v>
      </c>
      <c r="AN214">
        <v>0</v>
      </c>
      <c r="AO214">
        <v>0</v>
      </c>
      <c r="AP214">
        <v>0</v>
      </c>
      <c r="AQ214">
        <v>0</v>
      </c>
      <c r="AR214">
        <v>0</v>
      </c>
      <c r="AS214">
        <v>1</v>
      </c>
      <c r="AT214">
        <v>0</v>
      </c>
      <c r="AU214">
        <v>0</v>
      </c>
      <c r="AV214">
        <v>0</v>
      </c>
      <c r="AW214">
        <v>0</v>
      </c>
      <c r="AX214">
        <v>0</v>
      </c>
      <c r="AY214">
        <v>0</v>
      </c>
      <c r="AZ214">
        <v>0</v>
      </c>
      <c r="BA214">
        <v>0</v>
      </c>
      <c r="BB214">
        <v>0</v>
      </c>
    </row>
    <row r="215" spans="1:54" x14ac:dyDescent="0.25">
      <c r="B215" s="36" t="str">
        <f t="shared" si="12"/>
        <v>Fife2020-21</v>
      </c>
      <c r="C215" s="20" t="s">
        <v>15</v>
      </c>
      <c r="D215" s="14" t="s">
        <v>291</v>
      </c>
      <c r="E215">
        <v>0</v>
      </c>
      <c r="F215">
        <v>0</v>
      </c>
      <c r="G215">
        <v>0</v>
      </c>
      <c r="H215">
        <v>0</v>
      </c>
      <c r="I215">
        <v>0</v>
      </c>
      <c r="J215">
        <v>0</v>
      </c>
      <c r="K215">
        <v>0</v>
      </c>
      <c r="L215">
        <v>0</v>
      </c>
      <c r="M215">
        <v>0</v>
      </c>
      <c r="N215">
        <v>0</v>
      </c>
      <c r="O215">
        <v>0</v>
      </c>
      <c r="P215">
        <v>0</v>
      </c>
      <c r="Q215">
        <v>0</v>
      </c>
      <c r="R215">
        <v>0</v>
      </c>
      <c r="S215">
        <v>0</v>
      </c>
      <c r="T215">
        <v>0</v>
      </c>
      <c r="U215">
        <v>0</v>
      </c>
      <c r="V215">
        <v>0</v>
      </c>
      <c r="W215">
        <v>0</v>
      </c>
      <c r="X215">
        <v>0</v>
      </c>
      <c r="Y215">
        <v>0</v>
      </c>
      <c r="Z215">
        <v>0</v>
      </c>
      <c r="AA215">
        <v>0</v>
      </c>
      <c r="AB215">
        <v>0</v>
      </c>
      <c r="AC215">
        <v>0</v>
      </c>
      <c r="AD215">
        <v>0</v>
      </c>
      <c r="AE215">
        <v>0</v>
      </c>
      <c r="AF215">
        <v>0</v>
      </c>
      <c r="AG215">
        <v>0</v>
      </c>
      <c r="AH215">
        <v>0</v>
      </c>
      <c r="AI215">
        <v>0</v>
      </c>
      <c r="AJ215">
        <v>0</v>
      </c>
      <c r="AK215">
        <v>0</v>
      </c>
      <c r="AL215">
        <v>0</v>
      </c>
      <c r="AM215">
        <v>0</v>
      </c>
      <c r="AN215">
        <v>0</v>
      </c>
      <c r="AO215">
        <v>0</v>
      </c>
      <c r="AP215">
        <v>0</v>
      </c>
      <c r="AQ215">
        <v>0</v>
      </c>
      <c r="AR215">
        <v>0</v>
      </c>
      <c r="AS215">
        <v>0</v>
      </c>
      <c r="AT215">
        <v>0</v>
      </c>
      <c r="AU215">
        <v>0</v>
      </c>
      <c r="AV215">
        <v>0</v>
      </c>
      <c r="AW215">
        <v>0</v>
      </c>
      <c r="AX215">
        <v>0</v>
      </c>
      <c r="AY215">
        <v>0</v>
      </c>
      <c r="AZ215">
        <v>0</v>
      </c>
      <c r="BA215">
        <v>0</v>
      </c>
      <c r="BB215">
        <v>0</v>
      </c>
    </row>
    <row r="216" spans="1:54" ht="20.399999999999999" x14ac:dyDescent="0.25">
      <c r="B216" s="36" t="str">
        <f t="shared" si="12"/>
        <v>Glasgow City2020-21</v>
      </c>
      <c r="C216" s="20" t="s">
        <v>16</v>
      </c>
      <c r="D216" s="14" t="s">
        <v>291</v>
      </c>
      <c r="E216">
        <v>32</v>
      </c>
      <c r="F216">
        <v>163713.28</v>
      </c>
      <c r="G216">
        <v>1</v>
      </c>
      <c r="H216">
        <v>8655.2000000000007</v>
      </c>
      <c r="I216">
        <v>0</v>
      </c>
      <c r="J216">
        <v>0</v>
      </c>
      <c r="K216">
        <v>0</v>
      </c>
      <c r="L216">
        <v>0</v>
      </c>
      <c r="M216">
        <v>0</v>
      </c>
      <c r="N216">
        <v>0</v>
      </c>
      <c r="O216">
        <v>0</v>
      </c>
      <c r="P216">
        <v>0</v>
      </c>
      <c r="Q216">
        <v>0</v>
      </c>
      <c r="R216">
        <v>0</v>
      </c>
      <c r="S216">
        <v>0</v>
      </c>
      <c r="T216">
        <v>0</v>
      </c>
      <c r="U216">
        <v>0</v>
      </c>
      <c r="V216">
        <v>0</v>
      </c>
      <c r="W216">
        <v>0</v>
      </c>
      <c r="X216">
        <v>0</v>
      </c>
      <c r="Y216">
        <v>44</v>
      </c>
      <c r="Z216">
        <v>146625.21000000002</v>
      </c>
      <c r="AA216">
        <v>0</v>
      </c>
      <c r="AB216">
        <v>0</v>
      </c>
      <c r="AC216">
        <v>0</v>
      </c>
      <c r="AD216">
        <v>0</v>
      </c>
      <c r="AE216">
        <v>0</v>
      </c>
      <c r="AF216">
        <v>0</v>
      </c>
      <c r="AG216">
        <v>0</v>
      </c>
      <c r="AH216">
        <v>0</v>
      </c>
      <c r="AI216">
        <v>39</v>
      </c>
      <c r="AJ216">
        <v>1508571.23</v>
      </c>
      <c r="AK216">
        <v>0</v>
      </c>
      <c r="AL216">
        <v>0</v>
      </c>
      <c r="AM216">
        <v>0</v>
      </c>
      <c r="AN216">
        <v>0</v>
      </c>
      <c r="AO216">
        <v>0</v>
      </c>
      <c r="AP216">
        <v>0</v>
      </c>
      <c r="AQ216">
        <v>0</v>
      </c>
      <c r="AR216">
        <v>0</v>
      </c>
      <c r="AS216">
        <v>115</v>
      </c>
      <c r="AT216">
        <v>1818909.72</v>
      </c>
      <c r="AU216">
        <v>1</v>
      </c>
      <c r="AV216">
        <v>8655.2000000000007</v>
      </c>
      <c r="AW216">
        <v>0</v>
      </c>
      <c r="AX216">
        <v>0</v>
      </c>
      <c r="AY216">
        <v>0</v>
      </c>
      <c r="AZ216">
        <v>0</v>
      </c>
      <c r="BA216">
        <v>0</v>
      </c>
      <c r="BB216">
        <v>0</v>
      </c>
    </row>
    <row r="217" spans="1:54" x14ac:dyDescent="0.25">
      <c r="B217" s="36" t="str">
        <f t="shared" si="12"/>
        <v>Highland2020-21</v>
      </c>
      <c r="C217" s="20" t="s">
        <v>17</v>
      </c>
      <c r="D217" s="14" t="s">
        <v>291</v>
      </c>
      <c r="E217">
        <v>0</v>
      </c>
      <c r="F217">
        <v>0</v>
      </c>
      <c r="G217">
        <v>0</v>
      </c>
      <c r="H217">
        <v>0</v>
      </c>
      <c r="I217">
        <v>0</v>
      </c>
      <c r="J217">
        <v>0</v>
      </c>
      <c r="K217">
        <v>0</v>
      </c>
      <c r="L217">
        <v>0</v>
      </c>
      <c r="M217">
        <v>0</v>
      </c>
      <c r="N217">
        <v>0</v>
      </c>
      <c r="O217">
        <v>0</v>
      </c>
      <c r="P217">
        <v>0</v>
      </c>
      <c r="Q217">
        <v>0</v>
      </c>
      <c r="R217">
        <v>0</v>
      </c>
      <c r="S217">
        <v>0</v>
      </c>
      <c r="T217">
        <v>0</v>
      </c>
      <c r="U217">
        <v>0</v>
      </c>
      <c r="V217">
        <v>0</v>
      </c>
      <c r="W217">
        <v>0</v>
      </c>
      <c r="X217">
        <v>0</v>
      </c>
      <c r="Y217">
        <v>0</v>
      </c>
      <c r="Z217">
        <v>0</v>
      </c>
      <c r="AA217">
        <v>0</v>
      </c>
      <c r="AB217">
        <v>0</v>
      </c>
      <c r="AC217">
        <v>0</v>
      </c>
      <c r="AD217">
        <v>0</v>
      </c>
      <c r="AE217">
        <v>0</v>
      </c>
      <c r="AF217">
        <v>0</v>
      </c>
      <c r="AG217">
        <v>0</v>
      </c>
      <c r="AH217">
        <v>0</v>
      </c>
      <c r="AI217">
        <v>0</v>
      </c>
      <c r="AJ217">
        <v>0</v>
      </c>
      <c r="AK217">
        <v>0</v>
      </c>
      <c r="AL217">
        <v>0</v>
      </c>
      <c r="AM217">
        <v>0</v>
      </c>
      <c r="AN217">
        <v>0</v>
      </c>
      <c r="AO217">
        <v>0</v>
      </c>
      <c r="AP217">
        <v>0</v>
      </c>
      <c r="AQ217">
        <v>0</v>
      </c>
      <c r="AR217">
        <v>0</v>
      </c>
      <c r="AS217">
        <v>0</v>
      </c>
      <c r="AT217">
        <v>0</v>
      </c>
      <c r="AU217">
        <v>0</v>
      </c>
      <c r="AV217">
        <v>0</v>
      </c>
      <c r="AW217">
        <v>0</v>
      </c>
      <c r="AX217">
        <v>0</v>
      </c>
      <c r="AY217">
        <v>0</v>
      </c>
      <c r="AZ217">
        <v>0</v>
      </c>
      <c r="BA217">
        <v>0</v>
      </c>
      <c r="BB217">
        <v>0</v>
      </c>
    </row>
    <row r="218" spans="1:54" x14ac:dyDescent="0.25">
      <c r="B218" s="36" t="str">
        <f t="shared" si="12"/>
        <v>Inverclyde2020-21</v>
      </c>
      <c r="C218" s="20" t="s">
        <v>18</v>
      </c>
      <c r="D218" s="14" t="s">
        <v>291</v>
      </c>
      <c r="E218">
        <v>0</v>
      </c>
      <c r="F218">
        <v>0</v>
      </c>
      <c r="G218">
        <v>0</v>
      </c>
      <c r="H218">
        <v>0</v>
      </c>
      <c r="I218">
        <v>0</v>
      </c>
      <c r="J218">
        <v>0</v>
      </c>
      <c r="K218">
        <v>0</v>
      </c>
      <c r="L218">
        <v>0</v>
      </c>
      <c r="M218">
        <v>0</v>
      </c>
      <c r="N218">
        <v>0</v>
      </c>
      <c r="O218">
        <v>0</v>
      </c>
      <c r="P218">
        <v>0</v>
      </c>
      <c r="Q218">
        <v>0</v>
      </c>
      <c r="R218">
        <v>0</v>
      </c>
      <c r="S218">
        <v>0</v>
      </c>
      <c r="T218">
        <v>0</v>
      </c>
      <c r="U218">
        <v>0</v>
      </c>
      <c r="V218">
        <v>0</v>
      </c>
      <c r="W218">
        <v>0</v>
      </c>
      <c r="X218">
        <v>0</v>
      </c>
      <c r="Y218">
        <v>0</v>
      </c>
      <c r="Z218">
        <v>0</v>
      </c>
      <c r="AA218">
        <v>0</v>
      </c>
      <c r="AB218">
        <v>0</v>
      </c>
      <c r="AC218">
        <v>0</v>
      </c>
      <c r="AD218">
        <v>0</v>
      </c>
      <c r="AE218">
        <v>0</v>
      </c>
      <c r="AF218">
        <v>0</v>
      </c>
      <c r="AG218">
        <v>0</v>
      </c>
      <c r="AH218">
        <v>0</v>
      </c>
      <c r="AI218">
        <v>0</v>
      </c>
      <c r="AJ218">
        <v>0</v>
      </c>
      <c r="AK218">
        <v>0</v>
      </c>
      <c r="AL218">
        <v>0</v>
      </c>
      <c r="AM218">
        <v>0</v>
      </c>
      <c r="AN218">
        <v>0</v>
      </c>
      <c r="AO218">
        <v>0</v>
      </c>
      <c r="AP218">
        <v>0</v>
      </c>
      <c r="AQ218">
        <v>0</v>
      </c>
      <c r="AR218">
        <v>0</v>
      </c>
      <c r="AS218">
        <v>0</v>
      </c>
      <c r="AT218">
        <v>0</v>
      </c>
      <c r="AU218">
        <v>0</v>
      </c>
      <c r="AV218">
        <v>0</v>
      </c>
      <c r="AW218">
        <v>0</v>
      </c>
      <c r="AX218">
        <v>0</v>
      </c>
      <c r="AY218">
        <v>0</v>
      </c>
      <c r="AZ218">
        <v>0</v>
      </c>
      <c r="BA218">
        <v>0</v>
      </c>
      <c r="BB218">
        <v>0</v>
      </c>
    </row>
    <row r="219" spans="1:54" x14ac:dyDescent="0.25">
      <c r="B219" s="36" t="str">
        <f t="shared" si="12"/>
        <v>Midlothian2020-21</v>
      </c>
      <c r="C219" s="20" t="s">
        <v>19</v>
      </c>
      <c r="D219" s="14" t="s">
        <v>291</v>
      </c>
      <c r="E219">
        <v>0</v>
      </c>
      <c r="F219" t="s">
        <v>226</v>
      </c>
      <c r="G219">
        <v>0</v>
      </c>
      <c r="H219" t="s">
        <v>226</v>
      </c>
      <c r="I219">
        <v>0</v>
      </c>
      <c r="J219" t="s">
        <v>226</v>
      </c>
      <c r="K219">
        <v>0</v>
      </c>
      <c r="L219" t="s">
        <v>226</v>
      </c>
      <c r="M219">
        <v>0</v>
      </c>
      <c r="N219" t="s">
        <v>226</v>
      </c>
      <c r="O219">
        <v>0</v>
      </c>
      <c r="P219" t="s">
        <v>226</v>
      </c>
      <c r="Q219">
        <v>0</v>
      </c>
      <c r="R219" t="s">
        <v>226</v>
      </c>
      <c r="S219">
        <v>0</v>
      </c>
      <c r="T219" t="s">
        <v>226</v>
      </c>
      <c r="U219">
        <v>0</v>
      </c>
      <c r="V219" t="s">
        <v>226</v>
      </c>
      <c r="W219">
        <v>0</v>
      </c>
      <c r="X219" t="s">
        <v>226</v>
      </c>
      <c r="Y219">
        <v>0</v>
      </c>
      <c r="Z219" t="s">
        <v>226</v>
      </c>
      <c r="AA219">
        <v>0</v>
      </c>
      <c r="AB219" t="s">
        <v>226</v>
      </c>
      <c r="AC219">
        <v>0</v>
      </c>
      <c r="AD219" t="s">
        <v>226</v>
      </c>
      <c r="AE219">
        <v>0</v>
      </c>
      <c r="AF219" t="s">
        <v>226</v>
      </c>
      <c r="AG219">
        <v>0</v>
      </c>
      <c r="AH219" t="s">
        <v>226</v>
      </c>
      <c r="AI219">
        <v>0</v>
      </c>
      <c r="AJ219" t="s">
        <v>226</v>
      </c>
      <c r="AK219">
        <v>0</v>
      </c>
      <c r="AL219" t="s">
        <v>226</v>
      </c>
      <c r="AM219">
        <v>0</v>
      </c>
      <c r="AN219" t="s">
        <v>226</v>
      </c>
      <c r="AO219">
        <v>0</v>
      </c>
      <c r="AP219" t="s">
        <v>226</v>
      </c>
      <c r="AQ219">
        <v>0</v>
      </c>
      <c r="AR219" t="s">
        <v>226</v>
      </c>
      <c r="AS219">
        <v>0</v>
      </c>
      <c r="AT219">
        <v>0</v>
      </c>
      <c r="AU219">
        <v>0</v>
      </c>
      <c r="AV219">
        <v>0</v>
      </c>
      <c r="AW219">
        <v>0</v>
      </c>
      <c r="AX219">
        <v>0</v>
      </c>
      <c r="AY219">
        <v>0</v>
      </c>
      <c r="AZ219">
        <v>0</v>
      </c>
      <c r="BA219">
        <v>0</v>
      </c>
      <c r="BB219">
        <v>0</v>
      </c>
    </row>
    <row r="220" spans="1:54" x14ac:dyDescent="0.25">
      <c r="B220" s="36" t="str">
        <f t="shared" si="12"/>
        <v>Moray2020-21</v>
      </c>
      <c r="C220" s="20" t="s">
        <v>20</v>
      </c>
      <c r="D220" s="14" t="s">
        <v>291</v>
      </c>
      <c r="E220">
        <v>0</v>
      </c>
      <c r="F220">
        <v>0</v>
      </c>
      <c r="G220">
        <v>0</v>
      </c>
      <c r="H220">
        <v>0</v>
      </c>
      <c r="I220">
        <v>0</v>
      </c>
      <c r="J220">
        <v>0</v>
      </c>
      <c r="K220">
        <v>0</v>
      </c>
      <c r="L220">
        <v>0</v>
      </c>
      <c r="M220">
        <v>0</v>
      </c>
      <c r="N220">
        <v>0</v>
      </c>
      <c r="O220">
        <v>0</v>
      </c>
      <c r="P220">
        <v>0</v>
      </c>
      <c r="Q220">
        <v>0</v>
      </c>
      <c r="R220">
        <v>0</v>
      </c>
      <c r="S220">
        <v>0</v>
      </c>
      <c r="T220">
        <v>0</v>
      </c>
      <c r="U220">
        <v>0</v>
      </c>
      <c r="V220">
        <v>0</v>
      </c>
      <c r="W220">
        <v>0</v>
      </c>
      <c r="X220">
        <v>0</v>
      </c>
      <c r="Y220">
        <v>0</v>
      </c>
      <c r="Z220">
        <v>0</v>
      </c>
      <c r="AA220">
        <v>0</v>
      </c>
      <c r="AB220">
        <v>0</v>
      </c>
      <c r="AC220">
        <v>0</v>
      </c>
      <c r="AD220">
        <v>0</v>
      </c>
      <c r="AE220">
        <v>0</v>
      </c>
      <c r="AF220">
        <v>0</v>
      </c>
      <c r="AG220">
        <v>0</v>
      </c>
      <c r="AH220">
        <v>0</v>
      </c>
      <c r="AI220">
        <v>0</v>
      </c>
      <c r="AJ220">
        <v>0</v>
      </c>
      <c r="AK220">
        <v>0</v>
      </c>
      <c r="AL220">
        <v>0</v>
      </c>
      <c r="AM220">
        <v>0</v>
      </c>
      <c r="AN220">
        <v>0</v>
      </c>
      <c r="AO220">
        <v>0</v>
      </c>
      <c r="AP220">
        <v>0</v>
      </c>
      <c r="AQ220">
        <v>0</v>
      </c>
      <c r="AR220">
        <v>0</v>
      </c>
      <c r="AS220">
        <v>0</v>
      </c>
      <c r="AT220">
        <v>0</v>
      </c>
      <c r="AU220">
        <v>0</v>
      </c>
      <c r="AV220">
        <v>0</v>
      </c>
      <c r="AW220">
        <v>0</v>
      </c>
      <c r="AX220">
        <v>0</v>
      </c>
      <c r="AY220">
        <v>0</v>
      </c>
      <c r="AZ220">
        <v>0</v>
      </c>
      <c r="BA220">
        <v>0</v>
      </c>
      <c r="BB220">
        <v>0</v>
      </c>
    </row>
    <row r="221" spans="1:54" ht="30.6" x14ac:dyDescent="0.25">
      <c r="B221" s="36" t="str">
        <f t="shared" si="12"/>
        <v>Na h-Eileanan Siar2020-21</v>
      </c>
      <c r="C221" s="20" t="s">
        <v>269</v>
      </c>
      <c r="D221" s="14" t="s">
        <v>291</v>
      </c>
      <c r="E221">
        <v>0</v>
      </c>
      <c r="F221">
        <v>0</v>
      </c>
      <c r="G221">
        <v>0</v>
      </c>
      <c r="H221">
        <v>0</v>
      </c>
      <c r="I221">
        <v>0</v>
      </c>
      <c r="J221">
        <v>0</v>
      </c>
      <c r="K221">
        <v>0</v>
      </c>
      <c r="L221">
        <v>0</v>
      </c>
      <c r="M221">
        <v>0</v>
      </c>
      <c r="N221">
        <v>0</v>
      </c>
      <c r="O221">
        <v>0</v>
      </c>
      <c r="P221">
        <v>0</v>
      </c>
      <c r="Q221">
        <v>0</v>
      </c>
      <c r="R221">
        <v>0</v>
      </c>
      <c r="S221">
        <v>0</v>
      </c>
      <c r="T221">
        <v>0</v>
      </c>
      <c r="U221">
        <v>0</v>
      </c>
      <c r="V221">
        <v>0</v>
      </c>
      <c r="W221">
        <v>0</v>
      </c>
      <c r="X221">
        <v>0</v>
      </c>
      <c r="Y221">
        <v>0</v>
      </c>
      <c r="Z221">
        <v>0</v>
      </c>
      <c r="AA221">
        <v>0</v>
      </c>
      <c r="AB221">
        <v>0</v>
      </c>
      <c r="AC221">
        <v>0</v>
      </c>
      <c r="AD221">
        <v>0</v>
      </c>
      <c r="AE221">
        <v>0</v>
      </c>
      <c r="AF221">
        <v>0</v>
      </c>
      <c r="AG221">
        <v>0</v>
      </c>
      <c r="AH221">
        <v>0</v>
      </c>
      <c r="AI221">
        <v>0</v>
      </c>
      <c r="AJ221">
        <v>0</v>
      </c>
      <c r="AK221">
        <v>0</v>
      </c>
      <c r="AL221">
        <v>0</v>
      </c>
      <c r="AM221">
        <v>0</v>
      </c>
      <c r="AN221">
        <v>0</v>
      </c>
      <c r="AO221">
        <v>0</v>
      </c>
      <c r="AP221">
        <v>0</v>
      </c>
      <c r="AQ221">
        <v>0</v>
      </c>
      <c r="AR221">
        <v>0</v>
      </c>
      <c r="AS221">
        <v>0</v>
      </c>
      <c r="AT221">
        <v>0</v>
      </c>
      <c r="AU221">
        <v>0</v>
      </c>
      <c r="AV221">
        <v>0</v>
      </c>
      <c r="AW221">
        <v>0</v>
      </c>
      <c r="AX221">
        <v>0</v>
      </c>
      <c r="AY221">
        <v>0</v>
      </c>
      <c r="AZ221">
        <v>0</v>
      </c>
      <c r="BA221">
        <v>0</v>
      </c>
      <c r="BB221">
        <v>0</v>
      </c>
    </row>
    <row r="222" spans="1:54" ht="20.399999999999999" x14ac:dyDescent="0.25">
      <c r="B222" s="36" t="str">
        <f t="shared" si="12"/>
        <v>North Ayrshire2020-21</v>
      </c>
      <c r="C222" s="20" t="s">
        <v>21</v>
      </c>
      <c r="D222" s="14" t="s">
        <v>291</v>
      </c>
      <c r="E222">
        <v>0</v>
      </c>
      <c r="F222">
        <v>0</v>
      </c>
      <c r="G222">
        <v>0</v>
      </c>
      <c r="H222">
        <v>0</v>
      </c>
      <c r="I222">
        <v>0</v>
      </c>
      <c r="J222">
        <v>0</v>
      </c>
      <c r="K222">
        <v>0</v>
      </c>
      <c r="L222">
        <v>0</v>
      </c>
      <c r="M222">
        <v>0</v>
      </c>
      <c r="N222">
        <v>0</v>
      </c>
      <c r="O222">
        <v>0</v>
      </c>
      <c r="P222">
        <v>0</v>
      </c>
      <c r="Q222">
        <v>0</v>
      </c>
      <c r="R222">
        <v>0</v>
      </c>
      <c r="S222">
        <v>0</v>
      </c>
      <c r="T222">
        <v>0</v>
      </c>
      <c r="U222">
        <v>0</v>
      </c>
      <c r="V222">
        <v>0</v>
      </c>
      <c r="W222">
        <v>0</v>
      </c>
      <c r="X222">
        <v>0</v>
      </c>
      <c r="Y222">
        <v>0</v>
      </c>
      <c r="Z222">
        <v>0</v>
      </c>
      <c r="AA222">
        <v>0</v>
      </c>
      <c r="AB222">
        <v>0</v>
      </c>
      <c r="AC222">
        <v>0</v>
      </c>
      <c r="AD222">
        <v>0</v>
      </c>
      <c r="AE222">
        <v>0</v>
      </c>
      <c r="AF222">
        <v>0</v>
      </c>
      <c r="AG222">
        <v>0</v>
      </c>
      <c r="AH222">
        <v>0</v>
      </c>
      <c r="AI222">
        <v>0</v>
      </c>
      <c r="AJ222">
        <v>0</v>
      </c>
      <c r="AK222">
        <v>0</v>
      </c>
      <c r="AL222">
        <v>0</v>
      </c>
      <c r="AM222">
        <v>0</v>
      </c>
      <c r="AN222">
        <v>0</v>
      </c>
      <c r="AO222">
        <v>0</v>
      </c>
      <c r="AP222">
        <v>0</v>
      </c>
      <c r="AQ222">
        <v>0</v>
      </c>
      <c r="AR222">
        <v>0</v>
      </c>
      <c r="AS222">
        <v>0</v>
      </c>
      <c r="AT222">
        <v>0</v>
      </c>
      <c r="AU222">
        <v>0</v>
      </c>
      <c r="AV222">
        <v>0</v>
      </c>
      <c r="AW222">
        <v>0</v>
      </c>
      <c r="AX222">
        <v>0</v>
      </c>
      <c r="AY222">
        <v>0</v>
      </c>
      <c r="AZ222">
        <v>0</v>
      </c>
      <c r="BA222">
        <v>0</v>
      </c>
      <c r="BB222">
        <v>0</v>
      </c>
    </row>
    <row r="223" spans="1:54" ht="20.399999999999999" x14ac:dyDescent="0.25">
      <c r="B223" s="36" t="str">
        <f t="shared" si="12"/>
        <v>North Lanarkshire2020-21</v>
      </c>
      <c r="C223" s="20" t="s">
        <v>22</v>
      </c>
      <c r="D223" s="14" t="s">
        <v>291</v>
      </c>
      <c r="E223">
        <v>0</v>
      </c>
      <c r="F223">
        <v>0</v>
      </c>
      <c r="G223">
        <v>0</v>
      </c>
      <c r="H223">
        <v>0</v>
      </c>
      <c r="I223">
        <v>0</v>
      </c>
      <c r="J223">
        <v>0</v>
      </c>
      <c r="K223">
        <v>0</v>
      </c>
      <c r="L223">
        <v>0</v>
      </c>
      <c r="M223">
        <v>0</v>
      </c>
      <c r="N223">
        <v>0</v>
      </c>
      <c r="O223">
        <v>0</v>
      </c>
      <c r="P223">
        <v>0</v>
      </c>
      <c r="Q223">
        <v>0</v>
      </c>
      <c r="R223">
        <v>0</v>
      </c>
      <c r="S223">
        <v>0</v>
      </c>
      <c r="T223">
        <v>0</v>
      </c>
      <c r="U223">
        <v>0</v>
      </c>
      <c r="V223">
        <v>0</v>
      </c>
      <c r="W223">
        <v>0</v>
      </c>
      <c r="X223">
        <v>0</v>
      </c>
      <c r="Y223">
        <v>0</v>
      </c>
      <c r="Z223">
        <v>0</v>
      </c>
      <c r="AA223">
        <v>0</v>
      </c>
      <c r="AB223">
        <v>0</v>
      </c>
      <c r="AC223">
        <v>0</v>
      </c>
      <c r="AD223">
        <v>0</v>
      </c>
      <c r="AE223">
        <v>0</v>
      </c>
      <c r="AF223">
        <v>0</v>
      </c>
      <c r="AG223">
        <v>0</v>
      </c>
      <c r="AH223">
        <v>0</v>
      </c>
      <c r="AI223">
        <v>0</v>
      </c>
      <c r="AJ223">
        <v>0</v>
      </c>
      <c r="AK223">
        <v>0</v>
      </c>
      <c r="AL223">
        <v>0</v>
      </c>
      <c r="AM223">
        <v>0</v>
      </c>
      <c r="AN223">
        <v>0</v>
      </c>
      <c r="AO223">
        <v>0</v>
      </c>
      <c r="AP223">
        <v>0</v>
      </c>
      <c r="AQ223">
        <v>0</v>
      </c>
      <c r="AR223">
        <v>0</v>
      </c>
      <c r="AS223">
        <v>0</v>
      </c>
      <c r="AT223">
        <v>0</v>
      </c>
      <c r="AU223">
        <v>0</v>
      </c>
      <c r="AV223">
        <v>0</v>
      </c>
      <c r="AW223">
        <v>0</v>
      </c>
      <c r="AX223">
        <v>0</v>
      </c>
      <c r="AY223">
        <v>0</v>
      </c>
      <c r="AZ223">
        <v>0</v>
      </c>
      <c r="BA223">
        <v>0</v>
      </c>
      <c r="BB223">
        <v>0</v>
      </c>
    </row>
    <row r="224" spans="1:54" x14ac:dyDescent="0.25">
      <c r="B224" s="36" t="str">
        <f t="shared" si="12"/>
        <v>Orkney2020-21</v>
      </c>
      <c r="C224" s="20" t="s">
        <v>23</v>
      </c>
      <c r="D224" s="14" t="s">
        <v>291</v>
      </c>
      <c r="E224">
        <v>0</v>
      </c>
      <c r="F224">
        <v>0</v>
      </c>
      <c r="G224">
        <v>0</v>
      </c>
      <c r="H224">
        <v>0</v>
      </c>
      <c r="I224">
        <v>0</v>
      </c>
      <c r="J224">
        <v>0</v>
      </c>
      <c r="K224">
        <v>0</v>
      </c>
      <c r="L224">
        <v>0</v>
      </c>
      <c r="M224">
        <v>0</v>
      </c>
      <c r="N224">
        <v>0</v>
      </c>
      <c r="O224">
        <v>0</v>
      </c>
      <c r="P224">
        <v>0</v>
      </c>
      <c r="Q224">
        <v>0</v>
      </c>
      <c r="R224">
        <v>0</v>
      </c>
      <c r="S224">
        <v>0</v>
      </c>
      <c r="T224">
        <v>0</v>
      </c>
      <c r="U224">
        <v>0</v>
      </c>
      <c r="V224">
        <v>0</v>
      </c>
      <c r="W224">
        <v>0</v>
      </c>
      <c r="X224">
        <v>0</v>
      </c>
      <c r="Y224">
        <v>0</v>
      </c>
      <c r="Z224">
        <v>0</v>
      </c>
      <c r="AA224">
        <v>0</v>
      </c>
      <c r="AB224">
        <v>0</v>
      </c>
      <c r="AC224">
        <v>0</v>
      </c>
      <c r="AD224">
        <v>0</v>
      </c>
      <c r="AE224">
        <v>0</v>
      </c>
      <c r="AF224">
        <v>0</v>
      </c>
      <c r="AG224">
        <v>0</v>
      </c>
      <c r="AH224">
        <v>0</v>
      </c>
      <c r="AI224">
        <v>0</v>
      </c>
      <c r="AJ224">
        <v>0</v>
      </c>
      <c r="AK224">
        <v>0</v>
      </c>
      <c r="AL224">
        <v>0</v>
      </c>
      <c r="AM224">
        <v>0</v>
      </c>
      <c r="AN224">
        <v>0</v>
      </c>
      <c r="AO224">
        <v>0</v>
      </c>
      <c r="AP224">
        <v>0</v>
      </c>
      <c r="AQ224">
        <v>0</v>
      </c>
      <c r="AR224">
        <v>0</v>
      </c>
      <c r="AS224">
        <v>0</v>
      </c>
      <c r="AT224">
        <v>0</v>
      </c>
      <c r="AU224">
        <v>0</v>
      </c>
      <c r="AV224">
        <v>0</v>
      </c>
      <c r="AW224">
        <v>0</v>
      </c>
      <c r="AX224">
        <v>0</v>
      </c>
      <c r="AY224">
        <v>0</v>
      </c>
      <c r="AZ224">
        <v>0</v>
      </c>
      <c r="BA224">
        <v>0</v>
      </c>
      <c r="BB224">
        <v>0</v>
      </c>
    </row>
    <row r="225" spans="2:54" ht="20.399999999999999" x14ac:dyDescent="0.25">
      <c r="B225" s="36" t="str">
        <f t="shared" si="12"/>
        <v>Perth &amp; Kinross2020-21</v>
      </c>
      <c r="C225" s="20" t="s">
        <v>24</v>
      </c>
      <c r="D225" s="14" t="s">
        <v>291</v>
      </c>
      <c r="E225">
        <v>0</v>
      </c>
      <c r="F225">
        <v>0</v>
      </c>
      <c r="G225">
        <v>0</v>
      </c>
      <c r="H225">
        <v>0</v>
      </c>
      <c r="I225">
        <v>0</v>
      </c>
      <c r="J225">
        <v>0</v>
      </c>
      <c r="K225">
        <v>0</v>
      </c>
      <c r="L225">
        <v>0</v>
      </c>
      <c r="M225">
        <v>0</v>
      </c>
      <c r="N225">
        <v>0</v>
      </c>
      <c r="O225">
        <v>0</v>
      </c>
      <c r="P225">
        <v>0</v>
      </c>
      <c r="Q225">
        <v>0</v>
      </c>
      <c r="R225">
        <v>0</v>
      </c>
      <c r="S225">
        <v>0</v>
      </c>
      <c r="T225">
        <v>0</v>
      </c>
      <c r="U225">
        <v>0</v>
      </c>
      <c r="V225">
        <v>0</v>
      </c>
      <c r="W225">
        <v>0</v>
      </c>
      <c r="X225">
        <v>0</v>
      </c>
      <c r="Y225">
        <v>0</v>
      </c>
      <c r="Z225">
        <v>0</v>
      </c>
      <c r="AA225">
        <v>0</v>
      </c>
      <c r="AB225">
        <v>0</v>
      </c>
      <c r="AC225">
        <v>0</v>
      </c>
      <c r="AD225">
        <v>0</v>
      </c>
      <c r="AE225">
        <v>0</v>
      </c>
      <c r="AF225">
        <v>0</v>
      </c>
      <c r="AG225">
        <v>0</v>
      </c>
      <c r="AH225">
        <v>0</v>
      </c>
      <c r="AI225">
        <v>0</v>
      </c>
      <c r="AJ225">
        <v>0</v>
      </c>
      <c r="AK225">
        <v>0</v>
      </c>
      <c r="AL225">
        <v>0</v>
      </c>
      <c r="AM225">
        <v>0</v>
      </c>
      <c r="AN225">
        <v>0</v>
      </c>
      <c r="AO225">
        <v>0</v>
      </c>
      <c r="AP225">
        <v>0</v>
      </c>
      <c r="AQ225">
        <v>0</v>
      </c>
      <c r="AR225">
        <v>0</v>
      </c>
      <c r="AS225">
        <v>0</v>
      </c>
      <c r="AT225">
        <v>0</v>
      </c>
      <c r="AU225">
        <v>0</v>
      </c>
      <c r="AV225">
        <v>0</v>
      </c>
      <c r="AW225">
        <v>0</v>
      </c>
      <c r="AX225">
        <v>0</v>
      </c>
      <c r="AY225">
        <v>0</v>
      </c>
      <c r="AZ225">
        <v>0</v>
      </c>
      <c r="BA225">
        <v>0</v>
      </c>
      <c r="BB225">
        <v>0</v>
      </c>
    </row>
    <row r="226" spans="2:54" ht="30.6" x14ac:dyDescent="0.25">
      <c r="B226" s="36" t="str">
        <f t="shared" si="12"/>
        <v>Renfrewshire2020-21</v>
      </c>
      <c r="C226" s="20" t="s">
        <v>25</v>
      </c>
      <c r="D226" s="14" t="s">
        <v>291</v>
      </c>
      <c r="E226">
        <v>0</v>
      </c>
      <c r="F226">
        <v>0</v>
      </c>
      <c r="G226">
        <v>0</v>
      </c>
      <c r="H226">
        <v>0</v>
      </c>
      <c r="I226">
        <v>0</v>
      </c>
      <c r="J226">
        <v>0</v>
      </c>
      <c r="K226">
        <v>0</v>
      </c>
      <c r="L226">
        <v>0</v>
      </c>
      <c r="M226">
        <v>0</v>
      </c>
      <c r="N226">
        <v>0</v>
      </c>
      <c r="O226">
        <v>0</v>
      </c>
      <c r="P226">
        <v>0</v>
      </c>
      <c r="Q226">
        <v>0</v>
      </c>
      <c r="R226">
        <v>0</v>
      </c>
      <c r="S226">
        <v>0</v>
      </c>
      <c r="T226">
        <v>0</v>
      </c>
      <c r="U226">
        <v>0</v>
      </c>
      <c r="V226">
        <v>0</v>
      </c>
      <c r="W226">
        <v>0</v>
      </c>
      <c r="X226">
        <v>0</v>
      </c>
      <c r="Y226">
        <v>0</v>
      </c>
      <c r="Z226">
        <v>0</v>
      </c>
      <c r="AA226">
        <v>0</v>
      </c>
      <c r="AB226">
        <v>0</v>
      </c>
      <c r="AC226">
        <v>0</v>
      </c>
      <c r="AD226">
        <v>0</v>
      </c>
      <c r="AE226">
        <v>0</v>
      </c>
      <c r="AF226">
        <v>0</v>
      </c>
      <c r="AG226">
        <v>0</v>
      </c>
      <c r="AH226">
        <v>0</v>
      </c>
      <c r="AI226">
        <v>0</v>
      </c>
      <c r="AJ226">
        <v>0</v>
      </c>
      <c r="AK226">
        <v>0</v>
      </c>
      <c r="AL226">
        <v>0</v>
      </c>
      <c r="AM226">
        <v>0</v>
      </c>
      <c r="AN226">
        <v>0</v>
      </c>
      <c r="AO226">
        <v>0</v>
      </c>
      <c r="AP226">
        <v>0</v>
      </c>
      <c r="AQ226">
        <v>0</v>
      </c>
      <c r="AR226">
        <v>0</v>
      </c>
      <c r="AS226">
        <v>0</v>
      </c>
      <c r="AT226">
        <v>0</v>
      </c>
      <c r="AU226">
        <v>0</v>
      </c>
      <c r="AV226">
        <v>0</v>
      </c>
      <c r="AW226">
        <v>0</v>
      </c>
      <c r="AX226">
        <v>0</v>
      </c>
      <c r="AY226">
        <v>0</v>
      </c>
      <c r="AZ226">
        <v>0</v>
      </c>
      <c r="BA226">
        <v>0</v>
      </c>
      <c r="BB226">
        <v>0</v>
      </c>
    </row>
    <row r="227" spans="2:54" ht="30.6" x14ac:dyDescent="0.25">
      <c r="B227" s="36" t="str">
        <f t="shared" si="12"/>
        <v>Scottish Borders, The2020-21</v>
      </c>
      <c r="C227" s="20" t="s">
        <v>26</v>
      </c>
      <c r="D227" s="14" t="s">
        <v>291</v>
      </c>
      <c r="E227">
        <v>0</v>
      </c>
      <c r="F227">
        <v>0</v>
      </c>
      <c r="G227">
        <v>0</v>
      </c>
      <c r="H227">
        <v>0</v>
      </c>
      <c r="I227">
        <v>0</v>
      </c>
      <c r="J227">
        <v>0</v>
      </c>
      <c r="K227">
        <v>0</v>
      </c>
      <c r="L227">
        <v>0</v>
      </c>
      <c r="M227">
        <v>0</v>
      </c>
      <c r="N227">
        <v>0</v>
      </c>
      <c r="O227">
        <v>0</v>
      </c>
      <c r="P227">
        <v>0</v>
      </c>
      <c r="Q227">
        <v>0</v>
      </c>
      <c r="R227">
        <v>0</v>
      </c>
      <c r="S227">
        <v>0</v>
      </c>
      <c r="T227">
        <v>0</v>
      </c>
      <c r="U227">
        <v>0</v>
      </c>
      <c r="V227">
        <v>0</v>
      </c>
      <c r="W227">
        <v>0</v>
      </c>
      <c r="X227">
        <v>0</v>
      </c>
      <c r="Y227">
        <v>0</v>
      </c>
      <c r="Z227">
        <v>0</v>
      </c>
      <c r="AA227">
        <v>0</v>
      </c>
      <c r="AB227">
        <v>0</v>
      </c>
      <c r="AC227">
        <v>0</v>
      </c>
      <c r="AD227">
        <v>0</v>
      </c>
      <c r="AE227">
        <v>0</v>
      </c>
      <c r="AF227">
        <v>0</v>
      </c>
      <c r="AG227">
        <v>0</v>
      </c>
      <c r="AH227">
        <v>0</v>
      </c>
      <c r="AI227">
        <v>0</v>
      </c>
      <c r="AJ227">
        <v>0</v>
      </c>
      <c r="AK227">
        <v>0</v>
      </c>
      <c r="AL227">
        <v>0</v>
      </c>
      <c r="AM227">
        <v>0</v>
      </c>
      <c r="AN227">
        <v>0</v>
      </c>
      <c r="AO227">
        <v>0</v>
      </c>
      <c r="AP227">
        <v>0</v>
      </c>
      <c r="AQ227">
        <v>0</v>
      </c>
      <c r="AR227">
        <v>0</v>
      </c>
      <c r="AS227">
        <v>0</v>
      </c>
      <c r="AT227">
        <v>0</v>
      </c>
      <c r="AU227">
        <v>0</v>
      </c>
      <c r="AV227">
        <v>0</v>
      </c>
      <c r="AW227">
        <v>0</v>
      </c>
      <c r="AX227">
        <v>0</v>
      </c>
      <c r="AY227">
        <v>0</v>
      </c>
      <c r="AZ227">
        <v>0</v>
      </c>
      <c r="BA227">
        <v>0</v>
      </c>
      <c r="BB227">
        <v>0</v>
      </c>
    </row>
    <row r="228" spans="2:54" x14ac:dyDescent="0.25">
      <c r="B228" s="36" t="str">
        <f t="shared" si="12"/>
        <v>Shetland2020-21</v>
      </c>
      <c r="C228" s="20" t="s">
        <v>27</v>
      </c>
      <c r="D228" s="14" t="s">
        <v>291</v>
      </c>
      <c r="E228">
        <v>0</v>
      </c>
      <c r="F228">
        <v>0</v>
      </c>
      <c r="G228">
        <v>0</v>
      </c>
      <c r="H228">
        <v>0</v>
      </c>
      <c r="I228">
        <v>0</v>
      </c>
      <c r="J228">
        <v>0</v>
      </c>
      <c r="K228">
        <v>0</v>
      </c>
      <c r="L228">
        <v>0</v>
      </c>
      <c r="M228">
        <v>0</v>
      </c>
      <c r="N228">
        <v>0</v>
      </c>
      <c r="O228">
        <v>0</v>
      </c>
      <c r="P228">
        <v>0</v>
      </c>
      <c r="Q228">
        <v>0</v>
      </c>
      <c r="R228">
        <v>0</v>
      </c>
      <c r="S228">
        <v>0</v>
      </c>
      <c r="T228">
        <v>0</v>
      </c>
      <c r="U228">
        <v>0</v>
      </c>
      <c r="V228">
        <v>0</v>
      </c>
      <c r="W228">
        <v>0</v>
      </c>
      <c r="X228">
        <v>0</v>
      </c>
      <c r="Y228">
        <v>0</v>
      </c>
      <c r="Z228">
        <v>0</v>
      </c>
      <c r="AA228">
        <v>0</v>
      </c>
      <c r="AB228">
        <v>0</v>
      </c>
      <c r="AC228">
        <v>0</v>
      </c>
      <c r="AD228">
        <v>0</v>
      </c>
      <c r="AE228">
        <v>0</v>
      </c>
      <c r="AF228">
        <v>0</v>
      </c>
      <c r="AG228">
        <v>0</v>
      </c>
      <c r="AH228">
        <v>0</v>
      </c>
      <c r="AI228">
        <v>0</v>
      </c>
      <c r="AJ228">
        <v>0</v>
      </c>
      <c r="AK228">
        <v>0</v>
      </c>
      <c r="AL228">
        <v>0</v>
      </c>
      <c r="AM228">
        <v>0</v>
      </c>
      <c r="AN228">
        <v>0</v>
      </c>
      <c r="AO228">
        <v>0</v>
      </c>
      <c r="AP228">
        <v>0</v>
      </c>
      <c r="AQ228">
        <v>0</v>
      </c>
      <c r="AR228">
        <v>0</v>
      </c>
      <c r="AS228">
        <v>0</v>
      </c>
      <c r="AT228">
        <v>0</v>
      </c>
      <c r="AU228">
        <v>0</v>
      </c>
      <c r="AV228">
        <v>0</v>
      </c>
      <c r="AW228">
        <v>0</v>
      </c>
      <c r="AX228">
        <v>0</v>
      </c>
      <c r="AY228">
        <v>0</v>
      </c>
      <c r="AZ228">
        <v>0</v>
      </c>
      <c r="BA228">
        <v>0</v>
      </c>
      <c r="BB228">
        <v>0</v>
      </c>
    </row>
    <row r="229" spans="2:54" ht="20.399999999999999" x14ac:dyDescent="0.25">
      <c r="B229" s="36" t="str">
        <f t="shared" si="12"/>
        <v>South Ayrshire2020-21</v>
      </c>
      <c r="C229" s="20" t="s">
        <v>28</v>
      </c>
      <c r="D229" s="14" t="s">
        <v>291</v>
      </c>
      <c r="E229">
        <v>0</v>
      </c>
      <c r="F229">
        <v>0</v>
      </c>
      <c r="G229">
        <v>0</v>
      </c>
      <c r="H229">
        <v>0</v>
      </c>
      <c r="I229">
        <v>0</v>
      </c>
      <c r="J229">
        <v>0</v>
      </c>
      <c r="K229">
        <v>0</v>
      </c>
      <c r="L229">
        <v>0</v>
      </c>
      <c r="M229">
        <v>0</v>
      </c>
      <c r="N229">
        <v>0</v>
      </c>
      <c r="O229">
        <v>0</v>
      </c>
      <c r="P229">
        <v>0</v>
      </c>
      <c r="Q229">
        <v>0</v>
      </c>
      <c r="R229">
        <v>0</v>
      </c>
      <c r="S229">
        <v>0</v>
      </c>
      <c r="T229">
        <v>0</v>
      </c>
      <c r="U229">
        <v>0</v>
      </c>
      <c r="V229">
        <v>0</v>
      </c>
      <c r="W229">
        <v>0</v>
      </c>
      <c r="X229">
        <v>0</v>
      </c>
      <c r="Y229">
        <v>0</v>
      </c>
      <c r="Z229">
        <v>0</v>
      </c>
      <c r="AA229">
        <v>0</v>
      </c>
      <c r="AB229">
        <v>0</v>
      </c>
      <c r="AC229">
        <v>0</v>
      </c>
      <c r="AD229">
        <v>0</v>
      </c>
      <c r="AE229">
        <v>0</v>
      </c>
      <c r="AF229">
        <v>0</v>
      </c>
      <c r="AG229">
        <v>0</v>
      </c>
      <c r="AH229">
        <v>0</v>
      </c>
      <c r="AI229">
        <v>0</v>
      </c>
      <c r="AJ229">
        <v>0</v>
      </c>
      <c r="AK229">
        <v>0</v>
      </c>
      <c r="AL229">
        <v>0</v>
      </c>
      <c r="AM229">
        <v>0</v>
      </c>
      <c r="AN229">
        <v>0</v>
      </c>
      <c r="AO229">
        <v>0</v>
      </c>
      <c r="AP229">
        <v>0</v>
      </c>
      <c r="AQ229">
        <v>0</v>
      </c>
      <c r="AR229">
        <v>0</v>
      </c>
      <c r="AS229">
        <v>0</v>
      </c>
      <c r="AT229">
        <v>0</v>
      </c>
      <c r="AU229">
        <v>0</v>
      </c>
      <c r="AV229">
        <v>0</v>
      </c>
      <c r="AW229">
        <v>0</v>
      </c>
      <c r="AX229">
        <v>0</v>
      </c>
      <c r="AY229">
        <v>0</v>
      </c>
      <c r="AZ229">
        <v>0</v>
      </c>
      <c r="BA229">
        <v>0</v>
      </c>
      <c r="BB229">
        <v>0</v>
      </c>
    </row>
    <row r="230" spans="2:54" ht="20.399999999999999" x14ac:dyDescent="0.25">
      <c r="B230" s="36" t="str">
        <f t="shared" si="12"/>
        <v>South Lanarkshire2020-21</v>
      </c>
      <c r="C230" s="20" t="s">
        <v>29</v>
      </c>
      <c r="D230" s="14" t="s">
        <v>291</v>
      </c>
      <c r="E230">
        <v>7</v>
      </c>
      <c r="F230">
        <v>23590</v>
      </c>
      <c r="G230">
        <v>0</v>
      </c>
      <c r="H230">
        <v>0</v>
      </c>
      <c r="I230">
        <v>0</v>
      </c>
      <c r="J230">
        <v>0</v>
      </c>
      <c r="K230">
        <v>0</v>
      </c>
      <c r="L230">
        <v>0</v>
      </c>
      <c r="M230">
        <v>0</v>
      </c>
      <c r="N230">
        <v>0</v>
      </c>
      <c r="O230">
        <v>0</v>
      </c>
      <c r="P230">
        <v>0</v>
      </c>
      <c r="Q230">
        <v>0</v>
      </c>
      <c r="R230">
        <v>0</v>
      </c>
      <c r="S230">
        <v>0</v>
      </c>
      <c r="T230">
        <v>0</v>
      </c>
      <c r="U230">
        <v>0</v>
      </c>
      <c r="V230">
        <v>0</v>
      </c>
      <c r="W230">
        <v>0</v>
      </c>
      <c r="X230">
        <v>0</v>
      </c>
      <c r="Y230">
        <v>0</v>
      </c>
      <c r="Z230">
        <v>0</v>
      </c>
      <c r="AA230">
        <v>0</v>
      </c>
      <c r="AB230">
        <v>0</v>
      </c>
      <c r="AC230">
        <v>0</v>
      </c>
      <c r="AD230">
        <v>0</v>
      </c>
      <c r="AE230">
        <v>0</v>
      </c>
      <c r="AF230">
        <v>0</v>
      </c>
      <c r="AG230">
        <v>0</v>
      </c>
      <c r="AH230">
        <v>0</v>
      </c>
      <c r="AI230">
        <v>0</v>
      </c>
      <c r="AJ230">
        <v>0</v>
      </c>
      <c r="AK230">
        <v>0</v>
      </c>
      <c r="AL230">
        <v>0</v>
      </c>
      <c r="AM230">
        <v>0</v>
      </c>
      <c r="AN230">
        <v>0</v>
      </c>
      <c r="AO230">
        <v>0</v>
      </c>
      <c r="AP230">
        <v>0</v>
      </c>
      <c r="AQ230">
        <v>0</v>
      </c>
      <c r="AR230">
        <v>0</v>
      </c>
      <c r="AS230">
        <v>7</v>
      </c>
      <c r="AT230">
        <v>23590</v>
      </c>
      <c r="AU230">
        <v>0</v>
      </c>
      <c r="AV230">
        <v>0</v>
      </c>
      <c r="AW230">
        <v>0</v>
      </c>
      <c r="AX230">
        <v>0</v>
      </c>
      <c r="AY230">
        <v>0</v>
      </c>
      <c r="AZ230">
        <v>0</v>
      </c>
      <c r="BA230">
        <v>0</v>
      </c>
      <c r="BB230">
        <v>0</v>
      </c>
    </row>
    <row r="231" spans="2:54" x14ac:dyDescent="0.25">
      <c r="B231" s="36" t="str">
        <f t="shared" si="12"/>
        <v>Stirling2020-21</v>
      </c>
      <c r="C231" s="20" t="s">
        <v>30</v>
      </c>
      <c r="D231" s="14" t="s">
        <v>291</v>
      </c>
      <c r="E231">
        <v>0</v>
      </c>
      <c r="F231">
        <v>0</v>
      </c>
      <c r="G231">
        <v>0</v>
      </c>
      <c r="H231">
        <v>0</v>
      </c>
      <c r="I231">
        <v>0</v>
      </c>
      <c r="J231">
        <v>0</v>
      </c>
      <c r="K231">
        <v>0</v>
      </c>
      <c r="L231">
        <v>0</v>
      </c>
      <c r="M231">
        <v>0</v>
      </c>
      <c r="N231">
        <v>0</v>
      </c>
      <c r="O231">
        <v>0</v>
      </c>
      <c r="P231">
        <v>0</v>
      </c>
      <c r="Q231">
        <v>0</v>
      </c>
      <c r="R231">
        <v>0</v>
      </c>
      <c r="S231">
        <v>0</v>
      </c>
      <c r="T231">
        <v>0</v>
      </c>
      <c r="U231">
        <v>0</v>
      </c>
      <c r="V231">
        <v>0</v>
      </c>
      <c r="W231">
        <v>0</v>
      </c>
      <c r="X231">
        <v>0</v>
      </c>
      <c r="Y231">
        <v>0</v>
      </c>
      <c r="Z231">
        <v>0</v>
      </c>
      <c r="AA231">
        <v>0</v>
      </c>
      <c r="AB231">
        <v>0</v>
      </c>
      <c r="AC231">
        <v>0</v>
      </c>
      <c r="AD231">
        <v>0</v>
      </c>
      <c r="AE231">
        <v>0</v>
      </c>
      <c r="AF231">
        <v>0</v>
      </c>
      <c r="AG231">
        <v>0</v>
      </c>
      <c r="AH231">
        <v>0</v>
      </c>
      <c r="AI231">
        <v>0</v>
      </c>
      <c r="AJ231">
        <v>0</v>
      </c>
      <c r="AK231">
        <v>0</v>
      </c>
      <c r="AL231">
        <v>0</v>
      </c>
      <c r="AM231">
        <v>0</v>
      </c>
      <c r="AN231">
        <v>0</v>
      </c>
      <c r="AO231">
        <v>0</v>
      </c>
      <c r="AP231">
        <v>0</v>
      </c>
      <c r="AQ231">
        <v>0</v>
      </c>
      <c r="AR231">
        <v>0</v>
      </c>
      <c r="AS231">
        <v>0</v>
      </c>
      <c r="AT231">
        <v>0</v>
      </c>
      <c r="AU231">
        <v>0</v>
      </c>
      <c r="AV231">
        <v>0</v>
      </c>
      <c r="AW231">
        <v>0</v>
      </c>
      <c r="AX231">
        <v>0</v>
      </c>
      <c r="AY231">
        <v>0</v>
      </c>
      <c r="AZ231">
        <v>0</v>
      </c>
      <c r="BA231">
        <v>0</v>
      </c>
      <c r="BB231">
        <v>0</v>
      </c>
    </row>
    <row r="232" spans="2:54" ht="30.6" x14ac:dyDescent="0.25">
      <c r="B232" s="36" t="str">
        <f t="shared" si="12"/>
        <v>West Dunbartonshire2020-21</v>
      </c>
      <c r="C232" s="20" t="s">
        <v>31</v>
      </c>
      <c r="D232" s="14" t="s">
        <v>291</v>
      </c>
      <c r="E232">
        <v>0</v>
      </c>
      <c r="F232">
        <v>0</v>
      </c>
      <c r="G232">
        <v>0</v>
      </c>
      <c r="H232">
        <v>0</v>
      </c>
      <c r="I232">
        <v>0</v>
      </c>
      <c r="J232">
        <v>0</v>
      </c>
      <c r="K232">
        <v>0</v>
      </c>
      <c r="L232">
        <v>0</v>
      </c>
      <c r="M232">
        <v>0</v>
      </c>
      <c r="N232">
        <v>0</v>
      </c>
      <c r="O232">
        <v>0</v>
      </c>
      <c r="P232">
        <v>0</v>
      </c>
      <c r="Q232">
        <v>0</v>
      </c>
      <c r="R232">
        <v>0</v>
      </c>
      <c r="S232">
        <v>0</v>
      </c>
      <c r="T232">
        <v>0</v>
      </c>
      <c r="U232">
        <v>0</v>
      </c>
      <c r="V232">
        <v>0</v>
      </c>
      <c r="W232">
        <v>0</v>
      </c>
      <c r="X232">
        <v>0</v>
      </c>
      <c r="Y232">
        <v>0</v>
      </c>
      <c r="Z232">
        <v>0</v>
      </c>
      <c r="AA232">
        <v>0</v>
      </c>
      <c r="AB232">
        <v>0</v>
      </c>
      <c r="AC232">
        <v>0</v>
      </c>
      <c r="AD232">
        <v>0</v>
      </c>
      <c r="AE232">
        <v>0</v>
      </c>
      <c r="AF232">
        <v>0</v>
      </c>
      <c r="AG232">
        <v>0</v>
      </c>
      <c r="AH232">
        <v>0</v>
      </c>
      <c r="AI232">
        <v>0</v>
      </c>
      <c r="AJ232">
        <v>0</v>
      </c>
      <c r="AK232">
        <v>0</v>
      </c>
      <c r="AL232">
        <v>0</v>
      </c>
      <c r="AM232">
        <v>0</v>
      </c>
      <c r="AN232">
        <v>0</v>
      </c>
      <c r="AO232">
        <v>0</v>
      </c>
      <c r="AP232">
        <v>0</v>
      </c>
      <c r="AQ232">
        <v>0</v>
      </c>
      <c r="AR232">
        <v>0</v>
      </c>
      <c r="AS232">
        <v>0</v>
      </c>
      <c r="AT232">
        <v>0</v>
      </c>
      <c r="AU232">
        <v>0</v>
      </c>
      <c r="AV232">
        <v>0</v>
      </c>
      <c r="AW232">
        <v>0</v>
      </c>
      <c r="AX232">
        <v>0</v>
      </c>
      <c r="AY232">
        <v>0</v>
      </c>
      <c r="AZ232">
        <v>0</v>
      </c>
      <c r="BA232">
        <v>0</v>
      </c>
      <c r="BB232">
        <v>0</v>
      </c>
    </row>
    <row r="233" spans="2:54" ht="20.399999999999999" x14ac:dyDescent="0.25">
      <c r="B233" s="36" t="str">
        <f t="shared" si="12"/>
        <v>West Lothian2020-21</v>
      </c>
      <c r="C233" s="21" t="s">
        <v>32</v>
      </c>
      <c r="D233" s="14" t="s">
        <v>291</v>
      </c>
      <c r="E233">
        <v>0</v>
      </c>
      <c r="F233">
        <v>0</v>
      </c>
      <c r="G233">
        <v>0</v>
      </c>
      <c r="H233">
        <v>0</v>
      </c>
      <c r="I233">
        <v>0</v>
      </c>
      <c r="J233">
        <v>0</v>
      </c>
      <c r="K233">
        <v>0</v>
      </c>
      <c r="L233">
        <v>0</v>
      </c>
      <c r="M233">
        <v>0</v>
      </c>
      <c r="N233">
        <v>0</v>
      </c>
      <c r="O233">
        <v>0</v>
      </c>
      <c r="P233">
        <v>0</v>
      </c>
      <c r="Q233">
        <v>0</v>
      </c>
      <c r="R233">
        <v>0</v>
      </c>
      <c r="S233">
        <v>0</v>
      </c>
      <c r="T233">
        <v>0</v>
      </c>
      <c r="U233">
        <v>0</v>
      </c>
      <c r="V233">
        <v>0</v>
      </c>
      <c r="W233">
        <v>0</v>
      </c>
      <c r="X233">
        <v>0</v>
      </c>
      <c r="Y233">
        <v>0</v>
      </c>
      <c r="Z233">
        <v>0</v>
      </c>
      <c r="AA233">
        <v>0</v>
      </c>
      <c r="AB233">
        <v>0</v>
      </c>
      <c r="AC233">
        <v>0</v>
      </c>
      <c r="AD233">
        <v>0</v>
      </c>
      <c r="AE233">
        <v>0</v>
      </c>
      <c r="AF233">
        <v>0</v>
      </c>
      <c r="AG233">
        <v>0</v>
      </c>
      <c r="AH233">
        <v>0</v>
      </c>
      <c r="AI233">
        <v>0</v>
      </c>
      <c r="AJ233">
        <v>0</v>
      </c>
      <c r="AK233">
        <v>0</v>
      </c>
      <c r="AL233">
        <v>0</v>
      </c>
      <c r="AM233">
        <v>0</v>
      </c>
      <c r="AN233">
        <v>0</v>
      </c>
      <c r="AO233">
        <v>0</v>
      </c>
      <c r="AP233">
        <v>0</v>
      </c>
      <c r="AQ233">
        <v>0</v>
      </c>
      <c r="AR233">
        <v>0</v>
      </c>
      <c r="AS233">
        <v>0</v>
      </c>
      <c r="AT233">
        <v>0</v>
      </c>
      <c r="AU233">
        <v>0</v>
      </c>
      <c r="AV233">
        <v>0</v>
      </c>
      <c r="AW233">
        <v>0</v>
      </c>
      <c r="AX233">
        <v>0</v>
      </c>
      <c r="AY233">
        <v>0</v>
      </c>
      <c r="AZ233">
        <v>0</v>
      </c>
      <c r="BA233">
        <v>0</v>
      </c>
      <c r="BB233">
        <v>0</v>
      </c>
    </row>
    <row r="234" spans="2:54" x14ac:dyDescent="0.25">
      <c r="B234" s="16" t="str">
        <f t="shared" si="12"/>
        <v>Scotland2020-21</v>
      </c>
      <c r="C234" s="17" t="s">
        <v>33</v>
      </c>
      <c r="D234" s="14" t="s">
        <v>291</v>
      </c>
      <c r="E234" s="16">
        <f>SUM(E202:E233)</f>
        <v>40</v>
      </c>
      <c r="F234" s="16">
        <f t="shared" ref="F234:BB234" si="13">SUM(F202:F233)</f>
        <v>187303.28</v>
      </c>
      <c r="G234" s="16">
        <f t="shared" si="13"/>
        <v>1</v>
      </c>
      <c r="H234" s="16">
        <f t="shared" si="13"/>
        <v>8655.2000000000007</v>
      </c>
      <c r="I234" s="16">
        <f t="shared" si="13"/>
        <v>0</v>
      </c>
      <c r="J234" s="16">
        <f t="shared" si="13"/>
        <v>0</v>
      </c>
      <c r="K234" s="16">
        <f t="shared" si="13"/>
        <v>0</v>
      </c>
      <c r="L234" s="16">
        <f t="shared" si="13"/>
        <v>0</v>
      </c>
      <c r="M234" s="16">
        <f t="shared" si="13"/>
        <v>0</v>
      </c>
      <c r="N234" s="16">
        <f t="shared" si="13"/>
        <v>0</v>
      </c>
      <c r="O234" s="16">
        <f t="shared" si="13"/>
        <v>0</v>
      </c>
      <c r="P234" s="16">
        <f t="shared" si="13"/>
        <v>0</v>
      </c>
      <c r="Q234" s="16">
        <f t="shared" si="13"/>
        <v>0</v>
      </c>
      <c r="R234" s="16">
        <f t="shared" si="13"/>
        <v>0</v>
      </c>
      <c r="S234" s="16">
        <f t="shared" si="13"/>
        <v>0</v>
      </c>
      <c r="T234" s="16">
        <f t="shared" si="13"/>
        <v>0</v>
      </c>
      <c r="U234" s="16">
        <f t="shared" si="13"/>
        <v>0</v>
      </c>
      <c r="V234" s="16">
        <f t="shared" si="13"/>
        <v>0</v>
      </c>
      <c r="W234" s="16">
        <f t="shared" si="13"/>
        <v>0</v>
      </c>
      <c r="X234" s="16">
        <f t="shared" si="13"/>
        <v>0</v>
      </c>
      <c r="Y234" s="16">
        <f t="shared" si="13"/>
        <v>66</v>
      </c>
      <c r="Z234" s="16">
        <f t="shared" si="13"/>
        <v>210800.21000000002</v>
      </c>
      <c r="AA234" s="16">
        <f t="shared" si="13"/>
        <v>0</v>
      </c>
      <c r="AB234" s="16">
        <f t="shared" si="13"/>
        <v>0</v>
      </c>
      <c r="AC234" s="16">
        <f t="shared" si="13"/>
        <v>0</v>
      </c>
      <c r="AD234" s="16">
        <f t="shared" si="13"/>
        <v>0</v>
      </c>
      <c r="AE234" s="16">
        <f t="shared" si="13"/>
        <v>1</v>
      </c>
      <c r="AF234" s="16">
        <f t="shared" si="13"/>
        <v>410</v>
      </c>
      <c r="AG234" s="16">
        <f t="shared" si="13"/>
        <v>0</v>
      </c>
      <c r="AH234" s="16">
        <f t="shared" si="13"/>
        <v>0</v>
      </c>
      <c r="AI234" s="16">
        <f t="shared" si="13"/>
        <v>5609</v>
      </c>
      <c r="AJ234" s="16">
        <f t="shared" si="13"/>
        <v>2061187.23</v>
      </c>
      <c r="AK234" s="16">
        <f t="shared" si="13"/>
        <v>0</v>
      </c>
      <c r="AL234" s="16">
        <f t="shared" si="13"/>
        <v>0</v>
      </c>
      <c r="AM234" s="16">
        <f t="shared" si="13"/>
        <v>0</v>
      </c>
      <c r="AN234" s="16">
        <f t="shared" si="13"/>
        <v>0</v>
      </c>
      <c r="AO234" s="16">
        <f t="shared" si="13"/>
        <v>0</v>
      </c>
      <c r="AP234" s="16">
        <f t="shared" si="13"/>
        <v>0</v>
      </c>
      <c r="AQ234" s="16">
        <f t="shared" si="13"/>
        <v>0</v>
      </c>
      <c r="AR234" s="16">
        <f t="shared" si="13"/>
        <v>0</v>
      </c>
      <c r="AS234" s="16">
        <f t="shared" si="13"/>
        <v>5715</v>
      </c>
      <c r="AT234" s="16">
        <f t="shared" si="13"/>
        <v>2459290.7199999997</v>
      </c>
      <c r="AU234" s="16">
        <f t="shared" si="13"/>
        <v>1</v>
      </c>
      <c r="AV234" s="16">
        <f t="shared" si="13"/>
        <v>8655.2000000000007</v>
      </c>
      <c r="AW234" s="16">
        <f t="shared" si="13"/>
        <v>0</v>
      </c>
      <c r="AX234" s="16">
        <f t="shared" si="13"/>
        <v>0</v>
      </c>
      <c r="AY234" s="16">
        <f t="shared" si="13"/>
        <v>1</v>
      </c>
      <c r="AZ234" s="16">
        <f t="shared" si="13"/>
        <v>410</v>
      </c>
      <c r="BA234" s="16">
        <f t="shared" si="13"/>
        <v>0</v>
      </c>
      <c r="BB234" s="16">
        <f t="shared" si="13"/>
        <v>0</v>
      </c>
    </row>
    <row r="235" spans="2:54" x14ac:dyDescent="0.25">
      <c r="B235" s="16" t="str">
        <f t="shared" si="12"/>
        <v>Aberdeen City2021-22</v>
      </c>
      <c r="C235" t="s">
        <v>1</v>
      </c>
      <c r="D235" t="s">
        <v>295</v>
      </c>
      <c r="E235">
        <v>0</v>
      </c>
      <c r="F235">
        <v>0</v>
      </c>
      <c r="G235">
        <v>0</v>
      </c>
      <c r="H235">
        <v>0</v>
      </c>
      <c r="I235">
        <v>0</v>
      </c>
      <c r="J235">
        <v>0</v>
      </c>
      <c r="K235">
        <v>0</v>
      </c>
      <c r="L235">
        <v>0</v>
      </c>
      <c r="M235">
        <v>0</v>
      </c>
      <c r="N235">
        <v>0</v>
      </c>
      <c r="O235">
        <v>0</v>
      </c>
      <c r="P235">
        <v>0</v>
      </c>
      <c r="Q235">
        <v>0</v>
      </c>
      <c r="R235">
        <v>0</v>
      </c>
      <c r="S235">
        <v>0</v>
      </c>
      <c r="T235">
        <v>0</v>
      </c>
      <c r="U235">
        <v>0</v>
      </c>
      <c r="V235">
        <v>0</v>
      </c>
      <c r="W235">
        <v>0</v>
      </c>
      <c r="X235">
        <v>0</v>
      </c>
      <c r="Y235">
        <v>8</v>
      </c>
      <c r="Z235">
        <v>66500</v>
      </c>
      <c r="AA235">
        <v>0</v>
      </c>
      <c r="AB235">
        <v>0</v>
      </c>
      <c r="AC235">
        <v>0</v>
      </c>
      <c r="AD235">
        <v>0</v>
      </c>
      <c r="AE235">
        <v>0</v>
      </c>
      <c r="AF235">
        <v>0</v>
      </c>
      <c r="AG235">
        <v>0</v>
      </c>
      <c r="AH235">
        <v>0</v>
      </c>
      <c r="AI235">
        <v>0</v>
      </c>
      <c r="AJ235">
        <v>0</v>
      </c>
      <c r="AK235">
        <v>0</v>
      </c>
      <c r="AL235">
        <v>0</v>
      </c>
      <c r="AM235">
        <v>0</v>
      </c>
      <c r="AN235">
        <v>0</v>
      </c>
      <c r="AO235">
        <v>0</v>
      </c>
      <c r="AP235">
        <v>0</v>
      </c>
      <c r="AQ235">
        <v>0</v>
      </c>
      <c r="AR235">
        <v>0</v>
      </c>
      <c r="AS235">
        <v>8</v>
      </c>
      <c r="AT235">
        <v>66500</v>
      </c>
      <c r="AU235">
        <v>0</v>
      </c>
      <c r="AV235">
        <v>0</v>
      </c>
      <c r="AW235">
        <v>0</v>
      </c>
      <c r="AX235">
        <v>0</v>
      </c>
      <c r="AY235">
        <v>0</v>
      </c>
      <c r="AZ235">
        <v>0</v>
      </c>
      <c r="BA235">
        <v>0</v>
      </c>
      <c r="BB235">
        <v>0</v>
      </c>
    </row>
    <row r="236" spans="2:54" x14ac:dyDescent="0.25">
      <c r="B236" s="16" t="str">
        <f t="shared" si="12"/>
        <v>Aberdeenshire2021-22</v>
      </c>
      <c r="C236" t="s">
        <v>2</v>
      </c>
      <c r="D236" t="s">
        <v>295</v>
      </c>
      <c r="E236">
        <v>0</v>
      </c>
      <c r="F236">
        <v>0</v>
      </c>
      <c r="G236">
        <v>0</v>
      </c>
      <c r="H236">
        <v>0</v>
      </c>
      <c r="I236">
        <v>0</v>
      </c>
      <c r="J236">
        <v>0</v>
      </c>
      <c r="K236">
        <v>0</v>
      </c>
      <c r="L236">
        <v>0</v>
      </c>
      <c r="M236">
        <v>0</v>
      </c>
      <c r="N236">
        <v>0</v>
      </c>
      <c r="O236">
        <v>0</v>
      </c>
      <c r="P236">
        <v>0</v>
      </c>
      <c r="Q236">
        <v>0</v>
      </c>
      <c r="R236">
        <v>0</v>
      </c>
      <c r="S236">
        <v>0</v>
      </c>
      <c r="T236">
        <v>0</v>
      </c>
      <c r="U236">
        <v>0</v>
      </c>
      <c r="V236">
        <v>0</v>
      </c>
      <c r="W236">
        <v>0</v>
      </c>
      <c r="X236">
        <v>0</v>
      </c>
      <c r="Y236">
        <v>0</v>
      </c>
      <c r="Z236">
        <v>0</v>
      </c>
      <c r="AA236">
        <v>0</v>
      </c>
      <c r="AB236">
        <v>0</v>
      </c>
      <c r="AC236">
        <v>0</v>
      </c>
      <c r="AD236">
        <v>0</v>
      </c>
      <c r="AE236">
        <v>0</v>
      </c>
      <c r="AF236">
        <v>0</v>
      </c>
      <c r="AG236">
        <v>0</v>
      </c>
      <c r="AH236">
        <v>0</v>
      </c>
      <c r="AI236">
        <v>0</v>
      </c>
      <c r="AJ236">
        <v>0</v>
      </c>
      <c r="AK236">
        <v>0</v>
      </c>
      <c r="AL236">
        <v>0</v>
      </c>
      <c r="AM236">
        <v>0</v>
      </c>
      <c r="AN236">
        <v>0</v>
      </c>
      <c r="AO236">
        <v>0</v>
      </c>
      <c r="AP236">
        <v>0</v>
      </c>
      <c r="AQ236">
        <v>0</v>
      </c>
      <c r="AR236">
        <v>0</v>
      </c>
      <c r="AS236">
        <v>0</v>
      </c>
      <c r="AT236">
        <v>0</v>
      </c>
      <c r="AU236">
        <v>0</v>
      </c>
      <c r="AV236">
        <v>0</v>
      </c>
      <c r="AW236">
        <v>0</v>
      </c>
      <c r="AX236">
        <v>0</v>
      </c>
      <c r="AY236">
        <v>0</v>
      </c>
      <c r="AZ236">
        <v>0</v>
      </c>
      <c r="BA236">
        <v>0</v>
      </c>
      <c r="BB236">
        <v>0</v>
      </c>
    </row>
    <row r="237" spans="2:54" x14ac:dyDescent="0.25">
      <c r="B237" s="16" t="str">
        <f t="shared" si="12"/>
        <v>Angus2021-22</v>
      </c>
      <c r="C237" t="s">
        <v>3</v>
      </c>
      <c r="D237" t="s">
        <v>295</v>
      </c>
      <c r="E237">
        <v>0</v>
      </c>
      <c r="F237">
        <v>0</v>
      </c>
      <c r="G237">
        <v>0</v>
      </c>
      <c r="H237">
        <v>0</v>
      </c>
      <c r="I237">
        <v>0</v>
      </c>
      <c r="J237">
        <v>0</v>
      </c>
      <c r="K237">
        <v>0</v>
      </c>
      <c r="L237">
        <v>0</v>
      </c>
      <c r="M237">
        <v>0</v>
      </c>
      <c r="N237">
        <v>0</v>
      </c>
      <c r="O237">
        <v>0</v>
      </c>
      <c r="P237">
        <v>0</v>
      </c>
      <c r="Q237">
        <v>0</v>
      </c>
      <c r="R237">
        <v>0</v>
      </c>
      <c r="S237">
        <v>0</v>
      </c>
      <c r="T237">
        <v>0</v>
      </c>
      <c r="U237">
        <v>0</v>
      </c>
      <c r="V237">
        <v>0</v>
      </c>
      <c r="W237">
        <v>0</v>
      </c>
      <c r="X237">
        <v>0</v>
      </c>
      <c r="Y237">
        <v>0</v>
      </c>
      <c r="Z237">
        <v>0</v>
      </c>
      <c r="AA237">
        <v>0</v>
      </c>
      <c r="AB237">
        <v>0</v>
      </c>
      <c r="AC237">
        <v>0</v>
      </c>
      <c r="AD237">
        <v>0</v>
      </c>
      <c r="AE237">
        <v>0</v>
      </c>
      <c r="AF237">
        <v>0</v>
      </c>
      <c r="AG237">
        <v>0</v>
      </c>
      <c r="AH237">
        <v>0</v>
      </c>
      <c r="AI237">
        <v>0</v>
      </c>
      <c r="AJ237">
        <v>0</v>
      </c>
      <c r="AK237">
        <v>0</v>
      </c>
      <c r="AL237">
        <v>0</v>
      </c>
      <c r="AM237">
        <v>0</v>
      </c>
      <c r="AN237">
        <v>0</v>
      </c>
      <c r="AO237">
        <v>0</v>
      </c>
      <c r="AP237">
        <v>0</v>
      </c>
      <c r="AQ237">
        <v>0</v>
      </c>
      <c r="AR237">
        <v>0</v>
      </c>
      <c r="AS237">
        <v>0</v>
      </c>
      <c r="AT237">
        <v>0</v>
      </c>
      <c r="AU237">
        <v>0</v>
      </c>
      <c r="AV237">
        <v>0</v>
      </c>
      <c r="AW237">
        <v>0</v>
      </c>
      <c r="AX237">
        <v>0</v>
      </c>
      <c r="AY237">
        <v>0</v>
      </c>
      <c r="AZ237">
        <v>0</v>
      </c>
      <c r="BA237">
        <v>0</v>
      </c>
      <c r="BB237">
        <v>0</v>
      </c>
    </row>
    <row r="238" spans="2:54" x14ac:dyDescent="0.25">
      <c r="B238" s="16" t="str">
        <f t="shared" si="12"/>
        <v>Argyll &amp; Bute2021-22</v>
      </c>
      <c r="C238" t="s">
        <v>4</v>
      </c>
      <c r="D238" t="s">
        <v>295</v>
      </c>
      <c r="E238">
        <v>0</v>
      </c>
      <c r="F238">
        <v>0</v>
      </c>
      <c r="G238">
        <v>0</v>
      </c>
      <c r="H238">
        <v>0</v>
      </c>
      <c r="I238">
        <v>0</v>
      </c>
      <c r="J238">
        <v>0</v>
      </c>
      <c r="K238">
        <v>0</v>
      </c>
      <c r="L238">
        <v>0</v>
      </c>
      <c r="M238">
        <v>0</v>
      </c>
      <c r="N238">
        <v>0</v>
      </c>
      <c r="O238">
        <v>0</v>
      </c>
      <c r="P238">
        <v>0</v>
      </c>
      <c r="Q238">
        <v>0</v>
      </c>
      <c r="R238">
        <v>0</v>
      </c>
      <c r="S238">
        <v>0</v>
      </c>
      <c r="T238">
        <v>0</v>
      </c>
      <c r="U238">
        <v>0</v>
      </c>
      <c r="V238">
        <v>0</v>
      </c>
      <c r="W238">
        <v>0</v>
      </c>
      <c r="X238">
        <v>0</v>
      </c>
      <c r="Y238">
        <v>0</v>
      </c>
      <c r="Z238">
        <v>0</v>
      </c>
      <c r="AA238">
        <v>0</v>
      </c>
      <c r="AB238">
        <v>0</v>
      </c>
      <c r="AC238">
        <v>0</v>
      </c>
      <c r="AD238">
        <v>0</v>
      </c>
      <c r="AE238">
        <v>0</v>
      </c>
      <c r="AF238">
        <v>0</v>
      </c>
      <c r="AG238">
        <v>0</v>
      </c>
      <c r="AH238">
        <v>0</v>
      </c>
      <c r="AI238">
        <v>0</v>
      </c>
      <c r="AJ238">
        <v>0</v>
      </c>
      <c r="AK238">
        <v>0</v>
      </c>
      <c r="AL238">
        <v>0</v>
      </c>
      <c r="AM238">
        <v>0</v>
      </c>
      <c r="AN238">
        <v>0</v>
      </c>
      <c r="AO238">
        <v>0</v>
      </c>
      <c r="AP238">
        <v>0</v>
      </c>
      <c r="AQ238">
        <v>0</v>
      </c>
      <c r="AR238">
        <v>0</v>
      </c>
      <c r="AS238">
        <v>0</v>
      </c>
      <c r="AT238">
        <v>0</v>
      </c>
      <c r="AU238">
        <v>0</v>
      </c>
      <c r="AV238">
        <v>0</v>
      </c>
      <c r="AW238">
        <v>0</v>
      </c>
      <c r="AX238">
        <v>0</v>
      </c>
      <c r="AY238">
        <v>0</v>
      </c>
      <c r="AZ238">
        <v>0</v>
      </c>
      <c r="BA238">
        <v>0</v>
      </c>
      <c r="BB238">
        <v>0</v>
      </c>
    </row>
    <row r="239" spans="2:54" x14ac:dyDescent="0.25">
      <c r="B239" s="16" t="str">
        <f t="shared" si="12"/>
        <v>Clackmannanshire2021-22</v>
      </c>
      <c r="C239" t="s">
        <v>5</v>
      </c>
      <c r="D239" t="s">
        <v>295</v>
      </c>
      <c r="E239">
        <v>0</v>
      </c>
      <c r="F239">
        <v>0</v>
      </c>
      <c r="G239">
        <v>0</v>
      </c>
      <c r="H239">
        <v>0</v>
      </c>
      <c r="I239">
        <v>0</v>
      </c>
      <c r="J239">
        <v>0</v>
      </c>
      <c r="K239">
        <v>0</v>
      </c>
      <c r="L239">
        <v>0</v>
      </c>
      <c r="M239">
        <v>0</v>
      </c>
      <c r="N239">
        <v>0</v>
      </c>
      <c r="O239">
        <v>0</v>
      </c>
      <c r="P239">
        <v>0</v>
      </c>
      <c r="Q239">
        <v>0</v>
      </c>
      <c r="R239">
        <v>0</v>
      </c>
      <c r="S239">
        <v>0</v>
      </c>
      <c r="T239">
        <v>0</v>
      </c>
      <c r="U239">
        <v>0</v>
      </c>
      <c r="V239">
        <v>0</v>
      </c>
      <c r="W239">
        <v>0</v>
      </c>
      <c r="X239">
        <v>0</v>
      </c>
      <c r="Y239">
        <v>0</v>
      </c>
      <c r="Z239">
        <v>0</v>
      </c>
      <c r="AA239">
        <v>0</v>
      </c>
      <c r="AB239">
        <v>0</v>
      </c>
      <c r="AC239">
        <v>0</v>
      </c>
      <c r="AD239">
        <v>0</v>
      </c>
      <c r="AE239">
        <v>0</v>
      </c>
      <c r="AF239">
        <v>0</v>
      </c>
      <c r="AG239">
        <v>0</v>
      </c>
      <c r="AH239">
        <v>0</v>
      </c>
      <c r="AI239">
        <v>0</v>
      </c>
      <c r="AJ239">
        <v>0</v>
      </c>
      <c r="AK239">
        <v>0</v>
      </c>
      <c r="AL239">
        <v>0</v>
      </c>
      <c r="AM239">
        <v>0</v>
      </c>
      <c r="AN239">
        <v>0</v>
      </c>
      <c r="AO239">
        <v>0</v>
      </c>
      <c r="AP239">
        <v>0</v>
      </c>
      <c r="AQ239">
        <v>0</v>
      </c>
      <c r="AR239">
        <v>0</v>
      </c>
      <c r="AS239">
        <v>0</v>
      </c>
      <c r="AT239">
        <v>0</v>
      </c>
      <c r="AU239">
        <v>0</v>
      </c>
      <c r="AV239">
        <v>0</v>
      </c>
      <c r="AW239">
        <v>0</v>
      </c>
      <c r="AX239">
        <v>0</v>
      </c>
      <c r="AY239">
        <v>0</v>
      </c>
      <c r="AZ239">
        <v>0</v>
      </c>
      <c r="BA239">
        <v>0</v>
      </c>
      <c r="BB239">
        <v>0</v>
      </c>
    </row>
    <row r="240" spans="2:54" x14ac:dyDescent="0.25">
      <c r="B240" s="16" t="str">
        <f t="shared" si="12"/>
        <v>Dumfries &amp; Galloway2021-22</v>
      </c>
      <c r="C240" t="s">
        <v>6</v>
      </c>
      <c r="D240" t="s">
        <v>295</v>
      </c>
      <c r="E240">
        <v>0</v>
      </c>
      <c r="F240">
        <v>0</v>
      </c>
      <c r="G240">
        <v>0</v>
      </c>
      <c r="H240">
        <v>0</v>
      </c>
      <c r="I240">
        <v>0</v>
      </c>
      <c r="J240">
        <v>0</v>
      </c>
      <c r="K240">
        <v>0</v>
      </c>
      <c r="L240">
        <v>0</v>
      </c>
      <c r="M240">
        <v>0</v>
      </c>
      <c r="N240">
        <v>0</v>
      </c>
      <c r="O240">
        <v>0</v>
      </c>
      <c r="P240">
        <v>0</v>
      </c>
      <c r="Q240">
        <v>0</v>
      </c>
      <c r="R240">
        <v>0</v>
      </c>
      <c r="S240">
        <v>0</v>
      </c>
      <c r="T240">
        <v>0</v>
      </c>
      <c r="U240">
        <v>0</v>
      </c>
      <c r="V240">
        <v>0</v>
      </c>
      <c r="W240">
        <v>0</v>
      </c>
      <c r="X240">
        <v>0</v>
      </c>
      <c r="Y240">
        <v>0</v>
      </c>
      <c r="Z240">
        <v>0</v>
      </c>
      <c r="AA240">
        <v>0</v>
      </c>
      <c r="AB240">
        <v>0</v>
      </c>
      <c r="AC240">
        <v>0</v>
      </c>
      <c r="AD240">
        <v>0</v>
      </c>
      <c r="AE240">
        <v>0</v>
      </c>
      <c r="AF240">
        <v>0</v>
      </c>
      <c r="AG240">
        <v>0</v>
      </c>
      <c r="AH240">
        <v>0</v>
      </c>
      <c r="AI240">
        <v>0</v>
      </c>
      <c r="AJ240">
        <v>0</v>
      </c>
      <c r="AK240">
        <v>0</v>
      </c>
      <c r="AL240">
        <v>0</v>
      </c>
      <c r="AM240">
        <v>0</v>
      </c>
      <c r="AN240">
        <v>0</v>
      </c>
      <c r="AO240">
        <v>0</v>
      </c>
      <c r="AP240">
        <v>0</v>
      </c>
      <c r="AQ240">
        <v>0</v>
      </c>
      <c r="AR240">
        <v>0</v>
      </c>
      <c r="AS240">
        <v>0</v>
      </c>
      <c r="AT240">
        <v>0</v>
      </c>
      <c r="AU240">
        <v>0</v>
      </c>
      <c r="AV240">
        <v>0</v>
      </c>
      <c r="AW240">
        <v>0</v>
      </c>
      <c r="AX240">
        <v>0</v>
      </c>
      <c r="AY240">
        <v>0</v>
      </c>
      <c r="AZ240">
        <v>0</v>
      </c>
      <c r="BA240">
        <v>0</v>
      </c>
      <c r="BB240">
        <v>0</v>
      </c>
    </row>
    <row r="241" spans="2:54" x14ac:dyDescent="0.25">
      <c r="B241" s="16" t="str">
        <f t="shared" si="12"/>
        <v>Dundee City2021-22</v>
      </c>
      <c r="C241" t="s">
        <v>7</v>
      </c>
      <c r="D241" t="s">
        <v>295</v>
      </c>
      <c r="E241">
        <v>0</v>
      </c>
      <c r="F241">
        <v>0</v>
      </c>
      <c r="G241">
        <v>0</v>
      </c>
      <c r="H241">
        <v>0</v>
      </c>
      <c r="I241">
        <v>0</v>
      </c>
      <c r="J241">
        <v>0</v>
      </c>
      <c r="K241">
        <v>0</v>
      </c>
      <c r="L241">
        <v>0</v>
      </c>
      <c r="M241">
        <v>0</v>
      </c>
      <c r="N241">
        <v>0</v>
      </c>
      <c r="O241">
        <v>0</v>
      </c>
      <c r="P241">
        <v>0</v>
      </c>
      <c r="Q241">
        <v>0</v>
      </c>
      <c r="R241">
        <v>0</v>
      </c>
      <c r="S241">
        <v>0</v>
      </c>
      <c r="T241">
        <v>0</v>
      </c>
      <c r="U241">
        <v>0</v>
      </c>
      <c r="V241">
        <v>0</v>
      </c>
      <c r="W241">
        <v>0</v>
      </c>
      <c r="X241">
        <v>0</v>
      </c>
      <c r="Y241">
        <v>0</v>
      </c>
      <c r="Z241">
        <v>0</v>
      </c>
      <c r="AA241">
        <v>0</v>
      </c>
      <c r="AB241">
        <v>0</v>
      </c>
      <c r="AC241">
        <v>0</v>
      </c>
      <c r="AD241">
        <v>0</v>
      </c>
      <c r="AE241">
        <v>0</v>
      </c>
      <c r="AF241">
        <v>0</v>
      </c>
      <c r="AG241">
        <v>0</v>
      </c>
      <c r="AH241">
        <v>0</v>
      </c>
      <c r="AI241">
        <v>0</v>
      </c>
      <c r="AJ241">
        <v>0</v>
      </c>
      <c r="AK241">
        <v>0</v>
      </c>
      <c r="AL241">
        <v>0</v>
      </c>
      <c r="AM241">
        <v>0</v>
      </c>
      <c r="AN241">
        <v>0</v>
      </c>
      <c r="AO241">
        <v>0</v>
      </c>
      <c r="AP241">
        <v>0</v>
      </c>
      <c r="AQ241">
        <v>0</v>
      </c>
      <c r="AR241">
        <v>0</v>
      </c>
      <c r="AS241">
        <v>0</v>
      </c>
      <c r="AT241">
        <v>0</v>
      </c>
      <c r="AU241">
        <v>0</v>
      </c>
      <c r="AV241">
        <v>0</v>
      </c>
      <c r="AW241">
        <v>0</v>
      </c>
      <c r="AX241">
        <v>0</v>
      </c>
      <c r="AY241">
        <v>0</v>
      </c>
      <c r="AZ241">
        <v>0</v>
      </c>
      <c r="BA241">
        <v>0</v>
      </c>
      <c r="BB241">
        <v>0</v>
      </c>
    </row>
    <row r="242" spans="2:54" x14ac:dyDescent="0.25">
      <c r="B242" s="16" t="str">
        <f t="shared" si="12"/>
        <v>East Ayrshire2021-22</v>
      </c>
      <c r="C242" t="s">
        <v>8</v>
      </c>
      <c r="D242" t="s">
        <v>295</v>
      </c>
      <c r="E242">
        <v>0</v>
      </c>
      <c r="F242">
        <v>0</v>
      </c>
      <c r="G242">
        <v>0</v>
      </c>
      <c r="H242">
        <v>0</v>
      </c>
      <c r="I242">
        <v>0</v>
      </c>
      <c r="J242">
        <v>0</v>
      </c>
      <c r="K242">
        <v>0</v>
      </c>
      <c r="L242">
        <v>0</v>
      </c>
      <c r="M242">
        <v>0</v>
      </c>
      <c r="N242">
        <v>0</v>
      </c>
      <c r="O242">
        <v>0</v>
      </c>
      <c r="P242">
        <v>0</v>
      </c>
      <c r="Q242">
        <v>0</v>
      </c>
      <c r="R242">
        <v>0</v>
      </c>
      <c r="S242">
        <v>0</v>
      </c>
      <c r="T242">
        <v>0</v>
      </c>
      <c r="U242">
        <v>0</v>
      </c>
      <c r="V242">
        <v>0</v>
      </c>
      <c r="W242">
        <v>0</v>
      </c>
      <c r="X242">
        <v>0</v>
      </c>
      <c r="Y242">
        <v>0</v>
      </c>
      <c r="Z242">
        <v>0</v>
      </c>
      <c r="AA242">
        <v>0</v>
      </c>
      <c r="AB242">
        <v>0</v>
      </c>
      <c r="AC242">
        <v>0</v>
      </c>
      <c r="AD242">
        <v>0</v>
      </c>
      <c r="AE242">
        <v>0</v>
      </c>
      <c r="AF242">
        <v>0</v>
      </c>
      <c r="AG242">
        <v>0</v>
      </c>
      <c r="AH242">
        <v>0</v>
      </c>
      <c r="AI242">
        <v>0</v>
      </c>
      <c r="AJ242">
        <v>0</v>
      </c>
      <c r="AK242">
        <v>0</v>
      </c>
      <c r="AL242">
        <v>0</v>
      </c>
      <c r="AM242">
        <v>0</v>
      </c>
      <c r="AN242">
        <v>0</v>
      </c>
      <c r="AO242">
        <v>0</v>
      </c>
      <c r="AP242">
        <v>0</v>
      </c>
      <c r="AQ242">
        <v>0</v>
      </c>
      <c r="AR242">
        <v>0</v>
      </c>
      <c r="AS242">
        <v>0</v>
      </c>
      <c r="AT242">
        <v>0</v>
      </c>
      <c r="AU242">
        <v>0</v>
      </c>
      <c r="AV242">
        <v>0</v>
      </c>
      <c r="AW242">
        <v>0</v>
      </c>
      <c r="AX242">
        <v>0</v>
      </c>
      <c r="AY242">
        <v>0</v>
      </c>
      <c r="AZ242">
        <v>0</v>
      </c>
      <c r="BA242">
        <v>0</v>
      </c>
      <c r="BB242">
        <v>0</v>
      </c>
    </row>
    <row r="243" spans="2:54" x14ac:dyDescent="0.25">
      <c r="B243" s="16" t="str">
        <f t="shared" si="12"/>
        <v>East Dunbartonshire2021-22</v>
      </c>
      <c r="C243" t="s">
        <v>9</v>
      </c>
      <c r="D243" t="s">
        <v>295</v>
      </c>
      <c r="E243">
        <v>0</v>
      </c>
      <c r="F243">
        <v>0</v>
      </c>
      <c r="G243">
        <v>0</v>
      </c>
      <c r="H243">
        <v>0</v>
      </c>
      <c r="I243">
        <v>0</v>
      </c>
      <c r="J243">
        <v>0</v>
      </c>
      <c r="K243">
        <v>0</v>
      </c>
      <c r="L243">
        <v>0</v>
      </c>
      <c r="M243">
        <v>0</v>
      </c>
      <c r="N243">
        <v>0</v>
      </c>
      <c r="O243">
        <v>0</v>
      </c>
      <c r="P243">
        <v>0</v>
      </c>
      <c r="Q243">
        <v>0</v>
      </c>
      <c r="R243">
        <v>0</v>
      </c>
      <c r="S243">
        <v>0</v>
      </c>
      <c r="T243">
        <v>0</v>
      </c>
      <c r="U243">
        <v>0</v>
      </c>
      <c r="V243">
        <v>0</v>
      </c>
      <c r="W243">
        <v>0</v>
      </c>
      <c r="X243">
        <v>0</v>
      </c>
      <c r="Y243">
        <v>0</v>
      </c>
      <c r="Z243">
        <v>0</v>
      </c>
      <c r="AA243">
        <v>0</v>
      </c>
      <c r="AB243">
        <v>0</v>
      </c>
      <c r="AC243">
        <v>0</v>
      </c>
      <c r="AD243">
        <v>0</v>
      </c>
      <c r="AE243">
        <v>0</v>
      </c>
      <c r="AF243">
        <v>0</v>
      </c>
      <c r="AG243">
        <v>0</v>
      </c>
      <c r="AH243">
        <v>0</v>
      </c>
      <c r="AI243">
        <v>0</v>
      </c>
      <c r="AJ243">
        <v>0</v>
      </c>
      <c r="AK243">
        <v>0</v>
      </c>
      <c r="AL243">
        <v>0</v>
      </c>
      <c r="AM243">
        <v>0</v>
      </c>
      <c r="AN243">
        <v>0</v>
      </c>
      <c r="AO243">
        <v>0</v>
      </c>
      <c r="AP243">
        <v>0</v>
      </c>
      <c r="AQ243">
        <v>0</v>
      </c>
      <c r="AR243">
        <v>0</v>
      </c>
      <c r="AS243">
        <v>0</v>
      </c>
      <c r="AT243">
        <v>0</v>
      </c>
      <c r="AU243">
        <v>0</v>
      </c>
      <c r="AV243">
        <v>0</v>
      </c>
      <c r="AW243">
        <v>0</v>
      </c>
      <c r="AX243">
        <v>0</v>
      </c>
      <c r="AY243">
        <v>0</v>
      </c>
      <c r="AZ243">
        <v>0</v>
      </c>
      <c r="BA243">
        <v>0</v>
      </c>
      <c r="BB243">
        <v>0</v>
      </c>
    </row>
    <row r="244" spans="2:54" x14ac:dyDescent="0.25">
      <c r="B244" s="16" t="str">
        <f t="shared" si="12"/>
        <v>East Lothian2021-22</v>
      </c>
      <c r="C244" t="s">
        <v>10</v>
      </c>
      <c r="D244" t="s">
        <v>295</v>
      </c>
      <c r="E244">
        <v>0</v>
      </c>
      <c r="F244">
        <v>0</v>
      </c>
      <c r="G244">
        <v>0</v>
      </c>
      <c r="H244">
        <v>0</v>
      </c>
      <c r="I244">
        <v>0</v>
      </c>
      <c r="J244">
        <v>0</v>
      </c>
      <c r="K244">
        <v>0</v>
      </c>
      <c r="L244">
        <v>0</v>
      </c>
      <c r="M244">
        <v>0</v>
      </c>
      <c r="N244">
        <v>0</v>
      </c>
      <c r="O244">
        <v>0</v>
      </c>
      <c r="P244">
        <v>0</v>
      </c>
      <c r="Q244">
        <v>0</v>
      </c>
      <c r="R244">
        <v>0</v>
      </c>
      <c r="S244">
        <v>0</v>
      </c>
      <c r="T244">
        <v>0</v>
      </c>
      <c r="U244">
        <v>0</v>
      </c>
      <c r="V244">
        <v>0</v>
      </c>
      <c r="W244">
        <v>0</v>
      </c>
      <c r="X244">
        <v>0</v>
      </c>
      <c r="Y244">
        <v>0</v>
      </c>
      <c r="Z244">
        <v>0</v>
      </c>
      <c r="AA244">
        <v>0</v>
      </c>
      <c r="AB244">
        <v>0</v>
      </c>
      <c r="AC244">
        <v>0</v>
      </c>
      <c r="AD244">
        <v>0</v>
      </c>
      <c r="AE244">
        <v>0</v>
      </c>
      <c r="AF244">
        <v>0</v>
      </c>
      <c r="AG244">
        <v>0</v>
      </c>
      <c r="AH244">
        <v>0</v>
      </c>
      <c r="AI244">
        <v>0</v>
      </c>
      <c r="AJ244">
        <v>0</v>
      </c>
      <c r="AK244">
        <v>0</v>
      </c>
      <c r="AL244">
        <v>0</v>
      </c>
      <c r="AM244">
        <v>0</v>
      </c>
      <c r="AN244">
        <v>0</v>
      </c>
      <c r="AO244">
        <v>0</v>
      </c>
      <c r="AP244">
        <v>0</v>
      </c>
      <c r="AQ244">
        <v>0</v>
      </c>
      <c r="AR244">
        <v>0</v>
      </c>
      <c r="AS244">
        <v>0</v>
      </c>
      <c r="AT244">
        <v>0</v>
      </c>
      <c r="AU244">
        <v>0</v>
      </c>
      <c r="AV244">
        <v>0</v>
      </c>
      <c r="AW244">
        <v>0</v>
      </c>
      <c r="AX244">
        <v>0</v>
      </c>
      <c r="AY244">
        <v>0</v>
      </c>
      <c r="AZ244">
        <v>0</v>
      </c>
      <c r="BA244">
        <v>0</v>
      </c>
      <c r="BB244">
        <v>0</v>
      </c>
    </row>
    <row r="245" spans="2:54" x14ac:dyDescent="0.25">
      <c r="B245" s="16" t="str">
        <f t="shared" si="12"/>
        <v>East Renfrewshire2021-22</v>
      </c>
      <c r="C245" t="s">
        <v>11</v>
      </c>
      <c r="D245" t="s">
        <v>295</v>
      </c>
      <c r="E245">
        <v>0</v>
      </c>
      <c r="F245">
        <v>0</v>
      </c>
      <c r="G245">
        <v>0</v>
      </c>
      <c r="H245">
        <v>0</v>
      </c>
      <c r="I245">
        <v>0</v>
      </c>
      <c r="J245">
        <v>0</v>
      </c>
      <c r="K245">
        <v>0</v>
      </c>
      <c r="L245">
        <v>0</v>
      </c>
      <c r="M245">
        <v>0</v>
      </c>
      <c r="N245">
        <v>0</v>
      </c>
      <c r="O245">
        <v>0</v>
      </c>
      <c r="P245">
        <v>0</v>
      </c>
      <c r="Q245">
        <v>0</v>
      </c>
      <c r="R245">
        <v>0</v>
      </c>
      <c r="S245">
        <v>0</v>
      </c>
      <c r="T245">
        <v>0</v>
      </c>
      <c r="U245">
        <v>0</v>
      </c>
      <c r="V245">
        <v>0</v>
      </c>
      <c r="W245">
        <v>0</v>
      </c>
      <c r="X245">
        <v>0</v>
      </c>
      <c r="Y245">
        <v>0</v>
      </c>
      <c r="Z245">
        <v>0</v>
      </c>
      <c r="AA245">
        <v>0</v>
      </c>
      <c r="AB245">
        <v>0</v>
      </c>
      <c r="AC245">
        <v>0</v>
      </c>
      <c r="AD245">
        <v>0</v>
      </c>
      <c r="AE245">
        <v>0</v>
      </c>
      <c r="AF245">
        <v>0</v>
      </c>
      <c r="AG245">
        <v>0</v>
      </c>
      <c r="AH245">
        <v>0</v>
      </c>
      <c r="AI245">
        <v>0</v>
      </c>
      <c r="AJ245">
        <v>0</v>
      </c>
      <c r="AK245">
        <v>0</v>
      </c>
      <c r="AL245">
        <v>0</v>
      </c>
      <c r="AM245">
        <v>0</v>
      </c>
      <c r="AN245">
        <v>0</v>
      </c>
      <c r="AO245">
        <v>0</v>
      </c>
      <c r="AP245">
        <v>0</v>
      </c>
      <c r="AQ245">
        <v>0</v>
      </c>
      <c r="AR245">
        <v>0</v>
      </c>
      <c r="AS245">
        <v>0</v>
      </c>
      <c r="AT245">
        <v>0</v>
      </c>
      <c r="AU245">
        <v>0</v>
      </c>
      <c r="AV245">
        <v>0</v>
      </c>
      <c r="AW245">
        <v>0</v>
      </c>
      <c r="AX245">
        <v>0</v>
      </c>
      <c r="AY245">
        <v>0</v>
      </c>
      <c r="AZ245">
        <v>0</v>
      </c>
      <c r="BA245">
        <v>0</v>
      </c>
      <c r="BB245">
        <v>0</v>
      </c>
    </row>
    <row r="246" spans="2:54" x14ac:dyDescent="0.25">
      <c r="B246" s="16" t="str">
        <f t="shared" si="12"/>
        <v>Edinburgh, City of2021-22</v>
      </c>
      <c r="C246" t="s">
        <v>12</v>
      </c>
      <c r="D246" t="s">
        <v>295</v>
      </c>
      <c r="E246">
        <v>0</v>
      </c>
      <c r="F246">
        <v>0</v>
      </c>
      <c r="G246">
        <v>0</v>
      </c>
      <c r="H246">
        <v>0</v>
      </c>
      <c r="I246">
        <v>0</v>
      </c>
      <c r="J246">
        <v>0</v>
      </c>
      <c r="K246">
        <v>0</v>
      </c>
      <c r="L246">
        <v>0</v>
      </c>
      <c r="M246">
        <v>0</v>
      </c>
      <c r="N246">
        <v>0</v>
      </c>
      <c r="O246">
        <v>0</v>
      </c>
      <c r="P246">
        <v>0</v>
      </c>
      <c r="Q246">
        <v>0</v>
      </c>
      <c r="R246">
        <v>0</v>
      </c>
      <c r="S246">
        <v>0</v>
      </c>
      <c r="T246">
        <v>0</v>
      </c>
      <c r="U246">
        <v>0</v>
      </c>
      <c r="V246">
        <v>0</v>
      </c>
      <c r="W246">
        <v>0</v>
      </c>
      <c r="X246">
        <v>0</v>
      </c>
      <c r="Y246">
        <v>25</v>
      </c>
      <c r="Z246">
        <v>14269</v>
      </c>
      <c r="AA246">
        <v>0</v>
      </c>
      <c r="AB246">
        <v>0</v>
      </c>
      <c r="AC246">
        <v>0</v>
      </c>
      <c r="AD246">
        <v>0</v>
      </c>
      <c r="AE246">
        <v>0</v>
      </c>
      <c r="AF246">
        <v>0</v>
      </c>
      <c r="AG246">
        <v>0</v>
      </c>
      <c r="AH246">
        <v>0</v>
      </c>
      <c r="AI246">
        <v>683</v>
      </c>
      <c r="AJ246">
        <v>385750</v>
      </c>
      <c r="AK246">
        <v>0</v>
      </c>
      <c r="AL246">
        <v>0</v>
      </c>
      <c r="AM246">
        <v>0</v>
      </c>
      <c r="AN246">
        <v>0</v>
      </c>
      <c r="AO246">
        <v>0</v>
      </c>
      <c r="AP246">
        <v>0</v>
      </c>
      <c r="AQ246">
        <v>0</v>
      </c>
      <c r="AR246">
        <v>0</v>
      </c>
      <c r="AS246">
        <v>708</v>
      </c>
      <c r="AT246">
        <v>400019</v>
      </c>
      <c r="AU246">
        <v>0</v>
      </c>
      <c r="AV246">
        <v>0</v>
      </c>
      <c r="AW246">
        <v>0</v>
      </c>
      <c r="AX246">
        <v>0</v>
      </c>
      <c r="AY246">
        <v>0</v>
      </c>
      <c r="AZ246">
        <v>0</v>
      </c>
      <c r="BA246">
        <v>0</v>
      </c>
      <c r="BB246">
        <v>0</v>
      </c>
    </row>
    <row r="247" spans="2:54" x14ac:dyDescent="0.25">
      <c r="B247" s="16" t="str">
        <f t="shared" si="12"/>
        <v>Falkirk2021-22</v>
      </c>
      <c r="C247" t="s">
        <v>14</v>
      </c>
      <c r="D247" t="s">
        <v>295</v>
      </c>
      <c r="E247">
        <v>0</v>
      </c>
      <c r="F247">
        <v>0</v>
      </c>
      <c r="G247">
        <v>0</v>
      </c>
      <c r="H247">
        <v>0</v>
      </c>
      <c r="I247">
        <v>0</v>
      </c>
      <c r="J247">
        <v>0</v>
      </c>
      <c r="K247">
        <v>0</v>
      </c>
      <c r="L247">
        <v>0</v>
      </c>
      <c r="M247">
        <v>0</v>
      </c>
      <c r="N247">
        <v>0</v>
      </c>
      <c r="O247">
        <v>0</v>
      </c>
      <c r="P247">
        <v>0</v>
      </c>
      <c r="Q247">
        <v>0</v>
      </c>
      <c r="R247">
        <v>0</v>
      </c>
      <c r="S247">
        <v>0</v>
      </c>
      <c r="T247">
        <v>0</v>
      </c>
      <c r="U247">
        <v>0</v>
      </c>
      <c r="V247">
        <v>0</v>
      </c>
      <c r="W247">
        <v>0</v>
      </c>
      <c r="X247">
        <v>0</v>
      </c>
      <c r="Y247">
        <v>0</v>
      </c>
      <c r="Z247">
        <v>0</v>
      </c>
      <c r="AA247">
        <v>0</v>
      </c>
      <c r="AB247">
        <v>0</v>
      </c>
      <c r="AC247">
        <v>0</v>
      </c>
      <c r="AD247">
        <v>0</v>
      </c>
      <c r="AE247">
        <v>0</v>
      </c>
      <c r="AF247">
        <v>0</v>
      </c>
      <c r="AG247">
        <v>0</v>
      </c>
      <c r="AH247">
        <v>0</v>
      </c>
      <c r="AI247">
        <v>0</v>
      </c>
      <c r="AJ247">
        <v>0</v>
      </c>
      <c r="AK247">
        <v>0</v>
      </c>
      <c r="AL247">
        <v>0</v>
      </c>
      <c r="AM247">
        <v>0</v>
      </c>
      <c r="AN247">
        <v>0</v>
      </c>
      <c r="AO247">
        <v>0</v>
      </c>
      <c r="AP247">
        <v>0</v>
      </c>
      <c r="AQ247">
        <v>0</v>
      </c>
      <c r="AR247">
        <v>0</v>
      </c>
      <c r="AS247">
        <v>0</v>
      </c>
      <c r="AT247">
        <v>0</v>
      </c>
      <c r="AU247">
        <v>0</v>
      </c>
      <c r="AV247">
        <v>0</v>
      </c>
      <c r="AW247">
        <v>0</v>
      </c>
      <c r="AX247">
        <v>0</v>
      </c>
      <c r="AY247">
        <v>0</v>
      </c>
      <c r="AZ247">
        <v>0</v>
      </c>
      <c r="BA247">
        <v>0</v>
      </c>
      <c r="BB247">
        <v>0</v>
      </c>
    </row>
    <row r="248" spans="2:54" x14ac:dyDescent="0.25">
      <c r="B248" s="16" t="str">
        <f t="shared" si="12"/>
        <v>Fife2021-22</v>
      </c>
      <c r="C248" t="s">
        <v>15</v>
      </c>
      <c r="D248" t="s">
        <v>295</v>
      </c>
      <c r="E248">
        <v>0</v>
      </c>
      <c r="F248">
        <v>0</v>
      </c>
      <c r="G248">
        <v>0</v>
      </c>
      <c r="H248">
        <v>0</v>
      </c>
      <c r="I248">
        <v>0</v>
      </c>
      <c r="J248">
        <v>0</v>
      </c>
      <c r="K248">
        <v>0</v>
      </c>
      <c r="L248">
        <v>0</v>
      </c>
      <c r="M248">
        <v>0</v>
      </c>
      <c r="N248">
        <v>0</v>
      </c>
      <c r="O248">
        <v>0</v>
      </c>
      <c r="P248">
        <v>0</v>
      </c>
      <c r="Q248">
        <v>0</v>
      </c>
      <c r="R248">
        <v>0</v>
      </c>
      <c r="S248">
        <v>0</v>
      </c>
      <c r="T248">
        <v>0</v>
      </c>
      <c r="U248">
        <v>0</v>
      </c>
      <c r="V248">
        <v>0</v>
      </c>
      <c r="W248">
        <v>0</v>
      </c>
      <c r="X248">
        <v>0</v>
      </c>
      <c r="Y248">
        <v>0</v>
      </c>
      <c r="Z248">
        <v>0</v>
      </c>
      <c r="AA248">
        <v>0</v>
      </c>
      <c r="AB248">
        <v>0</v>
      </c>
      <c r="AC248">
        <v>0</v>
      </c>
      <c r="AD248">
        <v>0</v>
      </c>
      <c r="AE248">
        <v>0</v>
      </c>
      <c r="AF248">
        <v>0</v>
      </c>
      <c r="AG248">
        <v>0</v>
      </c>
      <c r="AH248">
        <v>0</v>
      </c>
      <c r="AI248">
        <v>0</v>
      </c>
      <c r="AJ248">
        <v>0</v>
      </c>
      <c r="AK248">
        <v>0</v>
      </c>
      <c r="AL248">
        <v>0</v>
      </c>
      <c r="AM248">
        <v>0</v>
      </c>
      <c r="AN248">
        <v>0</v>
      </c>
      <c r="AO248">
        <v>0</v>
      </c>
      <c r="AP248">
        <v>0</v>
      </c>
      <c r="AQ248">
        <v>0</v>
      </c>
      <c r="AR248">
        <v>0</v>
      </c>
      <c r="AS248">
        <v>0</v>
      </c>
      <c r="AT248">
        <v>0</v>
      </c>
      <c r="AU248">
        <v>0</v>
      </c>
      <c r="AV248">
        <v>0</v>
      </c>
      <c r="AW248">
        <v>0</v>
      </c>
      <c r="AX248">
        <v>0</v>
      </c>
      <c r="AY248">
        <v>0</v>
      </c>
      <c r="AZ248">
        <v>0</v>
      </c>
      <c r="BA248">
        <v>0</v>
      </c>
      <c r="BB248">
        <v>0</v>
      </c>
    </row>
    <row r="249" spans="2:54" x14ac:dyDescent="0.25">
      <c r="B249" s="16" t="str">
        <f t="shared" si="12"/>
        <v>Glasgow City2021-22</v>
      </c>
      <c r="C249" t="s">
        <v>16</v>
      </c>
      <c r="D249" t="s">
        <v>295</v>
      </c>
      <c r="E249">
        <v>3</v>
      </c>
      <c r="F249">
        <v>689198.75</v>
      </c>
      <c r="G249">
        <v>0</v>
      </c>
      <c r="H249">
        <v>0</v>
      </c>
      <c r="I249">
        <v>0</v>
      </c>
      <c r="J249">
        <v>0</v>
      </c>
      <c r="K249">
        <v>0</v>
      </c>
      <c r="L249">
        <v>0</v>
      </c>
      <c r="M249">
        <v>0</v>
      </c>
      <c r="N249">
        <v>0</v>
      </c>
      <c r="O249">
        <v>0</v>
      </c>
      <c r="P249">
        <v>0</v>
      </c>
      <c r="Q249">
        <v>0</v>
      </c>
      <c r="R249">
        <v>0</v>
      </c>
      <c r="S249">
        <v>0</v>
      </c>
      <c r="T249">
        <v>0</v>
      </c>
      <c r="U249">
        <v>0</v>
      </c>
      <c r="V249">
        <v>0</v>
      </c>
      <c r="W249">
        <v>0</v>
      </c>
      <c r="X249">
        <v>0</v>
      </c>
      <c r="Y249">
        <v>47</v>
      </c>
      <c r="Z249">
        <v>8882.15</v>
      </c>
      <c r="AA249">
        <v>0</v>
      </c>
      <c r="AB249">
        <v>0</v>
      </c>
      <c r="AC249">
        <v>0</v>
      </c>
      <c r="AD249">
        <v>0</v>
      </c>
      <c r="AE249">
        <v>0</v>
      </c>
      <c r="AF249">
        <v>0</v>
      </c>
      <c r="AG249">
        <v>0</v>
      </c>
      <c r="AH249">
        <v>0</v>
      </c>
      <c r="AI249">
        <v>28</v>
      </c>
      <c r="AJ249">
        <v>1670418.79</v>
      </c>
      <c r="AK249">
        <v>0</v>
      </c>
      <c r="AL249">
        <v>3424.72</v>
      </c>
      <c r="AM249">
        <v>0</v>
      </c>
      <c r="AN249">
        <v>0</v>
      </c>
      <c r="AO249">
        <v>0</v>
      </c>
      <c r="AP249">
        <v>0</v>
      </c>
      <c r="AQ249">
        <v>2</v>
      </c>
      <c r="AR249">
        <v>0</v>
      </c>
      <c r="AS249">
        <v>78</v>
      </c>
      <c r="AT249">
        <v>2368499.69</v>
      </c>
      <c r="AU249">
        <v>0</v>
      </c>
      <c r="AV249">
        <v>3424.72</v>
      </c>
      <c r="AW249">
        <v>0</v>
      </c>
      <c r="AX249">
        <v>0</v>
      </c>
      <c r="AY249">
        <v>0</v>
      </c>
      <c r="AZ249">
        <v>0</v>
      </c>
      <c r="BA249">
        <v>2</v>
      </c>
      <c r="BB249">
        <v>0</v>
      </c>
    </row>
    <row r="250" spans="2:54" x14ac:dyDescent="0.25">
      <c r="B250" s="16" t="str">
        <f t="shared" si="12"/>
        <v>Highland2021-22</v>
      </c>
      <c r="C250" t="s">
        <v>17</v>
      </c>
      <c r="D250" t="s">
        <v>295</v>
      </c>
      <c r="E250">
        <v>0</v>
      </c>
      <c r="F250">
        <v>0</v>
      </c>
      <c r="G250">
        <v>0</v>
      </c>
      <c r="H250">
        <v>0</v>
      </c>
      <c r="I250">
        <v>0</v>
      </c>
      <c r="J250">
        <v>0</v>
      </c>
      <c r="K250">
        <v>0</v>
      </c>
      <c r="L250">
        <v>0</v>
      </c>
      <c r="M250">
        <v>0</v>
      </c>
      <c r="N250">
        <v>0</v>
      </c>
      <c r="O250">
        <v>0</v>
      </c>
      <c r="P250">
        <v>0</v>
      </c>
      <c r="Q250">
        <v>0</v>
      </c>
      <c r="R250">
        <v>0</v>
      </c>
      <c r="S250">
        <v>0</v>
      </c>
      <c r="T250">
        <v>0</v>
      </c>
      <c r="U250">
        <v>0</v>
      </c>
      <c r="V250">
        <v>0</v>
      </c>
      <c r="W250">
        <v>0</v>
      </c>
      <c r="X250">
        <v>0</v>
      </c>
      <c r="Y250">
        <v>0</v>
      </c>
      <c r="Z250">
        <v>0</v>
      </c>
      <c r="AA250">
        <v>0</v>
      </c>
      <c r="AB250">
        <v>0</v>
      </c>
      <c r="AC250">
        <v>0</v>
      </c>
      <c r="AD250">
        <v>0</v>
      </c>
      <c r="AE250">
        <v>0</v>
      </c>
      <c r="AF250">
        <v>0</v>
      </c>
      <c r="AG250">
        <v>0</v>
      </c>
      <c r="AH250">
        <v>0</v>
      </c>
      <c r="AI250">
        <v>0</v>
      </c>
      <c r="AJ250">
        <v>0</v>
      </c>
      <c r="AK250">
        <v>0</v>
      </c>
      <c r="AL250">
        <v>0</v>
      </c>
      <c r="AM250">
        <v>0</v>
      </c>
      <c r="AN250">
        <v>0</v>
      </c>
      <c r="AO250">
        <v>0</v>
      </c>
      <c r="AP250">
        <v>0</v>
      </c>
      <c r="AQ250">
        <v>0</v>
      </c>
      <c r="AR250">
        <v>0</v>
      </c>
      <c r="AS250">
        <v>0</v>
      </c>
      <c r="AT250">
        <v>0</v>
      </c>
      <c r="AU250">
        <v>0</v>
      </c>
      <c r="AV250">
        <v>0</v>
      </c>
      <c r="AW250">
        <v>0</v>
      </c>
      <c r="AX250">
        <v>0</v>
      </c>
      <c r="AY250">
        <v>0</v>
      </c>
      <c r="AZ250">
        <v>0</v>
      </c>
      <c r="BA250">
        <v>0</v>
      </c>
      <c r="BB250">
        <v>0</v>
      </c>
    </row>
    <row r="251" spans="2:54" x14ac:dyDescent="0.25">
      <c r="B251" s="16" t="str">
        <f t="shared" si="12"/>
        <v>Inverclyde2021-22</v>
      </c>
      <c r="C251" t="s">
        <v>18</v>
      </c>
      <c r="D251" t="s">
        <v>295</v>
      </c>
      <c r="E251">
        <v>0</v>
      </c>
      <c r="F251">
        <v>0</v>
      </c>
      <c r="G251">
        <v>0</v>
      </c>
      <c r="H251">
        <v>0</v>
      </c>
      <c r="I251">
        <v>0</v>
      </c>
      <c r="J251">
        <v>0</v>
      </c>
      <c r="K251">
        <v>0</v>
      </c>
      <c r="L251">
        <v>0</v>
      </c>
      <c r="M251">
        <v>0</v>
      </c>
      <c r="N251">
        <v>0</v>
      </c>
      <c r="O251">
        <v>0</v>
      </c>
      <c r="P251">
        <v>0</v>
      </c>
      <c r="Q251">
        <v>0</v>
      </c>
      <c r="R251">
        <v>0</v>
      </c>
      <c r="S251">
        <v>0</v>
      </c>
      <c r="T251">
        <v>0</v>
      </c>
      <c r="U251">
        <v>0</v>
      </c>
      <c r="V251">
        <v>0</v>
      </c>
      <c r="W251">
        <v>0</v>
      </c>
      <c r="X251">
        <v>0</v>
      </c>
      <c r="Y251">
        <v>0</v>
      </c>
      <c r="Z251">
        <v>0</v>
      </c>
      <c r="AA251">
        <v>0</v>
      </c>
      <c r="AB251">
        <v>0</v>
      </c>
      <c r="AC251">
        <v>0</v>
      </c>
      <c r="AD251">
        <v>0</v>
      </c>
      <c r="AE251">
        <v>0</v>
      </c>
      <c r="AF251">
        <v>0</v>
      </c>
      <c r="AG251">
        <v>0</v>
      </c>
      <c r="AH251">
        <v>0</v>
      </c>
      <c r="AI251">
        <v>0</v>
      </c>
      <c r="AJ251">
        <v>0</v>
      </c>
      <c r="AK251">
        <v>0</v>
      </c>
      <c r="AL251">
        <v>0</v>
      </c>
      <c r="AM251">
        <v>0</v>
      </c>
      <c r="AN251">
        <v>0</v>
      </c>
      <c r="AO251">
        <v>0</v>
      </c>
      <c r="AP251">
        <v>0</v>
      </c>
      <c r="AQ251">
        <v>259</v>
      </c>
      <c r="AR251">
        <v>0</v>
      </c>
      <c r="AS251">
        <v>0</v>
      </c>
      <c r="AT251">
        <v>0</v>
      </c>
      <c r="AU251">
        <v>0</v>
      </c>
      <c r="AV251">
        <v>0</v>
      </c>
      <c r="AW251">
        <v>0</v>
      </c>
      <c r="AX251">
        <v>0</v>
      </c>
      <c r="AY251">
        <v>0</v>
      </c>
      <c r="AZ251">
        <v>0</v>
      </c>
      <c r="BA251">
        <v>259</v>
      </c>
      <c r="BB251">
        <v>0</v>
      </c>
    </row>
    <row r="252" spans="2:54" x14ac:dyDescent="0.25">
      <c r="B252" s="16" t="str">
        <f t="shared" si="12"/>
        <v>Midlothian2021-22</v>
      </c>
      <c r="C252" t="s">
        <v>19</v>
      </c>
      <c r="D252" t="s">
        <v>295</v>
      </c>
      <c r="E252">
        <v>0</v>
      </c>
      <c r="F252">
        <v>0</v>
      </c>
      <c r="G252">
        <v>0</v>
      </c>
      <c r="H252">
        <v>0</v>
      </c>
      <c r="I252">
        <v>0</v>
      </c>
      <c r="J252">
        <v>0</v>
      </c>
      <c r="K252">
        <v>0</v>
      </c>
      <c r="L252">
        <v>0</v>
      </c>
      <c r="M252">
        <v>0</v>
      </c>
      <c r="N252">
        <v>0</v>
      </c>
      <c r="O252">
        <v>0</v>
      </c>
      <c r="P252">
        <v>0</v>
      </c>
      <c r="Q252">
        <v>0</v>
      </c>
      <c r="R252">
        <v>0</v>
      </c>
      <c r="S252">
        <v>0</v>
      </c>
      <c r="T252">
        <v>0</v>
      </c>
      <c r="U252">
        <v>0</v>
      </c>
      <c r="V252">
        <v>0</v>
      </c>
      <c r="W252">
        <v>0</v>
      </c>
      <c r="X252">
        <v>0</v>
      </c>
      <c r="Y252">
        <v>0</v>
      </c>
      <c r="Z252">
        <v>0</v>
      </c>
      <c r="AA252">
        <v>0</v>
      </c>
      <c r="AB252">
        <v>0</v>
      </c>
      <c r="AC252">
        <v>0</v>
      </c>
      <c r="AD252">
        <v>0</v>
      </c>
      <c r="AE252">
        <v>0</v>
      </c>
      <c r="AF252">
        <v>0</v>
      </c>
      <c r="AG252">
        <v>0</v>
      </c>
      <c r="AH252">
        <v>0</v>
      </c>
      <c r="AI252">
        <v>0</v>
      </c>
      <c r="AJ252">
        <v>0</v>
      </c>
      <c r="AK252">
        <v>0</v>
      </c>
      <c r="AL252">
        <v>0</v>
      </c>
      <c r="AM252">
        <v>0</v>
      </c>
      <c r="AN252">
        <v>0</v>
      </c>
      <c r="AO252">
        <v>0</v>
      </c>
      <c r="AP252">
        <v>0</v>
      </c>
      <c r="AQ252">
        <v>0</v>
      </c>
      <c r="AR252">
        <v>0</v>
      </c>
      <c r="AS252">
        <v>0</v>
      </c>
      <c r="AT252">
        <v>0</v>
      </c>
      <c r="AU252">
        <v>0</v>
      </c>
      <c r="AV252">
        <v>0</v>
      </c>
      <c r="AW252">
        <v>0</v>
      </c>
      <c r="AX252">
        <v>0</v>
      </c>
      <c r="AY252">
        <v>0</v>
      </c>
      <c r="AZ252">
        <v>0</v>
      </c>
      <c r="BA252">
        <v>0</v>
      </c>
      <c r="BB252">
        <v>0</v>
      </c>
    </row>
    <row r="253" spans="2:54" x14ac:dyDescent="0.25">
      <c r="B253" s="16" t="str">
        <f t="shared" si="12"/>
        <v>Moray2021-22</v>
      </c>
      <c r="C253" t="s">
        <v>20</v>
      </c>
      <c r="D253" t="s">
        <v>295</v>
      </c>
      <c r="E253">
        <v>0</v>
      </c>
      <c r="F253">
        <v>0</v>
      </c>
      <c r="G253">
        <v>0</v>
      </c>
      <c r="H253">
        <v>0</v>
      </c>
      <c r="I253">
        <v>0</v>
      </c>
      <c r="J253">
        <v>0</v>
      </c>
      <c r="K253">
        <v>0</v>
      </c>
      <c r="L253">
        <v>0</v>
      </c>
      <c r="M253">
        <v>0</v>
      </c>
      <c r="N253">
        <v>0</v>
      </c>
      <c r="O253">
        <v>0</v>
      </c>
      <c r="P253">
        <v>0</v>
      </c>
      <c r="Q253">
        <v>0</v>
      </c>
      <c r="R253">
        <v>0</v>
      </c>
      <c r="S253">
        <v>0</v>
      </c>
      <c r="T253">
        <v>0</v>
      </c>
      <c r="U253">
        <v>0</v>
      </c>
      <c r="V253">
        <v>0</v>
      </c>
      <c r="W253">
        <v>0</v>
      </c>
      <c r="X253">
        <v>0</v>
      </c>
      <c r="Y253">
        <v>0</v>
      </c>
      <c r="Z253">
        <v>0</v>
      </c>
      <c r="AA253">
        <v>0</v>
      </c>
      <c r="AB253">
        <v>0</v>
      </c>
      <c r="AC253">
        <v>0</v>
      </c>
      <c r="AD253">
        <v>0</v>
      </c>
      <c r="AE253">
        <v>0</v>
      </c>
      <c r="AF253">
        <v>0</v>
      </c>
      <c r="AG253">
        <v>0</v>
      </c>
      <c r="AH253">
        <v>0</v>
      </c>
      <c r="AI253">
        <v>0</v>
      </c>
      <c r="AJ253">
        <v>0</v>
      </c>
      <c r="AK253">
        <v>0</v>
      </c>
      <c r="AL253">
        <v>0</v>
      </c>
      <c r="AM253">
        <v>0</v>
      </c>
      <c r="AN253">
        <v>0</v>
      </c>
      <c r="AO253">
        <v>0</v>
      </c>
      <c r="AP253">
        <v>0</v>
      </c>
      <c r="AQ253">
        <v>0</v>
      </c>
      <c r="AR253">
        <v>0</v>
      </c>
      <c r="AS253">
        <v>0</v>
      </c>
      <c r="AT253">
        <v>0</v>
      </c>
      <c r="AU253">
        <v>0</v>
      </c>
      <c r="AV253">
        <v>0</v>
      </c>
      <c r="AW253">
        <v>0</v>
      </c>
      <c r="AX253">
        <v>0</v>
      </c>
      <c r="AY253">
        <v>0</v>
      </c>
      <c r="AZ253">
        <v>0</v>
      </c>
      <c r="BA253">
        <v>0</v>
      </c>
      <c r="BB253">
        <v>0</v>
      </c>
    </row>
    <row r="254" spans="2:54" x14ac:dyDescent="0.25">
      <c r="B254" s="16" t="str">
        <f t="shared" si="12"/>
        <v>Na h-Eileanan Siar2021-22</v>
      </c>
      <c r="C254" t="s">
        <v>269</v>
      </c>
      <c r="D254" t="s">
        <v>295</v>
      </c>
      <c r="E254">
        <v>0</v>
      </c>
      <c r="F254">
        <v>0</v>
      </c>
      <c r="G254">
        <v>0</v>
      </c>
      <c r="H254">
        <v>0</v>
      </c>
      <c r="I254">
        <v>0</v>
      </c>
      <c r="J254">
        <v>0</v>
      </c>
      <c r="K254">
        <v>0</v>
      </c>
      <c r="L254">
        <v>0</v>
      </c>
      <c r="M254">
        <v>0</v>
      </c>
      <c r="N254">
        <v>0</v>
      </c>
      <c r="O254">
        <v>0</v>
      </c>
      <c r="P254">
        <v>0</v>
      </c>
      <c r="Q254">
        <v>0</v>
      </c>
      <c r="R254">
        <v>0</v>
      </c>
      <c r="S254">
        <v>0</v>
      </c>
      <c r="T254">
        <v>0</v>
      </c>
      <c r="U254">
        <v>0</v>
      </c>
      <c r="V254">
        <v>0</v>
      </c>
      <c r="W254">
        <v>0</v>
      </c>
      <c r="X254">
        <v>0</v>
      </c>
      <c r="Y254">
        <v>0</v>
      </c>
      <c r="Z254">
        <v>0</v>
      </c>
      <c r="AA254">
        <v>0</v>
      </c>
      <c r="AB254">
        <v>0</v>
      </c>
      <c r="AC254">
        <v>0</v>
      </c>
      <c r="AD254">
        <v>0</v>
      </c>
      <c r="AE254">
        <v>0</v>
      </c>
      <c r="AF254">
        <v>0</v>
      </c>
      <c r="AG254">
        <v>0</v>
      </c>
      <c r="AH254">
        <v>0</v>
      </c>
      <c r="AI254">
        <v>0</v>
      </c>
      <c r="AJ254">
        <v>0</v>
      </c>
      <c r="AK254">
        <v>0</v>
      </c>
      <c r="AL254">
        <v>0</v>
      </c>
      <c r="AM254">
        <v>0</v>
      </c>
      <c r="AN254">
        <v>0</v>
      </c>
      <c r="AO254">
        <v>0</v>
      </c>
      <c r="AP254">
        <v>0</v>
      </c>
      <c r="AQ254">
        <v>0</v>
      </c>
      <c r="AR254">
        <v>0</v>
      </c>
      <c r="AS254">
        <v>0</v>
      </c>
      <c r="AT254">
        <v>0</v>
      </c>
      <c r="AU254">
        <v>0</v>
      </c>
      <c r="AV254">
        <v>0</v>
      </c>
      <c r="AW254">
        <v>0</v>
      </c>
      <c r="AX254">
        <v>0</v>
      </c>
      <c r="AY254">
        <v>0</v>
      </c>
      <c r="AZ254">
        <v>0</v>
      </c>
      <c r="BA254">
        <v>0</v>
      </c>
      <c r="BB254">
        <v>0</v>
      </c>
    </row>
    <row r="255" spans="2:54" x14ac:dyDescent="0.25">
      <c r="B255" s="16" t="str">
        <f t="shared" si="12"/>
        <v>North Ayrshire2021-22</v>
      </c>
      <c r="C255" t="s">
        <v>21</v>
      </c>
      <c r="D255" t="s">
        <v>295</v>
      </c>
      <c r="E255">
        <v>0</v>
      </c>
      <c r="F255">
        <v>0</v>
      </c>
      <c r="G255">
        <v>0</v>
      </c>
      <c r="H255">
        <v>0</v>
      </c>
      <c r="I255">
        <v>0</v>
      </c>
      <c r="J255">
        <v>0</v>
      </c>
      <c r="K255">
        <v>0</v>
      </c>
      <c r="L255">
        <v>0</v>
      </c>
      <c r="M255">
        <v>0</v>
      </c>
      <c r="N255">
        <v>0</v>
      </c>
      <c r="O255">
        <v>0</v>
      </c>
      <c r="P255">
        <v>0</v>
      </c>
      <c r="Q255">
        <v>0</v>
      </c>
      <c r="R255">
        <v>0</v>
      </c>
      <c r="S255">
        <v>0</v>
      </c>
      <c r="T255">
        <v>0</v>
      </c>
      <c r="U255">
        <v>0</v>
      </c>
      <c r="V255">
        <v>0</v>
      </c>
      <c r="W255">
        <v>0</v>
      </c>
      <c r="X255">
        <v>0</v>
      </c>
      <c r="Y255">
        <v>0</v>
      </c>
      <c r="Z255">
        <v>0</v>
      </c>
      <c r="AA255">
        <v>0</v>
      </c>
      <c r="AB255">
        <v>0</v>
      </c>
      <c r="AC255">
        <v>0</v>
      </c>
      <c r="AD255">
        <v>0</v>
      </c>
      <c r="AE255">
        <v>0</v>
      </c>
      <c r="AF255">
        <v>0</v>
      </c>
      <c r="AG255">
        <v>0</v>
      </c>
      <c r="AH255">
        <v>0</v>
      </c>
      <c r="AI255">
        <v>0</v>
      </c>
      <c r="AJ255">
        <v>0</v>
      </c>
      <c r="AK255">
        <v>0</v>
      </c>
      <c r="AL255">
        <v>0</v>
      </c>
      <c r="AM255">
        <v>0</v>
      </c>
      <c r="AN255">
        <v>0</v>
      </c>
      <c r="AO255">
        <v>0</v>
      </c>
      <c r="AP255">
        <v>0</v>
      </c>
      <c r="AQ255">
        <v>0</v>
      </c>
      <c r="AR255">
        <v>0</v>
      </c>
      <c r="AS255">
        <v>0</v>
      </c>
      <c r="AT255">
        <v>0</v>
      </c>
      <c r="AU255">
        <v>0</v>
      </c>
      <c r="AV255">
        <v>0</v>
      </c>
      <c r="AW255">
        <v>0</v>
      </c>
      <c r="AX255">
        <v>0</v>
      </c>
      <c r="AY255">
        <v>0</v>
      </c>
      <c r="AZ255">
        <v>0</v>
      </c>
      <c r="BA255">
        <v>0</v>
      </c>
      <c r="BB255">
        <v>0</v>
      </c>
    </row>
    <row r="256" spans="2:54" x14ac:dyDescent="0.25">
      <c r="B256" s="16" t="str">
        <f t="shared" si="12"/>
        <v>North Lanarkshire2021-22</v>
      </c>
      <c r="C256" t="s">
        <v>22</v>
      </c>
      <c r="D256" t="s">
        <v>295</v>
      </c>
      <c r="E256">
        <v>0</v>
      </c>
      <c r="F256">
        <v>0</v>
      </c>
      <c r="G256">
        <v>0</v>
      </c>
      <c r="H256">
        <v>0</v>
      </c>
      <c r="I256">
        <v>0</v>
      </c>
      <c r="J256">
        <v>0</v>
      </c>
      <c r="K256">
        <v>0</v>
      </c>
      <c r="L256">
        <v>0</v>
      </c>
      <c r="M256">
        <v>0</v>
      </c>
      <c r="N256">
        <v>0</v>
      </c>
      <c r="O256">
        <v>0</v>
      </c>
      <c r="P256">
        <v>0</v>
      </c>
      <c r="Q256">
        <v>0</v>
      </c>
      <c r="R256">
        <v>0</v>
      </c>
      <c r="S256">
        <v>0</v>
      </c>
      <c r="T256">
        <v>0</v>
      </c>
      <c r="U256">
        <v>0</v>
      </c>
      <c r="V256">
        <v>0</v>
      </c>
      <c r="W256">
        <v>0</v>
      </c>
      <c r="X256">
        <v>0</v>
      </c>
      <c r="Y256">
        <v>0</v>
      </c>
      <c r="Z256">
        <v>0</v>
      </c>
      <c r="AA256">
        <v>0</v>
      </c>
      <c r="AB256">
        <v>0</v>
      </c>
      <c r="AC256">
        <v>0</v>
      </c>
      <c r="AD256">
        <v>0</v>
      </c>
      <c r="AE256">
        <v>0</v>
      </c>
      <c r="AF256">
        <v>0</v>
      </c>
      <c r="AG256">
        <v>0</v>
      </c>
      <c r="AH256">
        <v>0</v>
      </c>
      <c r="AI256">
        <v>0</v>
      </c>
      <c r="AJ256">
        <v>0</v>
      </c>
      <c r="AK256">
        <v>0</v>
      </c>
      <c r="AL256">
        <v>0</v>
      </c>
      <c r="AM256">
        <v>0</v>
      </c>
      <c r="AN256">
        <v>0</v>
      </c>
      <c r="AO256">
        <v>0</v>
      </c>
      <c r="AP256">
        <v>0</v>
      </c>
      <c r="AQ256">
        <v>0</v>
      </c>
      <c r="AR256">
        <v>0</v>
      </c>
      <c r="AS256">
        <v>0</v>
      </c>
      <c r="AT256">
        <v>0</v>
      </c>
      <c r="AU256">
        <v>0</v>
      </c>
      <c r="AV256">
        <v>0</v>
      </c>
      <c r="AW256">
        <v>0</v>
      </c>
      <c r="AX256">
        <v>0</v>
      </c>
      <c r="AY256">
        <v>0</v>
      </c>
      <c r="AZ256">
        <v>0</v>
      </c>
      <c r="BA256">
        <v>0</v>
      </c>
      <c r="BB256">
        <v>0</v>
      </c>
    </row>
    <row r="257" spans="2:54" x14ac:dyDescent="0.25">
      <c r="B257" s="16" t="str">
        <f t="shared" si="12"/>
        <v>Orkney2021-22</v>
      </c>
      <c r="C257" t="s">
        <v>23</v>
      </c>
      <c r="D257" t="s">
        <v>295</v>
      </c>
      <c r="E257">
        <v>0</v>
      </c>
      <c r="F257">
        <v>0</v>
      </c>
      <c r="G257">
        <v>0</v>
      </c>
      <c r="H257">
        <v>0</v>
      </c>
      <c r="I257">
        <v>0</v>
      </c>
      <c r="J257">
        <v>0</v>
      </c>
      <c r="K257">
        <v>0</v>
      </c>
      <c r="L257">
        <v>0</v>
      </c>
      <c r="M257">
        <v>0</v>
      </c>
      <c r="N257">
        <v>0</v>
      </c>
      <c r="O257">
        <v>0</v>
      </c>
      <c r="P257">
        <v>0</v>
      </c>
      <c r="Q257">
        <v>0</v>
      </c>
      <c r="R257">
        <v>0</v>
      </c>
      <c r="S257">
        <v>0</v>
      </c>
      <c r="T257">
        <v>0</v>
      </c>
      <c r="U257">
        <v>0</v>
      </c>
      <c r="V257">
        <v>0</v>
      </c>
      <c r="W257">
        <v>0</v>
      </c>
      <c r="X257">
        <v>0</v>
      </c>
      <c r="Y257">
        <v>0</v>
      </c>
      <c r="Z257">
        <v>0</v>
      </c>
      <c r="AA257">
        <v>0</v>
      </c>
      <c r="AB257">
        <v>0</v>
      </c>
      <c r="AC257">
        <v>0</v>
      </c>
      <c r="AD257">
        <v>0</v>
      </c>
      <c r="AE257">
        <v>0</v>
      </c>
      <c r="AF257">
        <v>0</v>
      </c>
      <c r="AG257">
        <v>0</v>
      </c>
      <c r="AH257">
        <v>0</v>
      </c>
      <c r="AI257">
        <v>0</v>
      </c>
      <c r="AJ257">
        <v>0</v>
      </c>
      <c r="AK257">
        <v>0</v>
      </c>
      <c r="AL257">
        <v>0</v>
      </c>
      <c r="AM257">
        <v>0</v>
      </c>
      <c r="AN257">
        <v>0</v>
      </c>
      <c r="AO257">
        <v>0</v>
      </c>
      <c r="AP257">
        <v>0</v>
      </c>
      <c r="AQ257">
        <v>0</v>
      </c>
      <c r="AR257">
        <v>0</v>
      </c>
      <c r="AS257">
        <v>0</v>
      </c>
      <c r="AT257">
        <v>0</v>
      </c>
      <c r="AU257">
        <v>0</v>
      </c>
      <c r="AV257">
        <v>0</v>
      </c>
      <c r="AW257">
        <v>0</v>
      </c>
      <c r="AX257">
        <v>0</v>
      </c>
      <c r="AY257">
        <v>0</v>
      </c>
      <c r="AZ257">
        <v>0</v>
      </c>
      <c r="BA257">
        <v>0</v>
      </c>
      <c r="BB257">
        <v>0</v>
      </c>
    </row>
    <row r="258" spans="2:54" x14ac:dyDescent="0.25">
      <c r="B258" s="16" t="str">
        <f t="shared" si="12"/>
        <v>Perth &amp; Kinross2021-22</v>
      </c>
      <c r="C258" t="s">
        <v>24</v>
      </c>
      <c r="D258" t="s">
        <v>295</v>
      </c>
      <c r="E258">
        <v>0</v>
      </c>
      <c r="F258">
        <v>0</v>
      </c>
      <c r="G258">
        <v>0</v>
      </c>
      <c r="H258">
        <v>0</v>
      </c>
      <c r="I258">
        <v>0</v>
      </c>
      <c r="J258">
        <v>0</v>
      </c>
      <c r="K258">
        <v>0</v>
      </c>
      <c r="L258">
        <v>0</v>
      </c>
      <c r="M258">
        <v>0</v>
      </c>
      <c r="N258">
        <v>0</v>
      </c>
      <c r="O258">
        <v>0</v>
      </c>
      <c r="P258">
        <v>0</v>
      </c>
      <c r="Q258">
        <v>0</v>
      </c>
      <c r="R258">
        <v>0</v>
      </c>
      <c r="S258">
        <v>0</v>
      </c>
      <c r="T258">
        <v>0</v>
      </c>
      <c r="U258">
        <v>0</v>
      </c>
      <c r="V258">
        <v>0</v>
      </c>
      <c r="W258">
        <v>0</v>
      </c>
      <c r="X258">
        <v>0</v>
      </c>
      <c r="Y258">
        <v>0</v>
      </c>
      <c r="Z258">
        <v>0</v>
      </c>
      <c r="AA258">
        <v>0</v>
      </c>
      <c r="AB258">
        <v>0</v>
      </c>
      <c r="AC258">
        <v>0</v>
      </c>
      <c r="AD258">
        <v>0</v>
      </c>
      <c r="AE258">
        <v>1</v>
      </c>
      <c r="AF258">
        <v>3902</v>
      </c>
      <c r="AG258">
        <v>0</v>
      </c>
      <c r="AH258">
        <v>0</v>
      </c>
      <c r="AI258">
        <v>0</v>
      </c>
      <c r="AJ258">
        <v>0</v>
      </c>
      <c r="AK258">
        <v>0</v>
      </c>
      <c r="AL258">
        <v>0</v>
      </c>
      <c r="AM258">
        <v>0</v>
      </c>
      <c r="AN258">
        <v>0</v>
      </c>
      <c r="AO258">
        <v>0</v>
      </c>
      <c r="AP258">
        <v>0</v>
      </c>
      <c r="AQ258">
        <v>0</v>
      </c>
      <c r="AR258">
        <v>0</v>
      </c>
      <c r="AS258">
        <v>0</v>
      </c>
      <c r="AT258">
        <v>0</v>
      </c>
      <c r="AU258">
        <v>0</v>
      </c>
      <c r="AV258">
        <v>0</v>
      </c>
      <c r="AW258">
        <v>0</v>
      </c>
      <c r="AX258">
        <v>0</v>
      </c>
      <c r="AY258">
        <v>1</v>
      </c>
      <c r="AZ258">
        <v>3902</v>
      </c>
      <c r="BA258">
        <v>0</v>
      </c>
      <c r="BB258">
        <v>0</v>
      </c>
    </row>
    <row r="259" spans="2:54" x14ac:dyDescent="0.25">
      <c r="B259" s="16" t="str">
        <f t="shared" si="12"/>
        <v>Renfrewshire2021-22</v>
      </c>
      <c r="C259" t="s">
        <v>25</v>
      </c>
      <c r="D259" t="s">
        <v>295</v>
      </c>
      <c r="E259">
        <v>0</v>
      </c>
      <c r="F259">
        <v>0</v>
      </c>
      <c r="G259">
        <v>0</v>
      </c>
      <c r="H259">
        <v>0</v>
      </c>
      <c r="I259">
        <v>0</v>
      </c>
      <c r="J259">
        <v>0</v>
      </c>
      <c r="K259">
        <v>0</v>
      </c>
      <c r="L259">
        <v>0</v>
      </c>
      <c r="M259">
        <v>0</v>
      </c>
      <c r="N259">
        <v>0</v>
      </c>
      <c r="O259">
        <v>0</v>
      </c>
      <c r="P259">
        <v>0</v>
      </c>
      <c r="Q259">
        <v>0</v>
      </c>
      <c r="R259">
        <v>0</v>
      </c>
      <c r="S259">
        <v>0</v>
      </c>
      <c r="T259">
        <v>0</v>
      </c>
      <c r="U259">
        <v>0</v>
      </c>
      <c r="V259">
        <v>0</v>
      </c>
      <c r="W259">
        <v>0</v>
      </c>
      <c r="X259">
        <v>0</v>
      </c>
      <c r="Y259">
        <v>0</v>
      </c>
      <c r="Z259">
        <v>0</v>
      </c>
      <c r="AA259">
        <v>0</v>
      </c>
      <c r="AB259">
        <v>0</v>
      </c>
      <c r="AC259">
        <v>0</v>
      </c>
      <c r="AD259">
        <v>0</v>
      </c>
      <c r="AE259">
        <v>0</v>
      </c>
      <c r="AF259">
        <v>0</v>
      </c>
      <c r="AG259">
        <v>0</v>
      </c>
      <c r="AH259">
        <v>0</v>
      </c>
      <c r="AI259">
        <v>0</v>
      </c>
      <c r="AJ259">
        <v>0</v>
      </c>
      <c r="AK259">
        <v>0</v>
      </c>
      <c r="AL259">
        <v>0</v>
      </c>
      <c r="AM259">
        <v>0</v>
      </c>
      <c r="AN259">
        <v>0</v>
      </c>
      <c r="AO259">
        <v>0</v>
      </c>
      <c r="AP259">
        <v>0</v>
      </c>
      <c r="AQ259">
        <v>0</v>
      </c>
      <c r="AR259">
        <v>0</v>
      </c>
      <c r="AS259">
        <v>0</v>
      </c>
      <c r="AT259">
        <v>0</v>
      </c>
      <c r="AU259">
        <v>0</v>
      </c>
      <c r="AV259">
        <v>0</v>
      </c>
      <c r="AW259">
        <v>0</v>
      </c>
      <c r="AX259">
        <v>0</v>
      </c>
      <c r="AY259">
        <v>0</v>
      </c>
      <c r="AZ259">
        <v>0</v>
      </c>
      <c r="BA259">
        <v>0</v>
      </c>
      <c r="BB259">
        <v>0</v>
      </c>
    </row>
    <row r="260" spans="2:54" x14ac:dyDescent="0.25">
      <c r="B260" s="16" t="str">
        <f t="shared" si="12"/>
        <v>Scottish Borders, The2021-22</v>
      </c>
      <c r="C260" t="s">
        <v>26</v>
      </c>
      <c r="D260" t="s">
        <v>295</v>
      </c>
      <c r="E260">
        <v>0</v>
      </c>
      <c r="F260">
        <v>0</v>
      </c>
      <c r="G260">
        <v>0</v>
      </c>
      <c r="H260">
        <v>0</v>
      </c>
      <c r="I260">
        <v>0</v>
      </c>
      <c r="J260">
        <v>0</v>
      </c>
      <c r="K260">
        <v>0</v>
      </c>
      <c r="L260">
        <v>0</v>
      </c>
      <c r="M260">
        <v>0</v>
      </c>
      <c r="N260">
        <v>0</v>
      </c>
      <c r="O260">
        <v>0</v>
      </c>
      <c r="P260">
        <v>0</v>
      </c>
      <c r="Q260">
        <v>0</v>
      </c>
      <c r="R260">
        <v>0</v>
      </c>
      <c r="S260">
        <v>0</v>
      </c>
      <c r="T260">
        <v>0</v>
      </c>
      <c r="U260">
        <v>0</v>
      </c>
      <c r="V260">
        <v>0</v>
      </c>
      <c r="W260">
        <v>0</v>
      </c>
      <c r="X260">
        <v>0</v>
      </c>
      <c r="Y260">
        <v>0</v>
      </c>
      <c r="Z260">
        <v>0</v>
      </c>
      <c r="AA260">
        <v>0</v>
      </c>
      <c r="AB260">
        <v>0</v>
      </c>
      <c r="AC260">
        <v>0</v>
      </c>
      <c r="AD260">
        <v>0</v>
      </c>
      <c r="AE260">
        <v>0</v>
      </c>
      <c r="AF260">
        <v>0</v>
      </c>
      <c r="AG260">
        <v>0</v>
      </c>
      <c r="AH260">
        <v>0</v>
      </c>
      <c r="AI260">
        <v>0</v>
      </c>
      <c r="AJ260">
        <v>0</v>
      </c>
      <c r="AK260">
        <v>0</v>
      </c>
      <c r="AL260">
        <v>0</v>
      </c>
      <c r="AM260">
        <v>0</v>
      </c>
      <c r="AN260">
        <v>0</v>
      </c>
      <c r="AO260">
        <v>0</v>
      </c>
      <c r="AP260">
        <v>0</v>
      </c>
      <c r="AQ260">
        <v>0</v>
      </c>
      <c r="AR260">
        <v>0</v>
      </c>
      <c r="AS260">
        <v>0</v>
      </c>
      <c r="AT260">
        <v>0</v>
      </c>
      <c r="AU260">
        <v>0</v>
      </c>
      <c r="AV260">
        <v>0</v>
      </c>
      <c r="AW260">
        <v>0</v>
      </c>
      <c r="AX260">
        <v>0</v>
      </c>
      <c r="AY260">
        <v>0</v>
      </c>
      <c r="AZ260">
        <v>0</v>
      </c>
      <c r="BA260">
        <v>0</v>
      </c>
      <c r="BB260">
        <v>0</v>
      </c>
    </row>
    <row r="261" spans="2:54" x14ac:dyDescent="0.25">
      <c r="B261" s="16" t="str">
        <f t="shared" si="12"/>
        <v>Shetland2021-22</v>
      </c>
      <c r="C261" t="s">
        <v>27</v>
      </c>
      <c r="D261" t="s">
        <v>295</v>
      </c>
      <c r="E261">
        <v>0</v>
      </c>
      <c r="F261">
        <v>0</v>
      </c>
      <c r="G261">
        <v>0</v>
      </c>
      <c r="H261">
        <v>0</v>
      </c>
      <c r="I261">
        <v>0</v>
      </c>
      <c r="J261">
        <v>0</v>
      </c>
      <c r="K261">
        <v>0</v>
      </c>
      <c r="L261">
        <v>0</v>
      </c>
      <c r="M261">
        <v>0</v>
      </c>
      <c r="N261">
        <v>0</v>
      </c>
      <c r="O261">
        <v>0</v>
      </c>
      <c r="P261">
        <v>0</v>
      </c>
      <c r="Q261">
        <v>0</v>
      </c>
      <c r="R261">
        <v>0</v>
      </c>
      <c r="S261">
        <v>0</v>
      </c>
      <c r="T261">
        <v>0</v>
      </c>
      <c r="U261">
        <v>0</v>
      </c>
      <c r="V261">
        <v>0</v>
      </c>
      <c r="W261">
        <v>0</v>
      </c>
      <c r="X261">
        <v>0</v>
      </c>
      <c r="Y261">
        <v>0</v>
      </c>
      <c r="Z261">
        <v>0</v>
      </c>
      <c r="AA261">
        <v>0</v>
      </c>
      <c r="AB261">
        <v>0</v>
      </c>
      <c r="AC261">
        <v>0</v>
      </c>
      <c r="AD261">
        <v>0</v>
      </c>
      <c r="AE261">
        <v>0</v>
      </c>
      <c r="AF261">
        <v>0</v>
      </c>
      <c r="AG261">
        <v>0</v>
      </c>
      <c r="AH261">
        <v>0</v>
      </c>
      <c r="AI261">
        <v>0</v>
      </c>
      <c r="AJ261">
        <v>0</v>
      </c>
      <c r="AK261">
        <v>0</v>
      </c>
      <c r="AL261">
        <v>0</v>
      </c>
      <c r="AM261">
        <v>0</v>
      </c>
      <c r="AN261">
        <v>0</v>
      </c>
      <c r="AO261">
        <v>0</v>
      </c>
      <c r="AP261">
        <v>0</v>
      </c>
      <c r="AQ261">
        <v>0</v>
      </c>
      <c r="AR261">
        <v>0</v>
      </c>
      <c r="AS261">
        <v>0</v>
      </c>
      <c r="AT261">
        <v>0</v>
      </c>
      <c r="AU261">
        <v>0</v>
      </c>
      <c r="AV261">
        <v>0</v>
      </c>
      <c r="AW261">
        <v>0</v>
      </c>
      <c r="AX261">
        <v>0</v>
      </c>
      <c r="AY261">
        <v>0</v>
      </c>
      <c r="AZ261">
        <v>0</v>
      </c>
      <c r="BA261">
        <v>0</v>
      </c>
      <c r="BB261">
        <v>0</v>
      </c>
    </row>
    <row r="262" spans="2:54" x14ac:dyDescent="0.25">
      <c r="B262" s="16" t="str">
        <f t="shared" si="12"/>
        <v>South Ayrshire2021-22</v>
      </c>
      <c r="C262" t="s">
        <v>28</v>
      </c>
      <c r="D262" t="s">
        <v>295</v>
      </c>
      <c r="E262">
        <v>0</v>
      </c>
      <c r="F262">
        <v>0</v>
      </c>
      <c r="G262">
        <v>0</v>
      </c>
      <c r="H262">
        <v>0</v>
      </c>
      <c r="I262">
        <v>0</v>
      </c>
      <c r="J262">
        <v>0</v>
      </c>
      <c r="K262">
        <v>0</v>
      </c>
      <c r="L262">
        <v>0</v>
      </c>
      <c r="M262">
        <v>0</v>
      </c>
      <c r="N262">
        <v>0</v>
      </c>
      <c r="O262">
        <v>0</v>
      </c>
      <c r="P262">
        <v>0</v>
      </c>
      <c r="Q262">
        <v>0</v>
      </c>
      <c r="R262">
        <v>0</v>
      </c>
      <c r="S262">
        <v>0</v>
      </c>
      <c r="T262">
        <v>0</v>
      </c>
      <c r="U262">
        <v>0</v>
      </c>
      <c r="V262">
        <v>0</v>
      </c>
      <c r="W262">
        <v>0</v>
      </c>
      <c r="X262">
        <v>0</v>
      </c>
      <c r="Y262">
        <v>0</v>
      </c>
      <c r="Z262">
        <v>0</v>
      </c>
      <c r="AA262">
        <v>0</v>
      </c>
      <c r="AB262">
        <v>0</v>
      </c>
      <c r="AC262">
        <v>0</v>
      </c>
      <c r="AD262">
        <v>0</v>
      </c>
      <c r="AE262">
        <v>0</v>
      </c>
      <c r="AF262">
        <v>0</v>
      </c>
      <c r="AG262">
        <v>0</v>
      </c>
      <c r="AH262">
        <v>0</v>
      </c>
      <c r="AI262">
        <v>0</v>
      </c>
      <c r="AJ262">
        <v>0</v>
      </c>
      <c r="AK262">
        <v>0</v>
      </c>
      <c r="AL262">
        <v>0</v>
      </c>
      <c r="AM262">
        <v>0</v>
      </c>
      <c r="AN262">
        <v>0</v>
      </c>
      <c r="AO262">
        <v>0</v>
      </c>
      <c r="AP262">
        <v>0</v>
      </c>
      <c r="AQ262">
        <v>0</v>
      </c>
      <c r="AR262">
        <v>0</v>
      </c>
      <c r="AS262">
        <v>0</v>
      </c>
      <c r="AT262">
        <v>0</v>
      </c>
      <c r="AU262">
        <v>0</v>
      </c>
      <c r="AV262">
        <v>0</v>
      </c>
      <c r="AW262">
        <v>0</v>
      </c>
      <c r="AX262">
        <v>0</v>
      </c>
      <c r="AY262">
        <v>0</v>
      </c>
      <c r="AZ262">
        <v>0</v>
      </c>
      <c r="BA262">
        <v>0</v>
      </c>
      <c r="BB262">
        <v>0</v>
      </c>
    </row>
    <row r="263" spans="2:54" x14ac:dyDescent="0.25">
      <c r="B263" s="16" t="str">
        <f t="shared" si="12"/>
        <v>South Lanarkshire2021-22</v>
      </c>
      <c r="C263" t="s">
        <v>29</v>
      </c>
      <c r="D263" t="s">
        <v>295</v>
      </c>
      <c r="E263">
        <v>0</v>
      </c>
      <c r="F263">
        <v>0</v>
      </c>
      <c r="G263">
        <v>0</v>
      </c>
      <c r="H263">
        <v>0</v>
      </c>
      <c r="I263">
        <v>0</v>
      </c>
      <c r="J263">
        <v>0</v>
      </c>
      <c r="K263">
        <v>0</v>
      </c>
      <c r="L263">
        <v>0</v>
      </c>
      <c r="M263">
        <v>0</v>
      </c>
      <c r="N263">
        <v>0</v>
      </c>
      <c r="O263">
        <v>0</v>
      </c>
      <c r="P263">
        <v>0</v>
      </c>
      <c r="Q263">
        <v>0</v>
      </c>
      <c r="R263">
        <v>0</v>
      </c>
      <c r="S263">
        <v>0</v>
      </c>
      <c r="T263">
        <v>0</v>
      </c>
      <c r="U263">
        <v>0</v>
      </c>
      <c r="V263">
        <v>0</v>
      </c>
      <c r="W263">
        <v>0</v>
      </c>
      <c r="X263">
        <v>0</v>
      </c>
      <c r="Y263">
        <v>0</v>
      </c>
      <c r="Z263">
        <v>0</v>
      </c>
      <c r="AA263">
        <v>0</v>
      </c>
      <c r="AB263">
        <v>0</v>
      </c>
      <c r="AC263">
        <v>0</v>
      </c>
      <c r="AD263">
        <v>0</v>
      </c>
      <c r="AE263">
        <v>0</v>
      </c>
      <c r="AF263">
        <v>0</v>
      </c>
      <c r="AG263">
        <v>0</v>
      </c>
      <c r="AH263">
        <v>0</v>
      </c>
      <c r="AI263">
        <v>0</v>
      </c>
      <c r="AJ263">
        <v>0</v>
      </c>
      <c r="AK263">
        <v>0</v>
      </c>
      <c r="AL263">
        <v>0</v>
      </c>
      <c r="AM263">
        <v>0</v>
      </c>
      <c r="AN263">
        <v>0</v>
      </c>
      <c r="AO263">
        <v>0</v>
      </c>
      <c r="AP263">
        <v>0</v>
      </c>
      <c r="AQ263">
        <v>0</v>
      </c>
      <c r="AR263">
        <v>0</v>
      </c>
      <c r="AS263">
        <v>0</v>
      </c>
      <c r="AT263">
        <v>0</v>
      </c>
      <c r="AU263">
        <v>0</v>
      </c>
      <c r="AV263">
        <v>0</v>
      </c>
      <c r="AW263">
        <v>0</v>
      </c>
      <c r="AX263">
        <v>0</v>
      </c>
      <c r="AY263">
        <v>0</v>
      </c>
      <c r="AZ263">
        <v>0</v>
      </c>
      <c r="BA263">
        <v>0</v>
      </c>
      <c r="BB263">
        <v>0</v>
      </c>
    </row>
    <row r="264" spans="2:54" x14ac:dyDescent="0.25">
      <c r="B264" s="16" t="str">
        <f t="shared" si="12"/>
        <v>Stirling2021-22</v>
      </c>
      <c r="C264" t="s">
        <v>30</v>
      </c>
      <c r="D264" t="s">
        <v>295</v>
      </c>
      <c r="E264">
        <v>0</v>
      </c>
      <c r="F264">
        <v>0</v>
      </c>
      <c r="G264">
        <v>0</v>
      </c>
      <c r="H264">
        <v>0</v>
      </c>
      <c r="I264">
        <v>0</v>
      </c>
      <c r="J264">
        <v>0</v>
      </c>
      <c r="K264">
        <v>0</v>
      </c>
      <c r="L264">
        <v>0</v>
      </c>
      <c r="M264">
        <v>0</v>
      </c>
      <c r="N264">
        <v>0</v>
      </c>
      <c r="O264">
        <v>0</v>
      </c>
      <c r="P264">
        <v>0</v>
      </c>
      <c r="Q264">
        <v>0</v>
      </c>
      <c r="R264">
        <v>0</v>
      </c>
      <c r="S264">
        <v>0</v>
      </c>
      <c r="T264">
        <v>0</v>
      </c>
      <c r="U264">
        <v>0</v>
      </c>
      <c r="V264">
        <v>0</v>
      </c>
      <c r="W264">
        <v>0</v>
      </c>
      <c r="X264">
        <v>0</v>
      </c>
      <c r="Y264">
        <v>0</v>
      </c>
      <c r="Z264">
        <v>0</v>
      </c>
      <c r="AA264">
        <v>0</v>
      </c>
      <c r="AB264">
        <v>0</v>
      </c>
      <c r="AC264">
        <v>0</v>
      </c>
      <c r="AD264">
        <v>0</v>
      </c>
      <c r="AE264">
        <v>0</v>
      </c>
      <c r="AF264">
        <v>0</v>
      </c>
      <c r="AG264">
        <v>0</v>
      </c>
      <c r="AH264">
        <v>0</v>
      </c>
      <c r="AI264">
        <v>0</v>
      </c>
      <c r="AJ264">
        <v>0</v>
      </c>
      <c r="AK264">
        <v>0</v>
      </c>
      <c r="AL264">
        <v>0</v>
      </c>
      <c r="AM264">
        <v>0</v>
      </c>
      <c r="AN264">
        <v>0</v>
      </c>
      <c r="AO264">
        <v>0</v>
      </c>
      <c r="AP264">
        <v>0</v>
      </c>
      <c r="AQ264">
        <v>0</v>
      </c>
      <c r="AR264">
        <v>0</v>
      </c>
      <c r="AS264">
        <v>0</v>
      </c>
      <c r="AT264">
        <v>0</v>
      </c>
      <c r="AU264">
        <v>0</v>
      </c>
      <c r="AV264">
        <v>0</v>
      </c>
      <c r="AW264">
        <v>0</v>
      </c>
      <c r="AX264">
        <v>0</v>
      </c>
      <c r="AY264">
        <v>0</v>
      </c>
      <c r="AZ264">
        <v>0</v>
      </c>
      <c r="BA264">
        <v>0</v>
      </c>
      <c r="BB264">
        <v>0</v>
      </c>
    </row>
    <row r="265" spans="2:54" x14ac:dyDescent="0.25">
      <c r="B265" s="16" t="str">
        <f t="shared" si="12"/>
        <v>West Dunbartonshire2021-22</v>
      </c>
      <c r="C265" t="s">
        <v>31</v>
      </c>
      <c r="D265" t="s">
        <v>295</v>
      </c>
      <c r="E265">
        <v>0</v>
      </c>
      <c r="F265">
        <v>0</v>
      </c>
      <c r="G265">
        <v>0</v>
      </c>
      <c r="H265">
        <v>0</v>
      </c>
      <c r="I265">
        <v>0</v>
      </c>
      <c r="J265">
        <v>0</v>
      </c>
      <c r="K265">
        <v>0</v>
      </c>
      <c r="L265">
        <v>0</v>
      </c>
      <c r="M265">
        <v>0</v>
      </c>
      <c r="N265">
        <v>0</v>
      </c>
      <c r="O265">
        <v>0</v>
      </c>
      <c r="P265">
        <v>0</v>
      </c>
      <c r="Q265">
        <v>0</v>
      </c>
      <c r="R265">
        <v>0</v>
      </c>
      <c r="S265">
        <v>0</v>
      </c>
      <c r="T265">
        <v>0</v>
      </c>
      <c r="U265">
        <v>0</v>
      </c>
      <c r="V265">
        <v>0</v>
      </c>
      <c r="W265">
        <v>0</v>
      </c>
      <c r="X265">
        <v>0</v>
      </c>
      <c r="Y265">
        <v>0</v>
      </c>
      <c r="Z265">
        <v>0</v>
      </c>
      <c r="AA265">
        <v>0</v>
      </c>
      <c r="AB265">
        <v>0</v>
      </c>
      <c r="AC265">
        <v>0</v>
      </c>
      <c r="AD265">
        <v>0</v>
      </c>
      <c r="AE265">
        <v>0</v>
      </c>
      <c r="AF265">
        <v>0</v>
      </c>
      <c r="AG265">
        <v>0</v>
      </c>
      <c r="AH265">
        <v>0</v>
      </c>
      <c r="AI265">
        <v>0</v>
      </c>
      <c r="AJ265">
        <v>0</v>
      </c>
      <c r="AK265">
        <v>0</v>
      </c>
      <c r="AL265">
        <v>0</v>
      </c>
      <c r="AM265">
        <v>0</v>
      </c>
      <c r="AN265">
        <v>0</v>
      </c>
      <c r="AO265">
        <v>0</v>
      </c>
      <c r="AP265">
        <v>0</v>
      </c>
      <c r="AQ265">
        <v>0</v>
      </c>
      <c r="AR265">
        <v>0</v>
      </c>
      <c r="AS265">
        <v>0</v>
      </c>
      <c r="AT265">
        <v>0</v>
      </c>
      <c r="AU265">
        <v>0</v>
      </c>
      <c r="AV265">
        <v>0</v>
      </c>
      <c r="AW265">
        <v>0</v>
      </c>
      <c r="AX265">
        <v>0</v>
      </c>
      <c r="AY265">
        <v>0</v>
      </c>
      <c r="AZ265">
        <v>0</v>
      </c>
      <c r="BA265">
        <v>0</v>
      </c>
      <c r="BB265">
        <v>0</v>
      </c>
    </row>
    <row r="266" spans="2:54" x14ac:dyDescent="0.25">
      <c r="B266" s="16" t="str">
        <f>C266&amp;D266</f>
        <v>West Lothian2021-22</v>
      </c>
      <c r="C266" t="s">
        <v>32</v>
      </c>
      <c r="D266" t="s">
        <v>295</v>
      </c>
      <c r="E266">
        <v>0</v>
      </c>
      <c r="F266">
        <v>0</v>
      </c>
      <c r="G266">
        <v>0</v>
      </c>
      <c r="H266">
        <v>0</v>
      </c>
      <c r="I266">
        <v>0</v>
      </c>
      <c r="J266">
        <v>0</v>
      </c>
      <c r="K266">
        <v>0</v>
      </c>
      <c r="L266">
        <v>0</v>
      </c>
      <c r="M266">
        <v>0</v>
      </c>
      <c r="N266">
        <v>0</v>
      </c>
      <c r="O266">
        <v>0</v>
      </c>
      <c r="P266">
        <v>0</v>
      </c>
      <c r="Q266">
        <v>0</v>
      </c>
      <c r="R266">
        <v>0</v>
      </c>
      <c r="S266">
        <v>0</v>
      </c>
      <c r="T266">
        <v>0</v>
      </c>
      <c r="U266">
        <v>0</v>
      </c>
      <c r="V266">
        <v>0</v>
      </c>
      <c r="W266">
        <v>0</v>
      </c>
      <c r="X266">
        <v>0</v>
      </c>
      <c r="Y266">
        <v>0</v>
      </c>
      <c r="Z266">
        <v>0</v>
      </c>
      <c r="AA266">
        <v>0</v>
      </c>
      <c r="AB266">
        <v>0</v>
      </c>
      <c r="AC266">
        <v>0</v>
      </c>
      <c r="AD266">
        <v>0</v>
      </c>
      <c r="AE266">
        <v>0</v>
      </c>
      <c r="AF266">
        <v>0</v>
      </c>
      <c r="AG266">
        <v>0</v>
      </c>
      <c r="AH266">
        <v>0</v>
      </c>
      <c r="AI266">
        <v>0</v>
      </c>
      <c r="AJ266">
        <v>0</v>
      </c>
      <c r="AK266">
        <v>0</v>
      </c>
      <c r="AL266">
        <v>0</v>
      </c>
      <c r="AM266">
        <v>0</v>
      </c>
      <c r="AN266">
        <v>0</v>
      </c>
      <c r="AO266">
        <v>0</v>
      </c>
      <c r="AP266">
        <v>0</v>
      </c>
      <c r="AQ266">
        <v>0</v>
      </c>
      <c r="AR266">
        <v>0</v>
      </c>
      <c r="AS266">
        <v>0</v>
      </c>
      <c r="AT266">
        <v>0</v>
      </c>
      <c r="AU266">
        <v>0</v>
      </c>
      <c r="AV266">
        <v>0</v>
      </c>
      <c r="AW266">
        <v>0</v>
      </c>
      <c r="AX266">
        <v>0</v>
      </c>
      <c r="AY266">
        <v>0</v>
      </c>
      <c r="AZ266">
        <v>0</v>
      </c>
      <c r="BA266">
        <v>0</v>
      </c>
      <c r="BB266">
        <v>0</v>
      </c>
    </row>
    <row r="267" spans="2:54" x14ac:dyDescent="0.25">
      <c r="B267" s="16" t="str">
        <f>C267&amp;D267</f>
        <v>Scotland2021-22</v>
      </c>
      <c r="C267" t="s">
        <v>33</v>
      </c>
      <c r="D267" t="s">
        <v>295</v>
      </c>
      <c r="E267" s="16">
        <f>SUM(E235:E266)</f>
        <v>3</v>
      </c>
      <c r="F267" s="16">
        <f t="shared" ref="F267:BB267" si="14">SUM(F235:F266)</f>
        <v>689198.75</v>
      </c>
      <c r="G267" s="16">
        <f t="shared" si="14"/>
        <v>0</v>
      </c>
      <c r="H267" s="16">
        <f t="shared" si="14"/>
        <v>0</v>
      </c>
      <c r="I267" s="16">
        <f t="shared" si="14"/>
        <v>0</v>
      </c>
      <c r="J267" s="16">
        <f t="shared" si="14"/>
        <v>0</v>
      </c>
      <c r="K267" s="16">
        <f t="shared" si="14"/>
        <v>0</v>
      </c>
      <c r="L267" s="16">
        <f t="shared" si="14"/>
        <v>0</v>
      </c>
      <c r="M267" s="16">
        <f t="shared" si="14"/>
        <v>0</v>
      </c>
      <c r="N267" s="16">
        <f t="shared" si="14"/>
        <v>0</v>
      </c>
      <c r="O267" s="16">
        <f t="shared" si="14"/>
        <v>0</v>
      </c>
      <c r="P267" s="16">
        <f t="shared" si="14"/>
        <v>0</v>
      </c>
      <c r="Q267" s="16">
        <f t="shared" si="14"/>
        <v>0</v>
      </c>
      <c r="R267" s="16">
        <f t="shared" si="14"/>
        <v>0</v>
      </c>
      <c r="S267" s="16">
        <f t="shared" si="14"/>
        <v>0</v>
      </c>
      <c r="T267" s="16">
        <f t="shared" si="14"/>
        <v>0</v>
      </c>
      <c r="U267" s="16">
        <f t="shared" si="14"/>
        <v>0</v>
      </c>
      <c r="V267" s="16">
        <f t="shared" si="14"/>
        <v>0</v>
      </c>
      <c r="W267" s="16">
        <f t="shared" si="14"/>
        <v>0</v>
      </c>
      <c r="X267" s="16">
        <f t="shared" si="14"/>
        <v>0</v>
      </c>
      <c r="Y267" s="16">
        <f t="shared" si="14"/>
        <v>80</v>
      </c>
      <c r="Z267" s="16">
        <f t="shared" si="14"/>
        <v>89651.15</v>
      </c>
      <c r="AA267" s="16">
        <f t="shared" si="14"/>
        <v>0</v>
      </c>
      <c r="AB267" s="16">
        <f t="shared" si="14"/>
        <v>0</v>
      </c>
      <c r="AC267" s="16">
        <f t="shared" si="14"/>
        <v>0</v>
      </c>
      <c r="AD267" s="16">
        <f t="shared" si="14"/>
        <v>0</v>
      </c>
      <c r="AE267" s="16">
        <f t="shared" si="14"/>
        <v>1</v>
      </c>
      <c r="AF267" s="16">
        <f t="shared" si="14"/>
        <v>3902</v>
      </c>
      <c r="AG267" s="16">
        <f t="shared" si="14"/>
        <v>0</v>
      </c>
      <c r="AH267" s="16">
        <f t="shared" si="14"/>
        <v>0</v>
      </c>
      <c r="AI267" s="16">
        <f t="shared" si="14"/>
        <v>711</v>
      </c>
      <c r="AJ267" s="16">
        <f t="shared" si="14"/>
        <v>2056168.79</v>
      </c>
      <c r="AK267" s="16">
        <f t="shared" si="14"/>
        <v>0</v>
      </c>
      <c r="AL267" s="16">
        <f t="shared" si="14"/>
        <v>3424.72</v>
      </c>
      <c r="AM267" s="16">
        <f t="shared" si="14"/>
        <v>0</v>
      </c>
      <c r="AN267" s="16">
        <f t="shared" si="14"/>
        <v>0</v>
      </c>
      <c r="AO267" s="16">
        <f t="shared" si="14"/>
        <v>0</v>
      </c>
      <c r="AP267" s="16">
        <f t="shared" si="14"/>
        <v>0</v>
      </c>
      <c r="AQ267" s="16">
        <f t="shared" si="14"/>
        <v>261</v>
      </c>
      <c r="AR267" s="16">
        <f t="shared" si="14"/>
        <v>0</v>
      </c>
      <c r="AS267" s="16">
        <f t="shared" si="14"/>
        <v>794</v>
      </c>
      <c r="AT267" s="16">
        <f t="shared" si="14"/>
        <v>2835018.69</v>
      </c>
      <c r="AU267" s="16">
        <f t="shared" si="14"/>
        <v>0</v>
      </c>
      <c r="AV267" s="16">
        <f t="shared" si="14"/>
        <v>3424.72</v>
      </c>
      <c r="AW267" s="16">
        <f t="shared" si="14"/>
        <v>0</v>
      </c>
      <c r="AX267" s="16">
        <f t="shared" si="14"/>
        <v>0</v>
      </c>
      <c r="AY267" s="16">
        <f t="shared" si="14"/>
        <v>1</v>
      </c>
      <c r="AZ267" s="16">
        <f t="shared" si="14"/>
        <v>3902</v>
      </c>
      <c r="BA267" s="16">
        <f t="shared" si="14"/>
        <v>261</v>
      </c>
      <c r="BB267" s="16">
        <f t="shared" si="14"/>
        <v>0</v>
      </c>
    </row>
    <row r="268" spans="2:54" x14ac:dyDescent="0.25">
      <c r="B268" s="16" t="str">
        <f t="shared" ref="B268:B298" si="15">C268&amp;D268</f>
        <v>Aberdeen City2022-23</v>
      </c>
      <c r="C268" t="s">
        <v>1</v>
      </c>
      <c r="D268" t="s">
        <v>296</v>
      </c>
      <c r="E268" s="61">
        <v>0</v>
      </c>
      <c r="F268" s="61">
        <v>0</v>
      </c>
      <c r="G268" s="61">
        <v>0</v>
      </c>
      <c r="H268" s="61">
        <v>0</v>
      </c>
      <c r="I268" s="61">
        <v>0</v>
      </c>
      <c r="J268" s="61">
        <v>0</v>
      </c>
      <c r="K268" s="61">
        <v>0</v>
      </c>
      <c r="L268" s="61">
        <v>0</v>
      </c>
      <c r="M268" s="61">
        <v>0</v>
      </c>
      <c r="N268" s="61">
        <v>0</v>
      </c>
      <c r="O268" s="61">
        <v>0</v>
      </c>
      <c r="P268" s="61">
        <v>0</v>
      </c>
      <c r="Q268" s="61">
        <v>0</v>
      </c>
      <c r="R268" s="61">
        <v>0</v>
      </c>
      <c r="S268" s="61">
        <v>0</v>
      </c>
      <c r="T268" s="61">
        <v>0</v>
      </c>
      <c r="U268" s="61">
        <v>0</v>
      </c>
      <c r="V268" s="61">
        <v>0</v>
      </c>
      <c r="W268" s="61">
        <v>0</v>
      </c>
      <c r="X268" s="61">
        <v>0</v>
      </c>
      <c r="Y268" s="61">
        <v>1</v>
      </c>
      <c r="Z268" s="61">
        <v>10044</v>
      </c>
      <c r="AA268" s="61">
        <v>0</v>
      </c>
      <c r="AB268" s="61">
        <v>0</v>
      </c>
      <c r="AC268" s="61">
        <v>0</v>
      </c>
      <c r="AD268" s="61">
        <v>0</v>
      </c>
      <c r="AE268" s="61">
        <v>0</v>
      </c>
      <c r="AF268" s="61">
        <v>0</v>
      </c>
      <c r="AG268" s="61">
        <v>0</v>
      </c>
      <c r="AH268" s="61">
        <v>0</v>
      </c>
      <c r="AI268" s="61">
        <v>0</v>
      </c>
      <c r="AJ268" s="61">
        <v>0</v>
      </c>
      <c r="AK268" s="61">
        <v>0</v>
      </c>
      <c r="AL268" s="61">
        <v>0</v>
      </c>
      <c r="AM268" s="61">
        <v>0</v>
      </c>
      <c r="AN268" s="61">
        <v>0</v>
      </c>
      <c r="AO268" s="61">
        <v>0</v>
      </c>
      <c r="AP268" s="61">
        <v>0</v>
      </c>
      <c r="AQ268" s="61">
        <v>0</v>
      </c>
      <c r="AR268" s="61">
        <v>0</v>
      </c>
      <c r="AS268" s="61">
        <v>1</v>
      </c>
      <c r="AT268" s="61">
        <v>10044</v>
      </c>
      <c r="AU268" s="61">
        <v>0</v>
      </c>
      <c r="AV268" s="61">
        <v>0</v>
      </c>
      <c r="AW268" s="61">
        <v>0</v>
      </c>
      <c r="AX268" s="61">
        <v>0</v>
      </c>
      <c r="AY268" s="61">
        <v>0</v>
      </c>
      <c r="AZ268" s="61">
        <v>0</v>
      </c>
      <c r="BA268" s="61">
        <v>0</v>
      </c>
      <c r="BB268" s="61">
        <v>0</v>
      </c>
    </row>
    <row r="269" spans="2:54" x14ac:dyDescent="0.25">
      <c r="B269" s="16" t="str">
        <f t="shared" si="15"/>
        <v>Aberdeenshire2022-23</v>
      </c>
      <c r="C269" t="s">
        <v>2</v>
      </c>
      <c r="D269" t="s">
        <v>296</v>
      </c>
      <c r="E269" s="61">
        <v>0</v>
      </c>
      <c r="F269" s="61">
        <v>0</v>
      </c>
      <c r="G269" s="61">
        <v>0</v>
      </c>
      <c r="H269" s="61">
        <v>0</v>
      </c>
      <c r="I269" s="61">
        <v>0</v>
      </c>
      <c r="J269" s="61">
        <v>0</v>
      </c>
      <c r="K269" s="61">
        <v>0</v>
      </c>
      <c r="L269" s="61">
        <v>0</v>
      </c>
      <c r="M269" s="61">
        <v>0</v>
      </c>
      <c r="N269" s="61">
        <v>0</v>
      </c>
      <c r="O269" s="61">
        <v>0</v>
      </c>
      <c r="P269" s="61">
        <v>0</v>
      </c>
      <c r="Q269" s="61">
        <v>0</v>
      </c>
      <c r="R269" s="61">
        <v>0</v>
      </c>
      <c r="S269" s="61">
        <v>0</v>
      </c>
      <c r="T269" s="61">
        <v>0</v>
      </c>
      <c r="U269" s="61">
        <v>0</v>
      </c>
      <c r="V269" s="61">
        <v>0</v>
      </c>
      <c r="W269" s="61">
        <v>0</v>
      </c>
      <c r="X269" s="61">
        <v>0</v>
      </c>
      <c r="Y269" s="61">
        <v>0</v>
      </c>
      <c r="Z269" s="61">
        <v>0</v>
      </c>
      <c r="AA269" s="61">
        <v>0</v>
      </c>
      <c r="AB269" s="61">
        <v>0</v>
      </c>
      <c r="AC269" s="61">
        <v>0</v>
      </c>
      <c r="AD269" s="61">
        <v>0</v>
      </c>
      <c r="AE269" s="61">
        <v>0</v>
      </c>
      <c r="AF269" s="61">
        <v>0</v>
      </c>
      <c r="AG269" s="61">
        <v>0</v>
      </c>
      <c r="AH269" s="61">
        <v>0</v>
      </c>
      <c r="AI269" s="61">
        <v>0</v>
      </c>
      <c r="AJ269" s="61">
        <v>0</v>
      </c>
      <c r="AK269" s="61">
        <v>0</v>
      </c>
      <c r="AL269" s="61">
        <v>0</v>
      </c>
      <c r="AM269" s="61">
        <v>0</v>
      </c>
      <c r="AN269" s="61">
        <v>0</v>
      </c>
      <c r="AO269" s="61">
        <v>0</v>
      </c>
      <c r="AP269" s="61">
        <v>0</v>
      </c>
      <c r="AQ269" s="61">
        <v>0</v>
      </c>
      <c r="AR269" s="61">
        <v>0</v>
      </c>
      <c r="AS269" s="61">
        <v>0</v>
      </c>
      <c r="AT269" s="61">
        <v>0</v>
      </c>
      <c r="AU269" s="61">
        <v>0</v>
      </c>
      <c r="AV269" s="61">
        <v>0</v>
      </c>
      <c r="AW269" s="61">
        <v>0</v>
      </c>
      <c r="AX269" s="61">
        <v>0</v>
      </c>
      <c r="AY269" s="61">
        <v>0</v>
      </c>
      <c r="AZ269" s="61">
        <v>0</v>
      </c>
      <c r="BA269" s="61">
        <v>0</v>
      </c>
      <c r="BB269" s="61">
        <v>0</v>
      </c>
    </row>
    <row r="270" spans="2:54" x14ac:dyDescent="0.25">
      <c r="B270" s="16" t="str">
        <f t="shared" si="15"/>
        <v>Angus2022-23</v>
      </c>
      <c r="C270" t="s">
        <v>3</v>
      </c>
      <c r="D270" t="s">
        <v>296</v>
      </c>
      <c r="E270" s="61">
        <v>0</v>
      </c>
      <c r="F270" s="61">
        <v>0</v>
      </c>
      <c r="G270" s="61">
        <v>0</v>
      </c>
      <c r="H270" s="61">
        <v>0</v>
      </c>
      <c r="I270" s="61">
        <v>0</v>
      </c>
      <c r="J270" s="61">
        <v>0</v>
      </c>
      <c r="K270" s="61">
        <v>0</v>
      </c>
      <c r="L270" s="61">
        <v>0</v>
      </c>
      <c r="M270" s="61">
        <v>0</v>
      </c>
      <c r="N270" s="61">
        <v>0</v>
      </c>
      <c r="O270" s="61">
        <v>0</v>
      </c>
      <c r="P270" s="61">
        <v>0</v>
      </c>
      <c r="Q270" s="61">
        <v>0</v>
      </c>
      <c r="R270" s="61">
        <v>0</v>
      </c>
      <c r="S270" s="61">
        <v>0</v>
      </c>
      <c r="T270" s="61">
        <v>0</v>
      </c>
      <c r="U270" s="61">
        <v>0</v>
      </c>
      <c r="V270" s="61">
        <v>0</v>
      </c>
      <c r="W270" s="61">
        <v>0</v>
      </c>
      <c r="X270" s="61">
        <v>0</v>
      </c>
      <c r="Y270" s="61">
        <v>0</v>
      </c>
      <c r="Z270" s="61">
        <v>0</v>
      </c>
      <c r="AA270" s="61">
        <v>0</v>
      </c>
      <c r="AB270" s="61">
        <v>0</v>
      </c>
      <c r="AC270" s="61">
        <v>0</v>
      </c>
      <c r="AD270" s="61">
        <v>0</v>
      </c>
      <c r="AE270" s="61">
        <v>0</v>
      </c>
      <c r="AF270" s="61">
        <v>0</v>
      </c>
      <c r="AG270" s="61">
        <v>0</v>
      </c>
      <c r="AH270" s="61">
        <v>0</v>
      </c>
      <c r="AI270" s="61">
        <v>0</v>
      </c>
      <c r="AJ270" s="61">
        <v>0</v>
      </c>
      <c r="AK270" s="61">
        <v>0</v>
      </c>
      <c r="AL270" s="61">
        <v>0</v>
      </c>
      <c r="AM270" s="61">
        <v>0</v>
      </c>
      <c r="AN270" s="61">
        <v>0</v>
      </c>
      <c r="AO270" s="61">
        <v>0</v>
      </c>
      <c r="AP270" s="61">
        <v>0</v>
      </c>
      <c r="AQ270" s="61">
        <v>0</v>
      </c>
      <c r="AR270" s="61">
        <v>0</v>
      </c>
      <c r="AS270" s="61">
        <v>0</v>
      </c>
      <c r="AT270" s="61">
        <v>0</v>
      </c>
      <c r="AU270" s="61">
        <v>0</v>
      </c>
      <c r="AV270" s="61">
        <v>0</v>
      </c>
      <c r="AW270" s="61">
        <v>0</v>
      </c>
      <c r="AX270" s="61">
        <v>0</v>
      </c>
      <c r="AY270" s="61">
        <v>0</v>
      </c>
      <c r="AZ270" s="61">
        <v>0</v>
      </c>
      <c r="BA270" s="61">
        <v>0</v>
      </c>
      <c r="BB270" s="61">
        <v>0</v>
      </c>
    </row>
    <row r="271" spans="2:54" x14ac:dyDescent="0.25">
      <c r="B271" s="16" t="str">
        <f t="shared" si="15"/>
        <v>Argyll &amp; Bute2022-23</v>
      </c>
      <c r="C271" t="s">
        <v>4</v>
      </c>
      <c r="D271" t="s">
        <v>296</v>
      </c>
      <c r="E271" s="61">
        <v>0</v>
      </c>
      <c r="F271" s="61">
        <v>0</v>
      </c>
      <c r="G271" s="61">
        <v>0</v>
      </c>
      <c r="H271" s="61">
        <v>0</v>
      </c>
      <c r="I271" s="61">
        <v>0</v>
      </c>
      <c r="J271" s="61">
        <v>0</v>
      </c>
      <c r="K271" s="61">
        <v>0</v>
      </c>
      <c r="L271" s="61">
        <v>0</v>
      </c>
      <c r="M271" s="61">
        <v>0</v>
      </c>
      <c r="N271" s="61">
        <v>0</v>
      </c>
      <c r="O271" s="61">
        <v>0</v>
      </c>
      <c r="P271" s="61">
        <v>0</v>
      </c>
      <c r="Q271" s="61">
        <v>0</v>
      </c>
      <c r="R271" s="61">
        <v>0</v>
      </c>
      <c r="S271" s="61">
        <v>0</v>
      </c>
      <c r="T271" s="61">
        <v>0</v>
      </c>
      <c r="U271" s="61">
        <v>0</v>
      </c>
      <c r="V271" s="61">
        <v>0</v>
      </c>
      <c r="W271" s="61">
        <v>0</v>
      </c>
      <c r="X271" s="61">
        <v>0</v>
      </c>
      <c r="Y271" s="61">
        <v>0</v>
      </c>
      <c r="Z271" s="61">
        <v>0</v>
      </c>
      <c r="AA271" s="61">
        <v>0</v>
      </c>
      <c r="AB271" s="61">
        <v>0</v>
      </c>
      <c r="AC271" s="61">
        <v>0</v>
      </c>
      <c r="AD271" s="61">
        <v>0</v>
      </c>
      <c r="AE271" s="61">
        <v>0</v>
      </c>
      <c r="AF271" s="61">
        <v>0</v>
      </c>
      <c r="AG271" s="61">
        <v>0</v>
      </c>
      <c r="AH271" s="61">
        <v>0</v>
      </c>
      <c r="AI271" s="61">
        <v>0</v>
      </c>
      <c r="AJ271" s="61">
        <v>0</v>
      </c>
      <c r="AK271" s="61">
        <v>0</v>
      </c>
      <c r="AL271" s="61">
        <v>0</v>
      </c>
      <c r="AM271" s="61">
        <v>0</v>
      </c>
      <c r="AN271" s="61">
        <v>0</v>
      </c>
      <c r="AO271" s="61">
        <v>0</v>
      </c>
      <c r="AP271" s="61">
        <v>0</v>
      </c>
      <c r="AQ271" s="61">
        <v>0</v>
      </c>
      <c r="AR271" s="61">
        <v>0</v>
      </c>
      <c r="AS271" s="61">
        <v>0</v>
      </c>
      <c r="AT271" s="61">
        <v>0</v>
      </c>
      <c r="AU271" s="61">
        <v>0</v>
      </c>
      <c r="AV271" s="61">
        <v>0</v>
      </c>
      <c r="AW271" s="61">
        <v>0</v>
      </c>
      <c r="AX271" s="61">
        <v>0</v>
      </c>
      <c r="AY271" s="61">
        <v>0</v>
      </c>
      <c r="AZ271" s="61">
        <v>0</v>
      </c>
      <c r="BA271" s="61">
        <v>0</v>
      </c>
      <c r="BB271" s="61">
        <v>0</v>
      </c>
    </row>
    <row r="272" spans="2:54" x14ac:dyDescent="0.25">
      <c r="B272" s="16" t="str">
        <f t="shared" si="15"/>
        <v>Clackmannanshire2022-23</v>
      </c>
      <c r="C272" t="s">
        <v>5</v>
      </c>
      <c r="D272" t="s">
        <v>296</v>
      </c>
      <c r="E272" s="61">
        <v>0</v>
      </c>
      <c r="F272" s="61">
        <v>0</v>
      </c>
      <c r="G272" s="61">
        <v>0</v>
      </c>
      <c r="H272" s="61">
        <v>0</v>
      </c>
      <c r="I272" s="61">
        <v>0</v>
      </c>
      <c r="J272" s="61">
        <v>0</v>
      </c>
      <c r="K272" s="61">
        <v>0</v>
      </c>
      <c r="L272" s="61">
        <v>0</v>
      </c>
      <c r="M272" s="61">
        <v>0</v>
      </c>
      <c r="N272" s="61">
        <v>0</v>
      </c>
      <c r="O272" s="61">
        <v>0</v>
      </c>
      <c r="P272" s="61">
        <v>0</v>
      </c>
      <c r="Q272" s="61">
        <v>0</v>
      </c>
      <c r="R272" s="61">
        <v>0</v>
      </c>
      <c r="S272" s="61">
        <v>0</v>
      </c>
      <c r="T272" s="61">
        <v>0</v>
      </c>
      <c r="U272" s="61">
        <v>0</v>
      </c>
      <c r="V272" s="61">
        <v>0</v>
      </c>
      <c r="W272" s="61">
        <v>0</v>
      </c>
      <c r="X272" s="61">
        <v>0</v>
      </c>
      <c r="Y272" s="61">
        <v>0</v>
      </c>
      <c r="Z272" s="61">
        <v>0</v>
      </c>
      <c r="AA272" s="61">
        <v>0</v>
      </c>
      <c r="AB272" s="61">
        <v>0</v>
      </c>
      <c r="AC272" s="61">
        <v>0</v>
      </c>
      <c r="AD272" s="61">
        <v>0</v>
      </c>
      <c r="AE272" s="61">
        <v>0</v>
      </c>
      <c r="AF272" s="61">
        <v>0</v>
      </c>
      <c r="AG272" s="61">
        <v>0</v>
      </c>
      <c r="AH272" s="61">
        <v>0</v>
      </c>
      <c r="AI272" s="61">
        <v>0</v>
      </c>
      <c r="AJ272" s="61">
        <v>0</v>
      </c>
      <c r="AK272" s="61">
        <v>0</v>
      </c>
      <c r="AL272" s="61">
        <v>0</v>
      </c>
      <c r="AM272" s="61">
        <v>0</v>
      </c>
      <c r="AN272" s="61">
        <v>0</v>
      </c>
      <c r="AO272" s="61">
        <v>0</v>
      </c>
      <c r="AP272" s="61">
        <v>0</v>
      </c>
      <c r="AQ272" s="61">
        <v>0</v>
      </c>
      <c r="AR272" s="61">
        <v>0</v>
      </c>
      <c r="AS272" s="61">
        <v>0</v>
      </c>
      <c r="AT272" s="61">
        <v>0</v>
      </c>
      <c r="AU272" s="61">
        <v>0</v>
      </c>
      <c r="AV272" s="61">
        <v>0</v>
      </c>
      <c r="AW272" s="61">
        <v>0</v>
      </c>
      <c r="AX272" s="61">
        <v>0</v>
      </c>
      <c r="AY272" s="61">
        <v>0</v>
      </c>
      <c r="AZ272" s="61">
        <v>0</v>
      </c>
      <c r="BA272" s="61">
        <v>0</v>
      </c>
      <c r="BB272" s="61">
        <v>0</v>
      </c>
    </row>
    <row r="273" spans="2:54" x14ac:dyDescent="0.25">
      <c r="B273" s="16" t="str">
        <f t="shared" si="15"/>
        <v>Dumfries &amp; Galloway2022-23</v>
      </c>
      <c r="C273" t="s">
        <v>6</v>
      </c>
      <c r="D273" t="s">
        <v>296</v>
      </c>
      <c r="E273" s="61">
        <v>0</v>
      </c>
      <c r="F273" s="61">
        <v>0</v>
      </c>
      <c r="G273" s="61">
        <v>0</v>
      </c>
      <c r="H273" s="61">
        <v>0</v>
      </c>
      <c r="I273" s="61">
        <v>0</v>
      </c>
      <c r="J273" s="61">
        <v>0</v>
      </c>
      <c r="K273" s="61">
        <v>0</v>
      </c>
      <c r="L273" s="61">
        <v>0</v>
      </c>
      <c r="M273" s="61">
        <v>0</v>
      </c>
      <c r="N273" s="61">
        <v>0</v>
      </c>
      <c r="O273" s="61">
        <v>0</v>
      </c>
      <c r="P273" s="61">
        <v>0</v>
      </c>
      <c r="Q273" s="61">
        <v>0</v>
      </c>
      <c r="R273" s="61">
        <v>0</v>
      </c>
      <c r="S273" s="61">
        <v>0</v>
      </c>
      <c r="T273" s="61">
        <v>0</v>
      </c>
      <c r="U273" s="61">
        <v>0</v>
      </c>
      <c r="V273" s="61">
        <v>0</v>
      </c>
      <c r="W273" s="61">
        <v>0</v>
      </c>
      <c r="X273" s="61">
        <v>0</v>
      </c>
      <c r="Y273" s="61">
        <v>0</v>
      </c>
      <c r="Z273" s="61">
        <v>0</v>
      </c>
      <c r="AA273" s="61">
        <v>0</v>
      </c>
      <c r="AB273" s="61">
        <v>0</v>
      </c>
      <c r="AC273" s="61">
        <v>0</v>
      </c>
      <c r="AD273" s="61">
        <v>0</v>
      </c>
      <c r="AE273" s="61">
        <v>0</v>
      </c>
      <c r="AF273" s="61">
        <v>0</v>
      </c>
      <c r="AG273" s="61">
        <v>0</v>
      </c>
      <c r="AH273" s="61">
        <v>0</v>
      </c>
      <c r="AI273" s="61">
        <v>0</v>
      </c>
      <c r="AJ273" s="61">
        <v>0</v>
      </c>
      <c r="AK273" s="61">
        <v>0</v>
      </c>
      <c r="AL273" s="61">
        <v>0</v>
      </c>
      <c r="AM273" s="61">
        <v>0</v>
      </c>
      <c r="AN273" s="61">
        <v>0</v>
      </c>
      <c r="AO273" s="61">
        <v>0</v>
      </c>
      <c r="AP273" s="61">
        <v>0</v>
      </c>
      <c r="AQ273" s="61">
        <v>0</v>
      </c>
      <c r="AR273" s="61">
        <v>0</v>
      </c>
      <c r="AS273" s="61">
        <v>0</v>
      </c>
      <c r="AT273" s="61">
        <v>0</v>
      </c>
      <c r="AU273" s="61">
        <v>0</v>
      </c>
      <c r="AV273" s="61">
        <v>0</v>
      </c>
      <c r="AW273" s="61">
        <v>0</v>
      </c>
      <c r="AX273" s="61">
        <v>0</v>
      </c>
      <c r="AY273" s="61">
        <v>0</v>
      </c>
      <c r="AZ273" s="61">
        <v>0</v>
      </c>
      <c r="BA273" s="61">
        <v>0</v>
      </c>
      <c r="BB273" s="61">
        <v>0</v>
      </c>
    </row>
    <row r="274" spans="2:54" x14ac:dyDescent="0.25">
      <c r="B274" s="16" t="str">
        <f t="shared" si="15"/>
        <v>Dundee City2022-23</v>
      </c>
      <c r="C274" t="s">
        <v>7</v>
      </c>
      <c r="D274" t="s">
        <v>296</v>
      </c>
      <c r="E274" s="61">
        <v>0</v>
      </c>
      <c r="F274" s="61">
        <v>0</v>
      </c>
      <c r="G274" s="61">
        <v>0</v>
      </c>
      <c r="H274" s="61">
        <v>0</v>
      </c>
      <c r="I274" s="61">
        <v>0</v>
      </c>
      <c r="J274" s="61">
        <v>0</v>
      </c>
      <c r="K274" s="61">
        <v>0</v>
      </c>
      <c r="L274" s="61">
        <v>0</v>
      </c>
      <c r="M274" s="61">
        <v>0</v>
      </c>
      <c r="N274" s="61">
        <v>0</v>
      </c>
      <c r="O274" s="61">
        <v>0</v>
      </c>
      <c r="P274" s="61">
        <v>0</v>
      </c>
      <c r="Q274" s="61">
        <v>0</v>
      </c>
      <c r="R274" s="61">
        <v>0</v>
      </c>
      <c r="S274" s="61">
        <v>0</v>
      </c>
      <c r="T274" s="61">
        <v>0</v>
      </c>
      <c r="U274" s="61">
        <v>0</v>
      </c>
      <c r="V274" s="61">
        <v>0</v>
      </c>
      <c r="W274" s="61">
        <v>0</v>
      </c>
      <c r="X274" s="61">
        <v>0</v>
      </c>
      <c r="Y274" s="61">
        <v>0</v>
      </c>
      <c r="Z274" s="61">
        <v>0</v>
      </c>
      <c r="AA274" s="61">
        <v>0</v>
      </c>
      <c r="AB274" s="61">
        <v>0</v>
      </c>
      <c r="AC274" s="61">
        <v>0</v>
      </c>
      <c r="AD274" s="61">
        <v>0</v>
      </c>
      <c r="AE274" s="61">
        <v>0</v>
      </c>
      <c r="AF274" s="61">
        <v>0</v>
      </c>
      <c r="AG274" s="61">
        <v>0</v>
      </c>
      <c r="AH274" s="61">
        <v>0</v>
      </c>
      <c r="AI274" s="61">
        <v>0</v>
      </c>
      <c r="AJ274" s="61">
        <v>0</v>
      </c>
      <c r="AK274" s="61">
        <v>0</v>
      </c>
      <c r="AL274" s="61">
        <v>0</v>
      </c>
      <c r="AM274" s="61">
        <v>0</v>
      </c>
      <c r="AN274" s="61">
        <v>0</v>
      </c>
      <c r="AO274" s="61">
        <v>0</v>
      </c>
      <c r="AP274" s="61">
        <v>0</v>
      </c>
      <c r="AQ274" s="61">
        <v>0</v>
      </c>
      <c r="AR274" s="61">
        <v>0</v>
      </c>
      <c r="AS274" s="61">
        <v>0</v>
      </c>
      <c r="AT274" s="61">
        <v>0</v>
      </c>
      <c r="AU274" s="61">
        <v>0</v>
      </c>
      <c r="AV274" s="61">
        <v>0</v>
      </c>
      <c r="AW274" s="61">
        <v>0</v>
      </c>
      <c r="AX274" s="61">
        <v>0</v>
      </c>
      <c r="AY274" s="61">
        <v>0</v>
      </c>
      <c r="AZ274" s="61">
        <v>0</v>
      </c>
      <c r="BA274" s="61">
        <v>0</v>
      </c>
      <c r="BB274" s="61">
        <v>0</v>
      </c>
    </row>
    <row r="275" spans="2:54" x14ac:dyDescent="0.25">
      <c r="B275" s="16" t="str">
        <f t="shared" si="15"/>
        <v>East Ayrshire2022-23</v>
      </c>
      <c r="C275" t="s">
        <v>8</v>
      </c>
      <c r="D275" t="s">
        <v>296</v>
      </c>
      <c r="E275" s="61">
        <v>0</v>
      </c>
      <c r="F275" s="61">
        <v>0</v>
      </c>
      <c r="G275" s="61">
        <v>0</v>
      </c>
      <c r="H275" s="61">
        <v>0</v>
      </c>
      <c r="I275" s="61">
        <v>0</v>
      </c>
      <c r="J275" s="61">
        <v>0</v>
      </c>
      <c r="K275" s="61">
        <v>0</v>
      </c>
      <c r="L275" s="61">
        <v>0</v>
      </c>
      <c r="M275" s="61">
        <v>0</v>
      </c>
      <c r="N275" s="61">
        <v>0</v>
      </c>
      <c r="O275" s="61">
        <v>0</v>
      </c>
      <c r="P275" s="61">
        <v>0</v>
      </c>
      <c r="Q275" s="61">
        <v>0</v>
      </c>
      <c r="R275" s="61">
        <v>0</v>
      </c>
      <c r="S275" s="61">
        <v>0</v>
      </c>
      <c r="T275" s="61">
        <v>0</v>
      </c>
      <c r="U275" s="61">
        <v>0</v>
      </c>
      <c r="V275" s="61">
        <v>0</v>
      </c>
      <c r="W275" s="61">
        <v>0</v>
      </c>
      <c r="X275" s="61">
        <v>0</v>
      </c>
      <c r="Y275" s="61">
        <v>0</v>
      </c>
      <c r="Z275" s="61">
        <v>0</v>
      </c>
      <c r="AA275" s="61">
        <v>0</v>
      </c>
      <c r="AB275" s="61">
        <v>0</v>
      </c>
      <c r="AC275" s="61">
        <v>0</v>
      </c>
      <c r="AD275" s="61">
        <v>0</v>
      </c>
      <c r="AE275" s="61">
        <v>0</v>
      </c>
      <c r="AF275" s="61">
        <v>0</v>
      </c>
      <c r="AG275" s="61">
        <v>0</v>
      </c>
      <c r="AH275" s="61">
        <v>0</v>
      </c>
      <c r="AI275" s="61">
        <v>0</v>
      </c>
      <c r="AJ275" s="61">
        <v>0</v>
      </c>
      <c r="AK275" s="61">
        <v>0</v>
      </c>
      <c r="AL275" s="61">
        <v>0</v>
      </c>
      <c r="AM275" s="61">
        <v>0</v>
      </c>
      <c r="AN275" s="61">
        <v>0</v>
      </c>
      <c r="AO275" s="61">
        <v>0</v>
      </c>
      <c r="AP275" s="61">
        <v>0</v>
      </c>
      <c r="AQ275" s="61">
        <v>0</v>
      </c>
      <c r="AR275" s="61">
        <v>0</v>
      </c>
      <c r="AS275" s="61">
        <v>0</v>
      </c>
      <c r="AT275" s="61">
        <v>0</v>
      </c>
      <c r="AU275" s="61">
        <v>0</v>
      </c>
      <c r="AV275" s="61">
        <v>0</v>
      </c>
      <c r="AW275" s="61">
        <v>0</v>
      </c>
      <c r="AX275" s="61">
        <v>0</v>
      </c>
      <c r="AY275" s="61">
        <v>0</v>
      </c>
      <c r="AZ275" s="61">
        <v>0</v>
      </c>
      <c r="BA275" s="61">
        <v>0</v>
      </c>
      <c r="BB275" s="61">
        <v>0</v>
      </c>
    </row>
    <row r="276" spans="2:54" x14ac:dyDescent="0.25">
      <c r="B276" s="16" t="str">
        <f t="shared" si="15"/>
        <v>East Dunbartonshire2022-23</v>
      </c>
      <c r="C276" t="s">
        <v>9</v>
      </c>
      <c r="D276" t="s">
        <v>296</v>
      </c>
      <c r="E276" s="61">
        <v>0</v>
      </c>
      <c r="F276" s="61">
        <v>0</v>
      </c>
      <c r="G276" s="61">
        <v>0</v>
      </c>
      <c r="H276" s="61">
        <v>0</v>
      </c>
      <c r="I276" s="61">
        <v>0</v>
      </c>
      <c r="J276" s="61">
        <v>0</v>
      </c>
      <c r="K276" s="61">
        <v>0</v>
      </c>
      <c r="L276" s="61">
        <v>0</v>
      </c>
      <c r="M276" s="61">
        <v>0</v>
      </c>
      <c r="N276" s="61">
        <v>0</v>
      </c>
      <c r="O276" s="61">
        <v>0</v>
      </c>
      <c r="P276" s="61">
        <v>0</v>
      </c>
      <c r="Q276" s="61">
        <v>0</v>
      </c>
      <c r="R276" s="61">
        <v>0</v>
      </c>
      <c r="S276" s="61">
        <v>0</v>
      </c>
      <c r="T276" s="61">
        <v>0</v>
      </c>
      <c r="U276" s="61">
        <v>0</v>
      </c>
      <c r="V276" s="61">
        <v>0</v>
      </c>
      <c r="W276" s="61">
        <v>0</v>
      </c>
      <c r="X276" s="61">
        <v>0</v>
      </c>
      <c r="Y276" s="61">
        <v>0</v>
      </c>
      <c r="Z276" s="61">
        <v>0</v>
      </c>
      <c r="AA276" s="61">
        <v>0</v>
      </c>
      <c r="AB276" s="61">
        <v>0</v>
      </c>
      <c r="AC276" s="61">
        <v>0</v>
      </c>
      <c r="AD276" s="61">
        <v>0</v>
      </c>
      <c r="AE276" s="61">
        <v>0</v>
      </c>
      <c r="AF276" s="61">
        <v>0</v>
      </c>
      <c r="AG276" s="61">
        <v>0</v>
      </c>
      <c r="AH276" s="61">
        <v>0</v>
      </c>
      <c r="AI276" s="61">
        <v>0</v>
      </c>
      <c r="AJ276" s="61">
        <v>0</v>
      </c>
      <c r="AK276" s="61">
        <v>0</v>
      </c>
      <c r="AL276" s="61">
        <v>0</v>
      </c>
      <c r="AM276" s="61">
        <v>0</v>
      </c>
      <c r="AN276" s="61">
        <v>0</v>
      </c>
      <c r="AO276" s="61">
        <v>0</v>
      </c>
      <c r="AP276" s="61">
        <v>0</v>
      </c>
      <c r="AQ276" s="61">
        <v>0</v>
      </c>
      <c r="AR276" s="61">
        <v>0</v>
      </c>
      <c r="AS276" s="61">
        <v>0</v>
      </c>
      <c r="AT276" s="61">
        <v>0</v>
      </c>
      <c r="AU276" s="61">
        <v>0</v>
      </c>
      <c r="AV276" s="61">
        <v>0</v>
      </c>
      <c r="AW276" s="61">
        <v>0</v>
      </c>
      <c r="AX276" s="61">
        <v>0</v>
      </c>
      <c r="AY276" s="61">
        <v>0</v>
      </c>
      <c r="AZ276" s="61">
        <v>0</v>
      </c>
      <c r="BA276" s="61">
        <v>0</v>
      </c>
      <c r="BB276" s="61">
        <v>0</v>
      </c>
    </row>
    <row r="277" spans="2:54" x14ac:dyDescent="0.25">
      <c r="B277" s="16" t="str">
        <f t="shared" si="15"/>
        <v>East Lothian2022-23</v>
      </c>
      <c r="C277" t="s">
        <v>10</v>
      </c>
      <c r="D277" t="s">
        <v>296</v>
      </c>
      <c r="E277" s="61">
        <v>0</v>
      </c>
      <c r="F277" s="61">
        <v>0</v>
      </c>
      <c r="G277" s="61">
        <v>0</v>
      </c>
      <c r="H277" s="61">
        <v>0</v>
      </c>
      <c r="I277" s="61">
        <v>0</v>
      </c>
      <c r="J277" s="61">
        <v>0</v>
      </c>
      <c r="K277" s="61">
        <v>0</v>
      </c>
      <c r="L277" s="61">
        <v>0</v>
      </c>
      <c r="M277" s="61">
        <v>0</v>
      </c>
      <c r="N277" s="61">
        <v>0</v>
      </c>
      <c r="O277" s="61">
        <v>0</v>
      </c>
      <c r="P277" s="61">
        <v>0</v>
      </c>
      <c r="Q277" s="61">
        <v>0</v>
      </c>
      <c r="R277" s="61">
        <v>0</v>
      </c>
      <c r="S277" s="61">
        <v>0</v>
      </c>
      <c r="T277" s="61">
        <v>0</v>
      </c>
      <c r="U277" s="61">
        <v>0</v>
      </c>
      <c r="V277" s="61">
        <v>0</v>
      </c>
      <c r="W277" s="61">
        <v>0</v>
      </c>
      <c r="X277" s="61">
        <v>0</v>
      </c>
      <c r="Y277" s="61">
        <v>0</v>
      </c>
      <c r="Z277" s="61">
        <v>0</v>
      </c>
      <c r="AA277" s="61">
        <v>0</v>
      </c>
      <c r="AB277" s="61">
        <v>0</v>
      </c>
      <c r="AC277" s="61">
        <v>0</v>
      </c>
      <c r="AD277" s="61">
        <v>0</v>
      </c>
      <c r="AE277" s="61">
        <v>0</v>
      </c>
      <c r="AF277" s="61">
        <v>0</v>
      </c>
      <c r="AG277" s="61">
        <v>0</v>
      </c>
      <c r="AH277" s="61">
        <v>0</v>
      </c>
      <c r="AI277" s="61">
        <v>0</v>
      </c>
      <c r="AJ277" s="61">
        <v>0</v>
      </c>
      <c r="AK277" s="61">
        <v>0</v>
      </c>
      <c r="AL277" s="61">
        <v>0</v>
      </c>
      <c r="AM277" s="61">
        <v>0</v>
      </c>
      <c r="AN277" s="61">
        <v>0</v>
      </c>
      <c r="AO277" s="61">
        <v>0</v>
      </c>
      <c r="AP277" s="61">
        <v>0</v>
      </c>
      <c r="AQ277" s="61">
        <v>0</v>
      </c>
      <c r="AR277" s="61">
        <v>0</v>
      </c>
      <c r="AS277" s="61">
        <v>0</v>
      </c>
      <c r="AT277" s="61">
        <v>0</v>
      </c>
      <c r="AU277" s="61">
        <v>0</v>
      </c>
      <c r="AV277" s="61">
        <v>0</v>
      </c>
      <c r="AW277" s="61">
        <v>0</v>
      </c>
      <c r="AX277" s="61">
        <v>0</v>
      </c>
      <c r="AY277" s="61">
        <v>0</v>
      </c>
      <c r="AZ277" s="61">
        <v>0</v>
      </c>
      <c r="BA277" s="61">
        <v>0</v>
      </c>
      <c r="BB277" s="61">
        <v>0</v>
      </c>
    </row>
    <row r="278" spans="2:54" x14ac:dyDescent="0.25">
      <c r="B278" s="16" t="str">
        <f t="shared" si="15"/>
        <v>East Renfrewshire2022-23</v>
      </c>
      <c r="C278" t="s">
        <v>11</v>
      </c>
      <c r="D278" t="s">
        <v>296</v>
      </c>
      <c r="E278" s="61">
        <v>0</v>
      </c>
      <c r="F278" s="61">
        <v>0</v>
      </c>
      <c r="G278" s="61">
        <v>0</v>
      </c>
      <c r="H278" s="61">
        <v>0</v>
      </c>
      <c r="I278" s="61">
        <v>0</v>
      </c>
      <c r="J278" s="61">
        <v>0</v>
      </c>
      <c r="K278" s="61">
        <v>0</v>
      </c>
      <c r="L278" s="61">
        <v>0</v>
      </c>
      <c r="M278" s="61">
        <v>0</v>
      </c>
      <c r="N278" s="61">
        <v>0</v>
      </c>
      <c r="O278" s="61">
        <v>0</v>
      </c>
      <c r="P278" s="61">
        <v>0</v>
      </c>
      <c r="Q278" s="61">
        <v>0</v>
      </c>
      <c r="R278" s="61">
        <v>0</v>
      </c>
      <c r="S278" s="61">
        <v>0</v>
      </c>
      <c r="T278" s="61">
        <v>0</v>
      </c>
      <c r="U278" s="61">
        <v>0</v>
      </c>
      <c r="V278" s="61">
        <v>0</v>
      </c>
      <c r="W278" s="61">
        <v>0</v>
      </c>
      <c r="X278" s="61">
        <v>0</v>
      </c>
      <c r="Y278" s="61">
        <v>0</v>
      </c>
      <c r="Z278" s="61">
        <v>0</v>
      </c>
      <c r="AA278" s="61">
        <v>0</v>
      </c>
      <c r="AB278" s="61">
        <v>0</v>
      </c>
      <c r="AC278" s="61">
        <v>0</v>
      </c>
      <c r="AD278" s="61">
        <v>0</v>
      </c>
      <c r="AE278" s="61">
        <v>0</v>
      </c>
      <c r="AF278" s="61">
        <v>0</v>
      </c>
      <c r="AG278" s="61">
        <v>0</v>
      </c>
      <c r="AH278" s="61">
        <v>0</v>
      </c>
      <c r="AI278" s="61">
        <v>0</v>
      </c>
      <c r="AJ278" s="61">
        <v>0</v>
      </c>
      <c r="AK278" s="61">
        <v>0</v>
      </c>
      <c r="AL278" s="61">
        <v>0</v>
      </c>
      <c r="AM278" s="61">
        <v>0</v>
      </c>
      <c r="AN278" s="61">
        <v>0</v>
      </c>
      <c r="AO278" s="61">
        <v>0</v>
      </c>
      <c r="AP278" s="61">
        <v>0</v>
      </c>
      <c r="AQ278" s="61">
        <v>0</v>
      </c>
      <c r="AR278" s="61">
        <v>0</v>
      </c>
      <c r="AS278" s="61">
        <v>0</v>
      </c>
      <c r="AT278" s="61">
        <v>0</v>
      </c>
      <c r="AU278" s="61">
        <v>0</v>
      </c>
      <c r="AV278" s="61">
        <v>0</v>
      </c>
      <c r="AW278" s="61">
        <v>0</v>
      </c>
      <c r="AX278" s="61">
        <v>0</v>
      </c>
      <c r="AY278" s="61">
        <v>0</v>
      </c>
      <c r="AZ278" s="61">
        <v>0</v>
      </c>
      <c r="BA278" s="61">
        <v>0</v>
      </c>
      <c r="BB278" s="61">
        <v>0</v>
      </c>
    </row>
    <row r="279" spans="2:54" x14ac:dyDescent="0.25">
      <c r="B279" s="16" t="str">
        <f t="shared" si="15"/>
        <v>Edinburgh, City of2022-23</v>
      </c>
      <c r="C279" t="s">
        <v>12</v>
      </c>
      <c r="D279" t="s">
        <v>296</v>
      </c>
      <c r="E279" s="61">
        <v>0</v>
      </c>
      <c r="F279" s="61">
        <v>0</v>
      </c>
      <c r="G279" s="61">
        <v>0</v>
      </c>
      <c r="H279" s="61">
        <v>0</v>
      </c>
      <c r="I279" s="61">
        <v>0</v>
      </c>
      <c r="J279" s="61">
        <v>0</v>
      </c>
      <c r="K279" s="61">
        <v>0</v>
      </c>
      <c r="L279" s="61">
        <v>0</v>
      </c>
      <c r="M279" s="61">
        <v>0</v>
      </c>
      <c r="N279" s="61">
        <v>0</v>
      </c>
      <c r="O279" s="61">
        <v>0</v>
      </c>
      <c r="P279" s="61">
        <v>0</v>
      </c>
      <c r="Q279" s="61">
        <v>0</v>
      </c>
      <c r="R279" s="61">
        <v>0</v>
      </c>
      <c r="S279" s="61">
        <v>0</v>
      </c>
      <c r="T279" s="61">
        <v>0</v>
      </c>
      <c r="U279" s="61">
        <v>0</v>
      </c>
      <c r="V279" s="61">
        <v>0</v>
      </c>
      <c r="W279" s="61">
        <v>0</v>
      </c>
      <c r="X279" s="61">
        <v>0</v>
      </c>
      <c r="Y279" s="61">
        <v>17</v>
      </c>
      <c r="Z279" s="61">
        <v>15425</v>
      </c>
      <c r="AA279" s="61">
        <v>0</v>
      </c>
      <c r="AB279" s="61">
        <v>0</v>
      </c>
      <c r="AC279" s="61">
        <v>0</v>
      </c>
      <c r="AD279" s="61">
        <v>0</v>
      </c>
      <c r="AE279" s="61">
        <v>0</v>
      </c>
      <c r="AF279" s="61">
        <v>0</v>
      </c>
      <c r="AG279" s="61">
        <v>0</v>
      </c>
      <c r="AH279" s="61">
        <v>0</v>
      </c>
      <c r="AI279" s="61">
        <v>149</v>
      </c>
      <c r="AJ279" s="61">
        <v>990694</v>
      </c>
      <c r="AK279" s="61">
        <v>0</v>
      </c>
      <c r="AL279" s="61">
        <v>0</v>
      </c>
      <c r="AM279" s="61">
        <v>0</v>
      </c>
      <c r="AN279" s="61">
        <v>0</v>
      </c>
      <c r="AO279" s="61">
        <v>0</v>
      </c>
      <c r="AP279" s="61">
        <v>0</v>
      </c>
      <c r="AQ279" s="61">
        <v>0</v>
      </c>
      <c r="AR279" s="61">
        <v>0</v>
      </c>
      <c r="AS279" s="61">
        <v>166</v>
      </c>
      <c r="AT279" s="61">
        <v>1006119</v>
      </c>
      <c r="AU279" s="61">
        <v>0</v>
      </c>
      <c r="AV279" s="61">
        <v>0</v>
      </c>
      <c r="AW279" s="61">
        <v>0</v>
      </c>
      <c r="AX279" s="61">
        <v>0</v>
      </c>
      <c r="AY279" s="61">
        <v>0</v>
      </c>
      <c r="AZ279" s="61">
        <v>0</v>
      </c>
      <c r="BA279" s="61">
        <v>0</v>
      </c>
      <c r="BB279" s="61">
        <v>0</v>
      </c>
    </row>
    <row r="280" spans="2:54" x14ac:dyDescent="0.25">
      <c r="B280" s="16" t="str">
        <f t="shared" si="15"/>
        <v>Falkirk2022-23</v>
      </c>
      <c r="C280" t="s">
        <v>14</v>
      </c>
      <c r="D280" t="s">
        <v>296</v>
      </c>
      <c r="E280" s="61">
        <v>0</v>
      </c>
      <c r="F280" s="61">
        <v>0</v>
      </c>
      <c r="G280" s="61">
        <v>0</v>
      </c>
      <c r="H280" s="61">
        <v>0</v>
      </c>
      <c r="I280" s="61">
        <v>0</v>
      </c>
      <c r="J280" s="61">
        <v>0</v>
      </c>
      <c r="K280" s="61">
        <v>0</v>
      </c>
      <c r="L280" s="61">
        <v>0</v>
      </c>
      <c r="M280" s="61">
        <v>0</v>
      </c>
      <c r="N280" s="61">
        <v>0</v>
      </c>
      <c r="O280" s="61">
        <v>0</v>
      </c>
      <c r="P280" s="61">
        <v>0</v>
      </c>
      <c r="Q280" s="61">
        <v>0</v>
      </c>
      <c r="R280" s="61">
        <v>0</v>
      </c>
      <c r="S280" s="61">
        <v>0</v>
      </c>
      <c r="T280" s="61">
        <v>0</v>
      </c>
      <c r="U280" s="61">
        <v>0</v>
      </c>
      <c r="V280" s="61">
        <v>0</v>
      </c>
      <c r="W280" s="61">
        <v>0</v>
      </c>
      <c r="X280" s="61">
        <v>0</v>
      </c>
      <c r="Y280" s="61">
        <v>0</v>
      </c>
      <c r="Z280" s="61">
        <v>0</v>
      </c>
      <c r="AA280" s="61">
        <v>0</v>
      </c>
      <c r="AB280" s="61">
        <v>0</v>
      </c>
      <c r="AC280" s="61">
        <v>0</v>
      </c>
      <c r="AD280" s="61">
        <v>0</v>
      </c>
      <c r="AE280" s="61">
        <v>0</v>
      </c>
      <c r="AF280" s="61">
        <v>0</v>
      </c>
      <c r="AG280" s="61">
        <v>0</v>
      </c>
      <c r="AH280" s="61">
        <v>0</v>
      </c>
      <c r="AI280" s="61">
        <v>0</v>
      </c>
      <c r="AJ280" s="61">
        <v>0</v>
      </c>
      <c r="AK280" s="61">
        <v>0</v>
      </c>
      <c r="AL280" s="61">
        <v>0</v>
      </c>
      <c r="AM280" s="61">
        <v>0</v>
      </c>
      <c r="AN280" s="61">
        <v>0</v>
      </c>
      <c r="AO280" s="61">
        <v>0</v>
      </c>
      <c r="AP280" s="61">
        <v>0</v>
      </c>
      <c r="AQ280" s="61">
        <v>0</v>
      </c>
      <c r="AR280" s="61">
        <v>0</v>
      </c>
      <c r="AS280" s="61">
        <v>0</v>
      </c>
      <c r="AT280" s="61">
        <v>0</v>
      </c>
      <c r="AU280" s="61">
        <v>0</v>
      </c>
      <c r="AV280" s="61">
        <v>0</v>
      </c>
      <c r="AW280" s="61">
        <v>0</v>
      </c>
      <c r="AX280" s="61">
        <v>0</v>
      </c>
      <c r="AY280" s="61">
        <v>0</v>
      </c>
      <c r="AZ280" s="61">
        <v>0</v>
      </c>
      <c r="BA280" s="61">
        <v>0</v>
      </c>
      <c r="BB280" s="61">
        <v>0</v>
      </c>
    </row>
    <row r="281" spans="2:54" x14ac:dyDescent="0.25">
      <c r="B281" s="16" t="str">
        <f t="shared" si="15"/>
        <v>Fife2022-23</v>
      </c>
      <c r="C281" t="s">
        <v>15</v>
      </c>
      <c r="D281" t="s">
        <v>296</v>
      </c>
      <c r="E281" s="61">
        <v>0</v>
      </c>
      <c r="F281" s="61">
        <v>0</v>
      </c>
      <c r="G281" s="61">
        <v>0</v>
      </c>
      <c r="H281" s="61">
        <v>0</v>
      </c>
      <c r="I281" s="61">
        <v>0</v>
      </c>
      <c r="J281" s="61">
        <v>0</v>
      </c>
      <c r="K281" s="61">
        <v>0</v>
      </c>
      <c r="L281" s="61">
        <v>0</v>
      </c>
      <c r="M281" s="61">
        <v>0</v>
      </c>
      <c r="N281" s="61">
        <v>0</v>
      </c>
      <c r="O281" s="61">
        <v>0</v>
      </c>
      <c r="P281" s="61">
        <v>0</v>
      </c>
      <c r="Q281" s="61">
        <v>0</v>
      </c>
      <c r="R281" s="61">
        <v>0</v>
      </c>
      <c r="S281" s="61">
        <v>0</v>
      </c>
      <c r="T281" s="61">
        <v>0</v>
      </c>
      <c r="U281" s="61">
        <v>0</v>
      </c>
      <c r="V281" s="61">
        <v>0</v>
      </c>
      <c r="W281" s="61">
        <v>0</v>
      </c>
      <c r="X281" s="61">
        <v>0</v>
      </c>
      <c r="Y281" s="61">
        <v>0</v>
      </c>
      <c r="Z281" s="61">
        <v>0</v>
      </c>
      <c r="AA281" s="61">
        <v>0</v>
      </c>
      <c r="AB281" s="61">
        <v>0</v>
      </c>
      <c r="AC281" s="61">
        <v>0</v>
      </c>
      <c r="AD281" s="61">
        <v>0</v>
      </c>
      <c r="AE281" s="61">
        <v>0</v>
      </c>
      <c r="AF281" s="61">
        <v>0</v>
      </c>
      <c r="AG281" s="61">
        <v>0</v>
      </c>
      <c r="AH281" s="61">
        <v>0</v>
      </c>
      <c r="AI281" s="61">
        <v>0</v>
      </c>
      <c r="AJ281" s="61">
        <v>0</v>
      </c>
      <c r="AK281" s="61">
        <v>0</v>
      </c>
      <c r="AL281" s="61">
        <v>0</v>
      </c>
      <c r="AM281" s="61">
        <v>0</v>
      </c>
      <c r="AN281" s="61">
        <v>0</v>
      </c>
      <c r="AO281" s="61">
        <v>0</v>
      </c>
      <c r="AP281" s="61">
        <v>0</v>
      </c>
      <c r="AQ281" s="61">
        <v>0</v>
      </c>
      <c r="AR281" s="61">
        <v>0</v>
      </c>
      <c r="AS281" s="61">
        <v>0</v>
      </c>
      <c r="AT281" s="61">
        <v>0</v>
      </c>
      <c r="AU281" s="61">
        <v>0</v>
      </c>
      <c r="AV281" s="61">
        <v>0</v>
      </c>
      <c r="AW281" s="61">
        <v>0</v>
      </c>
      <c r="AX281" s="61">
        <v>0</v>
      </c>
      <c r="AY281" s="61">
        <v>0</v>
      </c>
      <c r="AZ281" s="61">
        <v>0</v>
      </c>
      <c r="BA281" s="61">
        <v>0</v>
      </c>
      <c r="BB281" s="61">
        <v>0</v>
      </c>
    </row>
    <row r="282" spans="2:54" x14ac:dyDescent="0.25">
      <c r="B282" s="16" t="str">
        <f t="shared" si="15"/>
        <v>Glasgow City2022-23</v>
      </c>
      <c r="C282" t="s">
        <v>16</v>
      </c>
      <c r="D282" t="s">
        <v>296</v>
      </c>
      <c r="E282" s="61">
        <v>2</v>
      </c>
      <c r="F282" s="61">
        <v>41234.03</v>
      </c>
      <c r="G282" s="61">
        <v>0</v>
      </c>
      <c r="H282" s="61">
        <v>0</v>
      </c>
      <c r="I282" s="61">
        <v>0</v>
      </c>
      <c r="J282" s="61">
        <v>0</v>
      </c>
      <c r="K282" s="61">
        <v>0</v>
      </c>
      <c r="L282" s="61">
        <v>0</v>
      </c>
      <c r="M282" s="61">
        <v>0</v>
      </c>
      <c r="N282" s="61">
        <v>0</v>
      </c>
      <c r="O282" s="61">
        <v>0</v>
      </c>
      <c r="P282" s="61">
        <v>0</v>
      </c>
      <c r="Q282" s="61">
        <v>0</v>
      </c>
      <c r="R282" s="61">
        <v>0</v>
      </c>
      <c r="S282" s="61">
        <v>0</v>
      </c>
      <c r="T282" s="61">
        <v>0</v>
      </c>
      <c r="U282" s="61">
        <v>0</v>
      </c>
      <c r="V282" s="61">
        <v>0</v>
      </c>
      <c r="W282" s="61">
        <v>0</v>
      </c>
      <c r="X282" s="61">
        <v>0</v>
      </c>
      <c r="Y282" s="61">
        <v>41</v>
      </c>
      <c r="Z282" s="61">
        <v>101224.98</v>
      </c>
      <c r="AA282" s="61">
        <v>0</v>
      </c>
      <c r="AB282" s="61">
        <v>0</v>
      </c>
      <c r="AC282" s="61">
        <v>0</v>
      </c>
      <c r="AD282" s="61">
        <v>0</v>
      </c>
      <c r="AE282" s="61">
        <v>0</v>
      </c>
      <c r="AF282" s="61">
        <v>0</v>
      </c>
      <c r="AG282" s="61">
        <v>0</v>
      </c>
      <c r="AH282" s="61">
        <v>0</v>
      </c>
      <c r="AI282" s="61">
        <v>44</v>
      </c>
      <c r="AJ282" s="61">
        <v>1735233.2999999998</v>
      </c>
      <c r="AK282" s="61">
        <v>0</v>
      </c>
      <c r="AL282" s="61">
        <v>0</v>
      </c>
      <c r="AM282" s="61">
        <v>0</v>
      </c>
      <c r="AN282" s="61">
        <v>0</v>
      </c>
      <c r="AO282" s="61">
        <v>0</v>
      </c>
      <c r="AP282" s="61">
        <v>0</v>
      </c>
      <c r="AQ282" s="61">
        <v>4</v>
      </c>
      <c r="AR282" s="61">
        <v>0</v>
      </c>
      <c r="AS282" s="61">
        <v>87</v>
      </c>
      <c r="AT282" s="61">
        <v>1877692.3099999998</v>
      </c>
      <c r="AU282" s="61">
        <v>0</v>
      </c>
      <c r="AV282" s="61">
        <v>0</v>
      </c>
      <c r="AW282" s="61">
        <v>0</v>
      </c>
      <c r="AX282" s="61">
        <v>0</v>
      </c>
      <c r="AY282" s="61">
        <v>0</v>
      </c>
      <c r="AZ282" s="61">
        <v>0</v>
      </c>
      <c r="BA282" s="61">
        <v>4</v>
      </c>
      <c r="BB282" s="61">
        <v>0</v>
      </c>
    </row>
    <row r="283" spans="2:54" x14ac:dyDescent="0.25">
      <c r="B283" s="16" t="str">
        <f t="shared" si="15"/>
        <v>Highland2022-23</v>
      </c>
      <c r="C283" t="s">
        <v>17</v>
      </c>
      <c r="D283" t="s">
        <v>296</v>
      </c>
      <c r="E283" s="61">
        <v>0</v>
      </c>
      <c r="F283" s="61">
        <v>0</v>
      </c>
      <c r="G283" s="61">
        <v>0</v>
      </c>
      <c r="H283" s="61">
        <v>0</v>
      </c>
      <c r="I283" s="61">
        <v>0</v>
      </c>
      <c r="J283" s="61">
        <v>0</v>
      </c>
      <c r="K283" s="61">
        <v>0</v>
      </c>
      <c r="L283" s="61">
        <v>0</v>
      </c>
      <c r="M283" s="61">
        <v>0</v>
      </c>
      <c r="N283" s="61">
        <v>0</v>
      </c>
      <c r="O283" s="61">
        <v>0</v>
      </c>
      <c r="P283" s="61">
        <v>0</v>
      </c>
      <c r="Q283" s="61">
        <v>0</v>
      </c>
      <c r="R283" s="61">
        <v>0</v>
      </c>
      <c r="S283" s="61">
        <v>0</v>
      </c>
      <c r="T283" s="61">
        <v>0</v>
      </c>
      <c r="U283" s="61">
        <v>0</v>
      </c>
      <c r="V283" s="61">
        <v>0</v>
      </c>
      <c r="W283" s="61">
        <v>0</v>
      </c>
      <c r="X283" s="61">
        <v>0</v>
      </c>
      <c r="Y283" s="61">
        <v>0</v>
      </c>
      <c r="Z283" s="61">
        <v>0</v>
      </c>
      <c r="AA283" s="61">
        <v>0</v>
      </c>
      <c r="AB283" s="61">
        <v>0</v>
      </c>
      <c r="AC283" s="61">
        <v>0</v>
      </c>
      <c r="AD283" s="61">
        <v>0</v>
      </c>
      <c r="AE283" s="61">
        <v>0</v>
      </c>
      <c r="AF283" s="61">
        <v>0</v>
      </c>
      <c r="AG283" s="61">
        <v>0</v>
      </c>
      <c r="AH283" s="61">
        <v>0</v>
      </c>
      <c r="AI283" s="61">
        <v>0</v>
      </c>
      <c r="AJ283" s="61">
        <v>0</v>
      </c>
      <c r="AK283" s="61">
        <v>0</v>
      </c>
      <c r="AL283" s="61">
        <v>0</v>
      </c>
      <c r="AM283" s="61">
        <v>0</v>
      </c>
      <c r="AN283" s="61">
        <v>0</v>
      </c>
      <c r="AO283" s="61">
        <v>0</v>
      </c>
      <c r="AP283" s="61">
        <v>0</v>
      </c>
      <c r="AQ283" s="61">
        <v>0</v>
      </c>
      <c r="AR283" s="61">
        <v>0</v>
      </c>
      <c r="AS283" s="61">
        <v>0</v>
      </c>
      <c r="AT283" s="61">
        <v>0</v>
      </c>
      <c r="AU283" s="61">
        <v>0</v>
      </c>
      <c r="AV283" s="61">
        <v>0</v>
      </c>
      <c r="AW283" s="61">
        <v>0</v>
      </c>
      <c r="AX283" s="61">
        <v>0</v>
      </c>
      <c r="AY283" s="61">
        <v>0</v>
      </c>
      <c r="AZ283" s="61">
        <v>0</v>
      </c>
      <c r="BA283" s="61">
        <v>0</v>
      </c>
      <c r="BB283" s="61">
        <v>0</v>
      </c>
    </row>
    <row r="284" spans="2:54" x14ac:dyDescent="0.25">
      <c r="B284" s="16" t="str">
        <f t="shared" si="15"/>
        <v>Inverclyde2022-23</v>
      </c>
      <c r="C284" t="s">
        <v>18</v>
      </c>
      <c r="D284" t="s">
        <v>296</v>
      </c>
      <c r="E284" s="61">
        <v>0</v>
      </c>
      <c r="F284" s="61">
        <v>0</v>
      </c>
      <c r="G284" s="61">
        <v>0</v>
      </c>
      <c r="H284" s="61">
        <v>0</v>
      </c>
      <c r="I284" s="61">
        <v>0</v>
      </c>
      <c r="J284" s="61">
        <v>0</v>
      </c>
      <c r="K284" s="61">
        <v>0</v>
      </c>
      <c r="L284" s="61">
        <v>0</v>
      </c>
      <c r="M284" s="61">
        <v>0</v>
      </c>
      <c r="N284" s="61">
        <v>0</v>
      </c>
      <c r="O284" s="61">
        <v>0</v>
      </c>
      <c r="P284" s="61">
        <v>0</v>
      </c>
      <c r="Q284" s="61">
        <v>0</v>
      </c>
      <c r="R284" s="61">
        <v>0</v>
      </c>
      <c r="S284" s="61">
        <v>0</v>
      </c>
      <c r="T284" s="61">
        <v>0</v>
      </c>
      <c r="U284" s="61">
        <v>0</v>
      </c>
      <c r="V284" s="61">
        <v>0</v>
      </c>
      <c r="W284" s="61">
        <v>0</v>
      </c>
      <c r="X284" s="61">
        <v>0</v>
      </c>
      <c r="Y284" s="61">
        <v>0</v>
      </c>
      <c r="Z284" s="61">
        <v>0</v>
      </c>
      <c r="AA284" s="61">
        <v>0</v>
      </c>
      <c r="AB284" s="61">
        <v>0</v>
      </c>
      <c r="AC284" s="61">
        <v>0</v>
      </c>
      <c r="AD284" s="61">
        <v>0</v>
      </c>
      <c r="AE284" s="61">
        <v>0</v>
      </c>
      <c r="AF284" s="61">
        <v>0</v>
      </c>
      <c r="AG284" s="61">
        <v>0</v>
      </c>
      <c r="AH284" s="61">
        <v>0</v>
      </c>
      <c r="AI284" s="61">
        <v>0</v>
      </c>
      <c r="AJ284" s="61">
        <v>0</v>
      </c>
      <c r="AK284" s="61">
        <v>0</v>
      </c>
      <c r="AL284" s="61">
        <v>0</v>
      </c>
      <c r="AM284" s="61">
        <v>0</v>
      </c>
      <c r="AN284" s="61">
        <v>0</v>
      </c>
      <c r="AO284" s="61">
        <v>0</v>
      </c>
      <c r="AP284" s="61">
        <v>0</v>
      </c>
      <c r="AQ284" s="61">
        <v>0</v>
      </c>
      <c r="AR284" s="61">
        <v>0</v>
      </c>
      <c r="AS284" s="61">
        <v>0</v>
      </c>
      <c r="AT284" s="61">
        <v>0</v>
      </c>
      <c r="AU284" s="61">
        <v>0</v>
      </c>
      <c r="AV284" s="61">
        <v>0</v>
      </c>
      <c r="AW284" s="61">
        <v>0</v>
      </c>
      <c r="AX284" s="61">
        <v>0</v>
      </c>
      <c r="AY284" s="61">
        <v>0</v>
      </c>
      <c r="AZ284" s="61">
        <v>0</v>
      </c>
      <c r="BA284" s="61">
        <v>0</v>
      </c>
      <c r="BB284" s="61">
        <v>0</v>
      </c>
    </row>
    <row r="285" spans="2:54" x14ac:dyDescent="0.25">
      <c r="B285" s="16" t="str">
        <f t="shared" si="15"/>
        <v>Midlothian2022-23</v>
      </c>
      <c r="C285" t="s">
        <v>19</v>
      </c>
      <c r="D285" t="s">
        <v>296</v>
      </c>
      <c r="E285" s="61">
        <v>0</v>
      </c>
      <c r="F285" s="61">
        <v>0</v>
      </c>
      <c r="G285" s="61">
        <v>0</v>
      </c>
      <c r="H285" s="61">
        <v>0</v>
      </c>
      <c r="I285" s="61">
        <v>0</v>
      </c>
      <c r="J285" s="61">
        <v>0</v>
      </c>
      <c r="K285" s="61">
        <v>0</v>
      </c>
      <c r="L285" s="61">
        <v>0</v>
      </c>
      <c r="M285" s="61">
        <v>0</v>
      </c>
      <c r="N285" s="61">
        <v>0</v>
      </c>
      <c r="O285" s="61">
        <v>0</v>
      </c>
      <c r="P285" s="61">
        <v>0</v>
      </c>
      <c r="Q285" s="61">
        <v>0</v>
      </c>
      <c r="R285" s="61">
        <v>0</v>
      </c>
      <c r="S285" s="61">
        <v>0</v>
      </c>
      <c r="T285" s="61">
        <v>0</v>
      </c>
      <c r="U285" s="61">
        <v>0</v>
      </c>
      <c r="V285" s="61">
        <v>0</v>
      </c>
      <c r="W285" s="61">
        <v>0</v>
      </c>
      <c r="X285" s="61">
        <v>0</v>
      </c>
      <c r="Y285" s="61">
        <v>0</v>
      </c>
      <c r="Z285" s="61">
        <v>0</v>
      </c>
      <c r="AA285" s="61">
        <v>0</v>
      </c>
      <c r="AB285" s="61">
        <v>0</v>
      </c>
      <c r="AC285" s="61">
        <v>0</v>
      </c>
      <c r="AD285" s="61">
        <v>0</v>
      </c>
      <c r="AE285" s="61">
        <v>0</v>
      </c>
      <c r="AF285" s="61">
        <v>0</v>
      </c>
      <c r="AG285" s="61">
        <v>0</v>
      </c>
      <c r="AH285" s="61">
        <v>0</v>
      </c>
      <c r="AI285" s="61">
        <v>0</v>
      </c>
      <c r="AJ285" s="61">
        <v>0</v>
      </c>
      <c r="AK285" s="61">
        <v>0</v>
      </c>
      <c r="AL285" s="61">
        <v>0</v>
      </c>
      <c r="AM285" s="61">
        <v>0</v>
      </c>
      <c r="AN285" s="61">
        <v>0</v>
      </c>
      <c r="AO285" s="61">
        <v>0</v>
      </c>
      <c r="AP285" s="61">
        <v>0</v>
      </c>
      <c r="AQ285" s="61">
        <v>0</v>
      </c>
      <c r="AR285" s="61">
        <v>0</v>
      </c>
      <c r="AS285" s="61">
        <v>0</v>
      </c>
      <c r="AT285" s="61">
        <v>0</v>
      </c>
      <c r="AU285" s="61">
        <v>0</v>
      </c>
      <c r="AV285" s="61">
        <v>0</v>
      </c>
      <c r="AW285" s="61">
        <v>0</v>
      </c>
      <c r="AX285" s="61">
        <v>0</v>
      </c>
      <c r="AY285" s="61">
        <v>0</v>
      </c>
      <c r="AZ285" s="61">
        <v>0</v>
      </c>
      <c r="BA285" s="61">
        <v>0</v>
      </c>
      <c r="BB285" s="61">
        <v>0</v>
      </c>
    </row>
    <row r="286" spans="2:54" x14ac:dyDescent="0.25">
      <c r="B286" s="16" t="str">
        <f t="shared" si="15"/>
        <v>Moray2022-23</v>
      </c>
      <c r="C286" t="s">
        <v>20</v>
      </c>
      <c r="D286" t="s">
        <v>296</v>
      </c>
      <c r="E286" s="61">
        <v>0</v>
      </c>
      <c r="F286" s="61">
        <v>0</v>
      </c>
      <c r="G286" s="61">
        <v>0</v>
      </c>
      <c r="H286" s="61">
        <v>0</v>
      </c>
      <c r="I286" s="61">
        <v>0</v>
      </c>
      <c r="J286" s="61">
        <v>0</v>
      </c>
      <c r="K286" s="61">
        <v>0</v>
      </c>
      <c r="L286" s="61">
        <v>0</v>
      </c>
      <c r="M286" s="61">
        <v>0</v>
      </c>
      <c r="N286" s="61">
        <v>0</v>
      </c>
      <c r="O286" s="61">
        <v>0</v>
      </c>
      <c r="P286" s="61">
        <v>0</v>
      </c>
      <c r="Q286" s="61">
        <v>0</v>
      </c>
      <c r="R286" s="61">
        <v>0</v>
      </c>
      <c r="S286" s="61">
        <v>0</v>
      </c>
      <c r="T286" s="61">
        <v>0</v>
      </c>
      <c r="U286" s="61">
        <v>0</v>
      </c>
      <c r="V286" s="61">
        <v>0</v>
      </c>
      <c r="W286" s="61">
        <v>0</v>
      </c>
      <c r="X286" s="61">
        <v>0</v>
      </c>
      <c r="Y286" s="61">
        <v>0</v>
      </c>
      <c r="Z286" s="61">
        <v>0</v>
      </c>
      <c r="AA286" s="61">
        <v>0</v>
      </c>
      <c r="AB286" s="61">
        <v>0</v>
      </c>
      <c r="AC286" s="61">
        <v>0</v>
      </c>
      <c r="AD286" s="61">
        <v>0</v>
      </c>
      <c r="AE286" s="61">
        <v>0</v>
      </c>
      <c r="AF286" s="61">
        <v>0</v>
      </c>
      <c r="AG286" s="61">
        <v>0</v>
      </c>
      <c r="AH286" s="61">
        <v>0</v>
      </c>
      <c r="AI286" s="61">
        <v>0</v>
      </c>
      <c r="AJ286" s="61">
        <v>0</v>
      </c>
      <c r="AK286" s="61">
        <v>0</v>
      </c>
      <c r="AL286" s="61">
        <v>0</v>
      </c>
      <c r="AM286" s="61">
        <v>0</v>
      </c>
      <c r="AN286" s="61">
        <v>0</v>
      </c>
      <c r="AO286" s="61">
        <v>0</v>
      </c>
      <c r="AP286" s="61">
        <v>0</v>
      </c>
      <c r="AQ286" s="61">
        <v>0</v>
      </c>
      <c r="AR286" s="61">
        <v>0</v>
      </c>
      <c r="AS286" s="61">
        <v>0</v>
      </c>
      <c r="AT286" s="61">
        <v>0</v>
      </c>
      <c r="AU286" s="61">
        <v>0</v>
      </c>
      <c r="AV286" s="61">
        <v>0</v>
      </c>
      <c r="AW286" s="61">
        <v>0</v>
      </c>
      <c r="AX286" s="61">
        <v>0</v>
      </c>
      <c r="AY286" s="61">
        <v>0</v>
      </c>
      <c r="AZ286" s="61">
        <v>0</v>
      </c>
      <c r="BA286" s="61">
        <v>0</v>
      </c>
      <c r="BB286" s="61">
        <v>0</v>
      </c>
    </row>
    <row r="287" spans="2:54" x14ac:dyDescent="0.25">
      <c r="B287" s="16" t="str">
        <f t="shared" si="15"/>
        <v>Na h-Eileanan Siar2022-23</v>
      </c>
      <c r="C287" t="s">
        <v>269</v>
      </c>
      <c r="D287" t="s">
        <v>296</v>
      </c>
      <c r="E287" s="61">
        <v>0</v>
      </c>
      <c r="F287" s="61">
        <v>0</v>
      </c>
      <c r="G287" s="61">
        <v>0</v>
      </c>
      <c r="H287" s="61">
        <v>0</v>
      </c>
      <c r="I287" s="61">
        <v>0</v>
      </c>
      <c r="J287" s="61">
        <v>0</v>
      </c>
      <c r="K287" s="61">
        <v>0</v>
      </c>
      <c r="L287" s="61">
        <v>0</v>
      </c>
      <c r="M287" s="61">
        <v>0</v>
      </c>
      <c r="N287" s="61">
        <v>0</v>
      </c>
      <c r="O287" s="61">
        <v>0</v>
      </c>
      <c r="P287" s="61">
        <v>0</v>
      </c>
      <c r="Q287" s="61">
        <v>0</v>
      </c>
      <c r="R287" s="61">
        <v>0</v>
      </c>
      <c r="S287" s="61">
        <v>0</v>
      </c>
      <c r="T287" s="61">
        <v>0</v>
      </c>
      <c r="U287" s="61">
        <v>0</v>
      </c>
      <c r="V287" s="61">
        <v>0</v>
      </c>
      <c r="W287" s="61">
        <v>0</v>
      </c>
      <c r="X287" s="61">
        <v>0</v>
      </c>
      <c r="Y287" s="61">
        <v>0</v>
      </c>
      <c r="Z287" s="61">
        <v>0</v>
      </c>
      <c r="AA287" s="61">
        <v>0</v>
      </c>
      <c r="AB287" s="61">
        <v>0</v>
      </c>
      <c r="AC287" s="61">
        <v>0</v>
      </c>
      <c r="AD287" s="61">
        <v>0</v>
      </c>
      <c r="AE287" s="61">
        <v>0</v>
      </c>
      <c r="AF287" s="61">
        <v>0</v>
      </c>
      <c r="AG287" s="61">
        <v>0</v>
      </c>
      <c r="AH287" s="61">
        <v>0</v>
      </c>
      <c r="AI287" s="61">
        <v>0</v>
      </c>
      <c r="AJ287" s="61">
        <v>0</v>
      </c>
      <c r="AK287" s="61">
        <v>0</v>
      </c>
      <c r="AL287" s="61">
        <v>0</v>
      </c>
      <c r="AM287" s="61">
        <v>0</v>
      </c>
      <c r="AN287" s="61">
        <v>0</v>
      </c>
      <c r="AO287" s="61">
        <v>0</v>
      </c>
      <c r="AP287" s="61">
        <v>0</v>
      </c>
      <c r="AQ287" s="61">
        <v>0</v>
      </c>
      <c r="AR287" s="61">
        <v>0</v>
      </c>
      <c r="AS287" s="61">
        <v>0</v>
      </c>
      <c r="AT287" s="61">
        <v>0</v>
      </c>
      <c r="AU287" s="61">
        <v>0</v>
      </c>
      <c r="AV287" s="61">
        <v>0</v>
      </c>
      <c r="AW287" s="61">
        <v>0</v>
      </c>
      <c r="AX287" s="61">
        <v>0</v>
      </c>
      <c r="AY287" s="61">
        <v>0</v>
      </c>
      <c r="AZ287" s="61">
        <v>0</v>
      </c>
      <c r="BA287" s="61">
        <v>0</v>
      </c>
      <c r="BB287" s="61">
        <v>0</v>
      </c>
    </row>
    <row r="288" spans="2:54" x14ac:dyDescent="0.25">
      <c r="B288" s="16" t="str">
        <f t="shared" si="15"/>
        <v>North Ayrshire2022-23</v>
      </c>
      <c r="C288" t="s">
        <v>21</v>
      </c>
      <c r="D288" t="s">
        <v>296</v>
      </c>
      <c r="E288" s="61">
        <v>0</v>
      </c>
      <c r="F288" s="61">
        <v>0</v>
      </c>
      <c r="G288" s="61">
        <v>0</v>
      </c>
      <c r="H288" s="61">
        <v>0</v>
      </c>
      <c r="I288" s="61">
        <v>0</v>
      </c>
      <c r="J288" s="61">
        <v>0</v>
      </c>
      <c r="K288" s="61">
        <v>0</v>
      </c>
      <c r="L288" s="61">
        <v>0</v>
      </c>
      <c r="M288" s="61">
        <v>0</v>
      </c>
      <c r="N288" s="61">
        <v>0</v>
      </c>
      <c r="O288" s="61">
        <v>0</v>
      </c>
      <c r="P288" s="61">
        <v>0</v>
      </c>
      <c r="Q288" s="61">
        <v>0</v>
      </c>
      <c r="R288" s="61">
        <v>0</v>
      </c>
      <c r="S288" s="61">
        <v>0</v>
      </c>
      <c r="T288" s="61">
        <v>0</v>
      </c>
      <c r="U288" s="61">
        <v>0</v>
      </c>
      <c r="V288" s="61">
        <v>0</v>
      </c>
      <c r="W288" s="61">
        <v>0</v>
      </c>
      <c r="X288" s="61">
        <v>0</v>
      </c>
      <c r="Y288" s="61">
        <v>0</v>
      </c>
      <c r="Z288" s="61">
        <v>0</v>
      </c>
      <c r="AA288" s="61">
        <v>0</v>
      </c>
      <c r="AB288" s="61">
        <v>0</v>
      </c>
      <c r="AC288" s="61">
        <v>0</v>
      </c>
      <c r="AD288" s="61">
        <v>0</v>
      </c>
      <c r="AE288" s="61">
        <v>0</v>
      </c>
      <c r="AF288" s="61">
        <v>0</v>
      </c>
      <c r="AG288" s="61">
        <v>0</v>
      </c>
      <c r="AH288" s="61">
        <v>0</v>
      </c>
      <c r="AI288" s="61">
        <v>0</v>
      </c>
      <c r="AJ288" s="61">
        <v>0</v>
      </c>
      <c r="AK288" s="61">
        <v>0</v>
      </c>
      <c r="AL288" s="61">
        <v>0</v>
      </c>
      <c r="AM288" s="61">
        <v>0</v>
      </c>
      <c r="AN288" s="61">
        <v>0</v>
      </c>
      <c r="AO288" s="61">
        <v>0</v>
      </c>
      <c r="AP288" s="61">
        <v>0</v>
      </c>
      <c r="AQ288" s="61">
        <v>0</v>
      </c>
      <c r="AR288" s="61">
        <v>0</v>
      </c>
      <c r="AS288" s="61">
        <v>0</v>
      </c>
      <c r="AT288" s="61">
        <v>0</v>
      </c>
      <c r="AU288" s="61">
        <v>0</v>
      </c>
      <c r="AV288" s="61">
        <v>0</v>
      </c>
      <c r="AW288" s="61">
        <v>0</v>
      </c>
      <c r="AX288" s="61">
        <v>0</v>
      </c>
      <c r="AY288" s="61">
        <v>0</v>
      </c>
      <c r="AZ288" s="61">
        <v>0</v>
      </c>
      <c r="BA288" s="61">
        <v>0</v>
      </c>
      <c r="BB288" s="61">
        <v>0</v>
      </c>
    </row>
    <row r="289" spans="2:54" x14ac:dyDescent="0.25">
      <c r="B289" s="16" t="str">
        <f t="shared" si="15"/>
        <v>North Lanarkshire2022-23</v>
      </c>
      <c r="C289" t="s">
        <v>22</v>
      </c>
      <c r="D289" t="s">
        <v>296</v>
      </c>
      <c r="E289" s="61">
        <v>10</v>
      </c>
      <c r="F289" s="61">
        <v>27414</v>
      </c>
      <c r="G289" s="61">
        <v>0</v>
      </c>
      <c r="H289" s="61">
        <v>0</v>
      </c>
      <c r="I289" s="61">
        <v>0</v>
      </c>
      <c r="J289" s="61">
        <v>0</v>
      </c>
      <c r="K289" s="61">
        <v>0</v>
      </c>
      <c r="L289" s="61">
        <v>0</v>
      </c>
      <c r="M289" s="61">
        <v>0</v>
      </c>
      <c r="N289" s="61">
        <v>0</v>
      </c>
      <c r="O289" s="61">
        <v>0</v>
      </c>
      <c r="P289" s="61">
        <v>0</v>
      </c>
      <c r="Q289" s="61">
        <v>0</v>
      </c>
      <c r="R289" s="61">
        <v>0</v>
      </c>
      <c r="S289" s="61">
        <v>0</v>
      </c>
      <c r="T289" s="61">
        <v>0</v>
      </c>
      <c r="U289" s="61">
        <v>0</v>
      </c>
      <c r="V289" s="61">
        <v>0</v>
      </c>
      <c r="W289" s="61">
        <v>0</v>
      </c>
      <c r="X289" s="61">
        <v>0</v>
      </c>
      <c r="Y289" s="61">
        <v>0</v>
      </c>
      <c r="Z289" s="61">
        <v>0</v>
      </c>
      <c r="AA289" s="61">
        <v>0</v>
      </c>
      <c r="AB289" s="61">
        <v>0</v>
      </c>
      <c r="AC289" s="61">
        <v>0</v>
      </c>
      <c r="AD289" s="61">
        <v>0</v>
      </c>
      <c r="AE289" s="61">
        <v>0</v>
      </c>
      <c r="AF289" s="61">
        <v>0</v>
      </c>
      <c r="AG289" s="61">
        <v>0</v>
      </c>
      <c r="AH289" s="61">
        <v>0</v>
      </c>
      <c r="AI289" s="61">
        <v>0</v>
      </c>
      <c r="AJ289" s="61">
        <v>0</v>
      </c>
      <c r="AK289" s="61">
        <v>0</v>
      </c>
      <c r="AL289" s="61">
        <v>0</v>
      </c>
      <c r="AM289" s="61">
        <v>0</v>
      </c>
      <c r="AN289" s="61">
        <v>0</v>
      </c>
      <c r="AO289" s="61">
        <v>0</v>
      </c>
      <c r="AP289" s="61">
        <v>0</v>
      </c>
      <c r="AQ289" s="61">
        <v>0</v>
      </c>
      <c r="AR289" s="61">
        <v>0</v>
      </c>
      <c r="AS289" s="61">
        <v>10</v>
      </c>
      <c r="AT289" s="61">
        <v>27414</v>
      </c>
      <c r="AU289" s="61">
        <v>0</v>
      </c>
      <c r="AV289" s="61">
        <v>0</v>
      </c>
      <c r="AW289" s="61">
        <v>0</v>
      </c>
      <c r="AX289" s="61">
        <v>0</v>
      </c>
      <c r="AY289" s="61">
        <v>0</v>
      </c>
      <c r="AZ289" s="61">
        <v>0</v>
      </c>
      <c r="BA289" s="61">
        <v>0</v>
      </c>
      <c r="BB289" s="61">
        <v>0</v>
      </c>
    </row>
    <row r="290" spans="2:54" x14ac:dyDescent="0.25">
      <c r="B290" s="16" t="str">
        <f t="shared" si="15"/>
        <v>Orkney2022-23</v>
      </c>
      <c r="C290" t="s">
        <v>23</v>
      </c>
      <c r="D290" t="s">
        <v>296</v>
      </c>
      <c r="E290" s="61">
        <v>26</v>
      </c>
      <c r="F290" s="61">
        <v>20810</v>
      </c>
      <c r="G290" s="61">
        <v>0</v>
      </c>
      <c r="H290" s="61">
        <v>0</v>
      </c>
      <c r="I290" s="61">
        <v>0</v>
      </c>
      <c r="J290" s="61">
        <v>0</v>
      </c>
      <c r="K290" s="61">
        <v>0</v>
      </c>
      <c r="L290" s="61">
        <v>0</v>
      </c>
      <c r="M290" s="61">
        <v>0</v>
      </c>
      <c r="N290" s="61">
        <v>0</v>
      </c>
      <c r="O290" s="61">
        <v>0</v>
      </c>
      <c r="P290" s="61">
        <v>0</v>
      </c>
      <c r="Q290" s="61">
        <v>0</v>
      </c>
      <c r="R290" s="61">
        <v>0</v>
      </c>
      <c r="S290" s="61">
        <v>0</v>
      </c>
      <c r="T290" s="61">
        <v>0</v>
      </c>
      <c r="U290" s="61">
        <v>0</v>
      </c>
      <c r="V290" s="61">
        <v>0</v>
      </c>
      <c r="W290" s="61">
        <v>0</v>
      </c>
      <c r="X290" s="61">
        <v>0</v>
      </c>
      <c r="Y290" s="61">
        <v>0</v>
      </c>
      <c r="Z290" s="61">
        <v>0</v>
      </c>
      <c r="AA290" s="61">
        <v>0</v>
      </c>
      <c r="AB290" s="61">
        <v>0</v>
      </c>
      <c r="AC290" s="61">
        <v>0</v>
      </c>
      <c r="AD290" s="61">
        <v>0</v>
      </c>
      <c r="AE290" s="61">
        <v>0</v>
      </c>
      <c r="AF290" s="61">
        <v>0</v>
      </c>
      <c r="AG290" s="61">
        <v>0</v>
      </c>
      <c r="AH290" s="61">
        <v>0</v>
      </c>
      <c r="AI290" s="61">
        <v>0</v>
      </c>
      <c r="AJ290" s="61">
        <v>0</v>
      </c>
      <c r="AK290" s="61">
        <v>0</v>
      </c>
      <c r="AL290" s="61">
        <v>0</v>
      </c>
      <c r="AM290" s="61">
        <v>0</v>
      </c>
      <c r="AN290" s="61">
        <v>0</v>
      </c>
      <c r="AO290" s="61">
        <v>0</v>
      </c>
      <c r="AP290" s="61">
        <v>0</v>
      </c>
      <c r="AQ290" s="61">
        <v>0</v>
      </c>
      <c r="AR290" s="61">
        <v>0</v>
      </c>
      <c r="AS290" s="61">
        <v>26</v>
      </c>
      <c r="AT290" s="61">
        <v>20810</v>
      </c>
      <c r="AU290" s="61">
        <v>0</v>
      </c>
      <c r="AV290" s="61">
        <v>0</v>
      </c>
      <c r="AW290" s="61">
        <v>0</v>
      </c>
      <c r="AX290" s="61">
        <v>0</v>
      </c>
      <c r="AY290" s="61">
        <v>0</v>
      </c>
      <c r="AZ290" s="61">
        <v>0</v>
      </c>
      <c r="BA290" s="61">
        <v>0</v>
      </c>
      <c r="BB290" s="61">
        <v>0</v>
      </c>
    </row>
    <row r="291" spans="2:54" x14ac:dyDescent="0.25">
      <c r="B291" s="16" t="str">
        <f t="shared" si="15"/>
        <v>Perth &amp; Kinross2022-23</v>
      </c>
      <c r="C291" t="s">
        <v>24</v>
      </c>
      <c r="D291" t="s">
        <v>296</v>
      </c>
      <c r="E291" s="61">
        <v>0</v>
      </c>
      <c r="F291" s="61">
        <v>0</v>
      </c>
      <c r="G291" s="61">
        <v>0</v>
      </c>
      <c r="H291" s="61">
        <v>0</v>
      </c>
      <c r="I291" s="61">
        <v>0</v>
      </c>
      <c r="J291" s="61">
        <v>0</v>
      </c>
      <c r="K291" s="61">
        <v>0</v>
      </c>
      <c r="L291" s="61">
        <v>0</v>
      </c>
      <c r="M291" s="61">
        <v>0</v>
      </c>
      <c r="N291" s="61">
        <v>0</v>
      </c>
      <c r="O291" s="61">
        <v>0</v>
      </c>
      <c r="P291" s="61">
        <v>0</v>
      </c>
      <c r="Q291" s="61">
        <v>0</v>
      </c>
      <c r="R291" s="61">
        <v>0</v>
      </c>
      <c r="S291" s="61">
        <v>0</v>
      </c>
      <c r="T291" s="61">
        <v>0</v>
      </c>
      <c r="U291" s="61">
        <v>0</v>
      </c>
      <c r="V291" s="61">
        <v>0</v>
      </c>
      <c r="W291" s="61">
        <v>0</v>
      </c>
      <c r="X291" s="61">
        <v>0</v>
      </c>
      <c r="Y291" s="61">
        <v>0</v>
      </c>
      <c r="Z291" s="61">
        <v>0</v>
      </c>
      <c r="AA291" s="61">
        <v>0</v>
      </c>
      <c r="AB291" s="61">
        <v>0</v>
      </c>
      <c r="AC291" s="61">
        <v>0</v>
      </c>
      <c r="AD291" s="61">
        <v>0</v>
      </c>
      <c r="AE291" s="61">
        <v>5</v>
      </c>
      <c r="AF291" s="61">
        <v>0</v>
      </c>
      <c r="AG291" s="61">
        <v>0</v>
      </c>
      <c r="AH291" s="61">
        <v>0</v>
      </c>
      <c r="AI291" s="61">
        <v>0</v>
      </c>
      <c r="AJ291" s="61">
        <v>0</v>
      </c>
      <c r="AK291" s="61">
        <v>0</v>
      </c>
      <c r="AL291" s="61">
        <v>0</v>
      </c>
      <c r="AM291" s="61">
        <v>0</v>
      </c>
      <c r="AN291" s="61">
        <v>0</v>
      </c>
      <c r="AO291" s="61">
        <v>0</v>
      </c>
      <c r="AP291" s="61">
        <v>0</v>
      </c>
      <c r="AQ291" s="61">
        <v>0</v>
      </c>
      <c r="AR291" s="61">
        <v>0</v>
      </c>
      <c r="AS291" s="61">
        <v>0</v>
      </c>
      <c r="AT291" s="61">
        <v>0</v>
      </c>
      <c r="AU291" s="61">
        <v>0</v>
      </c>
      <c r="AV291" s="61">
        <v>0</v>
      </c>
      <c r="AW291" s="61">
        <v>0</v>
      </c>
      <c r="AX291" s="61">
        <v>0</v>
      </c>
      <c r="AY291" s="61">
        <v>5</v>
      </c>
      <c r="AZ291" s="61">
        <v>0</v>
      </c>
      <c r="BA291" s="61">
        <v>0</v>
      </c>
      <c r="BB291" s="61">
        <v>0</v>
      </c>
    </row>
    <row r="292" spans="2:54" x14ac:dyDescent="0.25">
      <c r="B292" s="16" t="str">
        <f t="shared" si="15"/>
        <v>Renfrewshire2022-23</v>
      </c>
      <c r="C292" t="s">
        <v>25</v>
      </c>
      <c r="D292" t="s">
        <v>296</v>
      </c>
      <c r="E292" s="61">
        <v>0</v>
      </c>
      <c r="F292" s="61">
        <v>0</v>
      </c>
      <c r="G292" s="61">
        <v>0</v>
      </c>
      <c r="H292" s="61">
        <v>0</v>
      </c>
      <c r="I292" s="61">
        <v>0</v>
      </c>
      <c r="J292" s="61">
        <v>0</v>
      </c>
      <c r="K292" s="61">
        <v>0</v>
      </c>
      <c r="L292" s="61">
        <v>0</v>
      </c>
      <c r="M292" s="61">
        <v>0</v>
      </c>
      <c r="N292" s="61">
        <v>0</v>
      </c>
      <c r="O292" s="61">
        <v>0</v>
      </c>
      <c r="P292" s="61">
        <v>0</v>
      </c>
      <c r="Q292" s="61">
        <v>0</v>
      </c>
      <c r="R292" s="61">
        <v>0</v>
      </c>
      <c r="S292" s="61">
        <v>0</v>
      </c>
      <c r="T292" s="61">
        <v>0</v>
      </c>
      <c r="U292" s="61">
        <v>0</v>
      </c>
      <c r="V292" s="61">
        <v>0</v>
      </c>
      <c r="W292" s="61">
        <v>0</v>
      </c>
      <c r="X292" s="61">
        <v>0</v>
      </c>
      <c r="Y292" s="61">
        <v>0</v>
      </c>
      <c r="Z292" s="61">
        <v>0</v>
      </c>
      <c r="AA292" s="61">
        <v>0</v>
      </c>
      <c r="AB292" s="61">
        <v>0</v>
      </c>
      <c r="AC292" s="61">
        <v>0</v>
      </c>
      <c r="AD292" s="61">
        <v>0</v>
      </c>
      <c r="AE292" s="61">
        <v>0</v>
      </c>
      <c r="AF292" s="61">
        <v>0</v>
      </c>
      <c r="AG292" s="61">
        <v>0</v>
      </c>
      <c r="AH292" s="61">
        <v>0</v>
      </c>
      <c r="AI292" s="61">
        <v>0</v>
      </c>
      <c r="AJ292" s="61">
        <v>0</v>
      </c>
      <c r="AK292" s="61">
        <v>0</v>
      </c>
      <c r="AL292" s="61">
        <v>0</v>
      </c>
      <c r="AM292" s="61">
        <v>0</v>
      </c>
      <c r="AN292" s="61">
        <v>0</v>
      </c>
      <c r="AO292" s="61">
        <v>0</v>
      </c>
      <c r="AP292" s="61">
        <v>0</v>
      </c>
      <c r="AQ292" s="61">
        <v>0</v>
      </c>
      <c r="AR292" s="61">
        <v>0</v>
      </c>
      <c r="AS292" s="61">
        <v>0</v>
      </c>
      <c r="AT292" s="61">
        <v>0</v>
      </c>
      <c r="AU292" s="61">
        <v>0</v>
      </c>
      <c r="AV292" s="61">
        <v>0</v>
      </c>
      <c r="AW292" s="61">
        <v>0</v>
      </c>
      <c r="AX292" s="61">
        <v>0</v>
      </c>
      <c r="AY292" s="61">
        <v>0</v>
      </c>
      <c r="AZ292" s="61">
        <v>0</v>
      </c>
      <c r="BA292" s="61">
        <v>0</v>
      </c>
      <c r="BB292" s="61">
        <v>0</v>
      </c>
    </row>
    <row r="293" spans="2:54" x14ac:dyDescent="0.25">
      <c r="B293" s="16" t="str">
        <f t="shared" si="15"/>
        <v>Scottish Borders, The2022-23</v>
      </c>
      <c r="C293" t="s">
        <v>26</v>
      </c>
      <c r="D293" t="s">
        <v>296</v>
      </c>
      <c r="E293" s="61">
        <v>0</v>
      </c>
      <c r="F293" s="61">
        <v>0</v>
      </c>
      <c r="G293" s="61">
        <v>0</v>
      </c>
      <c r="H293" s="61">
        <v>0</v>
      </c>
      <c r="I293" s="61">
        <v>0</v>
      </c>
      <c r="J293" s="61">
        <v>0</v>
      </c>
      <c r="K293" s="61">
        <v>0</v>
      </c>
      <c r="L293" s="61">
        <v>0</v>
      </c>
      <c r="M293" s="61">
        <v>0</v>
      </c>
      <c r="N293" s="61">
        <v>0</v>
      </c>
      <c r="O293" s="61">
        <v>0</v>
      </c>
      <c r="P293" s="61">
        <v>0</v>
      </c>
      <c r="Q293" s="61">
        <v>0</v>
      </c>
      <c r="R293" s="61">
        <v>0</v>
      </c>
      <c r="S293" s="61">
        <v>0</v>
      </c>
      <c r="T293" s="61">
        <v>0</v>
      </c>
      <c r="U293" s="61">
        <v>0</v>
      </c>
      <c r="V293" s="61">
        <v>0</v>
      </c>
      <c r="W293" s="61">
        <v>0</v>
      </c>
      <c r="X293" s="61">
        <v>0</v>
      </c>
      <c r="Y293" s="61">
        <v>0</v>
      </c>
      <c r="Z293" s="61">
        <v>0</v>
      </c>
      <c r="AA293" s="61">
        <v>0</v>
      </c>
      <c r="AB293" s="61">
        <v>0</v>
      </c>
      <c r="AC293" s="61">
        <v>0</v>
      </c>
      <c r="AD293" s="61">
        <v>0</v>
      </c>
      <c r="AE293" s="61">
        <v>0</v>
      </c>
      <c r="AF293" s="61">
        <v>0</v>
      </c>
      <c r="AG293" s="61">
        <v>0</v>
      </c>
      <c r="AH293" s="61">
        <v>0</v>
      </c>
      <c r="AI293" s="61">
        <v>0</v>
      </c>
      <c r="AJ293" s="61">
        <v>0</v>
      </c>
      <c r="AK293" s="61">
        <v>0</v>
      </c>
      <c r="AL293" s="61">
        <v>0</v>
      </c>
      <c r="AM293" s="61">
        <v>0</v>
      </c>
      <c r="AN293" s="61">
        <v>0</v>
      </c>
      <c r="AO293" s="61">
        <v>0</v>
      </c>
      <c r="AP293" s="61">
        <v>0</v>
      </c>
      <c r="AQ293" s="61">
        <v>0</v>
      </c>
      <c r="AR293" s="61">
        <v>0</v>
      </c>
      <c r="AS293" s="61">
        <v>0</v>
      </c>
      <c r="AT293" s="61">
        <v>0</v>
      </c>
      <c r="AU293" s="61">
        <v>0</v>
      </c>
      <c r="AV293" s="61">
        <v>0</v>
      </c>
      <c r="AW293" s="61">
        <v>0</v>
      </c>
      <c r="AX293" s="61">
        <v>0</v>
      </c>
      <c r="AY293" s="61">
        <v>0</v>
      </c>
      <c r="AZ293" s="61">
        <v>0</v>
      </c>
      <c r="BA293" s="61">
        <v>0</v>
      </c>
      <c r="BB293" s="61">
        <v>0</v>
      </c>
    </row>
    <row r="294" spans="2:54" x14ac:dyDescent="0.25">
      <c r="B294" s="16" t="str">
        <f t="shared" si="15"/>
        <v>Shetland2022-23</v>
      </c>
      <c r="C294" t="s">
        <v>27</v>
      </c>
      <c r="D294" t="s">
        <v>296</v>
      </c>
      <c r="E294" s="61">
        <v>0</v>
      </c>
      <c r="F294" s="61">
        <v>0</v>
      </c>
      <c r="G294" s="61">
        <v>0</v>
      </c>
      <c r="H294" s="61">
        <v>0</v>
      </c>
      <c r="I294" s="61">
        <v>0</v>
      </c>
      <c r="J294" s="61">
        <v>0</v>
      </c>
      <c r="K294" s="61">
        <v>0</v>
      </c>
      <c r="L294" s="61">
        <v>0</v>
      </c>
      <c r="M294" s="61">
        <v>0</v>
      </c>
      <c r="N294" s="61">
        <v>0</v>
      </c>
      <c r="O294" s="61">
        <v>0</v>
      </c>
      <c r="P294" s="61">
        <v>0</v>
      </c>
      <c r="Q294" s="61">
        <v>0</v>
      </c>
      <c r="R294" s="61">
        <v>0</v>
      </c>
      <c r="S294" s="61">
        <v>0</v>
      </c>
      <c r="T294" s="61">
        <v>0</v>
      </c>
      <c r="U294" s="61">
        <v>0</v>
      </c>
      <c r="V294" s="61">
        <v>0</v>
      </c>
      <c r="W294" s="61">
        <v>0</v>
      </c>
      <c r="X294" s="61">
        <v>0</v>
      </c>
      <c r="Y294" s="61">
        <v>0</v>
      </c>
      <c r="Z294" s="61">
        <v>0</v>
      </c>
      <c r="AA294" s="61">
        <v>0</v>
      </c>
      <c r="AB294" s="61">
        <v>0</v>
      </c>
      <c r="AC294" s="61">
        <v>0</v>
      </c>
      <c r="AD294" s="61">
        <v>0</v>
      </c>
      <c r="AE294" s="61">
        <v>0</v>
      </c>
      <c r="AF294" s="61">
        <v>0</v>
      </c>
      <c r="AG294" s="61">
        <v>0</v>
      </c>
      <c r="AH294" s="61">
        <v>0</v>
      </c>
      <c r="AI294" s="61">
        <v>0</v>
      </c>
      <c r="AJ294" s="61">
        <v>0</v>
      </c>
      <c r="AK294" s="61">
        <v>0</v>
      </c>
      <c r="AL294" s="61">
        <v>0</v>
      </c>
      <c r="AM294" s="61">
        <v>0</v>
      </c>
      <c r="AN294" s="61">
        <v>0</v>
      </c>
      <c r="AO294" s="61">
        <v>0</v>
      </c>
      <c r="AP294" s="61">
        <v>0</v>
      </c>
      <c r="AQ294" s="61">
        <v>0</v>
      </c>
      <c r="AR294" s="61">
        <v>0</v>
      </c>
      <c r="AS294" s="61">
        <v>0</v>
      </c>
      <c r="AT294" s="61">
        <v>0</v>
      </c>
      <c r="AU294" s="61">
        <v>0</v>
      </c>
      <c r="AV294" s="61">
        <v>0</v>
      </c>
      <c r="AW294" s="61">
        <v>0</v>
      </c>
      <c r="AX294" s="61">
        <v>0</v>
      </c>
      <c r="AY294" s="61">
        <v>0</v>
      </c>
      <c r="AZ294" s="61">
        <v>0</v>
      </c>
      <c r="BA294" s="61">
        <v>0</v>
      </c>
      <c r="BB294" s="61">
        <v>0</v>
      </c>
    </row>
    <row r="295" spans="2:54" x14ac:dyDescent="0.25">
      <c r="B295" s="16" t="str">
        <f t="shared" si="15"/>
        <v>South Ayrshire2022-23</v>
      </c>
      <c r="C295" t="s">
        <v>28</v>
      </c>
      <c r="D295" t="s">
        <v>296</v>
      </c>
      <c r="E295" s="61">
        <v>0</v>
      </c>
      <c r="F295" s="61">
        <v>0</v>
      </c>
      <c r="G295" s="61">
        <v>0</v>
      </c>
      <c r="H295" s="61">
        <v>0</v>
      </c>
      <c r="I295" s="61">
        <v>0</v>
      </c>
      <c r="J295" s="61">
        <v>0</v>
      </c>
      <c r="K295" s="61">
        <v>0</v>
      </c>
      <c r="L295" s="61">
        <v>0</v>
      </c>
      <c r="M295" s="61">
        <v>0</v>
      </c>
      <c r="N295" s="61">
        <v>0</v>
      </c>
      <c r="O295" s="61">
        <v>0</v>
      </c>
      <c r="P295" s="61">
        <v>0</v>
      </c>
      <c r="Q295" s="61">
        <v>0</v>
      </c>
      <c r="R295" s="61">
        <v>0</v>
      </c>
      <c r="S295" s="61">
        <v>0</v>
      </c>
      <c r="T295" s="61">
        <v>0</v>
      </c>
      <c r="U295" s="61">
        <v>0</v>
      </c>
      <c r="V295" s="61">
        <v>0</v>
      </c>
      <c r="W295" s="61">
        <v>0</v>
      </c>
      <c r="X295" s="61">
        <v>0</v>
      </c>
      <c r="Y295" s="61">
        <v>0</v>
      </c>
      <c r="Z295" s="61">
        <v>0</v>
      </c>
      <c r="AA295" s="61">
        <v>0</v>
      </c>
      <c r="AB295" s="61">
        <v>0</v>
      </c>
      <c r="AC295" s="61">
        <v>0</v>
      </c>
      <c r="AD295" s="61">
        <v>0</v>
      </c>
      <c r="AE295" s="61">
        <v>0</v>
      </c>
      <c r="AF295" s="61">
        <v>0</v>
      </c>
      <c r="AG295" s="61">
        <v>0</v>
      </c>
      <c r="AH295" s="61">
        <v>0</v>
      </c>
      <c r="AI295" s="61">
        <v>0</v>
      </c>
      <c r="AJ295" s="61">
        <v>0</v>
      </c>
      <c r="AK295" s="61">
        <v>0</v>
      </c>
      <c r="AL295" s="61">
        <v>0</v>
      </c>
      <c r="AM295" s="61">
        <v>0</v>
      </c>
      <c r="AN295" s="61">
        <v>0</v>
      </c>
      <c r="AO295" s="61">
        <v>0</v>
      </c>
      <c r="AP295" s="61">
        <v>0</v>
      </c>
      <c r="AQ295" s="61">
        <v>0</v>
      </c>
      <c r="AR295" s="61">
        <v>0</v>
      </c>
      <c r="AS295" s="61">
        <v>0</v>
      </c>
      <c r="AT295" s="61">
        <v>0</v>
      </c>
      <c r="AU295" s="61">
        <v>0</v>
      </c>
      <c r="AV295" s="61">
        <v>0</v>
      </c>
      <c r="AW295" s="61">
        <v>0</v>
      </c>
      <c r="AX295" s="61">
        <v>0</v>
      </c>
      <c r="AY295" s="61">
        <v>0</v>
      </c>
      <c r="AZ295" s="61">
        <v>0</v>
      </c>
      <c r="BA295" s="61">
        <v>0</v>
      </c>
      <c r="BB295" s="61">
        <v>0</v>
      </c>
    </row>
    <row r="296" spans="2:54" x14ac:dyDescent="0.25">
      <c r="B296" s="16" t="str">
        <f t="shared" si="15"/>
        <v>South Lanarkshire2022-23</v>
      </c>
      <c r="C296" t="s">
        <v>29</v>
      </c>
      <c r="D296" t="s">
        <v>296</v>
      </c>
      <c r="E296" s="61">
        <v>0</v>
      </c>
      <c r="F296" s="61">
        <v>0</v>
      </c>
      <c r="G296" s="61">
        <v>0</v>
      </c>
      <c r="H296" s="61">
        <v>0</v>
      </c>
      <c r="I296" s="61">
        <v>0</v>
      </c>
      <c r="J296" s="61">
        <v>0</v>
      </c>
      <c r="K296" s="61">
        <v>0</v>
      </c>
      <c r="L296" s="61">
        <v>0</v>
      </c>
      <c r="M296" s="61">
        <v>0</v>
      </c>
      <c r="N296" s="61">
        <v>0</v>
      </c>
      <c r="O296" s="61">
        <v>0</v>
      </c>
      <c r="P296" s="61">
        <v>0</v>
      </c>
      <c r="Q296" s="61">
        <v>0</v>
      </c>
      <c r="R296" s="61">
        <v>0</v>
      </c>
      <c r="S296" s="61">
        <v>0</v>
      </c>
      <c r="T296" s="61">
        <v>0</v>
      </c>
      <c r="U296" s="61">
        <v>0</v>
      </c>
      <c r="V296" s="61">
        <v>0</v>
      </c>
      <c r="W296" s="61">
        <v>0</v>
      </c>
      <c r="X296" s="61">
        <v>0</v>
      </c>
      <c r="Y296" s="61">
        <v>0</v>
      </c>
      <c r="Z296" s="61">
        <v>0</v>
      </c>
      <c r="AA296" s="61">
        <v>0</v>
      </c>
      <c r="AB296" s="61">
        <v>0</v>
      </c>
      <c r="AC296" s="61">
        <v>0</v>
      </c>
      <c r="AD296" s="61">
        <v>0</v>
      </c>
      <c r="AE296" s="61">
        <v>0</v>
      </c>
      <c r="AF296" s="61">
        <v>0</v>
      </c>
      <c r="AG296" s="61">
        <v>0</v>
      </c>
      <c r="AH296" s="61">
        <v>0</v>
      </c>
      <c r="AI296" s="61">
        <v>0</v>
      </c>
      <c r="AJ296" s="61">
        <v>0</v>
      </c>
      <c r="AK296" s="61">
        <v>0</v>
      </c>
      <c r="AL296" s="61">
        <v>0</v>
      </c>
      <c r="AM296" s="61">
        <v>0</v>
      </c>
      <c r="AN296" s="61">
        <v>0</v>
      </c>
      <c r="AO296" s="61">
        <v>0</v>
      </c>
      <c r="AP296" s="61">
        <v>0</v>
      </c>
      <c r="AQ296" s="61">
        <v>0</v>
      </c>
      <c r="AR296" s="61">
        <v>0</v>
      </c>
      <c r="AS296" s="61">
        <v>0</v>
      </c>
      <c r="AT296" s="61">
        <v>0</v>
      </c>
      <c r="AU296" s="61">
        <v>0</v>
      </c>
      <c r="AV296" s="61">
        <v>0</v>
      </c>
      <c r="AW296" s="61">
        <v>0</v>
      </c>
      <c r="AX296" s="61">
        <v>0</v>
      </c>
      <c r="AY296" s="61">
        <v>0</v>
      </c>
      <c r="AZ296" s="61">
        <v>0</v>
      </c>
      <c r="BA296" s="61">
        <v>0</v>
      </c>
      <c r="BB296" s="61">
        <v>0</v>
      </c>
    </row>
    <row r="297" spans="2:54" x14ac:dyDescent="0.25">
      <c r="B297" s="16" t="str">
        <f t="shared" si="15"/>
        <v>Stirling2022-23</v>
      </c>
      <c r="C297" t="s">
        <v>30</v>
      </c>
      <c r="D297" t="s">
        <v>296</v>
      </c>
      <c r="E297" s="61">
        <v>0</v>
      </c>
      <c r="F297" s="61">
        <v>0</v>
      </c>
      <c r="G297" s="61">
        <v>0</v>
      </c>
      <c r="H297" s="61">
        <v>0</v>
      </c>
      <c r="I297" s="61">
        <v>0</v>
      </c>
      <c r="J297" s="61">
        <v>0</v>
      </c>
      <c r="K297" s="61">
        <v>0</v>
      </c>
      <c r="L297" s="61">
        <v>0</v>
      </c>
      <c r="M297" s="61">
        <v>0</v>
      </c>
      <c r="N297" s="61">
        <v>0</v>
      </c>
      <c r="O297" s="61">
        <v>0</v>
      </c>
      <c r="P297" s="61">
        <v>0</v>
      </c>
      <c r="Q297" s="61">
        <v>0</v>
      </c>
      <c r="R297" s="61">
        <v>0</v>
      </c>
      <c r="S297" s="61">
        <v>0</v>
      </c>
      <c r="T297" s="61">
        <v>0</v>
      </c>
      <c r="U297" s="61">
        <v>0</v>
      </c>
      <c r="V297" s="61">
        <v>0</v>
      </c>
      <c r="W297" s="61">
        <v>0</v>
      </c>
      <c r="X297" s="61">
        <v>0</v>
      </c>
      <c r="Y297" s="61">
        <v>0</v>
      </c>
      <c r="Z297" s="61">
        <v>0</v>
      </c>
      <c r="AA297" s="61">
        <v>0</v>
      </c>
      <c r="AB297" s="61">
        <v>0</v>
      </c>
      <c r="AC297" s="61">
        <v>0</v>
      </c>
      <c r="AD297" s="61">
        <v>0</v>
      </c>
      <c r="AE297" s="61">
        <v>0</v>
      </c>
      <c r="AF297" s="61">
        <v>0</v>
      </c>
      <c r="AG297" s="61">
        <v>0</v>
      </c>
      <c r="AH297" s="61">
        <v>0</v>
      </c>
      <c r="AI297" s="61">
        <v>0</v>
      </c>
      <c r="AJ297" s="61">
        <v>0</v>
      </c>
      <c r="AK297" s="61">
        <v>0</v>
      </c>
      <c r="AL297" s="61">
        <v>0</v>
      </c>
      <c r="AM297" s="61">
        <v>0</v>
      </c>
      <c r="AN297" s="61">
        <v>0</v>
      </c>
      <c r="AO297" s="61">
        <v>0</v>
      </c>
      <c r="AP297" s="61">
        <v>0</v>
      </c>
      <c r="AQ297" s="61">
        <v>0</v>
      </c>
      <c r="AR297" s="61">
        <v>0</v>
      </c>
      <c r="AS297" s="61">
        <v>0</v>
      </c>
      <c r="AT297" s="61">
        <v>0</v>
      </c>
      <c r="AU297" s="61">
        <v>0</v>
      </c>
      <c r="AV297" s="61">
        <v>0</v>
      </c>
      <c r="AW297" s="61">
        <v>0</v>
      </c>
      <c r="AX297" s="61">
        <v>0</v>
      </c>
      <c r="AY297" s="61">
        <v>0</v>
      </c>
      <c r="AZ297" s="61">
        <v>0</v>
      </c>
      <c r="BA297" s="61">
        <v>0</v>
      </c>
      <c r="BB297" s="61">
        <v>0</v>
      </c>
    </row>
    <row r="298" spans="2:54" x14ac:dyDescent="0.25">
      <c r="B298" s="16" t="str">
        <f t="shared" si="15"/>
        <v>West Dunbartonshire2022-23</v>
      </c>
      <c r="C298" t="s">
        <v>31</v>
      </c>
      <c r="D298" t="s">
        <v>296</v>
      </c>
      <c r="E298" s="61">
        <v>0</v>
      </c>
      <c r="F298" s="61">
        <v>0</v>
      </c>
      <c r="G298" s="61">
        <v>0</v>
      </c>
      <c r="H298" s="61">
        <v>0</v>
      </c>
      <c r="I298" s="61">
        <v>0</v>
      </c>
      <c r="J298" s="61">
        <v>0</v>
      </c>
      <c r="K298" s="61">
        <v>0</v>
      </c>
      <c r="L298" s="61">
        <v>0</v>
      </c>
      <c r="M298" s="61">
        <v>0</v>
      </c>
      <c r="N298" s="61">
        <v>0</v>
      </c>
      <c r="O298" s="61">
        <v>0</v>
      </c>
      <c r="P298" s="61">
        <v>0</v>
      </c>
      <c r="Q298" s="61">
        <v>0</v>
      </c>
      <c r="R298" s="61">
        <v>0</v>
      </c>
      <c r="S298" s="61">
        <v>0</v>
      </c>
      <c r="T298" s="61">
        <v>0</v>
      </c>
      <c r="U298" s="61">
        <v>0</v>
      </c>
      <c r="V298" s="61">
        <v>0</v>
      </c>
      <c r="W298" s="61">
        <v>0</v>
      </c>
      <c r="X298" s="61">
        <v>0</v>
      </c>
      <c r="Y298" s="61">
        <v>0</v>
      </c>
      <c r="Z298" s="61">
        <v>0</v>
      </c>
      <c r="AA298" s="61">
        <v>0</v>
      </c>
      <c r="AB298" s="61">
        <v>0</v>
      </c>
      <c r="AC298" s="61">
        <v>0</v>
      </c>
      <c r="AD298" s="61">
        <v>0</v>
      </c>
      <c r="AE298" s="61">
        <v>0</v>
      </c>
      <c r="AF298" s="61">
        <v>0</v>
      </c>
      <c r="AG298" s="61">
        <v>0</v>
      </c>
      <c r="AH298" s="61">
        <v>0</v>
      </c>
      <c r="AI298" s="61">
        <v>0</v>
      </c>
      <c r="AJ298" s="61">
        <v>0</v>
      </c>
      <c r="AK298" s="61">
        <v>0</v>
      </c>
      <c r="AL298" s="61">
        <v>0</v>
      </c>
      <c r="AM298" s="61">
        <v>0</v>
      </c>
      <c r="AN298" s="61">
        <v>0</v>
      </c>
      <c r="AO298" s="61">
        <v>0</v>
      </c>
      <c r="AP298" s="61">
        <v>0</v>
      </c>
      <c r="AQ298" s="61">
        <v>0</v>
      </c>
      <c r="AR298" s="61">
        <v>0</v>
      </c>
      <c r="AS298" s="61">
        <v>0</v>
      </c>
      <c r="AT298" s="61">
        <v>0</v>
      </c>
      <c r="AU298" s="61">
        <v>0</v>
      </c>
      <c r="AV298" s="61">
        <v>0</v>
      </c>
      <c r="AW298" s="61">
        <v>0</v>
      </c>
      <c r="AX298" s="61">
        <v>0</v>
      </c>
      <c r="AY298" s="61">
        <v>0</v>
      </c>
      <c r="AZ298" s="61">
        <v>0</v>
      </c>
      <c r="BA298" s="61">
        <v>0</v>
      </c>
      <c r="BB298" s="61">
        <v>0</v>
      </c>
    </row>
    <row r="299" spans="2:54" x14ac:dyDescent="0.25">
      <c r="B299" s="16" t="str">
        <f>C299&amp;D299</f>
        <v>West Lothian2022-23</v>
      </c>
      <c r="C299" t="s">
        <v>32</v>
      </c>
      <c r="D299" t="s">
        <v>296</v>
      </c>
      <c r="E299" s="61">
        <v>0</v>
      </c>
      <c r="F299" s="61">
        <v>0</v>
      </c>
      <c r="G299" s="61">
        <v>0</v>
      </c>
      <c r="H299" s="61">
        <v>0</v>
      </c>
      <c r="I299" s="61">
        <v>0</v>
      </c>
      <c r="J299" s="61">
        <v>0</v>
      </c>
      <c r="K299" s="61">
        <v>0</v>
      </c>
      <c r="L299" s="61">
        <v>0</v>
      </c>
      <c r="M299" s="61">
        <v>0</v>
      </c>
      <c r="N299" s="61">
        <v>0</v>
      </c>
      <c r="O299" s="61">
        <v>0</v>
      </c>
      <c r="P299" s="61">
        <v>0</v>
      </c>
      <c r="Q299" s="61">
        <v>0</v>
      </c>
      <c r="R299" s="61">
        <v>0</v>
      </c>
      <c r="S299" s="61">
        <v>0</v>
      </c>
      <c r="T299" s="61">
        <v>0</v>
      </c>
      <c r="U299" s="61">
        <v>0</v>
      </c>
      <c r="V299" s="61">
        <v>0</v>
      </c>
      <c r="W299" s="61">
        <v>0</v>
      </c>
      <c r="X299" s="61">
        <v>0</v>
      </c>
      <c r="Y299" s="61">
        <v>0</v>
      </c>
      <c r="Z299" s="61">
        <v>0</v>
      </c>
      <c r="AA299" s="61">
        <v>0</v>
      </c>
      <c r="AB299" s="61">
        <v>0</v>
      </c>
      <c r="AC299" s="61">
        <v>0</v>
      </c>
      <c r="AD299" s="61">
        <v>0</v>
      </c>
      <c r="AE299" s="61">
        <v>0</v>
      </c>
      <c r="AF299" s="61">
        <v>0</v>
      </c>
      <c r="AG299" s="61">
        <v>0</v>
      </c>
      <c r="AH299" s="61">
        <v>0</v>
      </c>
      <c r="AI299" s="61">
        <v>0</v>
      </c>
      <c r="AJ299" s="61">
        <v>0</v>
      </c>
      <c r="AK299" s="61">
        <v>0</v>
      </c>
      <c r="AL299" s="61">
        <v>0</v>
      </c>
      <c r="AM299" s="61">
        <v>0</v>
      </c>
      <c r="AN299" s="61">
        <v>0</v>
      </c>
      <c r="AO299" s="61">
        <v>0</v>
      </c>
      <c r="AP299" s="61">
        <v>0</v>
      </c>
      <c r="AQ299" s="61">
        <v>0</v>
      </c>
      <c r="AR299" s="61">
        <v>0</v>
      </c>
      <c r="AS299" s="61">
        <v>0</v>
      </c>
      <c r="AT299" s="61">
        <v>0</v>
      </c>
      <c r="AU299" s="61">
        <v>0</v>
      </c>
      <c r="AV299" s="61">
        <v>0</v>
      </c>
      <c r="AW299" s="61">
        <v>0</v>
      </c>
      <c r="AX299" s="61">
        <v>0</v>
      </c>
      <c r="AY299" s="61">
        <v>0</v>
      </c>
      <c r="AZ299" s="61">
        <v>0</v>
      </c>
      <c r="BA299" s="61">
        <v>0</v>
      </c>
      <c r="BB299" s="61">
        <v>0</v>
      </c>
    </row>
    <row r="300" spans="2:54" x14ac:dyDescent="0.25">
      <c r="B300" s="16" t="str">
        <f>C300&amp;D300</f>
        <v>Scotland2022-23</v>
      </c>
      <c r="C300" t="s">
        <v>33</v>
      </c>
      <c r="D300" t="s">
        <v>296</v>
      </c>
      <c r="E300" s="16">
        <f>SUM(E268:E299)</f>
        <v>38</v>
      </c>
      <c r="F300" s="16">
        <f t="shared" ref="F300:BB300" si="16">SUM(F268:F299)</f>
        <v>89458.03</v>
      </c>
      <c r="G300" s="16">
        <f t="shared" si="16"/>
        <v>0</v>
      </c>
      <c r="H300" s="16">
        <f t="shared" si="16"/>
        <v>0</v>
      </c>
      <c r="I300" s="16">
        <f t="shared" si="16"/>
        <v>0</v>
      </c>
      <c r="J300" s="16">
        <f t="shared" si="16"/>
        <v>0</v>
      </c>
      <c r="K300" s="16">
        <f t="shared" si="16"/>
        <v>0</v>
      </c>
      <c r="L300" s="16">
        <f t="shared" si="16"/>
        <v>0</v>
      </c>
      <c r="M300" s="16">
        <f t="shared" si="16"/>
        <v>0</v>
      </c>
      <c r="N300" s="16">
        <f t="shared" si="16"/>
        <v>0</v>
      </c>
      <c r="O300" s="16">
        <f t="shared" si="16"/>
        <v>0</v>
      </c>
      <c r="P300" s="16">
        <f t="shared" si="16"/>
        <v>0</v>
      </c>
      <c r="Q300" s="16">
        <f t="shared" si="16"/>
        <v>0</v>
      </c>
      <c r="R300" s="16">
        <f t="shared" si="16"/>
        <v>0</v>
      </c>
      <c r="S300" s="16">
        <f t="shared" si="16"/>
        <v>0</v>
      </c>
      <c r="T300" s="16">
        <f t="shared" si="16"/>
        <v>0</v>
      </c>
      <c r="U300" s="16">
        <f t="shared" si="16"/>
        <v>0</v>
      </c>
      <c r="V300" s="16">
        <f t="shared" si="16"/>
        <v>0</v>
      </c>
      <c r="W300" s="16">
        <f t="shared" si="16"/>
        <v>0</v>
      </c>
      <c r="X300" s="16">
        <f t="shared" si="16"/>
        <v>0</v>
      </c>
      <c r="Y300" s="16">
        <f t="shared" si="16"/>
        <v>59</v>
      </c>
      <c r="Z300" s="16">
        <f t="shared" si="16"/>
        <v>126693.98</v>
      </c>
      <c r="AA300" s="16">
        <f t="shared" si="16"/>
        <v>0</v>
      </c>
      <c r="AB300" s="16">
        <f t="shared" si="16"/>
        <v>0</v>
      </c>
      <c r="AC300" s="16">
        <f t="shared" si="16"/>
        <v>0</v>
      </c>
      <c r="AD300" s="16">
        <f t="shared" si="16"/>
        <v>0</v>
      </c>
      <c r="AE300" s="16">
        <f t="shared" si="16"/>
        <v>5</v>
      </c>
      <c r="AF300" s="16">
        <f t="shared" si="16"/>
        <v>0</v>
      </c>
      <c r="AG300" s="16">
        <f t="shared" si="16"/>
        <v>0</v>
      </c>
      <c r="AH300" s="16">
        <f t="shared" si="16"/>
        <v>0</v>
      </c>
      <c r="AI300" s="16">
        <f t="shared" si="16"/>
        <v>193</v>
      </c>
      <c r="AJ300" s="16">
        <f t="shared" si="16"/>
        <v>2725927.3</v>
      </c>
      <c r="AK300" s="16">
        <f t="shared" si="16"/>
        <v>0</v>
      </c>
      <c r="AL300" s="16">
        <f t="shared" si="16"/>
        <v>0</v>
      </c>
      <c r="AM300" s="16">
        <f t="shared" si="16"/>
        <v>0</v>
      </c>
      <c r="AN300" s="16">
        <f t="shared" si="16"/>
        <v>0</v>
      </c>
      <c r="AO300" s="16">
        <f t="shared" si="16"/>
        <v>0</v>
      </c>
      <c r="AP300" s="16">
        <f t="shared" si="16"/>
        <v>0</v>
      </c>
      <c r="AQ300" s="16">
        <f t="shared" si="16"/>
        <v>4</v>
      </c>
      <c r="AR300" s="16">
        <f t="shared" si="16"/>
        <v>0</v>
      </c>
      <c r="AS300" s="16">
        <f t="shared" si="16"/>
        <v>290</v>
      </c>
      <c r="AT300" s="16">
        <f t="shared" si="16"/>
        <v>2942079.3099999996</v>
      </c>
      <c r="AU300" s="16">
        <f t="shared" si="16"/>
        <v>0</v>
      </c>
      <c r="AV300" s="16">
        <f t="shared" si="16"/>
        <v>0</v>
      </c>
      <c r="AW300" s="16">
        <f t="shared" si="16"/>
        <v>0</v>
      </c>
      <c r="AX300" s="16">
        <f t="shared" si="16"/>
        <v>0</v>
      </c>
      <c r="AY300" s="16">
        <f t="shared" si="16"/>
        <v>5</v>
      </c>
      <c r="AZ300" s="16">
        <f t="shared" si="16"/>
        <v>0</v>
      </c>
      <c r="BA300" s="16">
        <f t="shared" si="16"/>
        <v>4</v>
      </c>
      <c r="BB300" s="16">
        <f t="shared" si="16"/>
        <v>0</v>
      </c>
    </row>
  </sheetData>
  <phoneticPr fontId="1" type="noConversion"/>
  <pageMargins left="0.7" right="0.7" top="0.75" bottom="0.75" header="0.3" footer="0.3"/>
  <pageSetup paperSize="9" orientation="portrait" horizontalDpi="90" verticalDpi="90"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dimension ref="B2:O301"/>
  <sheetViews>
    <sheetView topLeftCell="A265" workbookViewId="0">
      <selection activeCell="M310" sqref="M310"/>
    </sheetView>
  </sheetViews>
  <sheetFormatPr defaultRowHeight="13.2" x14ac:dyDescent="0.25"/>
  <cols>
    <col min="5" max="5" width="19.21875" bestFit="1" customWidth="1"/>
    <col min="6" max="6" width="20.21875" bestFit="1" customWidth="1"/>
    <col min="7" max="7" width="18.77734375" bestFit="1" customWidth="1"/>
    <col min="8" max="8" width="19.77734375" bestFit="1" customWidth="1"/>
    <col min="9" max="9" width="17.21875" bestFit="1" customWidth="1"/>
    <col min="10" max="10" width="18.44140625" bestFit="1" customWidth="1"/>
    <col min="11" max="11" width="19.21875" bestFit="1" customWidth="1"/>
    <col min="12" max="12" width="20.44140625" bestFit="1" customWidth="1"/>
    <col min="13" max="13" width="18.77734375" bestFit="1" customWidth="1"/>
    <col min="14" max="14" width="19.77734375" bestFit="1" customWidth="1"/>
  </cols>
  <sheetData>
    <row r="2" spans="2:15" x14ac:dyDescent="0.25">
      <c r="B2">
        <v>1</v>
      </c>
      <c r="C2">
        <v>2</v>
      </c>
      <c r="D2">
        <v>3</v>
      </c>
      <c r="E2">
        <v>4</v>
      </c>
      <c r="F2">
        <v>5</v>
      </c>
      <c r="G2">
        <v>6</v>
      </c>
      <c r="H2">
        <v>7</v>
      </c>
      <c r="I2">
        <v>8</v>
      </c>
      <c r="J2">
        <v>9</v>
      </c>
      <c r="K2">
        <v>10</v>
      </c>
      <c r="L2">
        <v>11</v>
      </c>
      <c r="M2">
        <v>12</v>
      </c>
      <c r="N2">
        <v>13</v>
      </c>
    </row>
    <row r="3" spans="2:15" x14ac:dyDescent="0.25">
      <c r="C3" s="13"/>
      <c r="D3" s="13"/>
      <c r="E3" s="5" t="s">
        <v>227</v>
      </c>
      <c r="F3" s="5" t="s">
        <v>228</v>
      </c>
      <c r="G3" s="5" t="s">
        <v>229</v>
      </c>
      <c r="H3" s="5" t="s">
        <v>230</v>
      </c>
      <c r="I3" s="5" t="s">
        <v>231</v>
      </c>
      <c r="J3" s="5" t="s">
        <v>232</v>
      </c>
      <c r="K3" s="5" t="s">
        <v>233</v>
      </c>
      <c r="L3" s="5" t="s">
        <v>234</v>
      </c>
      <c r="M3" s="5" t="s">
        <v>235</v>
      </c>
      <c r="N3" s="5" t="s">
        <v>236</v>
      </c>
    </row>
    <row r="4" spans="2:15" x14ac:dyDescent="0.25">
      <c r="B4" t="str">
        <f>C4&amp;D4</f>
        <v>Aberdeen City2014-15</v>
      </c>
      <c r="C4" s="3" t="s">
        <v>1</v>
      </c>
      <c r="D4" s="14" t="s">
        <v>101</v>
      </c>
      <c r="E4" s="15">
        <v>0</v>
      </c>
      <c r="F4" s="15">
        <v>0</v>
      </c>
      <c r="G4" s="15">
        <v>0</v>
      </c>
      <c r="H4" s="15">
        <v>0</v>
      </c>
      <c r="I4" s="15">
        <v>37</v>
      </c>
      <c r="J4" s="15">
        <v>35063</v>
      </c>
      <c r="K4" s="15">
        <v>0</v>
      </c>
      <c r="L4" s="15">
        <v>0</v>
      </c>
      <c r="M4" s="15">
        <v>12357</v>
      </c>
      <c r="N4" s="15">
        <v>35063</v>
      </c>
    </row>
    <row r="5" spans="2:15" x14ac:dyDescent="0.25">
      <c r="B5" t="str">
        <f t="shared" ref="B5:B68" si="0">C5&amp;D5</f>
        <v>Aberdeenshire2014-15</v>
      </c>
      <c r="C5" s="3" t="s">
        <v>2</v>
      </c>
      <c r="D5" s="14" t="s">
        <v>101</v>
      </c>
      <c r="E5" s="15">
        <v>0</v>
      </c>
      <c r="F5" s="15">
        <v>0</v>
      </c>
      <c r="G5" s="15">
        <v>0</v>
      </c>
      <c r="H5" s="15">
        <v>0</v>
      </c>
      <c r="I5" s="15">
        <v>0</v>
      </c>
      <c r="J5" s="15">
        <v>0</v>
      </c>
      <c r="K5" s="15">
        <v>0</v>
      </c>
      <c r="L5" s="15">
        <v>0</v>
      </c>
      <c r="M5" s="15">
        <v>11722</v>
      </c>
      <c r="N5" s="15">
        <v>0</v>
      </c>
    </row>
    <row r="6" spans="2:15" x14ac:dyDescent="0.25">
      <c r="B6" t="str">
        <f t="shared" si="0"/>
        <v>Angus2014-15</v>
      </c>
      <c r="C6" s="3" t="s">
        <v>3</v>
      </c>
      <c r="D6" s="14" t="s">
        <v>101</v>
      </c>
      <c r="E6" s="15">
        <v>0</v>
      </c>
      <c r="F6" s="15">
        <v>0</v>
      </c>
      <c r="G6" s="15">
        <v>0</v>
      </c>
      <c r="H6" s="15">
        <v>0</v>
      </c>
      <c r="I6" s="15">
        <v>0</v>
      </c>
      <c r="J6" s="15">
        <v>0</v>
      </c>
      <c r="K6" s="15">
        <v>0</v>
      </c>
      <c r="L6" s="15">
        <v>0</v>
      </c>
      <c r="M6" s="15">
        <v>45</v>
      </c>
      <c r="N6" s="15">
        <v>0</v>
      </c>
    </row>
    <row r="7" spans="2:15" x14ac:dyDescent="0.25">
      <c r="B7" t="str">
        <f t="shared" si="0"/>
        <v>Argyll &amp; Bute2014-15</v>
      </c>
      <c r="C7" s="3" t="s">
        <v>4</v>
      </c>
      <c r="D7" s="14" t="s">
        <v>101</v>
      </c>
      <c r="E7" s="15">
        <v>74</v>
      </c>
      <c r="F7" s="15">
        <v>279442</v>
      </c>
      <c r="G7" s="15">
        <v>0</v>
      </c>
      <c r="H7" s="15">
        <v>0</v>
      </c>
      <c r="I7" s="15">
        <v>0</v>
      </c>
      <c r="J7" s="15">
        <v>0</v>
      </c>
      <c r="K7" s="15">
        <v>0</v>
      </c>
      <c r="L7" s="15">
        <v>0</v>
      </c>
      <c r="M7" s="15">
        <v>8353</v>
      </c>
      <c r="N7" s="15">
        <v>279442</v>
      </c>
    </row>
    <row r="8" spans="2:15" x14ac:dyDescent="0.25">
      <c r="B8" t="str">
        <f t="shared" si="0"/>
        <v>Clackmannanshire2014-15</v>
      </c>
      <c r="C8" s="3" t="s">
        <v>5</v>
      </c>
      <c r="D8" s="14" t="s">
        <v>101</v>
      </c>
      <c r="E8" s="15">
        <v>0</v>
      </c>
      <c r="F8" s="15">
        <v>0</v>
      </c>
      <c r="G8" s="15">
        <v>0</v>
      </c>
      <c r="H8" s="15">
        <v>0</v>
      </c>
      <c r="I8" s="15">
        <v>0</v>
      </c>
      <c r="J8" s="15">
        <v>0</v>
      </c>
      <c r="K8" s="15">
        <v>0</v>
      </c>
      <c r="L8" s="15">
        <v>0</v>
      </c>
      <c r="M8" s="15">
        <v>0</v>
      </c>
      <c r="N8" s="15">
        <v>0</v>
      </c>
    </row>
    <row r="9" spans="2:15" x14ac:dyDescent="0.25">
      <c r="B9" t="str">
        <f t="shared" si="0"/>
        <v>Dumfries &amp; Galloway2014-15</v>
      </c>
      <c r="C9" s="3" t="s">
        <v>6</v>
      </c>
      <c r="D9" s="14" t="s">
        <v>101</v>
      </c>
      <c r="E9" s="15">
        <v>0</v>
      </c>
      <c r="F9" s="15">
        <v>0</v>
      </c>
      <c r="G9" s="15">
        <v>0</v>
      </c>
      <c r="H9" s="15">
        <v>0</v>
      </c>
      <c r="I9" s="15">
        <v>0</v>
      </c>
      <c r="J9" s="15">
        <v>0</v>
      </c>
      <c r="K9" s="15">
        <v>2034</v>
      </c>
      <c r="L9" s="15">
        <v>0</v>
      </c>
      <c r="M9" s="15">
        <v>2034</v>
      </c>
      <c r="N9" s="15">
        <v>0</v>
      </c>
    </row>
    <row r="10" spans="2:15" x14ac:dyDescent="0.25">
      <c r="B10" t="str">
        <f t="shared" si="0"/>
        <v>Dundee City2014-15</v>
      </c>
      <c r="C10" s="3" t="s">
        <v>7</v>
      </c>
      <c r="D10" s="14" t="s">
        <v>101</v>
      </c>
      <c r="E10" s="15">
        <v>737</v>
      </c>
      <c r="F10" s="15">
        <v>294549</v>
      </c>
      <c r="G10" s="15">
        <v>0</v>
      </c>
      <c r="H10" s="15">
        <v>0</v>
      </c>
      <c r="I10" s="15">
        <v>1</v>
      </c>
      <c r="J10" s="15">
        <v>592</v>
      </c>
      <c r="K10" s="15">
        <v>322</v>
      </c>
      <c r="L10" s="15">
        <v>806573</v>
      </c>
      <c r="M10" s="15">
        <v>4595</v>
      </c>
      <c r="N10" s="15">
        <v>1101714</v>
      </c>
    </row>
    <row r="11" spans="2:15" x14ac:dyDescent="0.25">
      <c r="B11" t="str">
        <f t="shared" si="0"/>
        <v>East Ayrshire2014-15</v>
      </c>
      <c r="C11" s="3" t="s">
        <v>8</v>
      </c>
      <c r="D11" s="14" t="s">
        <v>101</v>
      </c>
      <c r="E11" s="15">
        <v>37</v>
      </c>
      <c r="F11" s="15">
        <v>148246</v>
      </c>
      <c r="G11" s="15">
        <v>0</v>
      </c>
      <c r="H11" s="15">
        <v>0</v>
      </c>
      <c r="I11" s="15">
        <v>0</v>
      </c>
      <c r="J11" s="15">
        <v>0</v>
      </c>
      <c r="K11" s="15">
        <v>0</v>
      </c>
      <c r="L11" s="15">
        <v>0</v>
      </c>
      <c r="M11" s="15">
        <v>87</v>
      </c>
      <c r="N11" s="15">
        <v>148246</v>
      </c>
    </row>
    <row r="12" spans="2:15" x14ac:dyDescent="0.25">
      <c r="B12" t="str">
        <f t="shared" si="0"/>
        <v>East Dunbartonshire2014-15</v>
      </c>
      <c r="C12" s="3" t="s">
        <v>9</v>
      </c>
      <c r="D12" s="14" t="s">
        <v>101</v>
      </c>
      <c r="E12" s="15">
        <v>16</v>
      </c>
      <c r="F12" s="15">
        <v>38420</v>
      </c>
      <c r="G12" s="15">
        <v>0</v>
      </c>
      <c r="H12" s="15">
        <v>0</v>
      </c>
      <c r="I12" s="15">
        <v>0</v>
      </c>
      <c r="J12" s="15">
        <v>0</v>
      </c>
      <c r="K12" s="15">
        <v>0</v>
      </c>
      <c r="L12" s="15">
        <v>0</v>
      </c>
      <c r="M12" s="15">
        <v>248</v>
      </c>
      <c r="N12" s="15">
        <v>38420</v>
      </c>
    </row>
    <row r="13" spans="2:15" x14ac:dyDescent="0.25">
      <c r="B13" t="str">
        <f t="shared" si="0"/>
        <v>East Lothian2014-15</v>
      </c>
      <c r="C13" s="3" t="s">
        <v>10</v>
      </c>
      <c r="D13" s="14" t="s">
        <v>101</v>
      </c>
      <c r="E13" s="43">
        <v>13</v>
      </c>
      <c r="F13" s="43">
        <v>15000</v>
      </c>
      <c r="G13" s="43">
        <v>0</v>
      </c>
      <c r="H13" s="43">
        <v>0</v>
      </c>
      <c r="I13" s="43">
        <v>0</v>
      </c>
      <c r="J13" s="43">
        <v>0</v>
      </c>
      <c r="K13" s="43">
        <v>0</v>
      </c>
      <c r="L13" s="43">
        <v>0</v>
      </c>
      <c r="M13" s="43">
        <v>2058</v>
      </c>
      <c r="N13" s="43">
        <v>15000</v>
      </c>
      <c r="O13" s="34" t="s">
        <v>262</v>
      </c>
    </row>
    <row r="14" spans="2:15" x14ac:dyDescent="0.25">
      <c r="B14" t="str">
        <f t="shared" si="0"/>
        <v>East Renfrewshire2014-15</v>
      </c>
      <c r="C14" s="3" t="s">
        <v>11</v>
      </c>
      <c r="D14" s="14" t="s">
        <v>101</v>
      </c>
      <c r="E14" s="15">
        <v>52</v>
      </c>
      <c r="F14" s="15">
        <v>97741.74</v>
      </c>
      <c r="G14" s="15">
        <v>0</v>
      </c>
      <c r="H14" s="15">
        <v>0</v>
      </c>
      <c r="I14" s="15">
        <v>0</v>
      </c>
      <c r="J14" s="15">
        <v>0</v>
      </c>
      <c r="K14" s="15">
        <v>0</v>
      </c>
      <c r="L14" s="15">
        <v>0</v>
      </c>
      <c r="M14" s="15">
        <v>1202</v>
      </c>
      <c r="N14" s="15">
        <v>97741.74</v>
      </c>
    </row>
    <row r="15" spans="2:15" x14ac:dyDescent="0.25">
      <c r="B15" t="str">
        <f t="shared" si="0"/>
        <v>Edinburgh, City of2014-15</v>
      </c>
      <c r="C15" s="3" t="s">
        <v>12</v>
      </c>
      <c r="D15" s="14" t="s">
        <v>101</v>
      </c>
      <c r="E15" s="15">
        <v>0</v>
      </c>
      <c r="F15" s="15">
        <v>0</v>
      </c>
      <c r="G15" s="15">
        <v>0</v>
      </c>
      <c r="H15" s="15">
        <v>0</v>
      </c>
      <c r="I15" s="15">
        <v>0</v>
      </c>
      <c r="J15" s="15">
        <v>0</v>
      </c>
      <c r="K15" s="15">
        <v>0</v>
      </c>
      <c r="L15" s="15">
        <v>0</v>
      </c>
      <c r="M15" s="15">
        <v>0</v>
      </c>
      <c r="N15" s="15">
        <v>0</v>
      </c>
    </row>
    <row r="16" spans="2:15" x14ac:dyDescent="0.25">
      <c r="B16" t="str">
        <f t="shared" si="0"/>
        <v>Na h-Eileanan Siar2014-15</v>
      </c>
      <c r="C16" s="3" t="s">
        <v>269</v>
      </c>
      <c r="D16" s="14" t="s">
        <v>101</v>
      </c>
      <c r="E16" s="15">
        <v>13</v>
      </c>
      <c r="F16" s="15">
        <v>197468</v>
      </c>
      <c r="G16" s="15">
        <v>0</v>
      </c>
      <c r="H16" s="15">
        <v>0</v>
      </c>
      <c r="I16" s="15">
        <v>0</v>
      </c>
      <c r="J16" s="15">
        <v>0</v>
      </c>
      <c r="K16" s="15">
        <v>0</v>
      </c>
      <c r="L16" s="15">
        <v>0</v>
      </c>
      <c r="M16" s="15">
        <v>163</v>
      </c>
      <c r="N16" s="15">
        <v>197468</v>
      </c>
    </row>
    <row r="17" spans="2:14" x14ac:dyDescent="0.25">
      <c r="B17" t="str">
        <f t="shared" si="0"/>
        <v>Falkirk2014-15</v>
      </c>
      <c r="C17" s="3" t="s">
        <v>14</v>
      </c>
      <c r="D17" s="14" t="s">
        <v>101</v>
      </c>
      <c r="E17" s="15">
        <v>29</v>
      </c>
      <c r="F17" s="15">
        <v>46078</v>
      </c>
      <c r="G17" s="15">
        <v>0</v>
      </c>
      <c r="H17" s="15">
        <v>0</v>
      </c>
      <c r="I17" s="15">
        <v>0</v>
      </c>
      <c r="J17" s="15">
        <v>0</v>
      </c>
      <c r="K17" s="15">
        <v>0</v>
      </c>
      <c r="L17" s="15">
        <v>0</v>
      </c>
      <c r="M17" s="15">
        <v>16530</v>
      </c>
      <c r="N17" s="15">
        <v>46078</v>
      </c>
    </row>
    <row r="18" spans="2:14" x14ac:dyDescent="0.25">
      <c r="B18" t="str">
        <f t="shared" si="0"/>
        <v>Fife2014-15</v>
      </c>
      <c r="C18" s="3" t="s">
        <v>15</v>
      </c>
      <c r="D18" s="14" t="s">
        <v>101</v>
      </c>
      <c r="E18" s="15">
        <v>0</v>
      </c>
      <c r="F18" s="15">
        <v>0</v>
      </c>
      <c r="G18" s="15">
        <v>0</v>
      </c>
      <c r="H18" s="15">
        <v>0</v>
      </c>
      <c r="I18" s="15">
        <v>0</v>
      </c>
      <c r="J18" s="15">
        <v>0</v>
      </c>
      <c r="K18" s="15">
        <v>845</v>
      </c>
      <c r="L18" s="15">
        <v>4217</v>
      </c>
      <c r="M18" s="15">
        <v>22875</v>
      </c>
      <c r="N18" s="15">
        <v>4217</v>
      </c>
    </row>
    <row r="19" spans="2:14" x14ac:dyDescent="0.25">
      <c r="B19" t="str">
        <f t="shared" si="0"/>
        <v>Glasgow City2014-15</v>
      </c>
      <c r="C19" s="3" t="s">
        <v>16</v>
      </c>
      <c r="D19" s="14" t="s">
        <v>101</v>
      </c>
      <c r="E19" s="15">
        <v>422</v>
      </c>
      <c r="F19" s="15">
        <v>3676351</v>
      </c>
      <c r="G19" s="15">
        <v>0</v>
      </c>
      <c r="H19" s="15">
        <v>0</v>
      </c>
      <c r="I19" s="15">
        <v>773</v>
      </c>
      <c r="J19" s="15">
        <v>0</v>
      </c>
      <c r="K19" s="15" t="s">
        <v>142</v>
      </c>
      <c r="L19" s="15">
        <v>635209.72</v>
      </c>
      <c r="M19" s="15">
        <v>54542</v>
      </c>
      <c r="N19" s="15">
        <v>4311560.72</v>
      </c>
    </row>
    <row r="20" spans="2:14" x14ac:dyDescent="0.25">
      <c r="B20" t="str">
        <f t="shared" si="0"/>
        <v>Highland2014-15</v>
      </c>
      <c r="C20" s="3" t="s">
        <v>17</v>
      </c>
      <c r="D20" s="14" t="s">
        <v>101</v>
      </c>
      <c r="E20" s="15">
        <v>89</v>
      </c>
      <c r="F20" s="15">
        <v>348041</v>
      </c>
      <c r="G20" s="15">
        <v>0</v>
      </c>
      <c r="H20" s="15">
        <v>0</v>
      </c>
      <c r="I20" s="15">
        <v>0</v>
      </c>
      <c r="J20" s="15">
        <v>0</v>
      </c>
      <c r="K20" s="15">
        <v>0</v>
      </c>
      <c r="L20" s="15">
        <v>0</v>
      </c>
      <c r="M20" s="15">
        <v>3426</v>
      </c>
      <c r="N20" s="15">
        <v>348041</v>
      </c>
    </row>
    <row r="21" spans="2:14" x14ac:dyDescent="0.25">
      <c r="B21" t="str">
        <f t="shared" si="0"/>
        <v>Inverclyde2014-15</v>
      </c>
      <c r="C21" s="3" t="s">
        <v>18</v>
      </c>
      <c r="D21" s="14" t="s">
        <v>101</v>
      </c>
      <c r="E21" s="15">
        <v>8</v>
      </c>
      <c r="F21" s="15">
        <v>9203.4500000000007</v>
      </c>
      <c r="G21" s="15">
        <v>0</v>
      </c>
      <c r="H21" s="15">
        <v>0</v>
      </c>
      <c r="I21" s="15">
        <v>0</v>
      </c>
      <c r="J21" s="15">
        <v>0</v>
      </c>
      <c r="K21" s="15">
        <v>0</v>
      </c>
      <c r="L21" s="15">
        <v>0</v>
      </c>
      <c r="M21" s="15">
        <v>1241</v>
      </c>
      <c r="N21" s="15">
        <v>9203.4500000000007</v>
      </c>
    </row>
    <row r="22" spans="2:14" x14ac:dyDescent="0.25">
      <c r="B22" t="str">
        <f t="shared" si="0"/>
        <v>Midlothian2014-15</v>
      </c>
      <c r="C22" s="3" t="s">
        <v>19</v>
      </c>
      <c r="D22" s="14" t="s">
        <v>101</v>
      </c>
      <c r="E22" s="15">
        <v>0</v>
      </c>
      <c r="F22" s="15">
        <v>0</v>
      </c>
      <c r="G22" s="15">
        <v>0</v>
      </c>
      <c r="H22" s="15">
        <v>0</v>
      </c>
      <c r="I22" s="15">
        <v>0</v>
      </c>
      <c r="J22" s="15">
        <v>0</v>
      </c>
      <c r="K22" s="15">
        <v>0</v>
      </c>
      <c r="L22" s="15">
        <v>0</v>
      </c>
      <c r="M22" s="15">
        <v>771</v>
      </c>
      <c r="N22" s="15">
        <v>0</v>
      </c>
    </row>
    <row r="23" spans="2:14" x14ac:dyDescent="0.25">
      <c r="B23" t="str">
        <f t="shared" si="0"/>
        <v>Moray2014-15</v>
      </c>
      <c r="C23" s="3" t="s">
        <v>20</v>
      </c>
      <c r="D23" s="14" t="s">
        <v>101</v>
      </c>
      <c r="E23" s="15">
        <v>25</v>
      </c>
      <c r="F23" s="15">
        <v>70000</v>
      </c>
      <c r="G23" s="15">
        <v>0</v>
      </c>
      <c r="H23" s="15">
        <v>0</v>
      </c>
      <c r="I23" s="15">
        <v>0</v>
      </c>
      <c r="J23" s="15">
        <v>0</v>
      </c>
      <c r="K23" s="15">
        <v>0</v>
      </c>
      <c r="L23" s="15">
        <v>0</v>
      </c>
      <c r="M23" s="15">
        <v>1262</v>
      </c>
      <c r="N23" s="15">
        <v>70000</v>
      </c>
    </row>
    <row r="24" spans="2:14" x14ac:dyDescent="0.25">
      <c r="B24" t="str">
        <f t="shared" si="0"/>
        <v>North Ayrshire2014-15</v>
      </c>
      <c r="C24" s="3" t="s">
        <v>21</v>
      </c>
      <c r="D24" s="14" t="s">
        <v>101</v>
      </c>
      <c r="E24" s="15">
        <v>0</v>
      </c>
      <c r="F24" s="15">
        <v>0</v>
      </c>
      <c r="G24" s="15">
        <v>0</v>
      </c>
      <c r="H24" s="15">
        <v>0</v>
      </c>
      <c r="I24" s="15">
        <v>0</v>
      </c>
      <c r="J24" s="15">
        <v>0</v>
      </c>
      <c r="K24" s="15">
        <v>4</v>
      </c>
      <c r="L24" s="15">
        <v>0</v>
      </c>
      <c r="M24" s="15">
        <v>6524</v>
      </c>
      <c r="N24" s="15">
        <v>0</v>
      </c>
    </row>
    <row r="25" spans="2:14" x14ac:dyDescent="0.25">
      <c r="B25" t="str">
        <f t="shared" si="0"/>
        <v>North Lanarkshire2014-15</v>
      </c>
      <c r="C25" s="3" t="s">
        <v>22</v>
      </c>
      <c r="D25" s="14" t="s">
        <v>101</v>
      </c>
      <c r="E25" s="15">
        <v>219</v>
      </c>
      <c r="F25" s="15">
        <v>654873.82999999996</v>
      </c>
      <c r="G25" s="15">
        <v>0</v>
      </c>
      <c r="H25" s="15">
        <v>0</v>
      </c>
      <c r="I25" s="15">
        <v>0</v>
      </c>
      <c r="J25" s="15">
        <v>0</v>
      </c>
      <c r="K25" s="15">
        <v>599</v>
      </c>
      <c r="L25" s="15">
        <v>0</v>
      </c>
      <c r="M25" s="15">
        <v>7179</v>
      </c>
      <c r="N25" s="15">
        <v>654873.82999999996</v>
      </c>
    </row>
    <row r="26" spans="2:14" x14ac:dyDescent="0.25">
      <c r="B26" t="str">
        <f t="shared" si="0"/>
        <v>Orkney2014-15</v>
      </c>
      <c r="C26" s="3" t="s">
        <v>23</v>
      </c>
      <c r="D26" s="14" t="s">
        <v>101</v>
      </c>
      <c r="E26" s="15">
        <v>24</v>
      </c>
      <c r="F26" s="15">
        <v>19300</v>
      </c>
      <c r="G26" s="15">
        <v>0</v>
      </c>
      <c r="H26" s="15">
        <v>0</v>
      </c>
      <c r="I26" s="15">
        <v>0</v>
      </c>
      <c r="J26" s="15">
        <v>0</v>
      </c>
      <c r="K26" s="15">
        <v>905</v>
      </c>
      <c r="L26" s="15">
        <v>5513</v>
      </c>
      <c r="M26" s="15">
        <v>2366</v>
      </c>
      <c r="N26" s="15">
        <v>24813</v>
      </c>
    </row>
    <row r="27" spans="2:14" x14ac:dyDescent="0.25">
      <c r="B27" t="str">
        <f t="shared" si="0"/>
        <v>Perth &amp; Kinross2014-15</v>
      </c>
      <c r="C27" s="3" t="s">
        <v>24</v>
      </c>
      <c r="D27" s="14" t="s">
        <v>101</v>
      </c>
      <c r="E27" s="15">
        <v>9</v>
      </c>
      <c r="F27" s="15">
        <v>158944.04999999999</v>
      </c>
      <c r="G27" s="15">
        <v>0</v>
      </c>
      <c r="H27" s="15">
        <v>0</v>
      </c>
      <c r="I27" s="15">
        <v>0</v>
      </c>
      <c r="J27" s="15">
        <v>0</v>
      </c>
      <c r="K27" s="15">
        <v>0</v>
      </c>
      <c r="L27" s="15">
        <v>0</v>
      </c>
      <c r="M27" s="15">
        <v>219</v>
      </c>
      <c r="N27" s="15">
        <v>158944.04999999999</v>
      </c>
    </row>
    <row r="28" spans="2:14" x14ac:dyDescent="0.25">
      <c r="B28" t="str">
        <f t="shared" si="0"/>
        <v>Renfrewshire2014-15</v>
      </c>
      <c r="C28" s="3" t="s">
        <v>25</v>
      </c>
      <c r="D28" s="14" t="s">
        <v>101</v>
      </c>
      <c r="E28" s="15">
        <v>150</v>
      </c>
      <c r="F28" s="15">
        <v>95000</v>
      </c>
      <c r="G28" s="15">
        <v>0</v>
      </c>
      <c r="H28" s="15">
        <v>0</v>
      </c>
      <c r="I28" s="15">
        <v>0</v>
      </c>
      <c r="J28" s="15">
        <v>0</v>
      </c>
      <c r="K28" s="15">
        <v>0</v>
      </c>
      <c r="L28" s="15">
        <v>0</v>
      </c>
      <c r="M28" s="15">
        <v>8580</v>
      </c>
      <c r="N28" s="15">
        <v>95000</v>
      </c>
    </row>
    <row r="29" spans="2:14" x14ac:dyDescent="0.25">
      <c r="B29" t="str">
        <f t="shared" si="0"/>
        <v>Scottish Borders, The2014-15</v>
      </c>
      <c r="C29" s="3" t="s">
        <v>26</v>
      </c>
      <c r="D29" s="14" t="s">
        <v>101</v>
      </c>
      <c r="E29" s="15">
        <v>0</v>
      </c>
      <c r="F29" s="15">
        <v>0</v>
      </c>
      <c r="G29" s="15">
        <v>0</v>
      </c>
      <c r="H29" s="15">
        <v>0</v>
      </c>
      <c r="I29" s="15">
        <v>0</v>
      </c>
      <c r="J29" s="15">
        <v>0</v>
      </c>
      <c r="K29" s="15">
        <v>0</v>
      </c>
      <c r="L29" s="15">
        <v>0</v>
      </c>
      <c r="M29" s="15">
        <v>345</v>
      </c>
      <c r="N29" s="15">
        <v>0</v>
      </c>
    </row>
    <row r="30" spans="2:14" x14ac:dyDescent="0.25">
      <c r="B30" t="str">
        <f t="shared" si="0"/>
        <v>Shetland2014-15</v>
      </c>
      <c r="C30" s="3" t="s">
        <v>27</v>
      </c>
      <c r="D30" s="14" t="s">
        <v>101</v>
      </c>
      <c r="E30" s="15">
        <v>0</v>
      </c>
      <c r="F30" s="15">
        <v>0</v>
      </c>
      <c r="G30" s="15">
        <v>0</v>
      </c>
      <c r="H30" s="15">
        <v>0</v>
      </c>
      <c r="I30" s="15">
        <v>0</v>
      </c>
      <c r="J30" s="15">
        <v>0</v>
      </c>
      <c r="K30" s="15">
        <v>0</v>
      </c>
      <c r="L30" s="15">
        <v>0</v>
      </c>
      <c r="M30" s="15">
        <v>96</v>
      </c>
      <c r="N30" s="15">
        <v>0</v>
      </c>
    </row>
    <row r="31" spans="2:14" x14ac:dyDescent="0.25">
      <c r="B31" t="str">
        <f t="shared" si="0"/>
        <v>South Ayrshire2014-15</v>
      </c>
      <c r="C31" s="3" t="s">
        <v>28</v>
      </c>
      <c r="D31" s="14" t="s">
        <v>101</v>
      </c>
      <c r="E31" s="15">
        <v>6</v>
      </c>
      <c r="F31" s="15">
        <v>7848</v>
      </c>
      <c r="G31" s="15">
        <v>0</v>
      </c>
      <c r="H31" s="15">
        <v>0</v>
      </c>
      <c r="I31" s="15">
        <v>0</v>
      </c>
      <c r="J31" s="15">
        <v>0</v>
      </c>
      <c r="K31" s="15">
        <v>0</v>
      </c>
      <c r="L31" s="15">
        <v>0</v>
      </c>
      <c r="M31" s="15">
        <v>816</v>
      </c>
      <c r="N31" s="15">
        <v>7848</v>
      </c>
    </row>
    <row r="32" spans="2:14" x14ac:dyDescent="0.25">
      <c r="B32" t="str">
        <f t="shared" si="0"/>
        <v>South Lanarkshire2014-15</v>
      </c>
      <c r="C32" s="3" t="s">
        <v>29</v>
      </c>
      <c r="D32" s="14" t="s">
        <v>101</v>
      </c>
      <c r="E32" s="15">
        <v>229</v>
      </c>
      <c r="F32" s="15">
        <v>147660</v>
      </c>
      <c r="G32" s="15">
        <v>1</v>
      </c>
      <c r="H32" s="15">
        <v>5868</v>
      </c>
      <c r="I32" s="15">
        <v>0</v>
      </c>
      <c r="J32" s="15">
        <v>0</v>
      </c>
      <c r="K32" s="15">
        <v>0</v>
      </c>
      <c r="L32" s="15">
        <v>0</v>
      </c>
      <c r="M32" s="15">
        <v>8384</v>
      </c>
      <c r="N32" s="15">
        <v>153528</v>
      </c>
    </row>
    <row r="33" spans="2:14" x14ac:dyDescent="0.25">
      <c r="B33" t="str">
        <f t="shared" si="0"/>
        <v>Stirling2014-15</v>
      </c>
      <c r="C33" s="3" t="s">
        <v>30</v>
      </c>
      <c r="D33" s="14" t="s">
        <v>101</v>
      </c>
      <c r="E33" s="15">
        <v>409</v>
      </c>
      <c r="F33" s="15">
        <v>74747</v>
      </c>
      <c r="G33" s="15">
        <v>0</v>
      </c>
      <c r="H33" s="15">
        <v>0</v>
      </c>
      <c r="I33" s="15">
        <v>0</v>
      </c>
      <c r="J33" s="15">
        <v>0</v>
      </c>
      <c r="K33" s="15">
        <v>0</v>
      </c>
      <c r="L33" s="15">
        <v>0</v>
      </c>
      <c r="M33" s="15">
        <v>0</v>
      </c>
      <c r="N33" s="15">
        <v>0</v>
      </c>
    </row>
    <row r="34" spans="2:14" x14ac:dyDescent="0.25">
      <c r="B34" t="str">
        <f t="shared" si="0"/>
        <v>West Dunbartonshire2014-15</v>
      </c>
      <c r="C34" s="3" t="s">
        <v>31</v>
      </c>
      <c r="D34" s="14" t="s">
        <v>101</v>
      </c>
      <c r="E34" s="15">
        <v>11</v>
      </c>
      <c r="F34" s="15">
        <v>68005</v>
      </c>
      <c r="G34" s="15">
        <v>0</v>
      </c>
      <c r="H34" s="15">
        <v>0</v>
      </c>
      <c r="I34" s="15">
        <v>0</v>
      </c>
      <c r="J34" s="15">
        <v>0</v>
      </c>
      <c r="K34" s="15">
        <v>0</v>
      </c>
      <c r="L34" s="15">
        <v>0</v>
      </c>
      <c r="M34" s="15">
        <v>1406</v>
      </c>
      <c r="N34" s="15">
        <v>68005</v>
      </c>
    </row>
    <row r="35" spans="2:14" x14ac:dyDescent="0.25">
      <c r="B35" t="str">
        <f t="shared" si="0"/>
        <v>West Lothian2014-15</v>
      </c>
      <c r="C35" s="3" t="s">
        <v>32</v>
      </c>
      <c r="D35" s="14" t="s">
        <v>101</v>
      </c>
      <c r="E35" s="15">
        <v>0</v>
      </c>
      <c r="F35" s="15">
        <v>0</v>
      </c>
      <c r="G35" s="15">
        <v>0</v>
      </c>
      <c r="H35" s="15">
        <v>0</v>
      </c>
      <c r="I35" s="15">
        <v>0</v>
      </c>
      <c r="J35" s="15">
        <v>0</v>
      </c>
      <c r="K35" s="15">
        <v>0</v>
      </c>
      <c r="L35" s="15">
        <v>0</v>
      </c>
      <c r="M35" s="15">
        <v>215</v>
      </c>
      <c r="N35" s="15">
        <v>0</v>
      </c>
    </row>
    <row r="36" spans="2:14" ht="12.75" customHeight="1" x14ac:dyDescent="0.25">
      <c r="B36" s="25" t="str">
        <f t="shared" si="0"/>
        <v>Scotland2014-15</v>
      </c>
      <c r="C36" s="26" t="s">
        <v>33</v>
      </c>
      <c r="D36" s="27" t="s">
        <v>101</v>
      </c>
      <c r="E36" s="25">
        <f>SUM(E4:E35)</f>
        <v>2572</v>
      </c>
      <c r="F36" s="25">
        <f t="shared" ref="F36:N36" si="1">SUM(F4:F35)</f>
        <v>6446918.0700000003</v>
      </c>
      <c r="G36" s="25">
        <f t="shared" si="1"/>
        <v>1</v>
      </c>
      <c r="H36" s="25">
        <f t="shared" si="1"/>
        <v>5868</v>
      </c>
      <c r="I36" s="25">
        <f t="shared" si="1"/>
        <v>811</v>
      </c>
      <c r="J36" s="25">
        <f t="shared" si="1"/>
        <v>35655</v>
      </c>
      <c r="K36" s="25">
        <f t="shared" si="1"/>
        <v>4709</v>
      </c>
      <c r="L36" s="25">
        <f t="shared" si="1"/>
        <v>1451512.72</v>
      </c>
      <c r="M36" s="25">
        <f t="shared" si="1"/>
        <v>179641</v>
      </c>
      <c r="N36" s="25">
        <f t="shared" si="1"/>
        <v>7865206.79</v>
      </c>
    </row>
    <row r="37" spans="2:14" x14ac:dyDescent="0.25">
      <c r="B37" t="str">
        <f t="shared" si="0"/>
        <v>Aberdeen City2015-16</v>
      </c>
      <c r="C37" s="3" t="s">
        <v>1</v>
      </c>
      <c r="D37" s="14" t="s">
        <v>270</v>
      </c>
      <c r="E37">
        <v>0</v>
      </c>
      <c r="F37">
        <v>0</v>
      </c>
      <c r="G37">
        <v>0</v>
      </c>
      <c r="H37">
        <v>0</v>
      </c>
      <c r="I37">
        <v>32</v>
      </c>
      <c r="J37">
        <v>37114</v>
      </c>
      <c r="K37">
        <v>0</v>
      </c>
      <c r="L37">
        <v>0</v>
      </c>
      <c r="M37">
        <v>5957</v>
      </c>
      <c r="N37">
        <v>37114</v>
      </c>
    </row>
    <row r="38" spans="2:14" x14ac:dyDescent="0.25">
      <c r="B38" t="str">
        <f t="shared" si="0"/>
        <v>Aberdeenshire2015-16</v>
      </c>
      <c r="C38" s="3" t="s">
        <v>2</v>
      </c>
      <c r="D38" s="14" t="s">
        <v>270</v>
      </c>
      <c r="E38">
        <v>0</v>
      </c>
      <c r="F38">
        <v>0</v>
      </c>
      <c r="G38">
        <v>0</v>
      </c>
      <c r="H38">
        <v>0</v>
      </c>
      <c r="I38">
        <v>0</v>
      </c>
      <c r="J38">
        <v>0</v>
      </c>
      <c r="K38">
        <v>0</v>
      </c>
      <c r="L38">
        <v>0</v>
      </c>
      <c r="M38">
        <v>898</v>
      </c>
      <c r="N38">
        <v>0</v>
      </c>
    </row>
    <row r="39" spans="2:14" x14ac:dyDescent="0.25">
      <c r="B39" t="str">
        <f t="shared" si="0"/>
        <v>Angus2015-16</v>
      </c>
      <c r="C39" s="3" t="s">
        <v>3</v>
      </c>
      <c r="D39" s="14" t="s">
        <v>270</v>
      </c>
      <c r="E39">
        <v>0</v>
      </c>
      <c r="F39">
        <v>0</v>
      </c>
      <c r="G39">
        <v>0</v>
      </c>
      <c r="H39">
        <v>0</v>
      </c>
      <c r="I39">
        <v>0</v>
      </c>
      <c r="J39">
        <v>0</v>
      </c>
      <c r="K39">
        <v>0</v>
      </c>
      <c r="L39">
        <v>0</v>
      </c>
      <c r="M39">
        <v>33</v>
      </c>
      <c r="N39">
        <v>0</v>
      </c>
    </row>
    <row r="40" spans="2:14" x14ac:dyDescent="0.25">
      <c r="B40" t="str">
        <f t="shared" si="0"/>
        <v>Argyll &amp; Bute2015-16</v>
      </c>
      <c r="C40" s="3" t="s">
        <v>4</v>
      </c>
      <c r="D40" s="14" t="s">
        <v>270</v>
      </c>
      <c r="E40">
        <v>161</v>
      </c>
      <c r="F40">
        <v>517665</v>
      </c>
      <c r="G40">
        <v>0</v>
      </c>
      <c r="H40">
        <v>0</v>
      </c>
      <c r="I40">
        <v>0</v>
      </c>
      <c r="J40">
        <v>0</v>
      </c>
      <c r="K40">
        <v>0</v>
      </c>
      <c r="L40">
        <v>0</v>
      </c>
      <c r="M40">
        <v>7132</v>
      </c>
      <c r="N40">
        <v>517665</v>
      </c>
    </row>
    <row r="41" spans="2:14" x14ac:dyDescent="0.25">
      <c r="B41" t="str">
        <f t="shared" si="0"/>
        <v>Clackmannanshire2015-16</v>
      </c>
      <c r="C41" s="3" t="s">
        <v>5</v>
      </c>
      <c r="D41" s="14" t="s">
        <v>270</v>
      </c>
      <c r="E41">
        <v>0</v>
      </c>
      <c r="F41">
        <v>0</v>
      </c>
      <c r="G41">
        <v>0</v>
      </c>
      <c r="H41">
        <v>0</v>
      </c>
      <c r="I41">
        <v>0</v>
      </c>
      <c r="J41">
        <v>0</v>
      </c>
      <c r="K41">
        <v>0</v>
      </c>
      <c r="L41">
        <v>0</v>
      </c>
      <c r="M41">
        <v>0</v>
      </c>
      <c r="N41">
        <v>0</v>
      </c>
    </row>
    <row r="42" spans="2:14" x14ac:dyDescent="0.25">
      <c r="B42" t="str">
        <f t="shared" si="0"/>
        <v>Dumfries &amp; Galloway2015-16</v>
      </c>
      <c r="C42" s="3" t="s">
        <v>6</v>
      </c>
      <c r="D42" s="14" t="s">
        <v>270</v>
      </c>
      <c r="E42">
        <v>0</v>
      </c>
      <c r="F42">
        <v>0</v>
      </c>
      <c r="G42">
        <v>0</v>
      </c>
      <c r="H42">
        <v>0</v>
      </c>
      <c r="I42">
        <v>0</v>
      </c>
      <c r="J42">
        <v>0</v>
      </c>
      <c r="K42">
        <v>2278</v>
      </c>
      <c r="L42">
        <v>0</v>
      </c>
      <c r="M42">
        <v>2701</v>
      </c>
      <c r="N42">
        <v>0</v>
      </c>
    </row>
    <row r="43" spans="2:14" x14ac:dyDescent="0.25">
      <c r="B43" t="str">
        <f t="shared" si="0"/>
        <v>Dundee City2015-16</v>
      </c>
      <c r="C43" s="3" t="s">
        <v>7</v>
      </c>
      <c r="D43" s="14" t="s">
        <v>270</v>
      </c>
      <c r="E43">
        <v>728</v>
      </c>
      <c r="F43">
        <v>247866</v>
      </c>
      <c r="G43">
        <v>0</v>
      </c>
      <c r="H43">
        <v>0</v>
      </c>
      <c r="I43">
        <v>1</v>
      </c>
      <c r="J43">
        <v>5337</v>
      </c>
      <c r="K43">
        <v>280</v>
      </c>
      <c r="L43">
        <v>431586</v>
      </c>
      <c r="M43">
        <v>7876</v>
      </c>
      <c r="N43">
        <v>684789</v>
      </c>
    </row>
    <row r="44" spans="2:14" x14ac:dyDescent="0.25">
      <c r="B44" t="str">
        <f t="shared" si="0"/>
        <v>East Ayrshire2015-16</v>
      </c>
      <c r="C44" s="3" t="s">
        <v>8</v>
      </c>
      <c r="D44" s="14" t="s">
        <v>270</v>
      </c>
      <c r="E44">
        <v>42</v>
      </c>
      <c r="F44">
        <v>211853</v>
      </c>
      <c r="G44">
        <v>0</v>
      </c>
      <c r="H44">
        <v>0</v>
      </c>
      <c r="I44">
        <v>0</v>
      </c>
      <c r="J44">
        <v>0</v>
      </c>
      <c r="K44">
        <v>0</v>
      </c>
      <c r="L44">
        <v>0</v>
      </c>
      <c r="M44">
        <v>42</v>
      </c>
      <c r="N44">
        <v>211853</v>
      </c>
    </row>
    <row r="45" spans="2:14" x14ac:dyDescent="0.25">
      <c r="B45" t="str">
        <f t="shared" si="0"/>
        <v>East Dunbartonshire2015-16</v>
      </c>
      <c r="C45" s="3" t="s">
        <v>9</v>
      </c>
      <c r="D45" s="14" t="s">
        <v>270</v>
      </c>
      <c r="E45">
        <v>10</v>
      </c>
      <c r="F45">
        <v>21000</v>
      </c>
      <c r="G45">
        <v>0</v>
      </c>
      <c r="H45">
        <v>0</v>
      </c>
      <c r="I45">
        <v>0</v>
      </c>
      <c r="J45">
        <v>0</v>
      </c>
      <c r="K45">
        <v>0</v>
      </c>
      <c r="L45">
        <v>0</v>
      </c>
      <c r="M45">
        <v>355</v>
      </c>
      <c r="N45">
        <v>21000</v>
      </c>
    </row>
    <row r="46" spans="2:14" x14ac:dyDescent="0.25">
      <c r="B46" t="str">
        <f t="shared" si="0"/>
        <v>East Lothian2015-16</v>
      </c>
      <c r="C46" s="3" t="s">
        <v>10</v>
      </c>
      <c r="D46" s="14" t="s">
        <v>270</v>
      </c>
      <c r="E46">
        <v>0</v>
      </c>
      <c r="F46">
        <v>0</v>
      </c>
      <c r="G46">
        <v>0</v>
      </c>
      <c r="H46">
        <v>0</v>
      </c>
      <c r="I46">
        <v>0</v>
      </c>
      <c r="J46">
        <v>0</v>
      </c>
      <c r="K46">
        <v>0</v>
      </c>
      <c r="L46">
        <v>0</v>
      </c>
      <c r="M46">
        <v>0</v>
      </c>
      <c r="N46">
        <v>0</v>
      </c>
    </row>
    <row r="47" spans="2:14" x14ac:dyDescent="0.25">
      <c r="B47" t="str">
        <f t="shared" si="0"/>
        <v>East Renfrewshire2015-16</v>
      </c>
      <c r="C47" s="3" t="s">
        <v>11</v>
      </c>
      <c r="D47" s="14" t="s">
        <v>270</v>
      </c>
      <c r="E47">
        <v>21</v>
      </c>
      <c r="F47">
        <v>58627.68</v>
      </c>
      <c r="G47">
        <v>0</v>
      </c>
      <c r="H47">
        <v>0</v>
      </c>
      <c r="I47">
        <v>0</v>
      </c>
      <c r="J47">
        <v>0</v>
      </c>
      <c r="K47">
        <v>0</v>
      </c>
      <c r="L47">
        <v>0</v>
      </c>
      <c r="M47">
        <v>437</v>
      </c>
      <c r="N47">
        <v>58627.68</v>
      </c>
    </row>
    <row r="48" spans="2:14" x14ac:dyDescent="0.25">
      <c r="B48" t="str">
        <f t="shared" si="0"/>
        <v>Edinburgh, City of2015-16</v>
      </c>
      <c r="C48" s="3" t="s">
        <v>12</v>
      </c>
      <c r="D48" s="14" t="s">
        <v>270</v>
      </c>
      <c r="E48">
        <v>0</v>
      </c>
      <c r="F48">
        <v>0</v>
      </c>
      <c r="G48">
        <v>0</v>
      </c>
      <c r="H48">
        <v>0</v>
      </c>
      <c r="I48">
        <v>0</v>
      </c>
      <c r="J48">
        <v>0</v>
      </c>
      <c r="K48">
        <v>0</v>
      </c>
      <c r="L48">
        <v>0</v>
      </c>
      <c r="M48">
        <v>0</v>
      </c>
      <c r="N48">
        <v>0</v>
      </c>
    </row>
    <row r="49" spans="2:14" x14ac:dyDescent="0.25">
      <c r="B49" t="str">
        <f t="shared" si="0"/>
        <v>Falkirk2015-16</v>
      </c>
      <c r="C49" s="3" t="s">
        <v>14</v>
      </c>
      <c r="D49" s="14" t="s">
        <v>270</v>
      </c>
      <c r="E49">
        <v>7</v>
      </c>
      <c r="F49">
        <v>14537</v>
      </c>
      <c r="G49">
        <v>3</v>
      </c>
      <c r="H49">
        <v>0</v>
      </c>
      <c r="I49">
        <v>0</v>
      </c>
      <c r="J49">
        <v>0</v>
      </c>
      <c r="K49">
        <v>0</v>
      </c>
      <c r="L49">
        <v>0</v>
      </c>
      <c r="M49">
        <v>24814</v>
      </c>
      <c r="N49">
        <v>14537</v>
      </c>
    </row>
    <row r="50" spans="2:14" x14ac:dyDescent="0.25">
      <c r="B50" t="str">
        <f t="shared" si="0"/>
        <v>Fife2015-16</v>
      </c>
      <c r="C50" s="3" t="s">
        <v>15</v>
      </c>
      <c r="D50" s="14" t="s">
        <v>270</v>
      </c>
      <c r="E50">
        <v>20</v>
      </c>
      <c r="F50">
        <v>11985</v>
      </c>
      <c r="G50">
        <v>0</v>
      </c>
      <c r="H50">
        <v>0</v>
      </c>
      <c r="I50">
        <v>0</v>
      </c>
      <c r="J50">
        <v>0</v>
      </c>
      <c r="K50">
        <v>871</v>
      </c>
      <c r="L50">
        <v>30000</v>
      </c>
      <c r="M50">
        <v>30746</v>
      </c>
      <c r="N50">
        <v>41985</v>
      </c>
    </row>
    <row r="51" spans="2:14" x14ac:dyDescent="0.25">
      <c r="B51" t="str">
        <f t="shared" si="0"/>
        <v>Glasgow City2015-16</v>
      </c>
      <c r="C51" s="3" t="s">
        <v>16</v>
      </c>
      <c r="D51" s="14" t="s">
        <v>270</v>
      </c>
      <c r="E51">
        <v>726</v>
      </c>
      <c r="F51">
        <v>4221473</v>
      </c>
      <c r="G51">
        <v>0</v>
      </c>
      <c r="H51">
        <v>0</v>
      </c>
      <c r="I51">
        <v>285</v>
      </c>
      <c r="J51">
        <v>0</v>
      </c>
      <c r="K51">
        <v>166</v>
      </c>
      <c r="L51">
        <v>1524757</v>
      </c>
      <c r="M51">
        <v>32822</v>
      </c>
      <c r="N51">
        <v>5746230</v>
      </c>
    </row>
    <row r="52" spans="2:14" x14ac:dyDescent="0.25">
      <c r="B52" t="str">
        <f t="shared" si="0"/>
        <v>Highland2015-16</v>
      </c>
      <c r="C52" s="3" t="s">
        <v>17</v>
      </c>
      <c r="D52" s="14" t="s">
        <v>270</v>
      </c>
      <c r="E52">
        <v>176</v>
      </c>
      <c r="F52">
        <v>762756</v>
      </c>
      <c r="G52">
        <v>0</v>
      </c>
      <c r="H52">
        <v>0</v>
      </c>
      <c r="I52">
        <v>3</v>
      </c>
      <c r="J52">
        <v>9000</v>
      </c>
      <c r="K52">
        <v>0</v>
      </c>
      <c r="L52">
        <v>0</v>
      </c>
      <c r="M52">
        <v>2111</v>
      </c>
      <c r="N52">
        <v>771756</v>
      </c>
    </row>
    <row r="53" spans="2:14" x14ac:dyDescent="0.25">
      <c r="B53" t="str">
        <f t="shared" si="0"/>
        <v>Inverclyde2015-16</v>
      </c>
      <c r="C53" s="3" t="s">
        <v>18</v>
      </c>
      <c r="D53" s="14" t="s">
        <v>270</v>
      </c>
      <c r="E53">
        <v>0</v>
      </c>
      <c r="F53">
        <v>0</v>
      </c>
      <c r="G53">
        <v>0</v>
      </c>
      <c r="H53">
        <v>0</v>
      </c>
      <c r="I53">
        <v>0</v>
      </c>
      <c r="J53">
        <v>0</v>
      </c>
      <c r="K53">
        <v>0</v>
      </c>
      <c r="L53">
        <v>0</v>
      </c>
      <c r="M53">
        <v>1734</v>
      </c>
      <c r="N53">
        <v>0</v>
      </c>
    </row>
    <row r="54" spans="2:14" x14ac:dyDescent="0.25">
      <c r="B54" t="str">
        <f t="shared" si="0"/>
        <v>Midlothian2015-16</v>
      </c>
      <c r="C54" s="3" t="s">
        <v>19</v>
      </c>
      <c r="D54" s="14" t="s">
        <v>270</v>
      </c>
      <c r="E54">
        <v>0</v>
      </c>
      <c r="F54">
        <v>0</v>
      </c>
      <c r="G54">
        <v>0</v>
      </c>
      <c r="H54">
        <v>0</v>
      </c>
      <c r="I54">
        <v>0</v>
      </c>
      <c r="J54">
        <v>0</v>
      </c>
      <c r="K54">
        <v>50</v>
      </c>
      <c r="L54">
        <v>0</v>
      </c>
      <c r="M54">
        <v>221</v>
      </c>
      <c r="N54">
        <v>0</v>
      </c>
    </row>
    <row r="55" spans="2:14" x14ac:dyDescent="0.25">
      <c r="B55" t="str">
        <f t="shared" si="0"/>
        <v>Moray2015-16</v>
      </c>
      <c r="C55" s="3" t="s">
        <v>20</v>
      </c>
      <c r="D55" s="14" t="s">
        <v>270</v>
      </c>
      <c r="E55">
        <v>30</v>
      </c>
      <c r="F55">
        <v>113000</v>
      </c>
      <c r="G55">
        <v>0</v>
      </c>
      <c r="H55">
        <v>0</v>
      </c>
      <c r="I55">
        <v>0</v>
      </c>
      <c r="J55">
        <v>0</v>
      </c>
      <c r="K55">
        <v>0</v>
      </c>
      <c r="L55">
        <v>0</v>
      </c>
      <c r="M55">
        <v>1040</v>
      </c>
      <c r="N55">
        <v>113000</v>
      </c>
    </row>
    <row r="56" spans="2:14" x14ac:dyDescent="0.25">
      <c r="B56" t="str">
        <f t="shared" si="0"/>
        <v>Na h-Eileanan Siar2015-16</v>
      </c>
      <c r="C56" s="3" t="s">
        <v>269</v>
      </c>
      <c r="D56" s="14" t="s">
        <v>270</v>
      </c>
      <c r="E56">
        <v>4</v>
      </c>
      <c r="F56">
        <v>65886</v>
      </c>
      <c r="G56">
        <v>0</v>
      </c>
      <c r="H56">
        <v>0</v>
      </c>
      <c r="I56">
        <v>0</v>
      </c>
      <c r="J56">
        <v>0</v>
      </c>
      <c r="K56">
        <v>0</v>
      </c>
      <c r="L56">
        <v>0</v>
      </c>
      <c r="M56">
        <v>149</v>
      </c>
      <c r="N56">
        <v>65886</v>
      </c>
    </row>
    <row r="57" spans="2:14" x14ac:dyDescent="0.25">
      <c r="B57" t="str">
        <f t="shared" si="0"/>
        <v>North Ayrshire2015-16</v>
      </c>
      <c r="C57" s="3" t="s">
        <v>21</v>
      </c>
      <c r="D57" s="14" t="s">
        <v>270</v>
      </c>
      <c r="E57">
        <v>0</v>
      </c>
      <c r="F57">
        <v>0</v>
      </c>
      <c r="G57">
        <v>0</v>
      </c>
      <c r="H57">
        <v>0</v>
      </c>
      <c r="I57">
        <v>0</v>
      </c>
      <c r="J57">
        <v>0</v>
      </c>
      <c r="K57">
        <v>0</v>
      </c>
      <c r="L57">
        <v>0</v>
      </c>
      <c r="M57">
        <v>11146</v>
      </c>
      <c r="N57">
        <v>0</v>
      </c>
    </row>
    <row r="58" spans="2:14" x14ac:dyDescent="0.25">
      <c r="B58" t="str">
        <f t="shared" si="0"/>
        <v>North Lanarkshire2015-16</v>
      </c>
      <c r="C58" s="3" t="s">
        <v>22</v>
      </c>
      <c r="D58" s="14" t="s">
        <v>270</v>
      </c>
      <c r="E58">
        <v>276</v>
      </c>
      <c r="F58">
        <v>800268.63</v>
      </c>
      <c r="G58" t="s">
        <v>272</v>
      </c>
      <c r="H58" t="s">
        <v>272</v>
      </c>
      <c r="I58">
        <v>1</v>
      </c>
      <c r="J58">
        <v>5190.32</v>
      </c>
      <c r="K58">
        <v>759</v>
      </c>
      <c r="L58" t="s">
        <v>272</v>
      </c>
      <c r="M58">
        <v>8216</v>
      </c>
      <c r="N58">
        <v>805458.95</v>
      </c>
    </row>
    <row r="59" spans="2:14" x14ac:dyDescent="0.25">
      <c r="B59" t="str">
        <f t="shared" si="0"/>
        <v>Orkney2015-16</v>
      </c>
      <c r="C59" s="3" t="s">
        <v>23</v>
      </c>
      <c r="D59" s="14" t="s">
        <v>270</v>
      </c>
      <c r="E59">
        <v>16</v>
      </c>
      <c r="F59">
        <v>13415</v>
      </c>
      <c r="G59">
        <v>0</v>
      </c>
      <c r="H59">
        <v>0</v>
      </c>
      <c r="I59">
        <v>0</v>
      </c>
      <c r="J59">
        <v>0</v>
      </c>
      <c r="K59">
        <v>975</v>
      </c>
      <c r="L59">
        <v>28739</v>
      </c>
      <c r="M59">
        <v>2600</v>
      </c>
      <c r="N59">
        <v>42154</v>
      </c>
    </row>
    <row r="60" spans="2:14" x14ac:dyDescent="0.25">
      <c r="B60" t="str">
        <f t="shared" si="0"/>
        <v>Perth &amp; Kinross2015-16</v>
      </c>
      <c r="C60" s="3" t="s">
        <v>24</v>
      </c>
      <c r="D60" s="14" t="s">
        <v>270</v>
      </c>
      <c r="E60">
        <v>575</v>
      </c>
      <c r="F60">
        <v>200146</v>
      </c>
      <c r="G60">
        <v>0</v>
      </c>
      <c r="H60">
        <v>0</v>
      </c>
      <c r="I60">
        <v>0</v>
      </c>
      <c r="J60">
        <v>0</v>
      </c>
      <c r="K60">
        <v>0</v>
      </c>
      <c r="L60">
        <v>0</v>
      </c>
      <c r="M60">
        <v>2013</v>
      </c>
      <c r="N60">
        <v>200146</v>
      </c>
    </row>
    <row r="61" spans="2:14" x14ac:dyDescent="0.25">
      <c r="B61" t="str">
        <f t="shared" si="0"/>
        <v>Renfrewshire2015-16</v>
      </c>
      <c r="C61" s="3" t="s">
        <v>25</v>
      </c>
      <c r="D61" s="14" t="s">
        <v>270</v>
      </c>
      <c r="E61">
        <v>257</v>
      </c>
      <c r="F61">
        <v>402000</v>
      </c>
      <c r="G61">
        <v>0</v>
      </c>
      <c r="H61">
        <v>0</v>
      </c>
      <c r="I61">
        <v>0</v>
      </c>
      <c r="J61">
        <v>0</v>
      </c>
      <c r="K61">
        <v>0</v>
      </c>
      <c r="L61">
        <v>0</v>
      </c>
      <c r="M61">
        <v>7302</v>
      </c>
      <c r="N61">
        <v>402000</v>
      </c>
    </row>
    <row r="62" spans="2:14" x14ac:dyDescent="0.25">
      <c r="B62" t="str">
        <f t="shared" si="0"/>
        <v>Scottish Borders, The2015-16</v>
      </c>
      <c r="C62" s="3" t="s">
        <v>26</v>
      </c>
      <c r="D62" s="14" t="s">
        <v>270</v>
      </c>
      <c r="E62">
        <v>0</v>
      </c>
      <c r="F62">
        <v>0</v>
      </c>
      <c r="G62">
        <v>0</v>
      </c>
      <c r="H62">
        <v>0</v>
      </c>
      <c r="I62">
        <v>0</v>
      </c>
      <c r="J62">
        <v>0</v>
      </c>
      <c r="K62">
        <v>0</v>
      </c>
      <c r="L62">
        <v>0</v>
      </c>
      <c r="M62">
        <v>249</v>
      </c>
      <c r="N62">
        <v>0</v>
      </c>
    </row>
    <row r="63" spans="2:14" x14ac:dyDescent="0.25">
      <c r="B63" t="str">
        <f t="shared" si="0"/>
        <v>Shetland2015-16</v>
      </c>
      <c r="C63" s="3" t="s">
        <v>27</v>
      </c>
      <c r="D63" s="14" t="s">
        <v>270</v>
      </c>
      <c r="E63">
        <v>0</v>
      </c>
      <c r="F63">
        <v>0</v>
      </c>
      <c r="G63">
        <v>0</v>
      </c>
      <c r="H63">
        <v>0</v>
      </c>
      <c r="I63">
        <v>0</v>
      </c>
      <c r="J63">
        <v>0</v>
      </c>
      <c r="K63">
        <v>0</v>
      </c>
      <c r="L63">
        <v>0</v>
      </c>
      <c r="M63">
        <v>60</v>
      </c>
      <c r="N63">
        <v>0</v>
      </c>
    </row>
    <row r="64" spans="2:14" x14ac:dyDescent="0.25">
      <c r="B64" t="str">
        <f t="shared" si="0"/>
        <v>South Ayrshire2015-16</v>
      </c>
      <c r="C64" s="3" t="s">
        <v>28</v>
      </c>
      <c r="D64" s="14" t="s">
        <v>270</v>
      </c>
      <c r="E64">
        <v>67</v>
      </c>
      <c r="F64">
        <v>24870</v>
      </c>
      <c r="G64">
        <v>0</v>
      </c>
      <c r="H64">
        <v>0</v>
      </c>
      <c r="I64">
        <v>3</v>
      </c>
      <c r="J64">
        <v>19906</v>
      </c>
      <c r="K64">
        <v>0</v>
      </c>
      <c r="L64">
        <v>0</v>
      </c>
      <c r="M64">
        <v>720</v>
      </c>
      <c r="N64">
        <v>44776</v>
      </c>
    </row>
    <row r="65" spans="2:14" x14ac:dyDescent="0.25">
      <c r="B65" t="str">
        <f t="shared" si="0"/>
        <v>South Lanarkshire2015-16</v>
      </c>
      <c r="C65" s="3" t="s">
        <v>29</v>
      </c>
      <c r="D65" s="14" t="s">
        <v>270</v>
      </c>
      <c r="E65">
        <v>438</v>
      </c>
      <c r="F65">
        <v>59291.399999999994</v>
      </c>
      <c r="G65">
        <v>0</v>
      </c>
      <c r="H65">
        <v>0</v>
      </c>
      <c r="I65">
        <v>0</v>
      </c>
      <c r="J65">
        <v>0</v>
      </c>
      <c r="K65">
        <v>0</v>
      </c>
      <c r="L65">
        <v>0</v>
      </c>
      <c r="M65">
        <v>11566</v>
      </c>
      <c r="N65">
        <v>59291.399999999994</v>
      </c>
    </row>
    <row r="66" spans="2:14" x14ac:dyDescent="0.25">
      <c r="B66" t="str">
        <f t="shared" si="0"/>
        <v>Stirling2015-16</v>
      </c>
      <c r="C66" s="3" t="s">
        <v>30</v>
      </c>
      <c r="D66" s="14" t="s">
        <v>270</v>
      </c>
      <c r="E66">
        <v>538</v>
      </c>
      <c r="F66">
        <v>75656</v>
      </c>
      <c r="G66">
        <v>0</v>
      </c>
      <c r="H66">
        <v>0</v>
      </c>
      <c r="I66">
        <v>0</v>
      </c>
      <c r="J66">
        <v>0</v>
      </c>
      <c r="K66">
        <v>0</v>
      </c>
      <c r="L66">
        <v>0</v>
      </c>
      <c r="M66">
        <v>1252</v>
      </c>
      <c r="N66">
        <v>75656</v>
      </c>
    </row>
    <row r="67" spans="2:14" x14ac:dyDescent="0.25">
      <c r="B67" t="str">
        <f t="shared" si="0"/>
        <v>West Dunbartonshire2015-16</v>
      </c>
      <c r="C67" s="3" t="s">
        <v>31</v>
      </c>
      <c r="D67" s="14" t="s">
        <v>270</v>
      </c>
      <c r="E67">
        <v>13</v>
      </c>
      <c r="F67">
        <v>72731</v>
      </c>
      <c r="G67">
        <v>0</v>
      </c>
      <c r="H67">
        <v>0</v>
      </c>
      <c r="I67">
        <v>0</v>
      </c>
      <c r="J67">
        <v>0</v>
      </c>
      <c r="K67">
        <v>0</v>
      </c>
      <c r="L67">
        <v>0</v>
      </c>
      <c r="M67">
        <v>1423</v>
      </c>
      <c r="N67">
        <v>72731</v>
      </c>
    </row>
    <row r="68" spans="2:14" x14ac:dyDescent="0.25">
      <c r="B68" t="str">
        <f t="shared" si="0"/>
        <v>West Lothian2015-16</v>
      </c>
      <c r="C68" s="3" t="s">
        <v>32</v>
      </c>
      <c r="D68" s="14" t="s">
        <v>270</v>
      </c>
      <c r="E68">
        <v>0</v>
      </c>
      <c r="F68">
        <v>0</v>
      </c>
      <c r="G68">
        <v>0</v>
      </c>
      <c r="H68">
        <v>0</v>
      </c>
      <c r="I68">
        <v>0</v>
      </c>
      <c r="J68">
        <v>0</v>
      </c>
      <c r="K68">
        <v>0</v>
      </c>
      <c r="L68">
        <v>0</v>
      </c>
      <c r="M68">
        <v>43</v>
      </c>
      <c r="N68">
        <v>0</v>
      </c>
    </row>
    <row r="69" spans="2:14" x14ac:dyDescent="0.25">
      <c r="B69" s="25" t="str">
        <f>C69&amp;D69</f>
        <v>Scotland2015-16</v>
      </c>
      <c r="C69" s="26" t="s">
        <v>33</v>
      </c>
      <c r="D69" s="27" t="s">
        <v>270</v>
      </c>
      <c r="E69" s="25">
        <f t="shared" ref="E69:N69" si="2">SUM(E37:E68)</f>
        <v>4105</v>
      </c>
      <c r="F69" s="25">
        <f t="shared" si="2"/>
        <v>7895026.71</v>
      </c>
      <c r="G69" s="25">
        <f t="shared" si="2"/>
        <v>3</v>
      </c>
      <c r="H69" s="25">
        <f t="shared" si="2"/>
        <v>0</v>
      </c>
      <c r="I69" s="25">
        <f t="shared" si="2"/>
        <v>325</v>
      </c>
      <c r="J69" s="25">
        <f t="shared" si="2"/>
        <v>76547.320000000007</v>
      </c>
      <c r="K69" s="25">
        <f t="shared" si="2"/>
        <v>5379</v>
      </c>
      <c r="L69" s="25">
        <f t="shared" si="2"/>
        <v>2015082</v>
      </c>
      <c r="M69" s="25">
        <f t="shared" si="2"/>
        <v>165658</v>
      </c>
      <c r="N69" s="25">
        <f t="shared" si="2"/>
        <v>9986656.0299999993</v>
      </c>
    </row>
    <row r="70" spans="2:14" x14ac:dyDescent="0.25">
      <c r="B70" t="str">
        <f t="shared" ref="B70:B101" si="3">C70&amp;D70</f>
        <v>Aberdeen City2016-17</v>
      </c>
      <c r="C70" s="3" t="s">
        <v>1</v>
      </c>
      <c r="D70" s="14" t="s">
        <v>276</v>
      </c>
      <c r="E70">
        <v>0</v>
      </c>
      <c r="F70">
        <v>0</v>
      </c>
      <c r="G70">
        <v>0</v>
      </c>
      <c r="H70">
        <v>0</v>
      </c>
      <c r="I70">
        <v>35</v>
      </c>
      <c r="J70">
        <v>104714</v>
      </c>
      <c r="K70">
        <v>0</v>
      </c>
      <c r="L70">
        <v>0</v>
      </c>
      <c r="M70">
        <v>5060</v>
      </c>
      <c r="N70">
        <v>104714</v>
      </c>
    </row>
    <row r="71" spans="2:14" x14ac:dyDescent="0.25">
      <c r="B71" t="str">
        <f t="shared" si="3"/>
        <v>Aberdeenshire2016-17</v>
      </c>
      <c r="C71" s="3" t="s">
        <v>2</v>
      </c>
      <c r="D71" s="14" t="s">
        <v>276</v>
      </c>
      <c r="E71">
        <v>0</v>
      </c>
      <c r="F71">
        <v>0</v>
      </c>
      <c r="G71">
        <v>0</v>
      </c>
      <c r="H71">
        <v>0</v>
      </c>
      <c r="I71">
        <v>0</v>
      </c>
      <c r="J71">
        <v>0</v>
      </c>
      <c r="K71">
        <v>464</v>
      </c>
      <c r="L71">
        <v>46421</v>
      </c>
      <c r="M71">
        <v>1048</v>
      </c>
      <c r="N71">
        <v>46421</v>
      </c>
    </row>
    <row r="72" spans="2:14" x14ac:dyDescent="0.25">
      <c r="B72" t="str">
        <f t="shared" si="3"/>
        <v>Angus2016-17</v>
      </c>
      <c r="C72" s="3" t="s">
        <v>3</v>
      </c>
      <c r="D72" s="14" t="s">
        <v>276</v>
      </c>
      <c r="E72">
        <v>0</v>
      </c>
      <c r="F72">
        <v>0</v>
      </c>
      <c r="G72">
        <v>0</v>
      </c>
      <c r="H72">
        <v>0</v>
      </c>
      <c r="I72">
        <v>0</v>
      </c>
      <c r="J72">
        <v>0</v>
      </c>
      <c r="K72">
        <v>0</v>
      </c>
      <c r="L72">
        <v>0</v>
      </c>
      <c r="M72">
        <v>22</v>
      </c>
      <c r="N72">
        <v>0</v>
      </c>
    </row>
    <row r="73" spans="2:14" x14ac:dyDescent="0.25">
      <c r="B73" t="str">
        <f t="shared" si="3"/>
        <v>Argyll &amp; Bute2016-17</v>
      </c>
      <c r="C73" s="3" t="s">
        <v>4</v>
      </c>
      <c r="D73" s="14" t="s">
        <v>276</v>
      </c>
      <c r="E73">
        <v>85</v>
      </c>
      <c r="F73">
        <v>443986</v>
      </c>
      <c r="G73">
        <v>0</v>
      </c>
      <c r="H73">
        <v>0</v>
      </c>
      <c r="I73">
        <v>0</v>
      </c>
      <c r="J73">
        <v>0</v>
      </c>
      <c r="K73">
        <v>0</v>
      </c>
      <c r="L73">
        <v>0</v>
      </c>
      <c r="M73">
        <v>34447</v>
      </c>
      <c r="N73">
        <v>443986</v>
      </c>
    </row>
    <row r="74" spans="2:14" x14ac:dyDescent="0.25">
      <c r="B74" t="str">
        <f t="shared" si="3"/>
        <v>Clackmannanshire2016-17</v>
      </c>
      <c r="C74" s="3" t="s">
        <v>5</v>
      </c>
      <c r="D74" s="14" t="s">
        <v>276</v>
      </c>
      <c r="E74">
        <v>0</v>
      </c>
      <c r="F74">
        <v>0</v>
      </c>
      <c r="G74">
        <v>0</v>
      </c>
      <c r="H74">
        <v>0</v>
      </c>
      <c r="I74">
        <v>0</v>
      </c>
      <c r="J74">
        <v>0</v>
      </c>
      <c r="K74">
        <v>0</v>
      </c>
      <c r="L74">
        <v>0</v>
      </c>
      <c r="M74">
        <v>0</v>
      </c>
      <c r="N74">
        <v>0</v>
      </c>
    </row>
    <row r="75" spans="2:14" x14ac:dyDescent="0.25">
      <c r="B75" t="str">
        <f t="shared" si="3"/>
        <v>Dumfries &amp; Galloway2016-17</v>
      </c>
      <c r="C75" s="3" t="s">
        <v>6</v>
      </c>
      <c r="D75" s="14" t="s">
        <v>276</v>
      </c>
      <c r="E75">
        <v>0</v>
      </c>
      <c r="F75">
        <v>0</v>
      </c>
      <c r="G75">
        <v>0</v>
      </c>
      <c r="H75">
        <v>0</v>
      </c>
      <c r="I75">
        <v>0</v>
      </c>
      <c r="J75">
        <v>0</v>
      </c>
      <c r="K75">
        <v>0</v>
      </c>
      <c r="L75">
        <v>0</v>
      </c>
      <c r="M75">
        <v>0</v>
      </c>
      <c r="N75">
        <v>0</v>
      </c>
    </row>
    <row r="76" spans="2:14" x14ac:dyDescent="0.25">
      <c r="B76" t="str">
        <f t="shared" si="3"/>
        <v>Dundee City2016-17</v>
      </c>
      <c r="C76" s="3" t="s">
        <v>7</v>
      </c>
      <c r="D76" s="14" t="s">
        <v>276</v>
      </c>
      <c r="E76">
        <v>564</v>
      </c>
      <c r="F76">
        <v>195475</v>
      </c>
      <c r="G76">
        <v>0</v>
      </c>
      <c r="H76">
        <v>0</v>
      </c>
      <c r="I76">
        <v>2</v>
      </c>
      <c r="J76">
        <v>1690</v>
      </c>
      <c r="K76">
        <v>258</v>
      </c>
      <c r="L76">
        <v>244605</v>
      </c>
      <c r="M76">
        <v>7950</v>
      </c>
      <c r="N76">
        <v>441770</v>
      </c>
    </row>
    <row r="77" spans="2:14" x14ac:dyDescent="0.25">
      <c r="B77" t="str">
        <f t="shared" si="3"/>
        <v>East Ayrshire2016-17</v>
      </c>
      <c r="C77" s="3" t="s">
        <v>8</v>
      </c>
      <c r="D77" s="14" t="s">
        <v>276</v>
      </c>
      <c r="E77">
        <v>159</v>
      </c>
      <c r="F77">
        <v>367395.18</v>
      </c>
      <c r="G77">
        <v>0</v>
      </c>
      <c r="H77">
        <v>0</v>
      </c>
      <c r="I77">
        <v>0</v>
      </c>
      <c r="J77">
        <v>0</v>
      </c>
      <c r="K77">
        <v>0</v>
      </c>
      <c r="L77">
        <v>0</v>
      </c>
      <c r="M77">
        <v>159</v>
      </c>
      <c r="N77">
        <v>367395.18</v>
      </c>
    </row>
    <row r="78" spans="2:14" x14ac:dyDescent="0.25">
      <c r="B78" t="str">
        <f t="shared" si="3"/>
        <v>East Dunbartonshire2016-17</v>
      </c>
      <c r="C78" s="3" t="s">
        <v>9</v>
      </c>
      <c r="D78" s="14" t="s">
        <v>276</v>
      </c>
      <c r="E78">
        <v>22</v>
      </c>
      <c r="F78">
        <v>33250</v>
      </c>
      <c r="G78">
        <v>0</v>
      </c>
      <c r="H78">
        <v>0</v>
      </c>
      <c r="I78">
        <v>0</v>
      </c>
      <c r="J78">
        <v>0</v>
      </c>
      <c r="K78">
        <v>0</v>
      </c>
      <c r="L78">
        <v>0</v>
      </c>
      <c r="M78">
        <v>237</v>
      </c>
      <c r="N78">
        <v>33250</v>
      </c>
    </row>
    <row r="79" spans="2:14" x14ac:dyDescent="0.25">
      <c r="B79" t="str">
        <f t="shared" si="3"/>
        <v>East Lothian2016-17</v>
      </c>
      <c r="C79" s="3" t="s">
        <v>10</v>
      </c>
      <c r="D79" s="14" t="s">
        <v>276</v>
      </c>
      <c r="E79">
        <v>0</v>
      </c>
      <c r="F79">
        <v>0</v>
      </c>
      <c r="G79">
        <v>0</v>
      </c>
      <c r="H79">
        <v>0</v>
      </c>
      <c r="I79">
        <v>0</v>
      </c>
      <c r="J79">
        <v>0</v>
      </c>
      <c r="K79">
        <v>0</v>
      </c>
      <c r="L79">
        <v>0</v>
      </c>
      <c r="M79">
        <v>0</v>
      </c>
      <c r="N79">
        <v>0</v>
      </c>
    </row>
    <row r="80" spans="2:14" x14ac:dyDescent="0.25">
      <c r="B80" t="str">
        <f t="shared" si="3"/>
        <v>East Renfrewshire2016-17</v>
      </c>
      <c r="C80" s="3" t="s">
        <v>11</v>
      </c>
      <c r="D80" s="14" t="s">
        <v>276</v>
      </c>
      <c r="E80">
        <v>14</v>
      </c>
      <c r="F80">
        <v>96059.42</v>
      </c>
      <c r="G80">
        <v>0</v>
      </c>
      <c r="H80">
        <v>0</v>
      </c>
      <c r="I80">
        <v>0</v>
      </c>
      <c r="J80">
        <v>0</v>
      </c>
      <c r="K80">
        <v>0</v>
      </c>
      <c r="L80">
        <v>0</v>
      </c>
      <c r="M80">
        <v>728</v>
      </c>
      <c r="N80">
        <v>96059.42</v>
      </c>
    </row>
    <row r="81" spans="2:14" s="50" customFormat="1" x14ac:dyDescent="0.25">
      <c r="B81" s="50" t="str">
        <f t="shared" si="3"/>
        <v>Edinburgh, City of2016-17</v>
      </c>
      <c r="C81" s="48" t="s">
        <v>12</v>
      </c>
      <c r="D81" s="52" t="s">
        <v>276</v>
      </c>
      <c r="E81" s="50">
        <v>0</v>
      </c>
      <c r="F81" s="50">
        <v>0</v>
      </c>
      <c r="G81" s="50">
        <v>0</v>
      </c>
      <c r="H81" s="50">
        <v>0</v>
      </c>
      <c r="I81" s="50">
        <v>0</v>
      </c>
      <c r="J81" s="50">
        <v>0</v>
      </c>
      <c r="K81" s="50">
        <v>0</v>
      </c>
      <c r="L81" s="50">
        <v>0</v>
      </c>
      <c r="M81" s="50">
        <v>0</v>
      </c>
      <c r="N81" s="50">
        <v>0</v>
      </c>
    </row>
    <row r="82" spans="2:14" x14ac:dyDescent="0.25">
      <c r="B82" t="str">
        <f t="shared" si="3"/>
        <v>Falkirk2016-17</v>
      </c>
      <c r="C82" s="3" t="s">
        <v>14</v>
      </c>
      <c r="D82" s="14" t="s">
        <v>276</v>
      </c>
      <c r="E82">
        <v>0</v>
      </c>
      <c r="F82">
        <v>0</v>
      </c>
      <c r="G82">
        <v>0</v>
      </c>
      <c r="H82">
        <v>0</v>
      </c>
      <c r="I82">
        <v>0</v>
      </c>
      <c r="J82">
        <v>0</v>
      </c>
      <c r="K82">
        <v>0</v>
      </c>
      <c r="L82">
        <v>0</v>
      </c>
      <c r="M82">
        <v>19454</v>
      </c>
      <c r="N82">
        <v>0</v>
      </c>
    </row>
    <row r="83" spans="2:14" x14ac:dyDescent="0.25">
      <c r="B83" t="str">
        <f t="shared" si="3"/>
        <v>Fife2016-17</v>
      </c>
      <c r="C83" s="3" t="s">
        <v>15</v>
      </c>
      <c r="D83" s="14" t="s">
        <v>276</v>
      </c>
      <c r="E83">
        <v>78</v>
      </c>
      <c r="F83">
        <v>38589</v>
      </c>
      <c r="G83">
        <v>0</v>
      </c>
      <c r="H83">
        <v>0</v>
      </c>
      <c r="I83">
        <v>0</v>
      </c>
      <c r="J83">
        <v>0</v>
      </c>
      <c r="K83">
        <v>914</v>
      </c>
      <c r="L83">
        <v>43800</v>
      </c>
      <c r="M83">
        <v>26175</v>
      </c>
      <c r="N83">
        <v>82389</v>
      </c>
    </row>
    <row r="84" spans="2:14" x14ac:dyDescent="0.25">
      <c r="B84" t="str">
        <f t="shared" si="3"/>
        <v>Glasgow City2016-17</v>
      </c>
      <c r="C84" s="3" t="s">
        <v>16</v>
      </c>
      <c r="D84" s="14" t="s">
        <v>276</v>
      </c>
      <c r="E84">
        <v>861</v>
      </c>
      <c r="F84">
        <v>3640126.22</v>
      </c>
      <c r="G84">
        <v>0</v>
      </c>
      <c r="H84">
        <v>0</v>
      </c>
      <c r="I84">
        <v>445</v>
      </c>
      <c r="J84">
        <v>0</v>
      </c>
      <c r="K84">
        <v>953</v>
      </c>
      <c r="L84">
        <v>1281570.1000000001</v>
      </c>
      <c r="M84">
        <v>65377</v>
      </c>
      <c r="N84">
        <v>4921696.32</v>
      </c>
    </row>
    <row r="85" spans="2:14" x14ac:dyDescent="0.25">
      <c r="B85" t="str">
        <f t="shared" si="3"/>
        <v>Highland2016-17</v>
      </c>
      <c r="C85" s="3" t="s">
        <v>17</v>
      </c>
      <c r="D85" s="14" t="s">
        <v>276</v>
      </c>
      <c r="E85">
        <v>72</v>
      </c>
      <c r="F85">
        <v>474857.95</v>
      </c>
      <c r="G85">
        <v>0</v>
      </c>
      <c r="H85">
        <v>0</v>
      </c>
      <c r="I85">
        <v>0</v>
      </c>
      <c r="J85">
        <v>0</v>
      </c>
      <c r="K85">
        <v>0</v>
      </c>
      <c r="L85">
        <v>0</v>
      </c>
      <c r="M85">
        <v>1857</v>
      </c>
      <c r="N85">
        <v>474857.95</v>
      </c>
    </row>
    <row r="86" spans="2:14" x14ac:dyDescent="0.25">
      <c r="B86" t="str">
        <f t="shared" si="3"/>
        <v>Inverclyde2016-17</v>
      </c>
      <c r="C86" s="3" t="s">
        <v>18</v>
      </c>
      <c r="D86" s="14" t="s">
        <v>276</v>
      </c>
      <c r="E86">
        <v>1</v>
      </c>
      <c r="F86">
        <v>1465</v>
      </c>
      <c r="G86">
        <v>0</v>
      </c>
      <c r="H86">
        <v>0</v>
      </c>
      <c r="I86">
        <v>0</v>
      </c>
      <c r="J86">
        <v>0</v>
      </c>
      <c r="K86">
        <v>0</v>
      </c>
      <c r="L86">
        <v>0</v>
      </c>
      <c r="M86">
        <v>1803</v>
      </c>
      <c r="N86">
        <v>1465</v>
      </c>
    </row>
    <row r="87" spans="2:14" x14ac:dyDescent="0.25">
      <c r="B87" t="str">
        <f t="shared" si="3"/>
        <v>Midlothian2016-17</v>
      </c>
      <c r="C87" s="3" t="s">
        <v>19</v>
      </c>
      <c r="D87" s="14" t="s">
        <v>276</v>
      </c>
      <c r="E87">
        <v>9</v>
      </c>
      <c r="F87">
        <v>4714</v>
      </c>
      <c r="G87">
        <v>0</v>
      </c>
      <c r="H87">
        <v>0</v>
      </c>
      <c r="I87">
        <v>0</v>
      </c>
      <c r="J87">
        <v>0</v>
      </c>
      <c r="K87">
        <v>50</v>
      </c>
      <c r="L87">
        <v>0</v>
      </c>
      <c r="M87">
        <v>716</v>
      </c>
      <c r="N87">
        <v>4714</v>
      </c>
    </row>
    <row r="88" spans="2:14" x14ac:dyDescent="0.25">
      <c r="B88" t="str">
        <f t="shared" si="3"/>
        <v>Moray2016-17</v>
      </c>
      <c r="C88" s="3" t="s">
        <v>20</v>
      </c>
      <c r="D88" s="14" t="s">
        <v>276</v>
      </c>
      <c r="E88">
        <v>17</v>
      </c>
      <c r="F88">
        <v>99000</v>
      </c>
      <c r="G88">
        <v>0</v>
      </c>
      <c r="H88">
        <v>0</v>
      </c>
      <c r="I88">
        <v>0</v>
      </c>
      <c r="J88">
        <v>0</v>
      </c>
      <c r="K88">
        <v>0</v>
      </c>
      <c r="L88">
        <v>0</v>
      </c>
      <c r="M88">
        <v>524</v>
      </c>
      <c r="N88">
        <v>99000</v>
      </c>
    </row>
    <row r="89" spans="2:14" x14ac:dyDescent="0.25">
      <c r="B89" t="str">
        <f t="shared" si="3"/>
        <v>Na h-Eileanan Siar2016-17</v>
      </c>
      <c r="C89" s="3" t="s">
        <v>269</v>
      </c>
      <c r="D89" s="14" t="s">
        <v>276</v>
      </c>
      <c r="E89">
        <v>8</v>
      </c>
      <c r="F89">
        <v>106000</v>
      </c>
      <c r="G89">
        <v>0</v>
      </c>
      <c r="H89">
        <v>0</v>
      </c>
      <c r="I89">
        <v>0</v>
      </c>
      <c r="J89">
        <v>0</v>
      </c>
      <c r="K89">
        <v>80</v>
      </c>
      <c r="L89">
        <v>95000</v>
      </c>
      <c r="M89">
        <v>228</v>
      </c>
      <c r="N89">
        <v>201000</v>
      </c>
    </row>
    <row r="90" spans="2:14" x14ac:dyDescent="0.25">
      <c r="B90" t="str">
        <f t="shared" si="3"/>
        <v>North Ayrshire2016-17</v>
      </c>
      <c r="C90" s="3" t="s">
        <v>21</v>
      </c>
      <c r="D90" s="14" t="s">
        <v>276</v>
      </c>
      <c r="E90">
        <v>0</v>
      </c>
      <c r="F90">
        <v>0</v>
      </c>
      <c r="G90">
        <v>0</v>
      </c>
      <c r="H90">
        <v>0</v>
      </c>
      <c r="I90">
        <v>0</v>
      </c>
      <c r="J90">
        <v>0</v>
      </c>
      <c r="K90">
        <v>0</v>
      </c>
      <c r="L90">
        <v>0</v>
      </c>
      <c r="M90">
        <v>5474</v>
      </c>
      <c r="N90">
        <v>0</v>
      </c>
    </row>
    <row r="91" spans="2:14" x14ac:dyDescent="0.25">
      <c r="B91" t="str">
        <f t="shared" si="3"/>
        <v>North Lanarkshire2016-17</v>
      </c>
      <c r="C91" s="3" t="s">
        <v>22</v>
      </c>
      <c r="D91" s="14" t="s">
        <v>276</v>
      </c>
      <c r="E91">
        <v>337</v>
      </c>
      <c r="F91">
        <v>1034134</v>
      </c>
      <c r="G91" t="s">
        <v>272</v>
      </c>
      <c r="H91" t="s">
        <v>272</v>
      </c>
      <c r="I91">
        <v>5</v>
      </c>
      <c r="J91">
        <v>21144</v>
      </c>
      <c r="K91">
        <v>591</v>
      </c>
      <c r="L91" t="s">
        <v>272</v>
      </c>
      <c r="M91">
        <v>7884</v>
      </c>
      <c r="N91">
        <v>1055278</v>
      </c>
    </row>
    <row r="92" spans="2:14" x14ac:dyDescent="0.25">
      <c r="B92" t="str">
        <f t="shared" si="3"/>
        <v>Orkney2016-17</v>
      </c>
      <c r="C92" s="3" t="s">
        <v>23</v>
      </c>
      <c r="D92" s="14" t="s">
        <v>276</v>
      </c>
      <c r="E92">
        <v>105</v>
      </c>
      <c r="F92">
        <v>250346</v>
      </c>
      <c r="G92">
        <v>0</v>
      </c>
      <c r="H92">
        <v>0</v>
      </c>
      <c r="I92">
        <v>0</v>
      </c>
      <c r="J92">
        <v>0</v>
      </c>
      <c r="K92">
        <v>942</v>
      </c>
      <c r="L92">
        <v>42044</v>
      </c>
      <c r="M92">
        <v>2236</v>
      </c>
      <c r="N92">
        <v>292390</v>
      </c>
    </row>
    <row r="93" spans="2:14" x14ac:dyDescent="0.25">
      <c r="B93" t="str">
        <f t="shared" si="3"/>
        <v>Perth &amp; Kinross2016-17</v>
      </c>
      <c r="C93" s="3" t="s">
        <v>24</v>
      </c>
      <c r="D93" s="14" t="s">
        <v>276</v>
      </c>
      <c r="E93">
        <v>493</v>
      </c>
      <c r="F93">
        <v>184118</v>
      </c>
      <c r="G93">
        <v>0</v>
      </c>
      <c r="H93">
        <v>0</v>
      </c>
      <c r="I93">
        <v>0</v>
      </c>
      <c r="J93">
        <v>0</v>
      </c>
      <c r="K93">
        <v>0</v>
      </c>
      <c r="L93">
        <v>0</v>
      </c>
      <c r="M93">
        <v>1950</v>
      </c>
      <c r="N93">
        <v>184118</v>
      </c>
    </row>
    <row r="94" spans="2:14" x14ac:dyDescent="0.25">
      <c r="B94" t="str">
        <f t="shared" si="3"/>
        <v>Renfrewshire2016-17</v>
      </c>
      <c r="C94" s="3" t="s">
        <v>25</v>
      </c>
      <c r="D94" s="14" t="s">
        <v>276</v>
      </c>
      <c r="E94">
        <v>609</v>
      </c>
      <c r="F94">
        <v>1070000</v>
      </c>
      <c r="G94">
        <v>0</v>
      </c>
      <c r="H94">
        <v>0</v>
      </c>
      <c r="I94">
        <v>0</v>
      </c>
      <c r="J94">
        <v>0</v>
      </c>
      <c r="K94">
        <v>0</v>
      </c>
      <c r="L94">
        <v>0</v>
      </c>
      <c r="M94">
        <v>6967</v>
      </c>
      <c r="N94">
        <v>1070000</v>
      </c>
    </row>
    <row r="95" spans="2:14" x14ac:dyDescent="0.25">
      <c r="B95" t="str">
        <f t="shared" si="3"/>
        <v>Scottish Borders, The2016-17</v>
      </c>
      <c r="C95" s="3" t="s">
        <v>26</v>
      </c>
      <c r="D95" s="14" t="s">
        <v>276</v>
      </c>
      <c r="E95">
        <v>0</v>
      </c>
      <c r="F95">
        <v>0</v>
      </c>
      <c r="G95">
        <v>0</v>
      </c>
      <c r="H95">
        <v>0</v>
      </c>
      <c r="I95">
        <v>0</v>
      </c>
      <c r="J95">
        <v>0</v>
      </c>
      <c r="K95">
        <v>0</v>
      </c>
      <c r="L95">
        <v>0</v>
      </c>
      <c r="M95">
        <v>244</v>
      </c>
      <c r="N95">
        <v>0</v>
      </c>
    </row>
    <row r="96" spans="2:14" x14ac:dyDescent="0.25">
      <c r="B96" t="str">
        <f t="shared" si="3"/>
        <v>Shetland2016-17</v>
      </c>
      <c r="C96" s="3" t="s">
        <v>27</v>
      </c>
      <c r="D96" s="14" t="s">
        <v>276</v>
      </c>
      <c r="E96">
        <v>0</v>
      </c>
      <c r="F96">
        <v>0</v>
      </c>
      <c r="G96">
        <v>0</v>
      </c>
      <c r="H96">
        <v>0</v>
      </c>
      <c r="I96">
        <v>0</v>
      </c>
      <c r="J96">
        <v>0</v>
      </c>
      <c r="K96">
        <v>0</v>
      </c>
      <c r="L96">
        <v>0</v>
      </c>
      <c r="M96">
        <v>340</v>
      </c>
      <c r="N96">
        <v>0</v>
      </c>
    </row>
    <row r="97" spans="2:14" x14ac:dyDescent="0.25">
      <c r="B97" t="str">
        <f t="shared" si="3"/>
        <v>South Ayrshire2016-17</v>
      </c>
      <c r="C97" s="3" t="s">
        <v>28</v>
      </c>
      <c r="D97" s="14" t="s">
        <v>276</v>
      </c>
      <c r="E97">
        <v>265</v>
      </c>
      <c r="F97">
        <v>159985</v>
      </c>
      <c r="G97">
        <v>0</v>
      </c>
      <c r="H97">
        <v>0</v>
      </c>
      <c r="I97">
        <v>7</v>
      </c>
      <c r="J97">
        <v>45426</v>
      </c>
      <c r="K97">
        <v>0</v>
      </c>
      <c r="L97">
        <v>0</v>
      </c>
      <c r="M97">
        <v>894</v>
      </c>
      <c r="N97">
        <v>205411</v>
      </c>
    </row>
    <row r="98" spans="2:14" x14ac:dyDescent="0.25">
      <c r="B98" t="str">
        <f t="shared" si="3"/>
        <v>South Lanarkshire2016-17</v>
      </c>
      <c r="C98" s="3" t="s">
        <v>29</v>
      </c>
      <c r="D98" s="14" t="s">
        <v>276</v>
      </c>
      <c r="E98">
        <v>230</v>
      </c>
      <c r="F98">
        <v>451616.89</v>
      </c>
      <c r="G98">
        <v>0</v>
      </c>
      <c r="H98">
        <v>0</v>
      </c>
      <c r="I98">
        <v>0</v>
      </c>
      <c r="J98">
        <v>0</v>
      </c>
      <c r="K98">
        <v>0</v>
      </c>
      <c r="L98">
        <v>0</v>
      </c>
      <c r="M98">
        <v>9430</v>
      </c>
      <c r="N98">
        <v>451616.89</v>
      </c>
    </row>
    <row r="99" spans="2:14" x14ac:dyDescent="0.25">
      <c r="B99" t="str">
        <f t="shared" si="3"/>
        <v>Stirling2016-17</v>
      </c>
      <c r="C99" s="3" t="s">
        <v>30</v>
      </c>
      <c r="D99" s="14" t="s">
        <v>276</v>
      </c>
      <c r="E99">
        <v>522</v>
      </c>
      <c r="F99">
        <v>81750</v>
      </c>
      <c r="G99">
        <v>0</v>
      </c>
      <c r="H99">
        <v>0</v>
      </c>
      <c r="I99">
        <v>0</v>
      </c>
      <c r="J99">
        <v>0</v>
      </c>
      <c r="K99">
        <v>0</v>
      </c>
      <c r="L99">
        <v>0</v>
      </c>
      <c r="M99">
        <v>1044</v>
      </c>
      <c r="N99">
        <v>81750</v>
      </c>
    </row>
    <row r="100" spans="2:14" x14ac:dyDescent="0.25">
      <c r="B100" t="str">
        <f t="shared" si="3"/>
        <v>West Dunbartonshire2016-17</v>
      </c>
      <c r="C100" s="3" t="s">
        <v>31</v>
      </c>
      <c r="D100" s="14" t="s">
        <v>276</v>
      </c>
      <c r="E100">
        <v>10</v>
      </c>
      <c r="F100">
        <v>30384</v>
      </c>
      <c r="G100">
        <v>0</v>
      </c>
      <c r="H100">
        <v>0</v>
      </c>
      <c r="I100">
        <v>0</v>
      </c>
      <c r="J100">
        <v>0</v>
      </c>
      <c r="K100">
        <v>0</v>
      </c>
      <c r="L100">
        <v>0</v>
      </c>
      <c r="M100">
        <v>1392</v>
      </c>
      <c r="N100">
        <v>30384</v>
      </c>
    </row>
    <row r="101" spans="2:14" x14ac:dyDescent="0.25">
      <c r="B101" t="str">
        <f t="shared" si="3"/>
        <v>West Lothian2016-17</v>
      </c>
      <c r="C101" s="3" t="s">
        <v>32</v>
      </c>
      <c r="D101" s="14" t="s">
        <v>276</v>
      </c>
      <c r="E101">
        <v>0</v>
      </c>
      <c r="F101">
        <v>0</v>
      </c>
      <c r="G101">
        <v>0</v>
      </c>
      <c r="H101">
        <v>0</v>
      </c>
      <c r="I101">
        <v>0</v>
      </c>
      <c r="J101">
        <v>0</v>
      </c>
      <c r="K101">
        <v>0</v>
      </c>
      <c r="L101">
        <v>0</v>
      </c>
      <c r="M101">
        <v>369</v>
      </c>
      <c r="N101">
        <v>0</v>
      </c>
    </row>
    <row r="102" spans="2:14" x14ac:dyDescent="0.25">
      <c r="B102" s="25" t="str">
        <f>C102&amp;D102</f>
        <v>Scotland2016-17</v>
      </c>
      <c r="C102" s="26" t="s">
        <v>33</v>
      </c>
      <c r="D102" s="27" t="s">
        <v>276</v>
      </c>
      <c r="E102" s="25">
        <f t="shared" ref="E102:N102" si="4">SUM(E70:E101)</f>
        <v>4461</v>
      </c>
      <c r="F102" s="25">
        <f t="shared" si="4"/>
        <v>8763251.6600000001</v>
      </c>
      <c r="G102" s="25">
        <f t="shared" si="4"/>
        <v>0</v>
      </c>
      <c r="H102" s="25">
        <f t="shared" si="4"/>
        <v>0</v>
      </c>
      <c r="I102" s="25">
        <f t="shared" si="4"/>
        <v>494</v>
      </c>
      <c r="J102" s="25">
        <f t="shared" si="4"/>
        <v>172974</v>
      </c>
      <c r="K102" s="25">
        <f t="shared" si="4"/>
        <v>4252</v>
      </c>
      <c r="L102" s="25">
        <f t="shared" si="4"/>
        <v>1753440.1</v>
      </c>
      <c r="M102" s="25">
        <f t="shared" si="4"/>
        <v>204009</v>
      </c>
      <c r="N102" s="25">
        <f t="shared" si="4"/>
        <v>10689665.760000002</v>
      </c>
    </row>
    <row r="103" spans="2:14" x14ac:dyDescent="0.25">
      <c r="B103" t="str">
        <f t="shared" ref="B103:B134" si="5">C103&amp;D103</f>
        <v>Aberdeen City2017-18</v>
      </c>
      <c r="C103" s="3" t="s">
        <v>1</v>
      </c>
      <c r="D103" s="14" t="s">
        <v>284</v>
      </c>
      <c r="E103">
        <v>0</v>
      </c>
      <c r="F103">
        <v>0</v>
      </c>
      <c r="G103">
        <v>0</v>
      </c>
      <c r="H103">
        <v>0</v>
      </c>
      <c r="I103">
        <v>66</v>
      </c>
      <c r="J103">
        <v>107790.66</v>
      </c>
      <c r="K103">
        <v>0</v>
      </c>
      <c r="L103">
        <v>0</v>
      </c>
      <c r="M103">
        <v>6812</v>
      </c>
      <c r="N103">
        <v>107790.66</v>
      </c>
    </row>
    <row r="104" spans="2:14" x14ac:dyDescent="0.25">
      <c r="B104" t="str">
        <f t="shared" si="5"/>
        <v>Aberdeenshire2017-18</v>
      </c>
      <c r="C104" s="3" t="s">
        <v>2</v>
      </c>
      <c r="D104" s="14" t="s">
        <v>284</v>
      </c>
      <c r="E104">
        <v>0</v>
      </c>
      <c r="F104">
        <v>34859</v>
      </c>
      <c r="G104">
        <v>0</v>
      </c>
      <c r="H104">
        <v>0</v>
      </c>
      <c r="I104">
        <v>0</v>
      </c>
      <c r="J104">
        <v>0</v>
      </c>
      <c r="K104">
        <v>353</v>
      </c>
      <c r="L104">
        <v>32732.83</v>
      </c>
      <c r="M104">
        <v>2058</v>
      </c>
      <c r="N104">
        <v>67591.83</v>
      </c>
    </row>
    <row r="105" spans="2:14" x14ac:dyDescent="0.25">
      <c r="B105" t="str">
        <f t="shared" si="5"/>
        <v>Angus2017-18</v>
      </c>
      <c r="C105" s="3" t="s">
        <v>3</v>
      </c>
      <c r="D105" s="14" t="s">
        <v>284</v>
      </c>
      <c r="E105">
        <v>0</v>
      </c>
      <c r="F105">
        <v>0</v>
      </c>
      <c r="G105">
        <v>0</v>
      </c>
      <c r="H105">
        <v>0</v>
      </c>
      <c r="I105">
        <v>0</v>
      </c>
      <c r="J105">
        <v>0</v>
      </c>
      <c r="K105">
        <v>0</v>
      </c>
      <c r="L105">
        <v>0</v>
      </c>
      <c r="M105">
        <v>0</v>
      </c>
      <c r="N105">
        <v>0</v>
      </c>
    </row>
    <row r="106" spans="2:14" x14ac:dyDescent="0.25">
      <c r="B106" t="str">
        <f t="shared" si="5"/>
        <v>Argyll &amp; Bute2017-18</v>
      </c>
      <c r="C106" s="3" t="s">
        <v>4</v>
      </c>
      <c r="D106" s="14" t="s">
        <v>284</v>
      </c>
      <c r="E106">
        <v>25</v>
      </c>
      <c r="F106">
        <v>133153</v>
      </c>
      <c r="G106">
        <v>0</v>
      </c>
      <c r="H106">
        <v>0</v>
      </c>
      <c r="I106">
        <v>0</v>
      </c>
      <c r="J106">
        <v>0</v>
      </c>
      <c r="K106">
        <v>0</v>
      </c>
      <c r="L106">
        <v>0</v>
      </c>
      <c r="M106">
        <v>29977</v>
      </c>
      <c r="N106">
        <v>133153</v>
      </c>
    </row>
    <row r="107" spans="2:14" x14ac:dyDescent="0.25">
      <c r="B107" t="str">
        <f t="shared" si="5"/>
        <v>Clackmannanshire2017-18</v>
      </c>
      <c r="C107" s="3" t="s">
        <v>5</v>
      </c>
      <c r="D107" s="14" t="s">
        <v>284</v>
      </c>
      <c r="E107">
        <v>0</v>
      </c>
      <c r="F107">
        <v>0</v>
      </c>
      <c r="G107">
        <v>0</v>
      </c>
      <c r="H107">
        <v>0</v>
      </c>
      <c r="I107">
        <v>0</v>
      </c>
      <c r="J107">
        <v>0</v>
      </c>
      <c r="K107">
        <v>0</v>
      </c>
      <c r="L107">
        <v>0</v>
      </c>
      <c r="M107">
        <v>72</v>
      </c>
      <c r="N107">
        <v>0</v>
      </c>
    </row>
    <row r="108" spans="2:14" x14ac:dyDescent="0.25">
      <c r="B108" t="str">
        <f t="shared" si="5"/>
        <v>Dumfries &amp; Galloway2017-18</v>
      </c>
      <c r="C108" s="3" t="s">
        <v>6</v>
      </c>
      <c r="D108" s="14" t="s">
        <v>284</v>
      </c>
      <c r="E108">
        <v>0</v>
      </c>
      <c r="F108">
        <v>0</v>
      </c>
      <c r="G108">
        <v>0</v>
      </c>
      <c r="H108">
        <v>0</v>
      </c>
      <c r="I108">
        <v>0</v>
      </c>
      <c r="J108">
        <v>0</v>
      </c>
      <c r="K108">
        <v>0</v>
      </c>
      <c r="L108">
        <v>0</v>
      </c>
      <c r="M108">
        <v>300</v>
      </c>
      <c r="N108">
        <v>0</v>
      </c>
    </row>
    <row r="109" spans="2:14" x14ac:dyDescent="0.25">
      <c r="B109" t="str">
        <f t="shared" si="5"/>
        <v>Dundee City2017-18</v>
      </c>
      <c r="C109" s="3" t="s">
        <v>7</v>
      </c>
      <c r="D109" s="14" t="s">
        <v>284</v>
      </c>
      <c r="E109">
        <v>699</v>
      </c>
      <c r="F109">
        <v>360574</v>
      </c>
      <c r="G109">
        <v>0</v>
      </c>
      <c r="H109">
        <v>0</v>
      </c>
      <c r="I109">
        <v>0</v>
      </c>
      <c r="J109">
        <v>0</v>
      </c>
      <c r="K109">
        <v>266</v>
      </c>
      <c r="L109">
        <v>246534</v>
      </c>
      <c r="M109">
        <v>2807</v>
      </c>
      <c r="N109">
        <v>607108</v>
      </c>
    </row>
    <row r="110" spans="2:14" x14ac:dyDescent="0.25">
      <c r="B110" t="str">
        <f t="shared" si="5"/>
        <v>East Ayrshire2017-18</v>
      </c>
      <c r="C110" s="3" t="s">
        <v>8</v>
      </c>
      <c r="D110" s="14" t="s">
        <v>284</v>
      </c>
      <c r="E110">
        <v>0</v>
      </c>
      <c r="F110">
        <v>0</v>
      </c>
      <c r="G110">
        <v>0</v>
      </c>
      <c r="H110">
        <v>0</v>
      </c>
      <c r="I110">
        <v>0</v>
      </c>
      <c r="J110">
        <v>0</v>
      </c>
      <c r="K110">
        <v>0</v>
      </c>
      <c r="L110">
        <v>0</v>
      </c>
      <c r="M110">
        <v>0</v>
      </c>
      <c r="N110">
        <v>0</v>
      </c>
    </row>
    <row r="111" spans="2:14" x14ac:dyDescent="0.25">
      <c r="B111" t="str">
        <f t="shared" si="5"/>
        <v>East Dunbartonshire2017-18</v>
      </c>
      <c r="C111" s="3" t="s">
        <v>9</v>
      </c>
      <c r="D111" s="14" t="s">
        <v>284</v>
      </c>
      <c r="E111">
        <v>14</v>
      </c>
      <c r="F111">
        <v>16307</v>
      </c>
      <c r="G111">
        <v>0</v>
      </c>
      <c r="H111">
        <v>0</v>
      </c>
      <c r="I111">
        <v>0</v>
      </c>
      <c r="J111">
        <v>0</v>
      </c>
      <c r="K111">
        <v>0</v>
      </c>
      <c r="L111">
        <v>0</v>
      </c>
      <c r="M111">
        <v>199</v>
      </c>
      <c r="N111">
        <v>16307</v>
      </c>
    </row>
    <row r="112" spans="2:14" x14ac:dyDescent="0.25">
      <c r="B112" t="str">
        <f t="shared" si="5"/>
        <v>East Lothian2017-18</v>
      </c>
      <c r="C112" s="3" t="s">
        <v>10</v>
      </c>
      <c r="D112" s="14" t="s">
        <v>284</v>
      </c>
      <c r="E112">
        <v>0</v>
      </c>
      <c r="F112">
        <v>0</v>
      </c>
      <c r="G112">
        <v>0</v>
      </c>
      <c r="H112">
        <v>0</v>
      </c>
      <c r="I112">
        <v>0</v>
      </c>
      <c r="J112">
        <v>0</v>
      </c>
      <c r="K112">
        <v>0</v>
      </c>
      <c r="L112">
        <v>0</v>
      </c>
      <c r="M112">
        <v>81</v>
      </c>
      <c r="N112">
        <v>0</v>
      </c>
    </row>
    <row r="113" spans="2:14" x14ac:dyDescent="0.25">
      <c r="B113" t="str">
        <f t="shared" si="5"/>
        <v>East Renfrewshire2017-18</v>
      </c>
      <c r="C113" s="3" t="s">
        <v>11</v>
      </c>
      <c r="D113" s="14" t="s">
        <v>284</v>
      </c>
      <c r="E113">
        <v>21</v>
      </c>
      <c r="F113">
        <v>56749</v>
      </c>
      <c r="G113">
        <v>0</v>
      </c>
      <c r="H113">
        <v>0</v>
      </c>
      <c r="I113">
        <v>0</v>
      </c>
      <c r="J113">
        <v>0</v>
      </c>
      <c r="K113">
        <v>0</v>
      </c>
      <c r="L113">
        <v>0</v>
      </c>
      <c r="M113">
        <v>774</v>
      </c>
      <c r="N113">
        <v>56749</v>
      </c>
    </row>
    <row r="114" spans="2:14" x14ac:dyDescent="0.25">
      <c r="B114" s="50" t="str">
        <f t="shared" si="5"/>
        <v>Edinburgh, City of2017-18</v>
      </c>
      <c r="C114" s="48" t="s">
        <v>12</v>
      </c>
      <c r="D114" s="52" t="s">
        <v>284</v>
      </c>
      <c r="E114" s="50">
        <v>0</v>
      </c>
      <c r="F114" s="50">
        <v>0</v>
      </c>
      <c r="G114" s="50">
        <v>0</v>
      </c>
      <c r="H114" s="50">
        <v>0</v>
      </c>
      <c r="I114" s="50">
        <v>0</v>
      </c>
      <c r="J114" s="50">
        <v>0</v>
      </c>
      <c r="K114" s="50">
        <v>0</v>
      </c>
      <c r="L114" s="50">
        <v>0</v>
      </c>
      <c r="M114" s="50">
        <v>0</v>
      </c>
      <c r="N114" s="50">
        <v>0</v>
      </c>
    </row>
    <row r="115" spans="2:14" x14ac:dyDescent="0.25">
      <c r="B115" t="str">
        <f t="shared" si="5"/>
        <v>Falkirk2017-18</v>
      </c>
      <c r="C115" s="3" t="s">
        <v>14</v>
      </c>
      <c r="D115" s="14" t="s">
        <v>284</v>
      </c>
      <c r="E115">
        <v>0</v>
      </c>
      <c r="F115">
        <v>0</v>
      </c>
      <c r="G115">
        <v>1</v>
      </c>
      <c r="H115">
        <v>0</v>
      </c>
      <c r="I115">
        <v>0</v>
      </c>
      <c r="J115">
        <v>0</v>
      </c>
      <c r="K115">
        <v>0</v>
      </c>
      <c r="L115">
        <v>0</v>
      </c>
      <c r="M115">
        <v>15633</v>
      </c>
      <c r="N115">
        <v>0</v>
      </c>
    </row>
    <row r="116" spans="2:14" x14ac:dyDescent="0.25">
      <c r="B116" t="str">
        <f t="shared" si="5"/>
        <v>Fife2017-18</v>
      </c>
      <c r="C116" s="3" t="s">
        <v>15</v>
      </c>
      <c r="D116" s="14" t="s">
        <v>284</v>
      </c>
      <c r="E116">
        <v>7</v>
      </c>
      <c r="F116">
        <v>8000</v>
      </c>
      <c r="G116">
        <v>0</v>
      </c>
      <c r="H116">
        <v>0</v>
      </c>
      <c r="I116">
        <v>0</v>
      </c>
      <c r="J116">
        <v>0</v>
      </c>
      <c r="K116">
        <v>925</v>
      </c>
      <c r="L116">
        <v>70600</v>
      </c>
      <c r="M116">
        <v>28643</v>
      </c>
      <c r="N116">
        <v>78600</v>
      </c>
    </row>
    <row r="117" spans="2:14" x14ac:dyDescent="0.25">
      <c r="B117" t="str">
        <f t="shared" si="5"/>
        <v>Glasgow City2017-18</v>
      </c>
      <c r="C117" s="3" t="s">
        <v>16</v>
      </c>
      <c r="D117" s="14" t="s">
        <v>284</v>
      </c>
      <c r="E117">
        <v>679</v>
      </c>
      <c r="F117">
        <v>3466875.82</v>
      </c>
      <c r="G117">
        <v>0</v>
      </c>
      <c r="H117">
        <v>0</v>
      </c>
      <c r="I117">
        <v>468</v>
      </c>
      <c r="J117">
        <v>0</v>
      </c>
      <c r="K117">
        <v>0</v>
      </c>
      <c r="L117">
        <v>0</v>
      </c>
      <c r="M117">
        <v>68621</v>
      </c>
      <c r="N117">
        <v>3466875.82</v>
      </c>
    </row>
    <row r="118" spans="2:14" x14ac:dyDescent="0.25">
      <c r="B118" t="str">
        <f t="shared" si="5"/>
        <v>Highland2017-18</v>
      </c>
      <c r="C118" s="3" t="s">
        <v>17</v>
      </c>
      <c r="D118" s="14" t="s">
        <v>284</v>
      </c>
      <c r="E118">
        <v>47</v>
      </c>
      <c r="F118">
        <v>294916</v>
      </c>
      <c r="G118">
        <v>0</v>
      </c>
      <c r="H118">
        <v>0</v>
      </c>
      <c r="I118">
        <v>0</v>
      </c>
      <c r="J118">
        <v>0</v>
      </c>
      <c r="K118">
        <v>0</v>
      </c>
      <c r="L118">
        <v>0</v>
      </c>
      <c r="M118">
        <v>3548</v>
      </c>
      <c r="N118">
        <v>294916</v>
      </c>
    </row>
    <row r="119" spans="2:14" x14ac:dyDescent="0.25">
      <c r="B119" t="str">
        <f t="shared" si="5"/>
        <v>Inverclyde2017-18</v>
      </c>
      <c r="C119" s="3" t="s">
        <v>18</v>
      </c>
      <c r="D119" s="14" t="s">
        <v>284</v>
      </c>
      <c r="E119">
        <v>0</v>
      </c>
      <c r="F119">
        <v>0</v>
      </c>
      <c r="G119">
        <v>0</v>
      </c>
      <c r="H119">
        <v>0</v>
      </c>
      <c r="I119">
        <v>0</v>
      </c>
      <c r="J119">
        <v>0</v>
      </c>
      <c r="K119">
        <v>0</v>
      </c>
      <c r="L119">
        <v>0</v>
      </c>
      <c r="M119">
        <v>2620</v>
      </c>
      <c r="N119">
        <v>0</v>
      </c>
    </row>
    <row r="120" spans="2:14" x14ac:dyDescent="0.25">
      <c r="B120" t="str">
        <f t="shared" si="5"/>
        <v>Midlothian2017-18</v>
      </c>
      <c r="C120" s="3" t="s">
        <v>19</v>
      </c>
      <c r="D120" s="14" t="s">
        <v>284</v>
      </c>
      <c r="E120">
        <v>4</v>
      </c>
      <c r="F120">
        <v>0</v>
      </c>
      <c r="G120">
        <v>0</v>
      </c>
      <c r="H120">
        <v>0</v>
      </c>
      <c r="I120">
        <v>0</v>
      </c>
      <c r="J120">
        <v>0</v>
      </c>
      <c r="K120">
        <v>115</v>
      </c>
      <c r="L120">
        <v>0</v>
      </c>
      <c r="M120">
        <v>386</v>
      </c>
      <c r="N120">
        <v>0</v>
      </c>
    </row>
    <row r="121" spans="2:14" x14ac:dyDescent="0.25">
      <c r="B121" t="str">
        <f t="shared" si="5"/>
        <v>Moray2017-18</v>
      </c>
      <c r="C121" s="3" t="s">
        <v>20</v>
      </c>
      <c r="D121" s="14" t="s">
        <v>284</v>
      </c>
      <c r="E121">
        <v>28</v>
      </c>
      <c r="F121">
        <v>51000</v>
      </c>
      <c r="G121">
        <v>0</v>
      </c>
      <c r="H121">
        <v>0</v>
      </c>
      <c r="I121">
        <v>0</v>
      </c>
      <c r="J121">
        <v>0</v>
      </c>
      <c r="K121">
        <v>0</v>
      </c>
      <c r="L121">
        <v>0</v>
      </c>
      <c r="M121">
        <v>551</v>
      </c>
      <c r="N121">
        <v>51000</v>
      </c>
    </row>
    <row r="122" spans="2:14" x14ac:dyDescent="0.25">
      <c r="B122" t="str">
        <f t="shared" si="5"/>
        <v>Na h-Eileanan Siar2017-18</v>
      </c>
      <c r="C122" s="3" t="s">
        <v>269</v>
      </c>
      <c r="D122" s="14" t="s">
        <v>284</v>
      </c>
      <c r="E122">
        <v>4</v>
      </c>
      <c r="F122">
        <v>48000</v>
      </c>
      <c r="G122">
        <v>0</v>
      </c>
      <c r="H122">
        <v>0</v>
      </c>
      <c r="I122">
        <v>0</v>
      </c>
      <c r="J122">
        <v>0</v>
      </c>
      <c r="K122">
        <v>0</v>
      </c>
      <c r="L122">
        <v>0</v>
      </c>
      <c r="M122">
        <v>114</v>
      </c>
      <c r="N122">
        <v>48000</v>
      </c>
    </row>
    <row r="123" spans="2:14" x14ac:dyDescent="0.25">
      <c r="B123" t="str">
        <f t="shared" si="5"/>
        <v>North Ayrshire2017-18</v>
      </c>
      <c r="C123" s="3" t="s">
        <v>21</v>
      </c>
      <c r="D123" s="14" t="s">
        <v>284</v>
      </c>
      <c r="E123">
        <v>0</v>
      </c>
      <c r="F123">
        <v>0</v>
      </c>
      <c r="G123">
        <v>0</v>
      </c>
      <c r="H123">
        <v>0</v>
      </c>
      <c r="I123">
        <v>0</v>
      </c>
      <c r="J123">
        <v>0</v>
      </c>
      <c r="K123">
        <v>0</v>
      </c>
      <c r="L123">
        <v>0</v>
      </c>
      <c r="M123">
        <v>11543</v>
      </c>
      <c r="N123">
        <v>0</v>
      </c>
    </row>
    <row r="124" spans="2:14" x14ac:dyDescent="0.25">
      <c r="B124" t="str">
        <f t="shared" si="5"/>
        <v>North Lanarkshire2017-18</v>
      </c>
      <c r="C124" s="3" t="s">
        <v>22</v>
      </c>
      <c r="D124" s="14" t="s">
        <v>284</v>
      </c>
      <c r="E124">
        <v>255</v>
      </c>
      <c r="F124">
        <v>784664</v>
      </c>
      <c r="G124">
        <v>0</v>
      </c>
      <c r="H124">
        <v>0</v>
      </c>
      <c r="I124">
        <v>6</v>
      </c>
      <c r="J124">
        <v>25667</v>
      </c>
      <c r="K124">
        <v>506</v>
      </c>
      <c r="L124">
        <v>0</v>
      </c>
      <c r="M124">
        <v>10221</v>
      </c>
      <c r="N124">
        <v>810331</v>
      </c>
    </row>
    <row r="125" spans="2:14" x14ac:dyDescent="0.25">
      <c r="B125" t="str">
        <f t="shared" si="5"/>
        <v>Orkney2017-18</v>
      </c>
      <c r="C125" s="3" t="s">
        <v>23</v>
      </c>
      <c r="D125" s="14" t="s">
        <v>284</v>
      </c>
      <c r="E125">
        <v>44</v>
      </c>
      <c r="F125">
        <v>106549.39</v>
      </c>
      <c r="G125">
        <v>0</v>
      </c>
      <c r="H125">
        <v>0</v>
      </c>
      <c r="I125">
        <v>0</v>
      </c>
      <c r="J125">
        <v>0</v>
      </c>
      <c r="K125">
        <v>1133</v>
      </c>
      <c r="L125">
        <v>53893</v>
      </c>
      <c r="M125">
        <v>2610</v>
      </c>
      <c r="N125">
        <v>160442.39000000001</v>
      </c>
    </row>
    <row r="126" spans="2:14" x14ac:dyDescent="0.25">
      <c r="B126" t="str">
        <f t="shared" si="5"/>
        <v>Perth &amp; Kinross2017-18</v>
      </c>
      <c r="C126" s="3" t="s">
        <v>24</v>
      </c>
      <c r="D126" s="14" t="s">
        <v>284</v>
      </c>
      <c r="E126">
        <v>502</v>
      </c>
      <c r="F126">
        <v>159844</v>
      </c>
      <c r="G126">
        <v>0</v>
      </c>
      <c r="H126">
        <v>0</v>
      </c>
      <c r="I126">
        <v>0</v>
      </c>
      <c r="J126">
        <v>0</v>
      </c>
      <c r="K126">
        <v>220</v>
      </c>
      <c r="L126">
        <v>0</v>
      </c>
      <c r="M126">
        <v>942</v>
      </c>
      <c r="N126">
        <v>159844</v>
      </c>
    </row>
    <row r="127" spans="2:14" x14ac:dyDescent="0.25">
      <c r="B127" t="str">
        <f t="shared" si="5"/>
        <v>Renfrewshire2017-18</v>
      </c>
      <c r="C127" s="3" t="s">
        <v>25</v>
      </c>
      <c r="D127" s="14" t="s">
        <v>284</v>
      </c>
      <c r="E127">
        <v>63</v>
      </c>
      <c r="F127">
        <v>57000</v>
      </c>
      <c r="G127">
        <v>0</v>
      </c>
      <c r="H127">
        <v>0</v>
      </c>
      <c r="I127">
        <v>0</v>
      </c>
      <c r="J127">
        <v>0</v>
      </c>
      <c r="K127">
        <v>0</v>
      </c>
      <c r="L127">
        <v>0</v>
      </c>
      <c r="M127">
        <v>5588</v>
      </c>
      <c r="N127">
        <v>57000</v>
      </c>
    </row>
    <row r="128" spans="2:14" x14ac:dyDescent="0.25">
      <c r="B128" t="str">
        <f t="shared" si="5"/>
        <v>Scottish Borders, The2017-18</v>
      </c>
      <c r="C128" s="3" t="s">
        <v>26</v>
      </c>
      <c r="D128" s="14" t="s">
        <v>284</v>
      </c>
      <c r="E128">
        <v>0</v>
      </c>
      <c r="F128">
        <v>0</v>
      </c>
      <c r="G128">
        <v>0</v>
      </c>
      <c r="H128">
        <v>0</v>
      </c>
      <c r="I128">
        <v>0</v>
      </c>
      <c r="J128">
        <v>0</v>
      </c>
      <c r="K128">
        <v>0</v>
      </c>
      <c r="L128">
        <v>0</v>
      </c>
      <c r="M128">
        <v>227</v>
      </c>
      <c r="N128">
        <v>0</v>
      </c>
    </row>
    <row r="129" spans="2:14" x14ac:dyDescent="0.25">
      <c r="B129" t="str">
        <f t="shared" si="5"/>
        <v>Shetland2017-18</v>
      </c>
      <c r="C129" s="3" t="s">
        <v>27</v>
      </c>
      <c r="D129" s="14" t="s">
        <v>284</v>
      </c>
      <c r="E129">
        <v>0</v>
      </c>
      <c r="F129">
        <v>0</v>
      </c>
      <c r="G129">
        <v>0</v>
      </c>
      <c r="H129">
        <v>0</v>
      </c>
      <c r="I129">
        <v>0</v>
      </c>
      <c r="J129">
        <v>0</v>
      </c>
      <c r="K129">
        <v>0</v>
      </c>
      <c r="L129">
        <v>0</v>
      </c>
      <c r="M129">
        <v>373</v>
      </c>
      <c r="N129">
        <v>0</v>
      </c>
    </row>
    <row r="130" spans="2:14" x14ac:dyDescent="0.25">
      <c r="B130" t="str">
        <f t="shared" si="5"/>
        <v>South Ayrshire2017-18</v>
      </c>
      <c r="C130" s="3" t="s">
        <v>28</v>
      </c>
      <c r="D130" s="14" t="s">
        <v>284</v>
      </c>
      <c r="E130">
        <v>113</v>
      </c>
      <c r="F130">
        <v>91176.87</v>
      </c>
      <c r="G130">
        <v>0</v>
      </c>
      <c r="H130">
        <v>0</v>
      </c>
      <c r="I130">
        <v>0</v>
      </c>
      <c r="J130">
        <v>0</v>
      </c>
      <c r="K130">
        <v>0</v>
      </c>
      <c r="L130">
        <v>0</v>
      </c>
      <c r="M130">
        <v>1848</v>
      </c>
      <c r="N130">
        <v>91176.87</v>
      </c>
    </row>
    <row r="131" spans="2:14" x14ac:dyDescent="0.25">
      <c r="B131" t="str">
        <f t="shared" si="5"/>
        <v>South Lanarkshire2017-18</v>
      </c>
      <c r="C131" s="3" t="s">
        <v>29</v>
      </c>
      <c r="D131" s="14" t="s">
        <v>284</v>
      </c>
      <c r="E131">
        <v>216</v>
      </c>
      <c r="F131">
        <v>277268</v>
      </c>
      <c r="G131">
        <v>0</v>
      </c>
      <c r="H131">
        <v>0</v>
      </c>
      <c r="I131">
        <v>0</v>
      </c>
      <c r="J131">
        <v>0</v>
      </c>
      <c r="K131">
        <v>0</v>
      </c>
      <c r="L131">
        <v>0</v>
      </c>
      <c r="M131">
        <v>6851</v>
      </c>
      <c r="N131">
        <v>277268</v>
      </c>
    </row>
    <row r="132" spans="2:14" x14ac:dyDescent="0.25">
      <c r="B132" t="str">
        <f t="shared" si="5"/>
        <v>Stirling2017-18</v>
      </c>
      <c r="C132" s="3" t="s">
        <v>30</v>
      </c>
      <c r="D132" s="14" t="s">
        <v>284</v>
      </c>
      <c r="E132">
        <v>519</v>
      </c>
      <c r="F132">
        <v>91763</v>
      </c>
      <c r="G132">
        <v>0</v>
      </c>
      <c r="H132">
        <v>0</v>
      </c>
      <c r="I132">
        <v>0</v>
      </c>
      <c r="J132">
        <v>0</v>
      </c>
      <c r="K132">
        <v>0</v>
      </c>
      <c r="L132">
        <v>0</v>
      </c>
      <c r="M132">
        <v>1254</v>
      </c>
      <c r="N132">
        <v>91763</v>
      </c>
    </row>
    <row r="133" spans="2:14" x14ac:dyDescent="0.25">
      <c r="B133" t="str">
        <f t="shared" si="5"/>
        <v>West Dunbartonshire2017-18</v>
      </c>
      <c r="C133" s="3" t="s">
        <v>31</v>
      </c>
      <c r="D133" s="14" t="s">
        <v>284</v>
      </c>
      <c r="E133">
        <v>3</v>
      </c>
      <c r="F133">
        <v>14145</v>
      </c>
      <c r="G133">
        <v>0</v>
      </c>
      <c r="H133">
        <v>0</v>
      </c>
      <c r="I133">
        <v>0</v>
      </c>
      <c r="J133">
        <v>0</v>
      </c>
      <c r="K133">
        <v>0</v>
      </c>
      <c r="L133">
        <v>0</v>
      </c>
      <c r="M133">
        <v>1351</v>
      </c>
      <c r="N133">
        <v>14145</v>
      </c>
    </row>
    <row r="134" spans="2:14" x14ac:dyDescent="0.25">
      <c r="B134" t="str">
        <f t="shared" si="5"/>
        <v>West Lothian2017-18</v>
      </c>
      <c r="C134" s="3" t="s">
        <v>32</v>
      </c>
      <c r="D134" s="14" t="s">
        <v>284</v>
      </c>
      <c r="E134">
        <v>0</v>
      </c>
      <c r="F134">
        <v>0</v>
      </c>
      <c r="G134">
        <v>0</v>
      </c>
      <c r="H134">
        <v>0</v>
      </c>
      <c r="I134">
        <v>0</v>
      </c>
      <c r="J134">
        <v>0</v>
      </c>
      <c r="K134">
        <v>0</v>
      </c>
      <c r="L134">
        <v>0</v>
      </c>
      <c r="M134">
        <v>369</v>
      </c>
      <c r="N134">
        <v>0</v>
      </c>
    </row>
    <row r="135" spans="2:14" x14ac:dyDescent="0.25">
      <c r="B135" s="25" t="str">
        <f>C135&amp;D135</f>
        <v>Scotland2017-18</v>
      </c>
      <c r="C135" s="26" t="s">
        <v>33</v>
      </c>
      <c r="D135" s="27" t="s">
        <v>284</v>
      </c>
      <c r="E135" s="25">
        <f t="shared" ref="E135:N135" si="6">SUM(E103:E134)</f>
        <v>3243</v>
      </c>
      <c r="F135" s="25">
        <f t="shared" si="6"/>
        <v>6052844.0800000001</v>
      </c>
      <c r="G135" s="25">
        <f t="shared" si="6"/>
        <v>1</v>
      </c>
      <c r="H135" s="25">
        <f t="shared" si="6"/>
        <v>0</v>
      </c>
      <c r="I135" s="25">
        <f t="shared" si="6"/>
        <v>540</v>
      </c>
      <c r="J135" s="25">
        <f t="shared" si="6"/>
        <v>133457.66</v>
      </c>
      <c r="K135" s="25">
        <f t="shared" si="6"/>
        <v>3518</v>
      </c>
      <c r="L135" s="25">
        <f t="shared" si="6"/>
        <v>403759.83</v>
      </c>
      <c r="M135" s="25">
        <f t="shared" si="6"/>
        <v>206373</v>
      </c>
      <c r="N135" s="25">
        <f t="shared" si="6"/>
        <v>6590061.5699999994</v>
      </c>
    </row>
    <row r="136" spans="2:14" x14ac:dyDescent="0.25">
      <c r="B136" t="str">
        <f t="shared" ref="B136:B167" si="7">C136&amp;D136</f>
        <v>Aberdeen City2018-19</v>
      </c>
      <c r="C136" s="3" t="s">
        <v>1</v>
      </c>
      <c r="D136" s="14" t="s">
        <v>288</v>
      </c>
      <c r="E136">
        <v>0</v>
      </c>
      <c r="F136">
        <v>0</v>
      </c>
      <c r="G136">
        <v>0</v>
      </c>
      <c r="H136">
        <v>0</v>
      </c>
      <c r="I136">
        <v>71</v>
      </c>
      <c r="J136">
        <v>228395</v>
      </c>
      <c r="K136">
        <v>0</v>
      </c>
      <c r="L136">
        <v>0</v>
      </c>
      <c r="M136">
        <v>6579</v>
      </c>
      <c r="N136">
        <v>228395</v>
      </c>
    </row>
    <row r="137" spans="2:14" x14ac:dyDescent="0.25">
      <c r="B137" t="str">
        <f t="shared" si="7"/>
        <v>Aberdeenshire2018-19</v>
      </c>
      <c r="C137" s="3" t="s">
        <v>2</v>
      </c>
      <c r="D137" s="14" t="s">
        <v>288</v>
      </c>
      <c r="E137">
        <v>213</v>
      </c>
      <c r="F137">
        <v>30005</v>
      </c>
      <c r="G137">
        <v>0</v>
      </c>
      <c r="H137">
        <v>0</v>
      </c>
      <c r="I137">
        <v>0</v>
      </c>
      <c r="J137">
        <v>0</v>
      </c>
      <c r="K137">
        <v>0</v>
      </c>
      <c r="L137">
        <v>0</v>
      </c>
      <c r="M137">
        <v>1882</v>
      </c>
      <c r="N137">
        <v>30005</v>
      </c>
    </row>
    <row r="138" spans="2:14" x14ac:dyDescent="0.25">
      <c r="B138" t="str">
        <f t="shared" si="7"/>
        <v>Angus2018-19</v>
      </c>
      <c r="C138" s="3" t="s">
        <v>3</v>
      </c>
      <c r="D138" s="14" t="s">
        <v>288</v>
      </c>
      <c r="E138">
        <v>0</v>
      </c>
      <c r="F138">
        <v>0</v>
      </c>
      <c r="G138">
        <v>0</v>
      </c>
      <c r="H138">
        <v>0</v>
      </c>
      <c r="I138">
        <v>0</v>
      </c>
      <c r="J138">
        <v>0</v>
      </c>
      <c r="K138">
        <v>0</v>
      </c>
      <c r="L138">
        <v>0</v>
      </c>
      <c r="M138">
        <v>3721</v>
      </c>
      <c r="N138">
        <v>0</v>
      </c>
    </row>
    <row r="139" spans="2:14" x14ac:dyDescent="0.25">
      <c r="B139" t="str">
        <f t="shared" si="7"/>
        <v>Argyll &amp; Bute2018-19</v>
      </c>
      <c r="C139" s="3" t="s">
        <v>4</v>
      </c>
      <c r="D139" s="14" t="s">
        <v>288</v>
      </c>
      <c r="E139">
        <v>75</v>
      </c>
      <c r="F139">
        <v>152763</v>
      </c>
      <c r="G139">
        <v>0</v>
      </c>
      <c r="H139">
        <v>0</v>
      </c>
      <c r="I139">
        <v>0</v>
      </c>
      <c r="J139">
        <v>0</v>
      </c>
      <c r="K139">
        <v>0</v>
      </c>
      <c r="L139">
        <v>0</v>
      </c>
      <c r="M139">
        <v>40317</v>
      </c>
      <c r="N139">
        <v>152763</v>
      </c>
    </row>
    <row r="140" spans="2:14" x14ac:dyDescent="0.25">
      <c r="B140" t="str">
        <f t="shared" si="7"/>
        <v>Clackmannanshire2018-19</v>
      </c>
      <c r="C140" s="3" t="s">
        <v>5</v>
      </c>
      <c r="D140" s="14" t="s">
        <v>288</v>
      </c>
      <c r="E140">
        <v>0</v>
      </c>
      <c r="F140">
        <v>0</v>
      </c>
      <c r="G140">
        <v>0</v>
      </c>
      <c r="H140">
        <v>0</v>
      </c>
      <c r="I140">
        <v>0</v>
      </c>
      <c r="J140">
        <v>0</v>
      </c>
      <c r="K140">
        <v>0</v>
      </c>
      <c r="L140">
        <v>0</v>
      </c>
      <c r="M140">
        <v>48</v>
      </c>
      <c r="N140">
        <v>0</v>
      </c>
    </row>
    <row r="141" spans="2:14" x14ac:dyDescent="0.25">
      <c r="B141" t="str">
        <f t="shared" si="7"/>
        <v>Dumfries &amp; Galloway2018-19</v>
      </c>
      <c r="C141" s="3" t="s">
        <v>6</v>
      </c>
      <c r="D141" s="14" t="s">
        <v>288</v>
      </c>
      <c r="E141">
        <v>0</v>
      </c>
      <c r="F141">
        <v>0</v>
      </c>
      <c r="G141">
        <v>0</v>
      </c>
      <c r="H141">
        <v>0</v>
      </c>
      <c r="I141">
        <v>0</v>
      </c>
      <c r="J141">
        <v>0</v>
      </c>
      <c r="K141">
        <v>0</v>
      </c>
      <c r="L141">
        <v>0</v>
      </c>
      <c r="M141">
        <v>200</v>
      </c>
      <c r="N141">
        <v>0</v>
      </c>
    </row>
    <row r="142" spans="2:14" x14ac:dyDescent="0.25">
      <c r="B142" t="str">
        <f t="shared" si="7"/>
        <v>Dundee City2018-19</v>
      </c>
      <c r="C142" s="3" t="s">
        <v>7</v>
      </c>
      <c r="D142" s="14" t="s">
        <v>288</v>
      </c>
      <c r="E142">
        <v>412</v>
      </c>
      <c r="F142">
        <v>250899</v>
      </c>
      <c r="G142">
        <v>0</v>
      </c>
      <c r="H142">
        <v>0</v>
      </c>
      <c r="I142">
        <v>0</v>
      </c>
      <c r="J142">
        <v>0</v>
      </c>
      <c r="K142">
        <v>234</v>
      </c>
      <c r="L142">
        <v>414534</v>
      </c>
      <c r="M142">
        <v>4368</v>
      </c>
      <c r="N142">
        <v>665433</v>
      </c>
    </row>
    <row r="143" spans="2:14" x14ac:dyDescent="0.25">
      <c r="B143" t="str">
        <f t="shared" si="7"/>
        <v>East Ayrshire2018-19</v>
      </c>
      <c r="C143" s="3" t="s">
        <v>8</v>
      </c>
      <c r="D143" s="14" t="s">
        <v>288</v>
      </c>
      <c r="E143">
        <v>0</v>
      </c>
      <c r="F143">
        <v>0</v>
      </c>
      <c r="G143">
        <v>0</v>
      </c>
      <c r="H143">
        <v>0</v>
      </c>
      <c r="I143">
        <v>0</v>
      </c>
      <c r="J143">
        <v>0</v>
      </c>
      <c r="K143">
        <v>0</v>
      </c>
      <c r="L143">
        <v>0</v>
      </c>
      <c r="M143">
        <v>0</v>
      </c>
      <c r="N143">
        <v>0</v>
      </c>
    </row>
    <row r="144" spans="2:14" x14ac:dyDescent="0.25">
      <c r="B144" t="str">
        <f t="shared" si="7"/>
        <v>East Dunbartonshire2018-19</v>
      </c>
      <c r="C144" s="3" t="s">
        <v>9</v>
      </c>
      <c r="D144" s="14" t="s">
        <v>288</v>
      </c>
      <c r="E144">
        <v>12</v>
      </c>
      <c r="F144">
        <v>24200</v>
      </c>
      <c r="G144">
        <v>0</v>
      </c>
      <c r="H144">
        <v>0</v>
      </c>
      <c r="I144">
        <v>0</v>
      </c>
      <c r="J144">
        <v>0</v>
      </c>
      <c r="K144">
        <v>0</v>
      </c>
      <c r="L144">
        <v>0</v>
      </c>
      <c r="M144">
        <v>57</v>
      </c>
      <c r="N144">
        <v>24200</v>
      </c>
    </row>
    <row r="145" spans="2:14" x14ac:dyDescent="0.25">
      <c r="B145" t="str">
        <f t="shared" si="7"/>
        <v>East Lothian2018-19</v>
      </c>
      <c r="C145" s="3" t="s">
        <v>10</v>
      </c>
      <c r="D145" s="14" t="s">
        <v>288</v>
      </c>
      <c r="E145">
        <v>0</v>
      </c>
      <c r="F145">
        <v>0</v>
      </c>
      <c r="G145">
        <v>0</v>
      </c>
      <c r="H145">
        <v>0</v>
      </c>
      <c r="I145">
        <v>0</v>
      </c>
      <c r="J145">
        <v>0</v>
      </c>
      <c r="K145">
        <v>0</v>
      </c>
      <c r="L145">
        <v>0</v>
      </c>
      <c r="M145">
        <v>0</v>
      </c>
      <c r="N145">
        <v>0</v>
      </c>
    </row>
    <row r="146" spans="2:14" x14ac:dyDescent="0.25">
      <c r="B146" t="str">
        <f t="shared" si="7"/>
        <v>East Renfrewshire2018-19</v>
      </c>
      <c r="C146" s="3" t="s">
        <v>11</v>
      </c>
      <c r="D146" s="14" t="s">
        <v>288</v>
      </c>
      <c r="E146">
        <v>21</v>
      </c>
      <c r="F146">
        <v>46876</v>
      </c>
      <c r="G146">
        <v>0</v>
      </c>
      <c r="H146">
        <v>0</v>
      </c>
      <c r="I146">
        <v>0</v>
      </c>
      <c r="J146">
        <v>0</v>
      </c>
      <c r="K146">
        <v>0</v>
      </c>
      <c r="L146">
        <v>0</v>
      </c>
      <c r="M146">
        <v>1212</v>
      </c>
      <c r="N146">
        <v>46876</v>
      </c>
    </row>
    <row r="147" spans="2:14" x14ac:dyDescent="0.25">
      <c r="B147" s="50" t="str">
        <f t="shared" si="7"/>
        <v>Edinburgh, City of2018-19</v>
      </c>
      <c r="C147" s="48" t="s">
        <v>12</v>
      </c>
      <c r="D147" s="52" t="s">
        <v>288</v>
      </c>
      <c r="E147" s="50">
        <v>0</v>
      </c>
      <c r="F147" s="50">
        <v>0</v>
      </c>
      <c r="G147" s="50">
        <v>0</v>
      </c>
      <c r="H147" s="50">
        <v>0</v>
      </c>
      <c r="I147" s="50">
        <v>0</v>
      </c>
      <c r="J147" s="50">
        <v>0</v>
      </c>
      <c r="K147" s="50">
        <v>0</v>
      </c>
      <c r="L147" s="50">
        <v>0</v>
      </c>
      <c r="M147" s="50">
        <v>0</v>
      </c>
      <c r="N147" s="50">
        <v>0</v>
      </c>
    </row>
    <row r="148" spans="2:14" x14ac:dyDescent="0.25">
      <c r="B148" t="str">
        <f t="shared" si="7"/>
        <v>Falkirk2018-19</v>
      </c>
      <c r="C148" s="3" t="s">
        <v>14</v>
      </c>
      <c r="D148" s="14" t="s">
        <v>288</v>
      </c>
      <c r="E148">
        <v>0</v>
      </c>
      <c r="F148">
        <v>0</v>
      </c>
      <c r="G148">
        <v>0</v>
      </c>
      <c r="H148">
        <v>0</v>
      </c>
      <c r="I148">
        <v>0</v>
      </c>
      <c r="J148">
        <v>0</v>
      </c>
      <c r="K148">
        <v>0</v>
      </c>
      <c r="L148">
        <v>0</v>
      </c>
      <c r="M148">
        <v>14994</v>
      </c>
      <c r="N148">
        <v>0</v>
      </c>
    </row>
    <row r="149" spans="2:14" x14ac:dyDescent="0.25">
      <c r="B149" t="str">
        <f t="shared" si="7"/>
        <v>Fife2018-19</v>
      </c>
      <c r="C149" s="3" t="s">
        <v>15</v>
      </c>
      <c r="D149" s="14" t="s">
        <v>288</v>
      </c>
      <c r="E149">
        <v>111</v>
      </c>
      <c r="F149">
        <v>52904</v>
      </c>
      <c r="G149">
        <v>0</v>
      </c>
      <c r="H149">
        <v>0</v>
      </c>
      <c r="I149">
        <v>0</v>
      </c>
      <c r="J149">
        <v>0</v>
      </c>
      <c r="K149">
        <v>895</v>
      </c>
      <c r="L149">
        <v>141000</v>
      </c>
      <c r="M149">
        <v>45218</v>
      </c>
      <c r="N149">
        <v>193904</v>
      </c>
    </row>
    <row r="150" spans="2:14" x14ac:dyDescent="0.25">
      <c r="B150" t="str">
        <f t="shared" si="7"/>
        <v>Glasgow City2018-19</v>
      </c>
      <c r="C150" s="3" t="s">
        <v>16</v>
      </c>
      <c r="D150" s="14" t="s">
        <v>288</v>
      </c>
      <c r="E150">
        <v>664</v>
      </c>
      <c r="F150">
        <v>3682042.7000000007</v>
      </c>
      <c r="G150">
        <v>0</v>
      </c>
      <c r="H150">
        <v>0</v>
      </c>
      <c r="I150">
        <v>336</v>
      </c>
      <c r="J150">
        <v>0</v>
      </c>
      <c r="K150">
        <v>0</v>
      </c>
      <c r="L150">
        <v>0</v>
      </c>
      <c r="M150">
        <v>70229</v>
      </c>
      <c r="N150">
        <v>3682042.7000000007</v>
      </c>
    </row>
    <row r="151" spans="2:14" x14ac:dyDescent="0.25">
      <c r="B151" t="str">
        <f t="shared" si="7"/>
        <v>Highland2018-19</v>
      </c>
      <c r="C151" s="3" t="s">
        <v>17</v>
      </c>
      <c r="D151" s="14" t="s">
        <v>288</v>
      </c>
      <c r="E151">
        <v>51</v>
      </c>
      <c r="F151">
        <v>357619</v>
      </c>
      <c r="G151">
        <v>0</v>
      </c>
      <c r="H151">
        <v>0</v>
      </c>
      <c r="I151">
        <v>0</v>
      </c>
      <c r="J151">
        <v>0</v>
      </c>
      <c r="K151">
        <v>0</v>
      </c>
      <c r="L151">
        <v>0</v>
      </c>
      <c r="M151">
        <v>3626</v>
      </c>
      <c r="N151">
        <v>357619</v>
      </c>
    </row>
    <row r="152" spans="2:14" x14ac:dyDescent="0.25">
      <c r="B152" t="str">
        <f t="shared" si="7"/>
        <v>Inverclyde2018-19</v>
      </c>
      <c r="C152" s="3" t="s">
        <v>18</v>
      </c>
      <c r="D152" s="14" t="s">
        <v>288</v>
      </c>
      <c r="E152">
        <v>0</v>
      </c>
      <c r="F152">
        <v>0</v>
      </c>
      <c r="G152">
        <v>0</v>
      </c>
      <c r="H152">
        <v>0</v>
      </c>
      <c r="I152">
        <v>0</v>
      </c>
      <c r="J152">
        <v>0</v>
      </c>
      <c r="K152">
        <v>0</v>
      </c>
      <c r="L152">
        <v>0</v>
      </c>
      <c r="M152">
        <v>6566</v>
      </c>
      <c r="N152">
        <v>0</v>
      </c>
    </row>
    <row r="153" spans="2:14" x14ac:dyDescent="0.25">
      <c r="B153" t="str">
        <f t="shared" si="7"/>
        <v>Midlothian2018-19</v>
      </c>
      <c r="C153" s="3" t="s">
        <v>19</v>
      </c>
      <c r="D153" s="14" t="s">
        <v>288</v>
      </c>
      <c r="E153">
        <v>6</v>
      </c>
      <c r="F153">
        <v>1713</v>
      </c>
      <c r="G153">
        <v>0</v>
      </c>
      <c r="H153">
        <v>0</v>
      </c>
      <c r="I153">
        <v>0</v>
      </c>
      <c r="J153">
        <v>0</v>
      </c>
      <c r="K153">
        <v>0</v>
      </c>
      <c r="L153">
        <v>0</v>
      </c>
      <c r="M153">
        <v>89</v>
      </c>
      <c r="N153">
        <v>1713</v>
      </c>
    </row>
    <row r="154" spans="2:14" x14ac:dyDescent="0.25">
      <c r="B154" t="str">
        <f t="shared" si="7"/>
        <v>Moray2018-19</v>
      </c>
      <c r="C154" s="3" t="s">
        <v>20</v>
      </c>
      <c r="D154" s="14" t="s">
        <v>288</v>
      </c>
      <c r="E154">
        <v>21</v>
      </c>
      <c r="F154">
        <v>98000</v>
      </c>
      <c r="G154">
        <v>0</v>
      </c>
      <c r="H154">
        <v>0</v>
      </c>
      <c r="I154">
        <v>0</v>
      </c>
      <c r="J154">
        <v>0</v>
      </c>
      <c r="K154">
        <v>0</v>
      </c>
      <c r="L154">
        <v>0</v>
      </c>
      <c r="M154">
        <v>1003</v>
      </c>
      <c r="N154">
        <v>98000</v>
      </c>
    </row>
    <row r="155" spans="2:14" x14ac:dyDescent="0.25">
      <c r="B155" t="str">
        <f t="shared" si="7"/>
        <v>Na h-Eileanan Siar2018-19</v>
      </c>
      <c r="C155" s="3" t="s">
        <v>269</v>
      </c>
      <c r="D155" s="14" t="s">
        <v>288</v>
      </c>
      <c r="E155">
        <v>2</v>
      </c>
      <c r="F155">
        <v>58000</v>
      </c>
      <c r="G155">
        <v>0</v>
      </c>
      <c r="H155">
        <v>0</v>
      </c>
      <c r="I155">
        <v>0</v>
      </c>
      <c r="J155">
        <v>0</v>
      </c>
      <c r="K155">
        <v>0</v>
      </c>
      <c r="L155">
        <v>0</v>
      </c>
      <c r="M155">
        <v>210</v>
      </c>
      <c r="N155">
        <v>58000</v>
      </c>
    </row>
    <row r="156" spans="2:14" x14ac:dyDescent="0.25">
      <c r="B156" t="str">
        <f t="shared" si="7"/>
        <v>North Ayrshire2018-19</v>
      </c>
      <c r="C156" s="3" t="s">
        <v>21</v>
      </c>
      <c r="D156" s="14" t="s">
        <v>288</v>
      </c>
      <c r="E156">
        <v>0</v>
      </c>
      <c r="F156">
        <v>0</v>
      </c>
      <c r="G156">
        <v>0</v>
      </c>
      <c r="H156">
        <v>0</v>
      </c>
      <c r="I156">
        <v>0</v>
      </c>
      <c r="J156">
        <v>0</v>
      </c>
      <c r="K156">
        <v>0</v>
      </c>
      <c r="L156">
        <v>0</v>
      </c>
      <c r="M156">
        <v>12741</v>
      </c>
      <c r="N156">
        <v>0</v>
      </c>
    </row>
    <row r="157" spans="2:14" x14ac:dyDescent="0.25">
      <c r="B157" t="str">
        <f t="shared" si="7"/>
        <v>North Lanarkshire2018-19</v>
      </c>
      <c r="C157" s="3" t="s">
        <v>22</v>
      </c>
      <c r="D157" s="14" t="s">
        <v>288</v>
      </c>
      <c r="E157">
        <v>167</v>
      </c>
      <c r="F157">
        <v>482580.69</v>
      </c>
      <c r="G157">
        <v>0</v>
      </c>
      <c r="H157">
        <v>0</v>
      </c>
      <c r="I157">
        <v>3</v>
      </c>
      <c r="J157">
        <v>14245.62</v>
      </c>
      <c r="K157">
        <v>657</v>
      </c>
      <c r="L157">
        <v>0</v>
      </c>
      <c r="M157">
        <v>11554</v>
      </c>
      <c r="N157">
        <v>496826.31</v>
      </c>
    </row>
    <row r="158" spans="2:14" x14ac:dyDescent="0.25">
      <c r="B158" t="str">
        <f t="shared" si="7"/>
        <v>Orkney2018-19</v>
      </c>
      <c r="C158" s="3" t="s">
        <v>23</v>
      </c>
      <c r="D158" s="14" t="s">
        <v>288</v>
      </c>
      <c r="E158">
        <v>23</v>
      </c>
      <c r="F158">
        <v>12369</v>
      </c>
      <c r="G158">
        <v>0</v>
      </c>
      <c r="H158">
        <v>0</v>
      </c>
      <c r="I158">
        <v>0</v>
      </c>
      <c r="J158">
        <v>0</v>
      </c>
      <c r="K158">
        <v>1107</v>
      </c>
      <c r="L158">
        <v>32518</v>
      </c>
      <c r="M158">
        <v>3312</v>
      </c>
      <c r="N158">
        <v>44887</v>
      </c>
    </row>
    <row r="159" spans="2:14" x14ac:dyDescent="0.25">
      <c r="B159" t="str">
        <f t="shared" si="7"/>
        <v>Perth &amp; Kinross2018-19</v>
      </c>
      <c r="C159" s="3" t="s">
        <v>24</v>
      </c>
      <c r="D159" s="14" t="s">
        <v>288</v>
      </c>
      <c r="E159">
        <v>0</v>
      </c>
      <c r="F159">
        <v>0</v>
      </c>
      <c r="G159">
        <v>0</v>
      </c>
      <c r="H159">
        <v>0</v>
      </c>
      <c r="I159">
        <v>1</v>
      </c>
      <c r="J159">
        <v>1784</v>
      </c>
      <c r="K159">
        <v>313</v>
      </c>
      <c r="L159">
        <v>146615</v>
      </c>
      <c r="M159">
        <v>572</v>
      </c>
      <c r="N159">
        <v>148399</v>
      </c>
    </row>
    <row r="160" spans="2:14" x14ac:dyDescent="0.25">
      <c r="B160" t="str">
        <f t="shared" si="7"/>
        <v>Renfrewshire2018-19</v>
      </c>
      <c r="C160" s="3" t="s">
        <v>25</v>
      </c>
      <c r="D160" s="14" t="s">
        <v>288</v>
      </c>
      <c r="E160">
        <v>114</v>
      </c>
      <c r="F160">
        <v>91</v>
      </c>
      <c r="G160">
        <v>0</v>
      </c>
      <c r="H160">
        <v>0</v>
      </c>
      <c r="I160">
        <v>0</v>
      </c>
      <c r="J160">
        <v>0</v>
      </c>
      <c r="K160">
        <v>0</v>
      </c>
      <c r="L160">
        <v>0</v>
      </c>
      <c r="M160">
        <v>4623</v>
      </c>
      <c r="N160">
        <v>91</v>
      </c>
    </row>
    <row r="161" spans="2:14" x14ac:dyDescent="0.25">
      <c r="B161" t="str">
        <f t="shared" si="7"/>
        <v>Scottish Borders, The2018-19</v>
      </c>
      <c r="C161" s="3" t="s">
        <v>26</v>
      </c>
      <c r="D161" s="14" t="s">
        <v>288</v>
      </c>
      <c r="E161">
        <v>0</v>
      </c>
      <c r="F161">
        <v>0</v>
      </c>
      <c r="G161">
        <v>0</v>
      </c>
      <c r="H161">
        <v>0</v>
      </c>
      <c r="I161">
        <v>0</v>
      </c>
      <c r="J161">
        <v>0</v>
      </c>
      <c r="K161">
        <v>0</v>
      </c>
      <c r="L161">
        <v>0</v>
      </c>
      <c r="M161">
        <v>169</v>
      </c>
      <c r="N161">
        <v>0</v>
      </c>
    </row>
    <row r="162" spans="2:14" x14ac:dyDescent="0.25">
      <c r="B162" t="str">
        <f t="shared" si="7"/>
        <v>Shetland2018-19</v>
      </c>
      <c r="C162" s="3" t="s">
        <v>27</v>
      </c>
      <c r="D162" s="14" t="s">
        <v>288</v>
      </c>
      <c r="E162">
        <v>0</v>
      </c>
      <c r="F162">
        <v>0</v>
      </c>
      <c r="G162">
        <v>0</v>
      </c>
      <c r="H162">
        <v>0</v>
      </c>
      <c r="I162">
        <v>0</v>
      </c>
      <c r="J162">
        <v>0</v>
      </c>
      <c r="K162">
        <v>0</v>
      </c>
      <c r="L162">
        <v>0</v>
      </c>
      <c r="M162">
        <v>196</v>
      </c>
      <c r="N162">
        <v>0</v>
      </c>
    </row>
    <row r="163" spans="2:14" x14ac:dyDescent="0.25">
      <c r="B163" t="str">
        <f t="shared" si="7"/>
        <v>South Ayrshire2018-19</v>
      </c>
      <c r="C163" s="3" t="s">
        <v>28</v>
      </c>
      <c r="D163" s="14" t="s">
        <v>288</v>
      </c>
      <c r="E163">
        <v>20</v>
      </c>
      <c r="F163">
        <v>46016</v>
      </c>
      <c r="G163">
        <v>0</v>
      </c>
      <c r="H163">
        <v>0</v>
      </c>
      <c r="I163">
        <v>0</v>
      </c>
      <c r="J163">
        <v>0</v>
      </c>
      <c r="K163">
        <v>0</v>
      </c>
      <c r="L163">
        <v>0</v>
      </c>
      <c r="M163">
        <v>674</v>
      </c>
      <c r="N163">
        <v>46016</v>
      </c>
    </row>
    <row r="164" spans="2:14" x14ac:dyDescent="0.25">
      <c r="B164" t="str">
        <f t="shared" si="7"/>
        <v>South Lanarkshire2018-19</v>
      </c>
      <c r="C164" s="3" t="s">
        <v>29</v>
      </c>
      <c r="D164" s="14" t="s">
        <v>288</v>
      </c>
      <c r="E164">
        <v>273</v>
      </c>
      <c r="F164">
        <v>334935.55</v>
      </c>
      <c r="G164">
        <v>0</v>
      </c>
      <c r="H164">
        <v>0</v>
      </c>
      <c r="I164">
        <v>0</v>
      </c>
      <c r="J164">
        <v>0</v>
      </c>
      <c r="K164">
        <v>0</v>
      </c>
      <c r="L164">
        <v>0</v>
      </c>
      <c r="M164">
        <v>6789.75</v>
      </c>
      <c r="N164">
        <v>334935.55</v>
      </c>
    </row>
    <row r="165" spans="2:14" x14ac:dyDescent="0.25">
      <c r="B165" t="str">
        <f t="shared" si="7"/>
        <v>Stirling2018-19</v>
      </c>
      <c r="C165" s="3" t="s">
        <v>30</v>
      </c>
      <c r="D165" s="14" t="s">
        <v>288</v>
      </c>
      <c r="E165">
        <v>571</v>
      </c>
      <c r="F165">
        <v>90669</v>
      </c>
      <c r="G165">
        <v>0</v>
      </c>
      <c r="H165">
        <v>0</v>
      </c>
      <c r="I165">
        <v>0</v>
      </c>
      <c r="J165">
        <v>0</v>
      </c>
      <c r="K165">
        <v>0</v>
      </c>
      <c r="L165">
        <v>0</v>
      </c>
      <c r="M165">
        <v>1625</v>
      </c>
      <c r="N165">
        <v>90669</v>
      </c>
    </row>
    <row r="166" spans="2:14" x14ac:dyDescent="0.25">
      <c r="B166" t="str">
        <f t="shared" si="7"/>
        <v>West Dunbartonshire2018-19</v>
      </c>
      <c r="C166" s="3" t="s">
        <v>31</v>
      </c>
      <c r="D166" s="14" t="s">
        <v>288</v>
      </c>
      <c r="E166">
        <v>5</v>
      </c>
      <c r="F166">
        <v>30821</v>
      </c>
      <c r="G166">
        <v>0</v>
      </c>
      <c r="H166">
        <v>0</v>
      </c>
      <c r="I166">
        <v>0</v>
      </c>
      <c r="J166">
        <v>0</v>
      </c>
      <c r="K166">
        <v>0</v>
      </c>
      <c r="L166">
        <v>0</v>
      </c>
      <c r="M166">
        <v>1687</v>
      </c>
      <c r="N166">
        <v>30821</v>
      </c>
    </row>
    <row r="167" spans="2:14" x14ac:dyDescent="0.25">
      <c r="B167" t="str">
        <f t="shared" si="7"/>
        <v>West Lothian2018-19</v>
      </c>
      <c r="C167" s="3" t="s">
        <v>32</v>
      </c>
      <c r="D167" s="14" t="s">
        <v>288</v>
      </c>
      <c r="E167">
        <v>0</v>
      </c>
      <c r="F167">
        <v>119000</v>
      </c>
      <c r="G167">
        <v>0</v>
      </c>
      <c r="H167">
        <v>0</v>
      </c>
      <c r="I167">
        <v>0</v>
      </c>
      <c r="J167">
        <v>0</v>
      </c>
      <c r="K167">
        <v>0</v>
      </c>
      <c r="L167">
        <v>0</v>
      </c>
      <c r="M167">
        <v>345</v>
      </c>
      <c r="N167">
        <v>119000</v>
      </c>
    </row>
    <row r="168" spans="2:14" s="22" customFormat="1" x14ac:dyDescent="0.25">
      <c r="B168" s="25" t="str">
        <f>C168&amp;D168</f>
        <v>Scotland2018-19</v>
      </c>
      <c r="C168" s="26" t="s">
        <v>33</v>
      </c>
      <c r="D168" s="24" t="s">
        <v>288</v>
      </c>
      <c r="E168" s="25">
        <f t="shared" ref="E168:N168" si="8">SUM(E136:E167)</f>
        <v>2761</v>
      </c>
      <c r="F168" s="25">
        <f t="shared" si="8"/>
        <v>5871503.9400000013</v>
      </c>
      <c r="G168" s="25">
        <f t="shared" si="8"/>
        <v>0</v>
      </c>
      <c r="H168" s="25">
        <f t="shared" si="8"/>
        <v>0</v>
      </c>
      <c r="I168" s="25">
        <f t="shared" si="8"/>
        <v>411</v>
      </c>
      <c r="J168" s="25">
        <f t="shared" si="8"/>
        <v>244424.62</v>
      </c>
      <c r="K168" s="25">
        <f t="shared" si="8"/>
        <v>3206</v>
      </c>
      <c r="L168" s="25">
        <f t="shared" si="8"/>
        <v>734667</v>
      </c>
      <c r="M168" s="25">
        <f t="shared" si="8"/>
        <v>244606.75</v>
      </c>
      <c r="N168" s="25">
        <f t="shared" si="8"/>
        <v>6850595.5600000005</v>
      </c>
    </row>
    <row r="169" spans="2:14" x14ac:dyDescent="0.25">
      <c r="B169" t="str">
        <f t="shared" ref="B169:B200" si="9">C169&amp;D169</f>
        <v>Aberdeen City2019-20</v>
      </c>
      <c r="C169" s="3" t="s">
        <v>1</v>
      </c>
      <c r="D169" s="14" t="s">
        <v>290</v>
      </c>
      <c r="E169">
        <v>0</v>
      </c>
      <c r="F169">
        <v>0</v>
      </c>
      <c r="G169">
        <v>0</v>
      </c>
      <c r="H169">
        <v>0</v>
      </c>
      <c r="I169">
        <v>24</v>
      </c>
      <c r="J169">
        <v>98587</v>
      </c>
      <c r="K169">
        <v>0</v>
      </c>
      <c r="L169">
        <v>0</v>
      </c>
      <c r="M169">
        <v>7306</v>
      </c>
      <c r="N169">
        <v>98587</v>
      </c>
    </row>
    <row r="170" spans="2:14" x14ac:dyDescent="0.25">
      <c r="B170" t="str">
        <f t="shared" si="9"/>
        <v>Aberdeenshire2019-20</v>
      </c>
      <c r="C170" s="3" t="s">
        <v>2</v>
      </c>
      <c r="D170" s="14" t="s">
        <v>290</v>
      </c>
      <c r="E170">
        <v>185</v>
      </c>
      <c r="F170">
        <v>24148</v>
      </c>
      <c r="G170">
        <v>3</v>
      </c>
      <c r="H170">
        <v>8074</v>
      </c>
      <c r="I170" t="s">
        <v>244</v>
      </c>
      <c r="J170" t="s">
        <v>244</v>
      </c>
      <c r="K170">
        <v>3</v>
      </c>
      <c r="L170">
        <v>770</v>
      </c>
      <c r="M170">
        <v>1902</v>
      </c>
      <c r="N170">
        <v>32992</v>
      </c>
    </row>
    <row r="171" spans="2:14" x14ac:dyDescent="0.25">
      <c r="B171" t="str">
        <f t="shared" si="9"/>
        <v>Angus2019-20</v>
      </c>
      <c r="C171" s="3" t="s">
        <v>3</v>
      </c>
      <c r="D171" s="14" t="s">
        <v>290</v>
      </c>
      <c r="E171">
        <v>0</v>
      </c>
      <c r="F171">
        <v>0</v>
      </c>
      <c r="G171">
        <v>0</v>
      </c>
      <c r="H171">
        <v>0</v>
      </c>
      <c r="I171">
        <v>0</v>
      </c>
      <c r="J171">
        <v>0</v>
      </c>
      <c r="K171">
        <v>0</v>
      </c>
      <c r="L171">
        <v>0</v>
      </c>
      <c r="M171">
        <v>0</v>
      </c>
      <c r="N171">
        <v>0</v>
      </c>
    </row>
    <row r="172" spans="2:14" x14ac:dyDescent="0.25">
      <c r="B172" t="str">
        <f t="shared" si="9"/>
        <v>Argyll &amp; Bute2019-20</v>
      </c>
      <c r="C172" s="3" t="s">
        <v>4</v>
      </c>
      <c r="D172" s="14" t="s">
        <v>290</v>
      </c>
      <c r="E172">
        <v>108</v>
      </c>
      <c r="F172">
        <v>354347</v>
      </c>
      <c r="G172">
        <v>0</v>
      </c>
      <c r="H172">
        <v>0</v>
      </c>
      <c r="I172">
        <v>0</v>
      </c>
      <c r="J172">
        <v>0</v>
      </c>
      <c r="K172">
        <v>0</v>
      </c>
      <c r="L172">
        <v>0</v>
      </c>
      <c r="M172">
        <v>44145</v>
      </c>
      <c r="N172">
        <v>354347</v>
      </c>
    </row>
    <row r="173" spans="2:14" x14ac:dyDescent="0.25">
      <c r="B173" t="str">
        <f t="shared" si="9"/>
        <v>Clackmannanshire2019-20</v>
      </c>
      <c r="C173" s="3" t="s">
        <v>5</v>
      </c>
      <c r="D173" s="14" t="s">
        <v>290</v>
      </c>
      <c r="E173">
        <v>0</v>
      </c>
      <c r="F173">
        <v>0</v>
      </c>
      <c r="G173">
        <v>0</v>
      </c>
      <c r="H173">
        <v>0</v>
      </c>
      <c r="I173">
        <v>0</v>
      </c>
      <c r="J173">
        <v>0</v>
      </c>
      <c r="K173">
        <v>0</v>
      </c>
      <c r="L173">
        <v>0</v>
      </c>
      <c r="M173">
        <v>0</v>
      </c>
      <c r="N173">
        <v>0</v>
      </c>
    </row>
    <row r="174" spans="2:14" x14ac:dyDescent="0.25">
      <c r="B174" t="str">
        <f t="shared" si="9"/>
        <v>Dumfries &amp; Galloway2019-20</v>
      </c>
      <c r="C174" s="3" t="s">
        <v>6</v>
      </c>
      <c r="D174" s="14" t="s">
        <v>290</v>
      </c>
      <c r="E174">
        <v>0</v>
      </c>
      <c r="F174">
        <v>0</v>
      </c>
      <c r="G174">
        <v>0</v>
      </c>
      <c r="H174">
        <v>0</v>
      </c>
      <c r="I174">
        <v>0</v>
      </c>
      <c r="J174">
        <v>0</v>
      </c>
      <c r="K174">
        <v>0</v>
      </c>
      <c r="L174">
        <v>0</v>
      </c>
      <c r="M174">
        <v>83</v>
      </c>
      <c r="N174">
        <v>0</v>
      </c>
    </row>
    <row r="175" spans="2:14" x14ac:dyDescent="0.25">
      <c r="B175" t="str">
        <f t="shared" si="9"/>
        <v>Dundee City2019-20</v>
      </c>
      <c r="C175" s="3" t="s">
        <v>7</v>
      </c>
      <c r="D175" s="14" t="s">
        <v>290</v>
      </c>
      <c r="E175">
        <v>386</v>
      </c>
      <c r="F175">
        <v>250050</v>
      </c>
      <c r="G175">
        <v>0</v>
      </c>
      <c r="H175">
        <v>0</v>
      </c>
      <c r="I175">
        <v>0</v>
      </c>
      <c r="J175">
        <v>0</v>
      </c>
      <c r="K175">
        <v>209</v>
      </c>
      <c r="L175">
        <v>372846</v>
      </c>
      <c r="M175">
        <v>7891</v>
      </c>
      <c r="N175">
        <v>622896</v>
      </c>
    </row>
    <row r="176" spans="2:14" x14ac:dyDescent="0.25">
      <c r="B176" t="str">
        <f t="shared" si="9"/>
        <v>East Ayrshire2019-20</v>
      </c>
      <c r="C176" s="3" t="s">
        <v>8</v>
      </c>
      <c r="D176" s="14" t="s">
        <v>290</v>
      </c>
      <c r="E176">
        <v>0</v>
      </c>
      <c r="F176">
        <v>0</v>
      </c>
      <c r="G176">
        <v>0</v>
      </c>
      <c r="H176">
        <v>0</v>
      </c>
      <c r="I176">
        <v>0</v>
      </c>
      <c r="J176">
        <v>0</v>
      </c>
      <c r="K176">
        <v>0</v>
      </c>
      <c r="L176">
        <v>0</v>
      </c>
      <c r="M176">
        <v>0</v>
      </c>
      <c r="N176">
        <v>0</v>
      </c>
    </row>
    <row r="177" spans="2:14" x14ac:dyDescent="0.25">
      <c r="B177" t="str">
        <f t="shared" si="9"/>
        <v>East Dunbartonshire2019-20</v>
      </c>
      <c r="C177" s="3" t="s">
        <v>9</v>
      </c>
      <c r="D177" s="14" t="s">
        <v>290</v>
      </c>
      <c r="E177">
        <v>11</v>
      </c>
      <c r="F177">
        <v>19633</v>
      </c>
      <c r="G177">
        <v>0</v>
      </c>
      <c r="H177">
        <v>0</v>
      </c>
      <c r="I177">
        <v>0</v>
      </c>
      <c r="J177">
        <v>0</v>
      </c>
      <c r="K177">
        <v>0</v>
      </c>
      <c r="L177">
        <v>0</v>
      </c>
      <c r="M177">
        <v>62</v>
      </c>
      <c r="N177">
        <v>19633</v>
      </c>
    </row>
    <row r="178" spans="2:14" x14ac:dyDescent="0.25">
      <c r="B178" t="str">
        <f t="shared" si="9"/>
        <v>East Lothian2019-20</v>
      </c>
      <c r="C178" s="3" t="s">
        <v>10</v>
      </c>
      <c r="D178" s="14" t="s">
        <v>290</v>
      </c>
      <c r="E178">
        <v>0</v>
      </c>
      <c r="F178">
        <v>0</v>
      </c>
      <c r="G178">
        <v>0</v>
      </c>
      <c r="H178">
        <v>0</v>
      </c>
      <c r="I178">
        <v>0</v>
      </c>
      <c r="J178">
        <v>0</v>
      </c>
      <c r="K178">
        <v>0</v>
      </c>
      <c r="L178">
        <v>0</v>
      </c>
      <c r="M178">
        <v>34</v>
      </c>
      <c r="N178">
        <v>0</v>
      </c>
    </row>
    <row r="179" spans="2:14" x14ac:dyDescent="0.25">
      <c r="B179" t="str">
        <f t="shared" si="9"/>
        <v>East Renfrewshire2019-20</v>
      </c>
      <c r="C179" s="3" t="s">
        <v>11</v>
      </c>
      <c r="D179" s="14" t="s">
        <v>290</v>
      </c>
      <c r="E179">
        <v>4</v>
      </c>
      <c r="F179">
        <v>13336</v>
      </c>
      <c r="G179">
        <v>0</v>
      </c>
      <c r="H179">
        <v>0</v>
      </c>
      <c r="I179">
        <v>0</v>
      </c>
      <c r="J179">
        <v>0</v>
      </c>
      <c r="K179">
        <v>0</v>
      </c>
      <c r="L179">
        <v>0</v>
      </c>
      <c r="M179">
        <v>1111</v>
      </c>
      <c r="N179">
        <v>13336</v>
      </c>
    </row>
    <row r="180" spans="2:14" x14ac:dyDescent="0.25">
      <c r="B180" s="50" t="str">
        <f t="shared" si="9"/>
        <v>Edinburgh, City of2019-20</v>
      </c>
      <c r="C180" s="48" t="s">
        <v>12</v>
      </c>
      <c r="D180" s="14" t="s">
        <v>290</v>
      </c>
      <c r="E180" s="50">
        <v>0</v>
      </c>
      <c r="F180" s="50">
        <v>0</v>
      </c>
      <c r="G180" s="50">
        <v>0</v>
      </c>
      <c r="H180" s="50">
        <v>0</v>
      </c>
      <c r="I180" s="50">
        <v>0</v>
      </c>
      <c r="J180" s="50">
        <v>0</v>
      </c>
      <c r="K180" s="50">
        <v>0</v>
      </c>
      <c r="L180" s="50">
        <v>0</v>
      </c>
      <c r="M180" s="50">
        <v>120426</v>
      </c>
      <c r="N180" s="50">
        <v>0</v>
      </c>
    </row>
    <row r="181" spans="2:14" x14ac:dyDescent="0.25">
      <c r="B181" t="str">
        <f t="shared" si="9"/>
        <v>Falkirk2019-20</v>
      </c>
      <c r="C181" s="3" t="s">
        <v>14</v>
      </c>
      <c r="D181" s="14" t="s">
        <v>290</v>
      </c>
      <c r="E181">
        <v>0</v>
      </c>
      <c r="F181">
        <v>0</v>
      </c>
      <c r="G181">
        <v>0</v>
      </c>
      <c r="H181">
        <v>0</v>
      </c>
      <c r="I181">
        <v>0</v>
      </c>
      <c r="J181">
        <v>0</v>
      </c>
      <c r="K181">
        <v>0</v>
      </c>
      <c r="L181">
        <v>0</v>
      </c>
      <c r="M181">
        <v>13886</v>
      </c>
      <c r="N181">
        <v>0</v>
      </c>
    </row>
    <row r="182" spans="2:14" x14ac:dyDescent="0.25">
      <c r="B182" t="str">
        <f t="shared" si="9"/>
        <v>Fife2019-20</v>
      </c>
      <c r="C182" s="3" t="s">
        <v>15</v>
      </c>
      <c r="D182" s="14" t="s">
        <v>290</v>
      </c>
      <c r="E182">
        <v>110</v>
      </c>
      <c r="F182">
        <v>87427</v>
      </c>
      <c r="G182">
        <v>0</v>
      </c>
      <c r="H182">
        <v>0</v>
      </c>
      <c r="I182">
        <v>0</v>
      </c>
      <c r="J182">
        <v>0</v>
      </c>
      <c r="K182">
        <v>814</v>
      </c>
      <c r="L182">
        <v>48900</v>
      </c>
      <c r="M182">
        <v>132759</v>
      </c>
      <c r="N182">
        <v>136327</v>
      </c>
    </row>
    <row r="183" spans="2:14" x14ac:dyDescent="0.25">
      <c r="B183" t="str">
        <f t="shared" si="9"/>
        <v>Glasgow City2019-20</v>
      </c>
      <c r="C183" s="3" t="s">
        <v>16</v>
      </c>
      <c r="D183" s="14" t="s">
        <v>290</v>
      </c>
      <c r="E183">
        <v>646</v>
      </c>
      <c r="F183">
        <v>3704490.5100000002</v>
      </c>
      <c r="G183">
        <v>0</v>
      </c>
      <c r="H183">
        <v>0</v>
      </c>
      <c r="I183">
        <v>0</v>
      </c>
      <c r="J183">
        <v>0</v>
      </c>
      <c r="K183">
        <v>18</v>
      </c>
      <c r="L183">
        <v>11449.4</v>
      </c>
      <c r="M183">
        <v>63042</v>
      </c>
      <c r="N183">
        <v>3715939.91</v>
      </c>
    </row>
    <row r="184" spans="2:14" x14ac:dyDescent="0.25">
      <c r="B184" t="str">
        <f t="shared" si="9"/>
        <v>Highland2019-20</v>
      </c>
      <c r="C184" s="3" t="s">
        <v>17</v>
      </c>
      <c r="D184" s="14" t="s">
        <v>290</v>
      </c>
      <c r="E184">
        <v>40</v>
      </c>
      <c r="F184">
        <v>298301</v>
      </c>
      <c r="G184">
        <v>0</v>
      </c>
      <c r="H184">
        <v>0</v>
      </c>
      <c r="I184">
        <v>0</v>
      </c>
      <c r="J184">
        <v>0</v>
      </c>
      <c r="K184">
        <v>0</v>
      </c>
      <c r="L184">
        <v>0</v>
      </c>
      <c r="M184">
        <v>2744</v>
      </c>
      <c r="N184">
        <v>298301</v>
      </c>
    </row>
    <row r="185" spans="2:14" x14ac:dyDescent="0.25">
      <c r="B185" t="str">
        <f t="shared" si="9"/>
        <v>Inverclyde2019-20</v>
      </c>
      <c r="C185" s="3" t="s">
        <v>18</v>
      </c>
      <c r="D185" s="14" t="s">
        <v>290</v>
      </c>
      <c r="E185">
        <v>0</v>
      </c>
      <c r="F185">
        <v>0</v>
      </c>
      <c r="G185">
        <v>0</v>
      </c>
      <c r="H185">
        <v>0</v>
      </c>
      <c r="I185">
        <v>0</v>
      </c>
      <c r="J185">
        <v>0</v>
      </c>
      <c r="K185">
        <v>0</v>
      </c>
      <c r="L185">
        <v>0</v>
      </c>
      <c r="M185">
        <v>4978</v>
      </c>
      <c r="N185">
        <v>0</v>
      </c>
    </row>
    <row r="186" spans="2:14" x14ac:dyDescent="0.25">
      <c r="B186" t="str">
        <f t="shared" si="9"/>
        <v>Midlothian2019-20</v>
      </c>
      <c r="C186" s="3" t="s">
        <v>19</v>
      </c>
      <c r="D186" s="14" t="s">
        <v>290</v>
      </c>
      <c r="E186">
        <v>5</v>
      </c>
      <c r="F186">
        <v>4000</v>
      </c>
      <c r="G186">
        <v>0</v>
      </c>
      <c r="H186">
        <v>0</v>
      </c>
      <c r="I186">
        <v>0</v>
      </c>
      <c r="J186">
        <v>0</v>
      </c>
      <c r="K186">
        <v>39</v>
      </c>
      <c r="L186">
        <v>0</v>
      </c>
      <c r="M186">
        <v>765</v>
      </c>
      <c r="N186">
        <v>4000</v>
      </c>
    </row>
    <row r="187" spans="2:14" x14ac:dyDescent="0.25">
      <c r="B187" t="str">
        <f t="shared" si="9"/>
        <v>Moray2019-20</v>
      </c>
      <c r="C187" s="3" t="s">
        <v>20</v>
      </c>
      <c r="D187" s="14" t="s">
        <v>290</v>
      </c>
      <c r="E187">
        <v>20</v>
      </c>
      <c r="F187">
        <v>31000</v>
      </c>
      <c r="G187">
        <v>0</v>
      </c>
      <c r="H187">
        <v>0</v>
      </c>
      <c r="I187">
        <v>0</v>
      </c>
      <c r="J187">
        <v>0</v>
      </c>
      <c r="K187">
        <v>0</v>
      </c>
      <c r="L187">
        <v>0</v>
      </c>
      <c r="M187">
        <v>639</v>
      </c>
      <c r="N187">
        <v>31000</v>
      </c>
    </row>
    <row r="188" spans="2:14" x14ac:dyDescent="0.25">
      <c r="B188" t="str">
        <f t="shared" si="9"/>
        <v>Na h-Eileanan Siar2019-20</v>
      </c>
      <c r="C188" s="3" t="s">
        <v>269</v>
      </c>
      <c r="D188" s="14" t="s">
        <v>290</v>
      </c>
      <c r="E188">
        <v>0</v>
      </c>
      <c r="F188">
        <v>0</v>
      </c>
      <c r="G188">
        <v>0</v>
      </c>
      <c r="H188">
        <v>0</v>
      </c>
      <c r="I188">
        <v>0</v>
      </c>
      <c r="J188">
        <v>0</v>
      </c>
      <c r="K188">
        <v>0</v>
      </c>
      <c r="L188">
        <v>0</v>
      </c>
      <c r="M188">
        <v>87</v>
      </c>
      <c r="N188">
        <v>0</v>
      </c>
    </row>
    <row r="189" spans="2:14" x14ac:dyDescent="0.25">
      <c r="B189" t="str">
        <f t="shared" si="9"/>
        <v>North Ayrshire2019-20</v>
      </c>
      <c r="C189" s="3" t="s">
        <v>21</v>
      </c>
      <c r="D189" s="14" t="s">
        <v>290</v>
      </c>
      <c r="E189">
        <v>0</v>
      </c>
      <c r="F189">
        <v>0</v>
      </c>
      <c r="G189">
        <v>0</v>
      </c>
      <c r="H189">
        <v>0</v>
      </c>
      <c r="I189">
        <v>0</v>
      </c>
      <c r="J189">
        <v>0</v>
      </c>
      <c r="K189">
        <v>0</v>
      </c>
      <c r="L189">
        <v>0</v>
      </c>
      <c r="M189">
        <v>13329</v>
      </c>
      <c r="N189">
        <v>0</v>
      </c>
    </row>
    <row r="190" spans="2:14" x14ac:dyDescent="0.25">
      <c r="B190" t="str">
        <f t="shared" si="9"/>
        <v>North Lanarkshire2019-20</v>
      </c>
      <c r="C190" s="3" t="s">
        <v>22</v>
      </c>
      <c r="D190" s="14" t="s">
        <v>290</v>
      </c>
      <c r="E190">
        <v>180</v>
      </c>
      <c r="F190">
        <v>663691</v>
      </c>
      <c r="G190">
        <v>0</v>
      </c>
      <c r="H190">
        <v>0</v>
      </c>
      <c r="I190">
        <v>1</v>
      </c>
      <c r="J190">
        <v>6645</v>
      </c>
      <c r="K190">
        <v>659</v>
      </c>
      <c r="L190">
        <v>0</v>
      </c>
      <c r="M190">
        <v>15484</v>
      </c>
      <c r="N190">
        <v>670336</v>
      </c>
    </row>
    <row r="191" spans="2:14" x14ac:dyDescent="0.25">
      <c r="B191" t="str">
        <f t="shared" si="9"/>
        <v>Orkney2019-20</v>
      </c>
      <c r="C191" s="3" t="s">
        <v>23</v>
      </c>
      <c r="D191" s="14" t="s">
        <v>290</v>
      </c>
      <c r="E191">
        <v>37</v>
      </c>
      <c r="F191">
        <v>20860</v>
      </c>
      <c r="G191">
        <v>0</v>
      </c>
      <c r="H191">
        <v>0</v>
      </c>
      <c r="I191">
        <v>0</v>
      </c>
      <c r="J191">
        <v>0</v>
      </c>
      <c r="K191">
        <v>1176</v>
      </c>
      <c r="L191">
        <v>35151</v>
      </c>
      <c r="M191">
        <v>2116</v>
      </c>
      <c r="N191">
        <v>56011</v>
      </c>
    </row>
    <row r="192" spans="2:14" x14ac:dyDescent="0.25">
      <c r="B192" t="str">
        <f t="shared" si="9"/>
        <v>Perth &amp; Kinross2019-20</v>
      </c>
      <c r="C192" s="3" t="s">
        <v>24</v>
      </c>
      <c r="D192" s="14" t="s">
        <v>290</v>
      </c>
      <c r="E192">
        <v>0</v>
      </c>
      <c r="F192">
        <v>0</v>
      </c>
      <c r="G192">
        <v>0</v>
      </c>
      <c r="H192">
        <v>0</v>
      </c>
      <c r="I192">
        <v>1</v>
      </c>
      <c r="J192">
        <v>6941</v>
      </c>
      <c r="K192">
        <v>135</v>
      </c>
      <c r="L192">
        <v>56723</v>
      </c>
      <c r="M192">
        <v>246</v>
      </c>
      <c r="N192">
        <v>63664</v>
      </c>
    </row>
    <row r="193" spans="2:14" x14ac:dyDescent="0.25">
      <c r="B193" t="str">
        <f t="shared" si="9"/>
        <v>Renfrewshire2019-20</v>
      </c>
      <c r="C193" s="3" t="s">
        <v>25</v>
      </c>
      <c r="D193" s="14" t="s">
        <v>290</v>
      </c>
      <c r="E193">
        <v>283</v>
      </c>
      <c r="F193">
        <v>60000</v>
      </c>
      <c r="G193">
        <v>0</v>
      </c>
      <c r="H193">
        <v>0</v>
      </c>
      <c r="I193">
        <v>1</v>
      </c>
      <c r="J193">
        <v>1000</v>
      </c>
      <c r="K193">
        <v>0</v>
      </c>
      <c r="L193">
        <v>0</v>
      </c>
      <c r="M193">
        <v>4266</v>
      </c>
      <c r="N193">
        <v>61000</v>
      </c>
    </row>
    <row r="194" spans="2:14" x14ac:dyDescent="0.25">
      <c r="B194" t="str">
        <f t="shared" si="9"/>
        <v>Scottish Borders, The2019-20</v>
      </c>
      <c r="C194" s="3" t="s">
        <v>26</v>
      </c>
      <c r="D194" s="14" t="s">
        <v>290</v>
      </c>
      <c r="E194" t="s">
        <v>272</v>
      </c>
      <c r="F194" t="s">
        <v>272</v>
      </c>
      <c r="G194" t="s">
        <v>272</v>
      </c>
      <c r="H194" t="s">
        <v>272</v>
      </c>
      <c r="I194">
        <v>8</v>
      </c>
      <c r="J194">
        <v>0</v>
      </c>
      <c r="K194" t="s">
        <v>272</v>
      </c>
      <c r="L194" t="s">
        <v>272</v>
      </c>
      <c r="M194">
        <v>71</v>
      </c>
      <c r="N194">
        <v>0</v>
      </c>
    </row>
    <row r="195" spans="2:14" x14ac:dyDescent="0.25">
      <c r="B195" t="str">
        <f t="shared" si="9"/>
        <v>Shetland2019-20</v>
      </c>
      <c r="C195" s="3" t="s">
        <v>27</v>
      </c>
      <c r="D195" s="14" t="s">
        <v>290</v>
      </c>
      <c r="E195">
        <v>0</v>
      </c>
      <c r="F195">
        <v>0</v>
      </c>
      <c r="G195">
        <v>0</v>
      </c>
      <c r="H195">
        <v>0</v>
      </c>
      <c r="I195">
        <v>0</v>
      </c>
      <c r="J195">
        <v>0</v>
      </c>
      <c r="K195">
        <v>0</v>
      </c>
      <c r="L195">
        <v>0</v>
      </c>
      <c r="M195">
        <v>96</v>
      </c>
      <c r="N195">
        <v>0</v>
      </c>
    </row>
    <row r="196" spans="2:14" x14ac:dyDescent="0.25">
      <c r="B196" t="str">
        <f t="shared" si="9"/>
        <v>South Ayrshire2019-20</v>
      </c>
      <c r="C196" s="3" t="s">
        <v>28</v>
      </c>
      <c r="D196" s="14" t="s">
        <v>290</v>
      </c>
      <c r="E196">
        <v>24</v>
      </c>
      <c r="F196">
        <v>74006</v>
      </c>
      <c r="G196">
        <v>0</v>
      </c>
      <c r="H196">
        <v>0</v>
      </c>
      <c r="I196">
        <v>0</v>
      </c>
      <c r="J196">
        <v>0</v>
      </c>
      <c r="K196">
        <v>0</v>
      </c>
      <c r="L196">
        <v>0</v>
      </c>
      <c r="M196">
        <v>4044</v>
      </c>
      <c r="N196">
        <v>74006</v>
      </c>
    </row>
    <row r="197" spans="2:14" x14ac:dyDescent="0.25">
      <c r="B197" t="str">
        <f t="shared" si="9"/>
        <v>South Lanarkshire2019-20</v>
      </c>
      <c r="C197" s="3" t="s">
        <v>29</v>
      </c>
      <c r="D197" s="14" t="s">
        <v>290</v>
      </c>
      <c r="E197">
        <v>0</v>
      </c>
      <c r="F197">
        <v>0</v>
      </c>
      <c r="G197">
        <v>0</v>
      </c>
      <c r="H197">
        <v>0</v>
      </c>
      <c r="I197">
        <v>0</v>
      </c>
      <c r="J197">
        <v>0</v>
      </c>
      <c r="K197">
        <v>0</v>
      </c>
      <c r="L197">
        <v>0</v>
      </c>
      <c r="M197">
        <v>8028</v>
      </c>
      <c r="N197">
        <v>0</v>
      </c>
    </row>
    <row r="198" spans="2:14" x14ac:dyDescent="0.25">
      <c r="B198" t="str">
        <f t="shared" si="9"/>
        <v>Stirling2019-20</v>
      </c>
      <c r="C198" s="3" t="s">
        <v>30</v>
      </c>
      <c r="D198" s="14" t="s">
        <v>290</v>
      </c>
      <c r="E198">
        <v>512</v>
      </c>
      <c r="F198">
        <v>82181</v>
      </c>
      <c r="G198">
        <v>0</v>
      </c>
      <c r="H198">
        <v>0</v>
      </c>
      <c r="I198">
        <v>0</v>
      </c>
      <c r="J198">
        <v>0</v>
      </c>
      <c r="K198">
        <v>0</v>
      </c>
      <c r="L198">
        <v>0</v>
      </c>
      <c r="M198">
        <v>1312</v>
      </c>
      <c r="N198">
        <v>82181</v>
      </c>
    </row>
    <row r="199" spans="2:14" x14ac:dyDescent="0.25">
      <c r="B199" t="str">
        <f t="shared" si="9"/>
        <v>West Dunbartonshire2019-20</v>
      </c>
      <c r="C199" s="3" t="s">
        <v>31</v>
      </c>
      <c r="D199" s="14" t="s">
        <v>290</v>
      </c>
      <c r="E199">
        <v>4</v>
      </c>
      <c r="F199">
        <v>26768</v>
      </c>
      <c r="G199">
        <v>0</v>
      </c>
      <c r="H199">
        <v>0</v>
      </c>
      <c r="I199">
        <v>0</v>
      </c>
      <c r="J199">
        <v>0</v>
      </c>
      <c r="K199">
        <v>0</v>
      </c>
      <c r="L199">
        <v>0</v>
      </c>
      <c r="M199">
        <v>1699</v>
      </c>
      <c r="N199">
        <v>26768</v>
      </c>
    </row>
    <row r="200" spans="2:14" x14ac:dyDescent="0.25">
      <c r="B200" t="str">
        <f t="shared" si="9"/>
        <v>West Lothian2019-20</v>
      </c>
      <c r="C200" s="3" t="s">
        <v>32</v>
      </c>
      <c r="D200" s="14" t="s">
        <v>290</v>
      </c>
      <c r="E200" t="s">
        <v>142</v>
      </c>
      <c r="F200" t="s">
        <v>142</v>
      </c>
      <c r="G200" t="s">
        <v>142</v>
      </c>
      <c r="H200" t="s">
        <v>142</v>
      </c>
      <c r="I200" t="s">
        <v>142</v>
      </c>
      <c r="J200" t="s">
        <v>142</v>
      </c>
      <c r="K200" t="s">
        <v>142</v>
      </c>
      <c r="L200" t="s">
        <v>142</v>
      </c>
      <c r="M200">
        <v>72</v>
      </c>
      <c r="N200">
        <v>0</v>
      </c>
    </row>
    <row r="201" spans="2:14" s="22" customFormat="1" x14ac:dyDescent="0.25">
      <c r="B201" s="25" t="str">
        <f>C201&amp;D201</f>
        <v>Scotland2019-20</v>
      </c>
      <c r="C201" s="26" t="s">
        <v>33</v>
      </c>
      <c r="D201" s="14" t="s">
        <v>290</v>
      </c>
      <c r="E201" s="25">
        <f t="shared" ref="E201:N201" si="10">SUM(E169:E200)</f>
        <v>2555</v>
      </c>
      <c r="F201" s="25">
        <f t="shared" si="10"/>
        <v>5714238.5099999998</v>
      </c>
      <c r="G201" s="25">
        <f t="shared" si="10"/>
        <v>3</v>
      </c>
      <c r="H201" s="25">
        <f t="shared" si="10"/>
        <v>8074</v>
      </c>
      <c r="I201" s="25">
        <f t="shared" si="10"/>
        <v>35</v>
      </c>
      <c r="J201" s="25">
        <f t="shared" si="10"/>
        <v>113173</v>
      </c>
      <c r="K201" s="25">
        <f t="shared" si="10"/>
        <v>3053</v>
      </c>
      <c r="L201" s="25">
        <f t="shared" si="10"/>
        <v>525839.4</v>
      </c>
      <c r="M201" s="25">
        <f t="shared" si="10"/>
        <v>452623</v>
      </c>
      <c r="N201" s="25">
        <f t="shared" si="10"/>
        <v>6361324.9100000001</v>
      </c>
    </row>
    <row r="202" spans="2:14" x14ac:dyDescent="0.25">
      <c r="B202" t="str">
        <f t="shared" ref="B202:B233" si="11">C202&amp;D202</f>
        <v>Aberdeen City2020-21</v>
      </c>
      <c r="C202" s="3" t="s">
        <v>1</v>
      </c>
      <c r="D202" s="14" t="s">
        <v>291</v>
      </c>
      <c r="E202">
        <v>0</v>
      </c>
      <c r="F202">
        <v>0</v>
      </c>
      <c r="G202">
        <v>0</v>
      </c>
      <c r="H202">
        <v>0</v>
      </c>
      <c r="I202">
        <v>32</v>
      </c>
      <c r="J202">
        <v>59699</v>
      </c>
      <c r="K202">
        <v>0</v>
      </c>
      <c r="L202">
        <v>0</v>
      </c>
      <c r="M202">
        <v>3183</v>
      </c>
      <c r="N202">
        <v>59699</v>
      </c>
    </row>
    <row r="203" spans="2:14" x14ac:dyDescent="0.25">
      <c r="B203" t="str">
        <f t="shared" si="11"/>
        <v>Aberdeenshire2020-21</v>
      </c>
      <c r="C203" s="3" t="s">
        <v>2</v>
      </c>
      <c r="D203" s="14" t="s">
        <v>291</v>
      </c>
      <c r="E203">
        <v>120</v>
      </c>
      <c r="F203">
        <v>16433</v>
      </c>
      <c r="G203">
        <v>1</v>
      </c>
      <c r="H203">
        <v>1950</v>
      </c>
      <c r="I203">
        <v>0</v>
      </c>
      <c r="J203">
        <v>0</v>
      </c>
      <c r="K203">
        <v>5</v>
      </c>
      <c r="L203">
        <v>2391</v>
      </c>
      <c r="M203">
        <v>1298</v>
      </c>
      <c r="N203">
        <v>20774</v>
      </c>
    </row>
    <row r="204" spans="2:14" x14ac:dyDescent="0.25">
      <c r="B204" t="str">
        <f t="shared" si="11"/>
        <v>Angus2020-21</v>
      </c>
      <c r="C204" s="3" t="s">
        <v>3</v>
      </c>
      <c r="D204" s="14" t="s">
        <v>291</v>
      </c>
      <c r="E204">
        <v>0</v>
      </c>
      <c r="F204">
        <v>0</v>
      </c>
      <c r="G204">
        <v>0</v>
      </c>
      <c r="H204">
        <v>0</v>
      </c>
      <c r="I204">
        <v>0</v>
      </c>
      <c r="J204">
        <v>0</v>
      </c>
      <c r="K204">
        <v>0</v>
      </c>
      <c r="L204">
        <v>0</v>
      </c>
      <c r="M204">
        <v>0</v>
      </c>
      <c r="N204">
        <v>0</v>
      </c>
    </row>
    <row r="205" spans="2:14" x14ac:dyDescent="0.25">
      <c r="B205" t="str">
        <f t="shared" si="11"/>
        <v>Argyll &amp; Bute2020-21</v>
      </c>
      <c r="C205" s="3" t="s">
        <v>4</v>
      </c>
      <c r="D205" s="14" t="s">
        <v>291</v>
      </c>
      <c r="E205">
        <v>33</v>
      </c>
      <c r="F205">
        <v>89515.209999999992</v>
      </c>
      <c r="G205">
        <v>0</v>
      </c>
      <c r="H205">
        <v>0</v>
      </c>
      <c r="I205">
        <v>0</v>
      </c>
      <c r="J205">
        <v>0</v>
      </c>
      <c r="K205">
        <v>0</v>
      </c>
      <c r="L205">
        <v>0</v>
      </c>
      <c r="M205">
        <v>29392</v>
      </c>
      <c r="N205">
        <v>89515.209999999992</v>
      </c>
    </row>
    <row r="206" spans="2:14" x14ac:dyDescent="0.25">
      <c r="B206" t="str">
        <f t="shared" si="11"/>
        <v>Clackmannanshire2020-21</v>
      </c>
      <c r="C206" s="3" t="s">
        <v>5</v>
      </c>
      <c r="D206" s="14" t="s">
        <v>291</v>
      </c>
      <c r="E206">
        <v>0</v>
      </c>
      <c r="F206">
        <v>0</v>
      </c>
      <c r="G206">
        <v>0</v>
      </c>
      <c r="H206">
        <v>0</v>
      </c>
      <c r="I206">
        <v>0</v>
      </c>
      <c r="J206">
        <v>0</v>
      </c>
      <c r="K206">
        <v>0</v>
      </c>
      <c r="L206">
        <v>0</v>
      </c>
      <c r="M206">
        <v>60</v>
      </c>
      <c r="N206">
        <v>0</v>
      </c>
    </row>
    <row r="207" spans="2:14" x14ac:dyDescent="0.25">
      <c r="B207" t="str">
        <f t="shared" si="11"/>
        <v>Dumfries &amp; Galloway2020-21</v>
      </c>
      <c r="C207" s="3" t="s">
        <v>6</v>
      </c>
      <c r="D207" s="14" t="s">
        <v>291</v>
      </c>
      <c r="E207">
        <v>0</v>
      </c>
      <c r="F207">
        <v>0</v>
      </c>
      <c r="G207">
        <v>0</v>
      </c>
      <c r="H207">
        <v>0</v>
      </c>
      <c r="I207">
        <v>0</v>
      </c>
      <c r="J207">
        <v>0</v>
      </c>
      <c r="K207">
        <v>0</v>
      </c>
      <c r="L207">
        <v>0</v>
      </c>
      <c r="M207">
        <v>62</v>
      </c>
      <c r="N207">
        <v>0</v>
      </c>
    </row>
    <row r="208" spans="2:14" x14ac:dyDescent="0.25">
      <c r="B208" t="str">
        <f t="shared" si="11"/>
        <v>Dundee City2020-21</v>
      </c>
      <c r="C208" s="3" t="s">
        <v>7</v>
      </c>
      <c r="D208" s="14" t="s">
        <v>291</v>
      </c>
      <c r="E208">
        <v>144</v>
      </c>
      <c r="F208">
        <v>288621</v>
      </c>
      <c r="G208">
        <v>0</v>
      </c>
      <c r="H208">
        <v>0</v>
      </c>
      <c r="I208">
        <v>0</v>
      </c>
      <c r="J208">
        <v>0</v>
      </c>
      <c r="K208">
        <v>157</v>
      </c>
      <c r="L208">
        <v>408033</v>
      </c>
      <c r="M208">
        <v>8836</v>
      </c>
      <c r="N208">
        <v>696654</v>
      </c>
    </row>
    <row r="209" spans="2:14" x14ac:dyDescent="0.25">
      <c r="B209" t="str">
        <f t="shared" si="11"/>
        <v>East Ayrshire2020-21</v>
      </c>
      <c r="C209" s="3" t="s">
        <v>8</v>
      </c>
      <c r="D209" s="14" t="s">
        <v>291</v>
      </c>
      <c r="E209">
        <v>0</v>
      </c>
      <c r="F209">
        <v>0</v>
      </c>
      <c r="G209">
        <v>0</v>
      </c>
      <c r="H209">
        <v>0</v>
      </c>
      <c r="I209">
        <v>0</v>
      </c>
      <c r="J209">
        <v>0</v>
      </c>
      <c r="K209">
        <v>0</v>
      </c>
      <c r="L209">
        <v>0</v>
      </c>
      <c r="M209">
        <v>0</v>
      </c>
      <c r="N209">
        <v>0</v>
      </c>
    </row>
    <row r="210" spans="2:14" x14ac:dyDescent="0.25">
      <c r="B210" t="str">
        <f t="shared" si="11"/>
        <v>East Dunbartonshire2020-21</v>
      </c>
      <c r="C210" s="3" t="s">
        <v>9</v>
      </c>
      <c r="D210" s="14" t="s">
        <v>291</v>
      </c>
      <c r="E210">
        <v>4</v>
      </c>
      <c r="F210">
        <v>5121</v>
      </c>
      <c r="G210">
        <v>0</v>
      </c>
      <c r="H210">
        <v>0</v>
      </c>
      <c r="I210">
        <v>0</v>
      </c>
      <c r="J210">
        <v>0</v>
      </c>
      <c r="K210">
        <v>0</v>
      </c>
      <c r="L210">
        <v>0</v>
      </c>
      <c r="M210">
        <v>4</v>
      </c>
      <c r="N210">
        <v>5121</v>
      </c>
    </row>
    <row r="211" spans="2:14" x14ac:dyDescent="0.25">
      <c r="B211" t="str">
        <f t="shared" si="11"/>
        <v>East Lothian2020-21</v>
      </c>
      <c r="C211" s="3" t="s">
        <v>10</v>
      </c>
      <c r="D211" s="14" t="s">
        <v>291</v>
      </c>
      <c r="E211">
        <v>0</v>
      </c>
      <c r="F211">
        <v>0</v>
      </c>
      <c r="G211">
        <v>0</v>
      </c>
      <c r="H211">
        <v>0</v>
      </c>
      <c r="I211">
        <v>0</v>
      </c>
      <c r="J211">
        <v>0</v>
      </c>
      <c r="K211">
        <v>0</v>
      </c>
      <c r="L211">
        <v>0</v>
      </c>
      <c r="M211">
        <v>0</v>
      </c>
      <c r="N211">
        <v>0</v>
      </c>
    </row>
    <row r="212" spans="2:14" x14ac:dyDescent="0.25">
      <c r="B212" t="str">
        <f t="shared" si="11"/>
        <v>East Renfrewshire2020-21</v>
      </c>
      <c r="C212" s="3" t="s">
        <v>11</v>
      </c>
      <c r="D212" s="14" t="s">
        <v>291</v>
      </c>
      <c r="E212">
        <v>4</v>
      </c>
      <c r="F212">
        <v>9312.41</v>
      </c>
      <c r="G212">
        <v>0</v>
      </c>
      <c r="H212">
        <v>0</v>
      </c>
      <c r="I212">
        <v>0</v>
      </c>
      <c r="J212">
        <v>0</v>
      </c>
      <c r="K212">
        <v>0</v>
      </c>
      <c r="L212">
        <v>0</v>
      </c>
      <c r="M212">
        <v>407</v>
      </c>
      <c r="N212">
        <v>9312.41</v>
      </c>
    </row>
    <row r="213" spans="2:14" x14ac:dyDescent="0.25">
      <c r="B213" s="50" t="str">
        <f t="shared" si="11"/>
        <v>Edinburgh, City of2020-21</v>
      </c>
      <c r="C213" s="48" t="s">
        <v>12</v>
      </c>
      <c r="D213" s="14" t="s">
        <v>291</v>
      </c>
      <c r="E213" s="50">
        <v>0</v>
      </c>
      <c r="F213" s="50">
        <v>0</v>
      </c>
      <c r="G213" s="50">
        <v>0</v>
      </c>
      <c r="H213" s="50">
        <v>0</v>
      </c>
      <c r="I213" s="50">
        <v>0</v>
      </c>
      <c r="J213" s="50">
        <v>0</v>
      </c>
      <c r="K213" s="50">
        <v>0</v>
      </c>
      <c r="L213" s="50">
        <v>0</v>
      </c>
      <c r="M213" s="50">
        <v>161212</v>
      </c>
      <c r="N213" s="50">
        <v>0</v>
      </c>
    </row>
    <row r="214" spans="2:14" x14ac:dyDescent="0.25">
      <c r="B214" t="str">
        <f t="shared" si="11"/>
        <v>Falkirk2020-21</v>
      </c>
      <c r="C214" s="3" t="s">
        <v>14</v>
      </c>
      <c r="D214" s="14" t="s">
        <v>291</v>
      </c>
      <c r="E214">
        <v>1</v>
      </c>
      <c r="F214">
        <v>0</v>
      </c>
      <c r="G214">
        <v>0</v>
      </c>
      <c r="H214">
        <v>0</v>
      </c>
      <c r="I214">
        <v>0</v>
      </c>
      <c r="J214">
        <v>0</v>
      </c>
      <c r="K214">
        <v>0</v>
      </c>
      <c r="L214">
        <v>0</v>
      </c>
      <c r="M214">
        <v>7106</v>
      </c>
      <c r="N214">
        <v>0</v>
      </c>
    </row>
    <row r="215" spans="2:14" x14ac:dyDescent="0.25">
      <c r="B215" t="str">
        <f t="shared" si="11"/>
        <v>Fife2020-21</v>
      </c>
      <c r="C215" s="3" t="s">
        <v>15</v>
      </c>
      <c r="D215" s="14" t="s">
        <v>291</v>
      </c>
      <c r="E215">
        <v>0</v>
      </c>
      <c r="F215">
        <v>0</v>
      </c>
      <c r="G215">
        <v>0</v>
      </c>
      <c r="H215">
        <v>0</v>
      </c>
      <c r="I215">
        <v>0</v>
      </c>
      <c r="J215">
        <v>0</v>
      </c>
      <c r="K215">
        <v>0</v>
      </c>
      <c r="L215">
        <v>0</v>
      </c>
      <c r="M215">
        <v>85</v>
      </c>
      <c r="N215">
        <v>0</v>
      </c>
    </row>
    <row r="216" spans="2:14" x14ac:dyDescent="0.25">
      <c r="B216" t="str">
        <f t="shared" si="11"/>
        <v>Glasgow City2020-21</v>
      </c>
      <c r="C216" s="3" t="s">
        <v>16</v>
      </c>
      <c r="D216" s="14" t="s">
        <v>291</v>
      </c>
      <c r="E216">
        <v>344</v>
      </c>
      <c r="F216">
        <v>3236602.35</v>
      </c>
      <c r="G216">
        <v>0</v>
      </c>
      <c r="H216">
        <v>0</v>
      </c>
      <c r="I216">
        <v>0</v>
      </c>
      <c r="J216">
        <v>0</v>
      </c>
      <c r="K216">
        <v>0</v>
      </c>
      <c r="L216">
        <v>0</v>
      </c>
      <c r="M216">
        <v>27998</v>
      </c>
      <c r="N216">
        <v>3236602.35</v>
      </c>
    </row>
    <row r="217" spans="2:14" x14ac:dyDescent="0.25">
      <c r="B217" t="str">
        <f t="shared" si="11"/>
        <v>Highland2020-21</v>
      </c>
      <c r="C217" s="3" t="s">
        <v>17</v>
      </c>
      <c r="D217" s="14" t="s">
        <v>291</v>
      </c>
      <c r="E217">
        <v>11</v>
      </c>
      <c r="F217">
        <v>76007</v>
      </c>
      <c r="G217">
        <v>0</v>
      </c>
      <c r="H217">
        <v>0</v>
      </c>
      <c r="I217">
        <v>0</v>
      </c>
      <c r="J217">
        <v>0</v>
      </c>
      <c r="K217">
        <v>0</v>
      </c>
      <c r="L217">
        <v>0</v>
      </c>
      <c r="M217">
        <v>1337</v>
      </c>
      <c r="N217">
        <v>76007</v>
      </c>
    </row>
    <row r="218" spans="2:14" x14ac:dyDescent="0.25">
      <c r="B218" t="str">
        <f t="shared" si="11"/>
        <v>Inverclyde2020-21</v>
      </c>
      <c r="C218" s="3" t="s">
        <v>18</v>
      </c>
      <c r="D218" s="14" t="s">
        <v>291</v>
      </c>
      <c r="E218">
        <v>0</v>
      </c>
      <c r="F218">
        <v>0</v>
      </c>
      <c r="G218">
        <v>0</v>
      </c>
      <c r="H218">
        <v>0</v>
      </c>
      <c r="I218">
        <v>4</v>
      </c>
      <c r="J218">
        <v>0</v>
      </c>
      <c r="K218">
        <v>0</v>
      </c>
      <c r="L218">
        <v>0</v>
      </c>
      <c r="M218">
        <v>3046</v>
      </c>
      <c r="N218">
        <v>0</v>
      </c>
    </row>
    <row r="219" spans="2:14" x14ac:dyDescent="0.25">
      <c r="B219" t="str">
        <f t="shared" si="11"/>
        <v>Midlothian2020-21</v>
      </c>
      <c r="C219" s="3" t="s">
        <v>19</v>
      </c>
      <c r="D219" s="14" t="s">
        <v>291</v>
      </c>
      <c r="E219">
        <v>0</v>
      </c>
      <c r="F219">
        <v>0</v>
      </c>
      <c r="G219">
        <v>0</v>
      </c>
      <c r="H219">
        <v>0</v>
      </c>
      <c r="I219">
        <v>0</v>
      </c>
      <c r="J219">
        <v>0</v>
      </c>
      <c r="K219">
        <v>0</v>
      </c>
      <c r="L219">
        <v>0</v>
      </c>
      <c r="M219">
        <v>0</v>
      </c>
      <c r="N219">
        <v>0</v>
      </c>
    </row>
    <row r="220" spans="2:14" x14ac:dyDescent="0.25">
      <c r="B220" t="str">
        <f t="shared" si="11"/>
        <v>Moray2020-21</v>
      </c>
      <c r="C220" s="3" t="s">
        <v>20</v>
      </c>
      <c r="D220" s="14" t="s">
        <v>291</v>
      </c>
      <c r="E220">
        <v>5</v>
      </c>
      <c r="F220">
        <v>46000</v>
      </c>
      <c r="G220">
        <v>0</v>
      </c>
      <c r="H220">
        <v>0</v>
      </c>
      <c r="I220">
        <v>0</v>
      </c>
      <c r="J220">
        <v>0</v>
      </c>
      <c r="K220">
        <v>0</v>
      </c>
      <c r="L220">
        <v>0</v>
      </c>
      <c r="M220">
        <v>182</v>
      </c>
      <c r="N220">
        <v>46000</v>
      </c>
    </row>
    <row r="221" spans="2:14" x14ac:dyDescent="0.25">
      <c r="B221" t="str">
        <f t="shared" si="11"/>
        <v>Na h-Eileanan Siar2020-21</v>
      </c>
      <c r="C221" s="3" t="s">
        <v>269</v>
      </c>
      <c r="D221" s="14" t="s">
        <v>291</v>
      </c>
      <c r="E221">
        <v>0</v>
      </c>
      <c r="F221">
        <v>0</v>
      </c>
      <c r="G221">
        <v>0</v>
      </c>
      <c r="H221">
        <v>0</v>
      </c>
      <c r="I221">
        <v>0</v>
      </c>
      <c r="J221">
        <v>0</v>
      </c>
      <c r="K221">
        <v>0</v>
      </c>
      <c r="L221">
        <v>0</v>
      </c>
      <c r="M221">
        <v>144</v>
      </c>
      <c r="N221">
        <v>0</v>
      </c>
    </row>
    <row r="222" spans="2:14" x14ac:dyDescent="0.25">
      <c r="B222" t="str">
        <f t="shared" si="11"/>
        <v>North Ayrshire2020-21</v>
      </c>
      <c r="C222" s="3" t="s">
        <v>21</v>
      </c>
      <c r="D222" s="14" t="s">
        <v>291</v>
      </c>
      <c r="E222">
        <v>0</v>
      </c>
      <c r="F222">
        <v>0</v>
      </c>
      <c r="G222">
        <v>0</v>
      </c>
      <c r="H222">
        <v>0</v>
      </c>
      <c r="I222">
        <v>1</v>
      </c>
      <c r="J222">
        <v>6000</v>
      </c>
      <c r="K222">
        <v>0</v>
      </c>
      <c r="L222">
        <v>0</v>
      </c>
      <c r="M222">
        <v>13506</v>
      </c>
      <c r="N222">
        <v>6000</v>
      </c>
    </row>
    <row r="223" spans="2:14" x14ac:dyDescent="0.25">
      <c r="B223" t="str">
        <f t="shared" si="11"/>
        <v>North Lanarkshire2020-21</v>
      </c>
      <c r="C223" s="3" t="s">
        <v>22</v>
      </c>
      <c r="D223" s="14" t="s">
        <v>291</v>
      </c>
      <c r="E223">
        <v>91</v>
      </c>
      <c r="F223">
        <v>335574</v>
      </c>
      <c r="G223">
        <v>0</v>
      </c>
      <c r="H223">
        <v>0</v>
      </c>
      <c r="I223">
        <v>0</v>
      </c>
      <c r="J223">
        <v>0</v>
      </c>
      <c r="K223">
        <v>107</v>
      </c>
      <c r="L223">
        <v>0</v>
      </c>
      <c r="M223">
        <v>9677</v>
      </c>
      <c r="N223">
        <v>335574</v>
      </c>
    </row>
    <row r="224" spans="2:14" x14ac:dyDescent="0.25">
      <c r="B224" t="str">
        <f t="shared" si="11"/>
        <v>Orkney2020-21</v>
      </c>
      <c r="C224" s="3" t="s">
        <v>23</v>
      </c>
      <c r="D224" s="14" t="s">
        <v>291</v>
      </c>
      <c r="E224">
        <v>21</v>
      </c>
      <c r="F224">
        <v>25395</v>
      </c>
      <c r="G224">
        <v>0</v>
      </c>
      <c r="H224">
        <v>0</v>
      </c>
      <c r="I224" t="s">
        <v>244</v>
      </c>
      <c r="J224" t="s">
        <v>244</v>
      </c>
      <c r="K224">
        <v>858</v>
      </c>
      <c r="L224">
        <v>28610</v>
      </c>
      <c r="M224">
        <v>1532</v>
      </c>
      <c r="N224">
        <v>54005</v>
      </c>
    </row>
    <row r="225" spans="2:14" x14ac:dyDescent="0.25">
      <c r="B225" t="str">
        <f t="shared" si="11"/>
        <v>Perth &amp; Kinross2020-21</v>
      </c>
      <c r="C225" s="3" t="s">
        <v>24</v>
      </c>
      <c r="D225" s="14" t="s">
        <v>291</v>
      </c>
      <c r="E225">
        <v>0</v>
      </c>
      <c r="F225">
        <v>0</v>
      </c>
      <c r="G225">
        <v>0</v>
      </c>
      <c r="H225">
        <v>0</v>
      </c>
      <c r="I225">
        <v>0</v>
      </c>
      <c r="J225">
        <v>0</v>
      </c>
      <c r="K225">
        <v>140</v>
      </c>
      <c r="L225">
        <v>61704</v>
      </c>
      <c r="M225">
        <v>222</v>
      </c>
      <c r="N225">
        <v>61704</v>
      </c>
    </row>
    <row r="226" spans="2:14" x14ac:dyDescent="0.25">
      <c r="B226" t="str">
        <f t="shared" si="11"/>
        <v>Renfrewshire2020-21</v>
      </c>
      <c r="C226" s="3" t="s">
        <v>25</v>
      </c>
      <c r="D226" s="14" t="s">
        <v>291</v>
      </c>
      <c r="E226">
        <v>25</v>
      </c>
      <c r="F226">
        <v>97000</v>
      </c>
      <c r="G226">
        <v>0</v>
      </c>
      <c r="H226">
        <v>0</v>
      </c>
      <c r="I226">
        <v>6</v>
      </c>
      <c r="J226">
        <v>27170</v>
      </c>
      <c r="K226">
        <v>0</v>
      </c>
      <c r="L226">
        <v>0</v>
      </c>
      <c r="M226">
        <v>2117</v>
      </c>
      <c r="N226">
        <v>124170</v>
      </c>
    </row>
    <row r="227" spans="2:14" x14ac:dyDescent="0.25">
      <c r="B227" t="str">
        <f t="shared" si="11"/>
        <v>Scottish Borders, The2020-21</v>
      </c>
      <c r="C227" s="3" t="s">
        <v>26</v>
      </c>
      <c r="D227" s="14" t="s">
        <v>291</v>
      </c>
      <c r="E227">
        <v>0</v>
      </c>
      <c r="F227">
        <v>0</v>
      </c>
      <c r="G227">
        <v>0</v>
      </c>
      <c r="H227">
        <v>0</v>
      </c>
      <c r="I227">
        <v>0</v>
      </c>
      <c r="J227">
        <v>0</v>
      </c>
      <c r="K227">
        <v>0</v>
      </c>
      <c r="L227">
        <v>0</v>
      </c>
      <c r="M227">
        <v>46</v>
      </c>
      <c r="N227">
        <v>0</v>
      </c>
    </row>
    <row r="228" spans="2:14" x14ac:dyDescent="0.25">
      <c r="B228" t="str">
        <f t="shared" si="11"/>
        <v>Shetland2020-21</v>
      </c>
      <c r="C228" s="3" t="s">
        <v>27</v>
      </c>
      <c r="D228" s="14" t="s">
        <v>291</v>
      </c>
      <c r="E228">
        <v>0</v>
      </c>
      <c r="F228">
        <v>0</v>
      </c>
      <c r="G228">
        <v>0</v>
      </c>
      <c r="H228">
        <v>0</v>
      </c>
      <c r="I228">
        <v>0</v>
      </c>
      <c r="J228">
        <v>0</v>
      </c>
      <c r="K228">
        <v>0</v>
      </c>
      <c r="L228">
        <v>0</v>
      </c>
      <c r="M228">
        <v>23</v>
      </c>
      <c r="N228">
        <v>0</v>
      </c>
    </row>
    <row r="229" spans="2:14" x14ac:dyDescent="0.25">
      <c r="B229" t="str">
        <f t="shared" si="11"/>
        <v>South Ayrshire2020-21</v>
      </c>
      <c r="C229" s="3" t="s">
        <v>28</v>
      </c>
      <c r="D229" s="14" t="s">
        <v>291</v>
      </c>
      <c r="E229">
        <v>19</v>
      </c>
      <c r="F229">
        <v>50075</v>
      </c>
      <c r="G229">
        <v>0</v>
      </c>
      <c r="H229">
        <v>0</v>
      </c>
      <c r="I229">
        <v>0</v>
      </c>
      <c r="J229">
        <v>0</v>
      </c>
      <c r="K229">
        <v>0</v>
      </c>
      <c r="L229">
        <v>0</v>
      </c>
      <c r="M229">
        <v>3925</v>
      </c>
      <c r="N229">
        <v>50075</v>
      </c>
    </row>
    <row r="230" spans="2:14" x14ac:dyDescent="0.25">
      <c r="B230" t="str">
        <f t="shared" si="11"/>
        <v>South Lanarkshire2020-21</v>
      </c>
      <c r="C230" s="3" t="s">
        <v>29</v>
      </c>
      <c r="D230" s="14" t="s">
        <v>291</v>
      </c>
      <c r="E230">
        <v>324</v>
      </c>
      <c r="F230">
        <v>417928.43</v>
      </c>
      <c r="G230">
        <v>0</v>
      </c>
      <c r="H230">
        <v>0</v>
      </c>
      <c r="I230">
        <v>0</v>
      </c>
      <c r="J230">
        <v>0</v>
      </c>
      <c r="K230">
        <v>0</v>
      </c>
      <c r="L230">
        <v>0</v>
      </c>
      <c r="M230">
        <v>7882</v>
      </c>
      <c r="N230">
        <v>417928.43</v>
      </c>
    </row>
    <row r="231" spans="2:14" x14ac:dyDescent="0.25">
      <c r="B231" t="str">
        <f t="shared" si="11"/>
        <v>Stirling2020-21</v>
      </c>
      <c r="C231" s="3" t="s">
        <v>30</v>
      </c>
      <c r="D231" s="14" t="s">
        <v>291</v>
      </c>
      <c r="E231">
        <v>235</v>
      </c>
      <c r="F231">
        <v>47957</v>
      </c>
      <c r="G231">
        <v>0</v>
      </c>
      <c r="H231">
        <v>0</v>
      </c>
      <c r="I231">
        <v>0</v>
      </c>
      <c r="J231">
        <v>0</v>
      </c>
      <c r="K231">
        <v>0</v>
      </c>
      <c r="L231">
        <v>0</v>
      </c>
      <c r="M231">
        <v>1070</v>
      </c>
      <c r="N231">
        <v>47957</v>
      </c>
    </row>
    <row r="232" spans="2:14" x14ac:dyDescent="0.25">
      <c r="B232" t="str">
        <f t="shared" si="11"/>
        <v>West Dunbartonshire2020-21</v>
      </c>
      <c r="C232" s="3" t="s">
        <v>31</v>
      </c>
      <c r="D232" s="14" t="s">
        <v>291</v>
      </c>
      <c r="E232">
        <v>2</v>
      </c>
      <c r="F232">
        <v>7456</v>
      </c>
      <c r="G232">
        <v>0</v>
      </c>
      <c r="H232">
        <v>0</v>
      </c>
      <c r="I232">
        <v>0</v>
      </c>
      <c r="J232">
        <v>0</v>
      </c>
      <c r="K232">
        <v>0</v>
      </c>
      <c r="L232">
        <v>0</v>
      </c>
      <c r="M232">
        <v>1409</v>
      </c>
      <c r="N232">
        <v>7456</v>
      </c>
    </row>
    <row r="233" spans="2:14" x14ac:dyDescent="0.25">
      <c r="B233" t="str">
        <f t="shared" si="11"/>
        <v>West Lothian2020-21</v>
      </c>
      <c r="C233" s="3" t="s">
        <v>32</v>
      </c>
      <c r="D233" s="14" t="s">
        <v>291</v>
      </c>
      <c r="E233">
        <v>0</v>
      </c>
      <c r="F233">
        <v>0</v>
      </c>
      <c r="G233">
        <v>0</v>
      </c>
      <c r="H233">
        <v>0</v>
      </c>
      <c r="I233">
        <v>0</v>
      </c>
      <c r="J233">
        <v>0</v>
      </c>
      <c r="K233">
        <v>0</v>
      </c>
      <c r="L233">
        <v>0</v>
      </c>
      <c r="M233">
        <v>955</v>
      </c>
      <c r="N233">
        <v>0</v>
      </c>
    </row>
    <row r="234" spans="2:14" s="22" customFormat="1" x14ac:dyDescent="0.25">
      <c r="B234" s="25" t="str">
        <f>C234&amp;D234</f>
        <v>Scotland2020-21</v>
      </c>
      <c r="C234" s="26" t="s">
        <v>33</v>
      </c>
      <c r="D234" s="14" t="s">
        <v>291</v>
      </c>
      <c r="E234" s="25">
        <f t="shared" ref="E234:N234" si="12">SUM(E202:E233)</f>
        <v>1383</v>
      </c>
      <c r="F234" s="25">
        <f t="shared" si="12"/>
        <v>4748997.4000000004</v>
      </c>
      <c r="G234" s="25">
        <f t="shared" si="12"/>
        <v>1</v>
      </c>
      <c r="H234" s="25">
        <f t="shared" si="12"/>
        <v>1950</v>
      </c>
      <c r="I234" s="25">
        <f t="shared" si="12"/>
        <v>43</v>
      </c>
      <c r="J234" s="25">
        <f t="shared" si="12"/>
        <v>92869</v>
      </c>
      <c r="K234" s="25">
        <f t="shared" si="12"/>
        <v>1267</v>
      </c>
      <c r="L234" s="25">
        <f t="shared" si="12"/>
        <v>500738</v>
      </c>
      <c r="M234" s="25">
        <f t="shared" si="12"/>
        <v>286716</v>
      </c>
      <c r="N234" s="25">
        <f t="shared" si="12"/>
        <v>5344554.4000000004</v>
      </c>
    </row>
    <row r="235" spans="2:14" x14ac:dyDescent="0.25">
      <c r="B235" s="25" t="str">
        <f t="shared" ref="B235:B267" si="13">C235&amp;D235</f>
        <v>Aberdeen City2021-22</v>
      </c>
      <c r="C235" t="s">
        <v>1</v>
      </c>
      <c r="D235" t="s">
        <v>295</v>
      </c>
      <c r="E235">
        <v>0</v>
      </c>
      <c r="F235">
        <v>0</v>
      </c>
      <c r="G235">
        <v>0</v>
      </c>
      <c r="H235">
        <v>0</v>
      </c>
      <c r="I235">
        <v>26</v>
      </c>
      <c r="J235">
        <v>43500</v>
      </c>
      <c r="K235">
        <v>0</v>
      </c>
      <c r="L235">
        <v>0</v>
      </c>
      <c r="M235">
        <v>2783</v>
      </c>
      <c r="N235">
        <v>43500</v>
      </c>
    </row>
    <row r="236" spans="2:14" x14ac:dyDescent="0.25">
      <c r="B236" s="25" t="str">
        <f t="shared" si="13"/>
        <v>Aberdeenshire2021-22</v>
      </c>
      <c r="C236" t="s">
        <v>2</v>
      </c>
      <c r="D236" t="s">
        <v>295</v>
      </c>
      <c r="E236">
        <v>147</v>
      </c>
      <c r="F236">
        <v>21002.94</v>
      </c>
      <c r="G236">
        <v>0</v>
      </c>
      <c r="H236">
        <v>0</v>
      </c>
      <c r="I236">
        <v>0</v>
      </c>
      <c r="J236">
        <v>0</v>
      </c>
      <c r="K236">
        <v>0</v>
      </c>
      <c r="L236">
        <v>0</v>
      </c>
      <c r="M236">
        <v>1691</v>
      </c>
      <c r="N236">
        <v>21002.94</v>
      </c>
    </row>
    <row r="237" spans="2:14" x14ac:dyDescent="0.25">
      <c r="B237" s="25" t="str">
        <f t="shared" si="13"/>
        <v>Angus2021-22</v>
      </c>
      <c r="C237" t="s">
        <v>3</v>
      </c>
      <c r="D237" t="s">
        <v>295</v>
      </c>
      <c r="E237">
        <v>0</v>
      </c>
      <c r="F237">
        <v>0</v>
      </c>
      <c r="G237">
        <v>0</v>
      </c>
      <c r="H237">
        <v>0</v>
      </c>
      <c r="I237">
        <v>0</v>
      </c>
      <c r="J237">
        <v>0</v>
      </c>
      <c r="K237">
        <v>0</v>
      </c>
      <c r="L237">
        <v>0</v>
      </c>
      <c r="M237">
        <v>0</v>
      </c>
      <c r="N237">
        <v>0</v>
      </c>
    </row>
    <row r="238" spans="2:14" x14ac:dyDescent="0.25">
      <c r="B238" s="25" t="str">
        <f t="shared" si="13"/>
        <v>Argyll &amp; Bute2021-22</v>
      </c>
      <c r="C238" t="s">
        <v>4</v>
      </c>
      <c r="D238" t="s">
        <v>295</v>
      </c>
      <c r="E238">
        <v>111</v>
      </c>
      <c r="F238">
        <v>65387</v>
      </c>
      <c r="G238">
        <v>0</v>
      </c>
      <c r="H238">
        <v>0</v>
      </c>
      <c r="I238">
        <v>0</v>
      </c>
      <c r="J238">
        <v>0</v>
      </c>
      <c r="K238">
        <v>0</v>
      </c>
      <c r="L238">
        <v>0</v>
      </c>
      <c r="M238">
        <v>7243</v>
      </c>
      <c r="N238">
        <v>65387</v>
      </c>
    </row>
    <row r="239" spans="2:14" x14ac:dyDescent="0.25">
      <c r="B239" s="25" t="str">
        <f t="shared" si="13"/>
        <v>Clackmannanshire2021-22</v>
      </c>
      <c r="C239" t="s">
        <v>5</v>
      </c>
      <c r="D239" t="s">
        <v>295</v>
      </c>
      <c r="E239">
        <v>0</v>
      </c>
      <c r="F239">
        <v>0</v>
      </c>
      <c r="G239">
        <v>0</v>
      </c>
      <c r="H239">
        <v>0</v>
      </c>
      <c r="I239">
        <v>0</v>
      </c>
      <c r="J239">
        <v>0</v>
      </c>
      <c r="K239">
        <v>0</v>
      </c>
      <c r="L239">
        <v>0</v>
      </c>
      <c r="M239">
        <v>80</v>
      </c>
      <c r="N239">
        <v>0</v>
      </c>
    </row>
    <row r="240" spans="2:14" x14ac:dyDescent="0.25">
      <c r="B240" s="25" t="str">
        <f t="shared" si="13"/>
        <v>Dumfries &amp; Galloway2021-22</v>
      </c>
      <c r="C240" t="s">
        <v>6</v>
      </c>
      <c r="D240" t="s">
        <v>295</v>
      </c>
      <c r="E240">
        <v>0</v>
      </c>
      <c r="F240">
        <v>0</v>
      </c>
      <c r="G240">
        <v>0</v>
      </c>
      <c r="H240">
        <v>0</v>
      </c>
      <c r="I240">
        <v>0</v>
      </c>
      <c r="J240">
        <v>0</v>
      </c>
      <c r="K240">
        <v>0</v>
      </c>
      <c r="L240">
        <v>0</v>
      </c>
      <c r="M240">
        <v>87</v>
      </c>
      <c r="N240">
        <v>0</v>
      </c>
    </row>
    <row r="241" spans="2:14" x14ac:dyDescent="0.25">
      <c r="B241" s="25" t="str">
        <f t="shared" si="13"/>
        <v>Dundee City2021-22</v>
      </c>
      <c r="C241" t="s">
        <v>7</v>
      </c>
      <c r="D241" t="s">
        <v>295</v>
      </c>
      <c r="E241">
        <v>133</v>
      </c>
      <c r="F241">
        <v>65458</v>
      </c>
      <c r="G241">
        <v>0</v>
      </c>
      <c r="H241">
        <v>0</v>
      </c>
      <c r="I241">
        <v>2</v>
      </c>
      <c r="J241">
        <v>19610</v>
      </c>
      <c r="K241">
        <v>203</v>
      </c>
      <c r="L241">
        <v>140213</v>
      </c>
      <c r="M241">
        <v>2803</v>
      </c>
      <c r="N241">
        <v>225281</v>
      </c>
    </row>
    <row r="242" spans="2:14" x14ac:dyDescent="0.25">
      <c r="B242" s="25" t="str">
        <f t="shared" si="13"/>
        <v>East Ayrshire2021-22</v>
      </c>
      <c r="C242" t="s">
        <v>8</v>
      </c>
      <c r="D242" t="s">
        <v>295</v>
      </c>
      <c r="E242">
        <v>0</v>
      </c>
      <c r="F242">
        <v>0</v>
      </c>
      <c r="G242">
        <v>0</v>
      </c>
      <c r="H242">
        <v>0</v>
      </c>
      <c r="I242">
        <v>0</v>
      </c>
      <c r="J242">
        <v>0</v>
      </c>
      <c r="K242">
        <v>0</v>
      </c>
      <c r="L242">
        <v>0</v>
      </c>
      <c r="M242">
        <v>0</v>
      </c>
      <c r="N242">
        <v>0</v>
      </c>
    </row>
    <row r="243" spans="2:14" x14ac:dyDescent="0.25">
      <c r="B243" s="25" t="str">
        <f t="shared" si="13"/>
        <v>East Dunbartonshire2021-22</v>
      </c>
      <c r="C243" t="s">
        <v>9</v>
      </c>
      <c r="D243" t="s">
        <v>295</v>
      </c>
      <c r="E243">
        <v>0</v>
      </c>
      <c r="F243">
        <v>0</v>
      </c>
      <c r="G243">
        <v>0</v>
      </c>
      <c r="H243">
        <v>0</v>
      </c>
      <c r="I243">
        <v>0</v>
      </c>
      <c r="J243">
        <v>0</v>
      </c>
      <c r="K243">
        <v>0</v>
      </c>
      <c r="L243">
        <v>0</v>
      </c>
      <c r="M243">
        <v>0</v>
      </c>
      <c r="N243">
        <v>0</v>
      </c>
    </row>
    <row r="244" spans="2:14" x14ac:dyDescent="0.25">
      <c r="B244" s="25" t="str">
        <f t="shared" si="13"/>
        <v>East Lothian2021-22</v>
      </c>
      <c r="C244" t="s">
        <v>10</v>
      </c>
      <c r="D244" t="s">
        <v>295</v>
      </c>
      <c r="E244">
        <v>0</v>
      </c>
      <c r="F244">
        <v>0</v>
      </c>
      <c r="G244">
        <v>0</v>
      </c>
      <c r="H244">
        <v>0</v>
      </c>
      <c r="I244">
        <v>0</v>
      </c>
      <c r="J244">
        <v>0</v>
      </c>
      <c r="K244">
        <v>0</v>
      </c>
      <c r="L244">
        <v>0</v>
      </c>
      <c r="M244">
        <v>0</v>
      </c>
      <c r="N244">
        <v>0</v>
      </c>
    </row>
    <row r="245" spans="2:14" x14ac:dyDescent="0.25">
      <c r="B245" s="25" t="str">
        <f t="shared" si="13"/>
        <v>East Renfrewshire2021-22</v>
      </c>
      <c r="C245" t="s">
        <v>11</v>
      </c>
      <c r="D245" t="s">
        <v>295</v>
      </c>
      <c r="E245">
        <v>0</v>
      </c>
      <c r="F245">
        <v>0</v>
      </c>
      <c r="G245">
        <v>0</v>
      </c>
      <c r="H245">
        <v>0</v>
      </c>
      <c r="I245">
        <v>0</v>
      </c>
      <c r="J245">
        <v>0</v>
      </c>
      <c r="K245">
        <v>0</v>
      </c>
      <c r="L245">
        <v>0</v>
      </c>
      <c r="M245">
        <v>958</v>
      </c>
      <c r="N245">
        <v>0</v>
      </c>
    </row>
    <row r="246" spans="2:14" x14ac:dyDescent="0.25">
      <c r="B246" s="25" t="str">
        <f t="shared" si="13"/>
        <v>Edinburgh, City of2021-22</v>
      </c>
      <c r="C246" t="s">
        <v>12</v>
      </c>
      <c r="D246" t="s">
        <v>295</v>
      </c>
      <c r="E246">
        <v>0</v>
      </c>
      <c r="F246">
        <v>0</v>
      </c>
      <c r="G246">
        <v>0</v>
      </c>
      <c r="H246">
        <v>0</v>
      </c>
      <c r="I246">
        <v>0</v>
      </c>
      <c r="J246">
        <v>0</v>
      </c>
      <c r="K246">
        <v>2746</v>
      </c>
      <c r="L246">
        <v>0</v>
      </c>
      <c r="M246">
        <v>129054</v>
      </c>
      <c r="N246">
        <v>0</v>
      </c>
    </row>
    <row r="247" spans="2:14" x14ac:dyDescent="0.25">
      <c r="B247" s="25" t="str">
        <f t="shared" si="13"/>
        <v>Falkirk2021-22</v>
      </c>
      <c r="C247" t="s">
        <v>14</v>
      </c>
      <c r="D247" t="s">
        <v>295</v>
      </c>
      <c r="E247">
        <v>0</v>
      </c>
      <c r="F247">
        <v>500</v>
      </c>
      <c r="G247">
        <v>0</v>
      </c>
      <c r="H247">
        <v>0</v>
      </c>
      <c r="I247">
        <v>0</v>
      </c>
      <c r="J247">
        <v>0</v>
      </c>
      <c r="K247">
        <v>0</v>
      </c>
      <c r="L247">
        <v>0</v>
      </c>
      <c r="M247">
        <v>12130</v>
      </c>
      <c r="N247">
        <v>500</v>
      </c>
    </row>
    <row r="248" spans="2:14" x14ac:dyDescent="0.25">
      <c r="B248" s="25" t="str">
        <f t="shared" si="13"/>
        <v>Fife2021-22</v>
      </c>
      <c r="C248" t="s">
        <v>15</v>
      </c>
      <c r="D248" t="s">
        <v>295</v>
      </c>
      <c r="E248">
        <v>0</v>
      </c>
      <c r="F248">
        <v>0</v>
      </c>
      <c r="G248">
        <v>0</v>
      </c>
      <c r="H248">
        <v>0</v>
      </c>
      <c r="I248">
        <v>0</v>
      </c>
      <c r="J248">
        <v>0</v>
      </c>
      <c r="K248">
        <v>0</v>
      </c>
      <c r="L248">
        <v>0</v>
      </c>
      <c r="M248">
        <v>70</v>
      </c>
      <c r="N248">
        <v>0</v>
      </c>
    </row>
    <row r="249" spans="2:14" x14ac:dyDescent="0.25">
      <c r="B249" s="25" t="str">
        <f t="shared" si="13"/>
        <v>Glasgow City2021-22</v>
      </c>
      <c r="C249" t="s">
        <v>16</v>
      </c>
      <c r="D249" t="s">
        <v>295</v>
      </c>
      <c r="E249">
        <v>467</v>
      </c>
      <c r="F249">
        <v>3073068.12</v>
      </c>
      <c r="G249">
        <v>0</v>
      </c>
      <c r="H249">
        <v>0</v>
      </c>
      <c r="I249">
        <v>0</v>
      </c>
      <c r="J249">
        <v>0</v>
      </c>
      <c r="K249">
        <v>0</v>
      </c>
      <c r="L249">
        <v>0</v>
      </c>
      <c r="M249">
        <v>33470</v>
      </c>
      <c r="N249">
        <v>3073068.12</v>
      </c>
    </row>
    <row r="250" spans="2:14" x14ac:dyDescent="0.25">
      <c r="B250" s="25" t="str">
        <f t="shared" si="13"/>
        <v>Highland2021-22</v>
      </c>
      <c r="C250" t="s">
        <v>17</v>
      </c>
      <c r="D250" t="s">
        <v>295</v>
      </c>
      <c r="E250">
        <v>14</v>
      </c>
      <c r="F250">
        <v>82672</v>
      </c>
      <c r="G250">
        <v>0</v>
      </c>
      <c r="H250">
        <v>0</v>
      </c>
      <c r="I250">
        <v>0</v>
      </c>
      <c r="J250">
        <v>0</v>
      </c>
      <c r="K250">
        <v>0</v>
      </c>
      <c r="L250">
        <v>0</v>
      </c>
      <c r="M250">
        <v>1040</v>
      </c>
      <c r="N250">
        <v>82672</v>
      </c>
    </row>
    <row r="251" spans="2:14" x14ac:dyDescent="0.25">
      <c r="B251" s="25" t="str">
        <f t="shared" si="13"/>
        <v>Inverclyde2021-22</v>
      </c>
      <c r="C251" t="s">
        <v>18</v>
      </c>
      <c r="D251" t="s">
        <v>295</v>
      </c>
      <c r="E251">
        <v>0</v>
      </c>
      <c r="F251">
        <v>0</v>
      </c>
      <c r="G251">
        <v>0</v>
      </c>
      <c r="H251">
        <v>0</v>
      </c>
      <c r="I251">
        <v>3</v>
      </c>
      <c r="J251">
        <v>0</v>
      </c>
      <c r="K251">
        <v>2</v>
      </c>
      <c r="L251">
        <v>2400</v>
      </c>
      <c r="M251">
        <v>4822</v>
      </c>
      <c r="N251">
        <v>2400</v>
      </c>
    </row>
    <row r="252" spans="2:14" x14ac:dyDescent="0.25">
      <c r="B252" s="25" t="str">
        <f t="shared" si="13"/>
        <v>Midlothian2021-22</v>
      </c>
      <c r="C252" t="s">
        <v>19</v>
      </c>
      <c r="D252" t="s">
        <v>295</v>
      </c>
      <c r="E252">
        <v>0</v>
      </c>
      <c r="F252">
        <v>0</v>
      </c>
      <c r="G252">
        <v>0</v>
      </c>
      <c r="H252">
        <v>0</v>
      </c>
      <c r="I252">
        <v>0</v>
      </c>
      <c r="J252">
        <v>0</v>
      </c>
      <c r="K252">
        <v>0</v>
      </c>
      <c r="L252">
        <v>0</v>
      </c>
      <c r="M252">
        <v>0</v>
      </c>
      <c r="N252">
        <v>0</v>
      </c>
    </row>
    <row r="253" spans="2:14" x14ac:dyDescent="0.25">
      <c r="B253" s="25" t="str">
        <f t="shared" si="13"/>
        <v>Moray2021-22</v>
      </c>
      <c r="C253" t="s">
        <v>20</v>
      </c>
      <c r="D253" t="s">
        <v>295</v>
      </c>
      <c r="E253">
        <v>23</v>
      </c>
      <c r="F253">
        <v>56000</v>
      </c>
      <c r="G253">
        <v>0</v>
      </c>
      <c r="H253">
        <v>0</v>
      </c>
      <c r="I253">
        <v>0</v>
      </c>
      <c r="J253">
        <v>0</v>
      </c>
      <c r="K253">
        <v>0</v>
      </c>
      <c r="L253">
        <v>0</v>
      </c>
      <c r="M253">
        <v>659</v>
      </c>
      <c r="N253">
        <v>56000</v>
      </c>
    </row>
    <row r="254" spans="2:14" x14ac:dyDescent="0.25">
      <c r="B254" s="25" t="str">
        <f t="shared" si="13"/>
        <v>Na h-Eileanan Siar2021-22</v>
      </c>
      <c r="C254" t="s">
        <v>269</v>
      </c>
      <c r="D254" t="s">
        <v>295</v>
      </c>
      <c r="E254">
        <v>0</v>
      </c>
      <c r="F254">
        <v>0</v>
      </c>
      <c r="G254">
        <v>0</v>
      </c>
      <c r="H254">
        <v>0</v>
      </c>
      <c r="I254">
        <v>0</v>
      </c>
      <c r="J254">
        <v>0</v>
      </c>
      <c r="K254">
        <v>0</v>
      </c>
      <c r="L254">
        <v>0</v>
      </c>
      <c r="M254">
        <v>100</v>
      </c>
      <c r="N254">
        <v>0</v>
      </c>
    </row>
    <row r="255" spans="2:14" x14ac:dyDescent="0.25">
      <c r="B255" s="25" t="str">
        <f t="shared" si="13"/>
        <v>North Ayrshire2021-22</v>
      </c>
      <c r="C255" t="s">
        <v>21</v>
      </c>
      <c r="D255" t="s">
        <v>295</v>
      </c>
      <c r="E255">
        <v>0</v>
      </c>
      <c r="F255">
        <v>0</v>
      </c>
      <c r="G255">
        <v>0</v>
      </c>
      <c r="H255">
        <v>0</v>
      </c>
      <c r="I255">
        <v>3</v>
      </c>
      <c r="J255">
        <v>2582</v>
      </c>
      <c r="K255">
        <v>0</v>
      </c>
      <c r="L255">
        <v>0</v>
      </c>
      <c r="M255">
        <v>10901</v>
      </c>
      <c r="N255">
        <v>2582</v>
      </c>
    </row>
    <row r="256" spans="2:14" x14ac:dyDescent="0.25">
      <c r="B256" s="25" t="str">
        <f t="shared" si="13"/>
        <v>North Lanarkshire2021-22</v>
      </c>
      <c r="C256" t="s">
        <v>22</v>
      </c>
      <c r="D256" t="s">
        <v>295</v>
      </c>
      <c r="E256">
        <v>15</v>
      </c>
      <c r="F256">
        <v>57147</v>
      </c>
      <c r="G256">
        <v>0</v>
      </c>
      <c r="H256">
        <v>0</v>
      </c>
      <c r="I256">
        <v>0</v>
      </c>
      <c r="J256">
        <v>0</v>
      </c>
      <c r="K256">
        <v>104</v>
      </c>
      <c r="L256">
        <v>0</v>
      </c>
      <c r="M256">
        <v>11891</v>
      </c>
      <c r="N256">
        <v>57147</v>
      </c>
    </row>
    <row r="257" spans="2:14" x14ac:dyDescent="0.25">
      <c r="B257" s="25" t="str">
        <f t="shared" si="13"/>
        <v>Orkney2021-22</v>
      </c>
      <c r="C257" t="s">
        <v>23</v>
      </c>
      <c r="D257" t="s">
        <v>295</v>
      </c>
      <c r="E257">
        <v>93</v>
      </c>
      <c r="F257">
        <v>34403</v>
      </c>
      <c r="G257">
        <v>0</v>
      </c>
      <c r="H257">
        <v>0</v>
      </c>
      <c r="I257">
        <v>0</v>
      </c>
      <c r="J257">
        <v>0</v>
      </c>
      <c r="K257">
        <v>1086</v>
      </c>
      <c r="L257">
        <v>78901</v>
      </c>
      <c r="M257">
        <v>1855</v>
      </c>
      <c r="N257">
        <v>113304</v>
      </c>
    </row>
    <row r="258" spans="2:14" x14ac:dyDescent="0.25">
      <c r="B258" s="25" t="str">
        <f t="shared" si="13"/>
        <v>Perth &amp; Kinross2021-22</v>
      </c>
      <c r="C258" t="s">
        <v>24</v>
      </c>
      <c r="D258" t="s">
        <v>295</v>
      </c>
      <c r="E258">
        <v>0</v>
      </c>
      <c r="F258">
        <v>0</v>
      </c>
      <c r="G258">
        <v>0</v>
      </c>
      <c r="H258">
        <v>0</v>
      </c>
      <c r="I258">
        <v>50</v>
      </c>
      <c r="J258">
        <v>0</v>
      </c>
      <c r="K258">
        <v>137</v>
      </c>
      <c r="L258">
        <v>75417</v>
      </c>
      <c r="M258">
        <v>459</v>
      </c>
      <c r="N258">
        <v>75417</v>
      </c>
    </row>
    <row r="259" spans="2:14" x14ac:dyDescent="0.25">
      <c r="B259" s="25" t="str">
        <f t="shared" si="13"/>
        <v>Renfrewshire2021-22</v>
      </c>
      <c r="C259" t="s">
        <v>25</v>
      </c>
      <c r="D259" t="s">
        <v>295</v>
      </c>
      <c r="E259">
        <v>8</v>
      </c>
      <c r="F259">
        <v>12000</v>
      </c>
      <c r="G259">
        <v>0</v>
      </c>
      <c r="H259">
        <v>0</v>
      </c>
      <c r="I259">
        <v>10</v>
      </c>
      <c r="J259">
        <v>43286</v>
      </c>
      <c r="K259">
        <v>0</v>
      </c>
      <c r="L259">
        <v>0</v>
      </c>
      <c r="M259">
        <v>1468</v>
      </c>
      <c r="N259">
        <v>55286</v>
      </c>
    </row>
    <row r="260" spans="2:14" x14ac:dyDescent="0.25">
      <c r="B260" s="25" t="str">
        <f t="shared" si="13"/>
        <v>Scottish Borders, The2021-22</v>
      </c>
      <c r="C260" t="s">
        <v>26</v>
      </c>
      <c r="D260" t="s">
        <v>295</v>
      </c>
      <c r="E260">
        <v>0</v>
      </c>
      <c r="F260">
        <v>0</v>
      </c>
      <c r="G260">
        <v>0</v>
      </c>
      <c r="H260">
        <v>0</v>
      </c>
      <c r="I260">
        <v>0</v>
      </c>
      <c r="J260">
        <v>0</v>
      </c>
      <c r="K260">
        <v>0</v>
      </c>
      <c r="L260">
        <v>0</v>
      </c>
      <c r="M260">
        <v>38</v>
      </c>
      <c r="N260">
        <v>0</v>
      </c>
    </row>
    <row r="261" spans="2:14" x14ac:dyDescent="0.25">
      <c r="B261" s="25" t="str">
        <f t="shared" si="13"/>
        <v>Shetland2021-22</v>
      </c>
      <c r="C261" t="s">
        <v>27</v>
      </c>
      <c r="D261" t="s">
        <v>295</v>
      </c>
      <c r="E261">
        <v>0</v>
      </c>
      <c r="F261">
        <v>0</v>
      </c>
      <c r="G261">
        <v>0</v>
      </c>
      <c r="H261">
        <v>0</v>
      </c>
      <c r="I261">
        <v>0</v>
      </c>
      <c r="J261">
        <v>0</v>
      </c>
      <c r="K261">
        <v>0</v>
      </c>
      <c r="L261">
        <v>0</v>
      </c>
      <c r="M261">
        <v>70</v>
      </c>
      <c r="N261">
        <v>0</v>
      </c>
    </row>
    <row r="262" spans="2:14" x14ac:dyDescent="0.25">
      <c r="B262" s="25" t="str">
        <f t="shared" si="13"/>
        <v>South Ayrshire2021-22</v>
      </c>
      <c r="C262" t="s">
        <v>28</v>
      </c>
      <c r="D262" t="s">
        <v>295</v>
      </c>
      <c r="E262">
        <v>49</v>
      </c>
      <c r="F262">
        <v>104436</v>
      </c>
      <c r="G262">
        <v>0</v>
      </c>
      <c r="H262">
        <v>0</v>
      </c>
      <c r="I262">
        <v>0</v>
      </c>
      <c r="J262">
        <v>0</v>
      </c>
      <c r="K262">
        <v>0</v>
      </c>
      <c r="L262">
        <v>0</v>
      </c>
      <c r="M262">
        <v>3143</v>
      </c>
      <c r="N262">
        <v>104436</v>
      </c>
    </row>
    <row r="263" spans="2:14" x14ac:dyDescent="0.25">
      <c r="B263" s="25" t="str">
        <f t="shared" si="13"/>
        <v>South Lanarkshire2021-22</v>
      </c>
      <c r="C263" t="s">
        <v>29</v>
      </c>
      <c r="D263" t="s">
        <v>295</v>
      </c>
      <c r="E263">
        <v>350</v>
      </c>
      <c r="F263">
        <v>122674.98</v>
      </c>
      <c r="G263">
        <v>0</v>
      </c>
      <c r="H263">
        <v>0</v>
      </c>
      <c r="I263">
        <v>0</v>
      </c>
      <c r="J263">
        <v>0</v>
      </c>
      <c r="K263">
        <v>0</v>
      </c>
      <c r="L263">
        <v>0</v>
      </c>
      <c r="M263">
        <v>8626</v>
      </c>
      <c r="N263">
        <v>122674.98</v>
      </c>
    </row>
    <row r="264" spans="2:14" x14ac:dyDescent="0.25">
      <c r="B264" s="25" t="str">
        <f t="shared" si="13"/>
        <v>Stirling2021-22</v>
      </c>
      <c r="C264" t="s">
        <v>30</v>
      </c>
      <c r="D264" t="s">
        <v>295</v>
      </c>
      <c r="E264">
        <v>343</v>
      </c>
      <c r="F264">
        <v>102962</v>
      </c>
      <c r="G264">
        <v>0</v>
      </c>
      <c r="H264">
        <v>0</v>
      </c>
      <c r="I264">
        <v>0</v>
      </c>
      <c r="J264">
        <v>0</v>
      </c>
      <c r="K264">
        <v>0</v>
      </c>
      <c r="L264">
        <v>0</v>
      </c>
      <c r="M264">
        <v>1283</v>
      </c>
      <c r="N264">
        <v>102962</v>
      </c>
    </row>
    <row r="265" spans="2:14" x14ac:dyDescent="0.25">
      <c r="B265" s="25" t="str">
        <f t="shared" si="13"/>
        <v>West Dunbartonshire2021-22</v>
      </c>
      <c r="C265" t="s">
        <v>31</v>
      </c>
      <c r="D265" t="s">
        <v>295</v>
      </c>
      <c r="E265">
        <v>5</v>
      </c>
      <c r="F265">
        <v>23067</v>
      </c>
      <c r="G265">
        <v>0</v>
      </c>
      <c r="H265">
        <v>0</v>
      </c>
      <c r="I265">
        <v>0</v>
      </c>
      <c r="J265">
        <v>0</v>
      </c>
      <c r="K265">
        <v>0</v>
      </c>
      <c r="L265">
        <v>0</v>
      </c>
      <c r="M265">
        <v>1054</v>
      </c>
      <c r="N265">
        <v>23067</v>
      </c>
    </row>
    <row r="266" spans="2:14" x14ac:dyDescent="0.25">
      <c r="B266" s="25" t="str">
        <f t="shared" si="13"/>
        <v>West Lothian2021-22</v>
      </c>
      <c r="C266" t="s">
        <v>32</v>
      </c>
      <c r="D266" t="s">
        <v>295</v>
      </c>
      <c r="E266">
        <v>0</v>
      </c>
      <c r="F266">
        <v>0</v>
      </c>
      <c r="G266">
        <v>0</v>
      </c>
      <c r="H266">
        <v>0</v>
      </c>
      <c r="I266">
        <v>0</v>
      </c>
      <c r="J266">
        <v>0</v>
      </c>
      <c r="K266">
        <v>0</v>
      </c>
      <c r="L266">
        <v>0</v>
      </c>
      <c r="M266">
        <v>1021</v>
      </c>
      <c r="N266">
        <v>0</v>
      </c>
    </row>
    <row r="267" spans="2:14" x14ac:dyDescent="0.25">
      <c r="B267" s="25" t="str">
        <f t="shared" si="13"/>
        <v>Scotland2021-22</v>
      </c>
      <c r="C267" t="s">
        <v>33</v>
      </c>
      <c r="D267" t="s">
        <v>295</v>
      </c>
      <c r="E267" s="25">
        <f t="shared" ref="E267:N267" si="14">SUM(E235:E266)</f>
        <v>1758</v>
      </c>
      <c r="F267" s="25">
        <f t="shared" si="14"/>
        <v>3820778.04</v>
      </c>
      <c r="G267" s="25">
        <f t="shared" si="14"/>
        <v>0</v>
      </c>
      <c r="H267" s="25">
        <f t="shared" si="14"/>
        <v>0</v>
      </c>
      <c r="I267" s="25">
        <f t="shared" si="14"/>
        <v>94</v>
      </c>
      <c r="J267" s="25">
        <f t="shared" si="14"/>
        <v>108978</v>
      </c>
      <c r="K267" s="25">
        <f t="shared" si="14"/>
        <v>4278</v>
      </c>
      <c r="L267" s="25">
        <f t="shared" si="14"/>
        <v>296931</v>
      </c>
      <c r="M267" s="25">
        <f t="shared" si="14"/>
        <v>238799</v>
      </c>
      <c r="N267" s="25">
        <f t="shared" si="14"/>
        <v>4226687.04</v>
      </c>
    </row>
    <row r="268" spans="2:14" x14ac:dyDescent="0.25">
      <c r="B268" s="25" t="str">
        <f t="shared" ref="B268:B300" si="15">C268&amp;D268</f>
        <v>Aberdeen City2022-23</v>
      </c>
      <c r="C268" t="s">
        <v>1</v>
      </c>
      <c r="D268" t="s">
        <v>296</v>
      </c>
      <c r="E268" s="61">
        <v>0</v>
      </c>
      <c r="F268" s="61">
        <v>0</v>
      </c>
      <c r="G268" s="61">
        <v>0</v>
      </c>
      <c r="H268" s="61">
        <v>0</v>
      </c>
      <c r="I268" s="61">
        <v>15</v>
      </c>
      <c r="J268" s="61">
        <v>41167.24</v>
      </c>
      <c r="K268" s="61">
        <v>0</v>
      </c>
      <c r="L268" s="61">
        <v>0</v>
      </c>
      <c r="M268" s="61">
        <v>2378</v>
      </c>
      <c r="N268" s="61">
        <v>41167.24</v>
      </c>
    </row>
    <row r="269" spans="2:14" x14ac:dyDescent="0.25">
      <c r="B269" s="25" t="str">
        <f t="shared" si="15"/>
        <v>Aberdeenshire2022-23</v>
      </c>
      <c r="C269" t="s">
        <v>2</v>
      </c>
      <c r="D269" t="s">
        <v>296</v>
      </c>
      <c r="E269" s="61">
        <v>56</v>
      </c>
      <c r="F269" s="61">
        <v>10898</v>
      </c>
      <c r="G269" s="61">
        <v>0</v>
      </c>
      <c r="H269" s="61">
        <v>0</v>
      </c>
      <c r="I269" s="61">
        <v>0</v>
      </c>
      <c r="J269" s="61">
        <v>0</v>
      </c>
      <c r="K269" s="61">
        <v>1</v>
      </c>
      <c r="L269" s="61">
        <v>1590</v>
      </c>
      <c r="M269" s="61">
        <v>2015</v>
      </c>
      <c r="N269" s="61">
        <v>12488</v>
      </c>
    </row>
    <row r="270" spans="2:14" x14ac:dyDescent="0.25">
      <c r="B270" s="25" t="str">
        <f t="shared" si="15"/>
        <v>Angus2022-23</v>
      </c>
      <c r="C270" t="s">
        <v>3</v>
      </c>
      <c r="D270" t="s">
        <v>296</v>
      </c>
      <c r="E270" s="61">
        <v>0</v>
      </c>
      <c r="F270" s="61">
        <v>0</v>
      </c>
      <c r="G270" s="61">
        <v>0</v>
      </c>
      <c r="H270" s="61">
        <v>0</v>
      </c>
      <c r="I270" s="61">
        <v>0</v>
      </c>
      <c r="J270" s="61">
        <v>0</v>
      </c>
      <c r="K270" s="61">
        <v>0</v>
      </c>
      <c r="L270" s="61">
        <v>0</v>
      </c>
      <c r="M270" s="61">
        <v>0</v>
      </c>
      <c r="N270" s="61">
        <v>0</v>
      </c>
    </row>
    <row r="271" spans="2:14" x14ac:dyDescent="0.25">
      <c r="B271" s="25" t="str">
        <f t="shared" si="15"/>
        <v>Argyll &amp; Bute2022-23</v>
      </c>
      <c r="C271" t="s">
        <v>4</v>
      </c>
      <c r="D271" t="s">
        <v>296</v>
      </c>
      <c r="E271" s="61">
        <v>28</v>
      </c>
      <c r="F271" s="61">
        <v>400670.65</v>
      </c>
      <c r="G271" s="61">
        <v>0</v>
      </c>
      <c r="H271" s="61">
        <v>0</v>
      </c>
      <c r="I271" s="61">
        <v>0</v>
      </c>
      <c r="J271" s="61">
        <v>0</v>
      </c>
      <c r="K271" s="61">
        <v>0</v>
      </c>
      <c r="L271" s="61">
        <v>0</v>
      </c>
      <c r="M271" s="61">
        <v>4099</v>
      </c>
      <c r="N271" s="61">
        <v>400670.65</v>
      </c>
    </row>
    <row r="272" spans="2:14" x14ac:dyDescent="0.25">
      <c r="B272" s="25" t="str">
        <f t="shared" si="15"/>
        <v>Clackmannanshire2022-23</v>
      </c>
      <c r="C272" t="s">
        <v>5</v>
      </c>
      <c r="D272" t="s">
        <v>296</v>
      </c>
      <c r="E272" s="61">
        <v>0</v>
      </c>
      <c r="F272" s="61">
        <v>0</v>
      </c>
      <c r="G272" s="61">
        <v>0</v>
      </c>
      <c r="H272" s="61">
        <v>0</v>
      </c>
      <c r="I272" s="61">
        <v>0</v>
      </c>
      <c r="J272" s="61">
        <v>0</v>
      </c>
      <c r="K272" s="61">
        <v>0</v>
      </c>
      <c r="L272" s="61">
        <v>0</v>
      </c>
      <c r="M272" s="61">
        <v>180</v>
      </c>
      <c r="N272" s="61">
        <v>0</v>
      </c>
    </row>
    <row r="273" spans="2:14" x14ac:dyDescent="0.25">
      <c r="B273" s="25" t="str">
        <f t="shared" si="15"/>
        <v>Dumfries &amp; Galloway2022-23</v>
      </c>
      <c r="C273" t="s">
        <v>6</v>
      </c>
      <c r="D273" t="s">
        <v>296</v>
      </c>
      <c r="E273" s="61">
        <v>0</v>
      </c>
      <c r="F273" s="61">
        <v>0</v>
      </c>
      <c r="G273" s="61">
        <v>0</v>
      </c>
      <c r="H273" s="61">
        <v>0</v>
      </c>
      <c r="I273" s="61">
        <v>0</v>
      </c>
      <c r="J273" s="61">
        <v>0</v>
      </c>
      <c r="K273" s="61">
        <v>0</v>
      </c>
      <c r="L273" s="61">
        <v>0</v>
      </c>
      <c r="M273" s="61">
        <v>74</v>
      </c>
      <c r="N273" s="61">
        <v>0</v>
      </c>
    </row>
    <row r="274" spans="2:14" x14ac:dyDescent="0.25">
      <c r="B274" s="25" t="str">
        <f t="shared" si="15"/>
        <v>Dundee City2022-23</v>
      </c>
      <c r="C274" t="s">
        <v>7</v>
      </c>
      <c r="D274" t="s">
        <v>296</v>
      </c>
      <c r="E274" s="61">
        <v>56</v>
      </c>
      <c r="F274" s="61">
        <v>110885</v>
      </c>
      <c r="G274" s="61">
        <v>0</v>
      </c>
      <c r="H274" s="61">
        <v>0</v>
      </c>
      <c r="I274" s="61">
        <v>0</v>
      </c>
      <c r="J274" s="61">
        <v>0</v>
      </c>
      <c r="K274" s="61">
        <v>109</v>
      </c>
      <c r="L274" s="61">
        <v>88153</v>
      </c>
      <c r="M274" s="61">
        <v>2321</v>
      </c>
      <c r="N274" s="61">
        <v>199038</v>
      </c>
    </row>
    <row r="275" spans="2:14" x14ac:dyDescent="0.25">
      <c r="B275" s="25" t="str">
        <f t="shared" si="15"/>
        <v>East Ayrshire2022-23</v>
      </c>
      <c r="C275" t="s">
        <v>8</v>
      </c>
      <c r="D275" t="s">
        <v>296</v>
      </c>
      <c r="E275" s="61">
        <v>0</v>
      </c>
      <c r="F275" s="61">
        <v>0</v>
      </c>
      <c r="G275" s="61">
        <v>0</v>
      </c>
      <c r="H275" s="61">
        <v>0</v>
      </c>
      <c r="I275" s="61">
        <v>0</v>
      </c>
      <c r="J275" s="61">
        <v>0</v>
      </c>
      <c r="K275" s="61">
        <v>0</v>
      </c>
      <c r="L275" s="61">
        <v>0</v>
      </c>
      <c r="M275" s="61">
        <v>0</v>
      </c>
      <c r="N275" s="61">
        <v>0</v>
      </c>
    </row>
    <row r="276" spans="2:14" x14ac:dyDescent="0.25">
      <c r="B276" s="25" t="str">
        <f t="shared" si="15"/>
        <v>East Dunbartonshire2022-23</v>
      </c>
      <c r="C276" t="s">
        <v>9</v>
      </c>
      <c r="D276" t="s">
        <v>296</v>
      </c>
      <c r="E276" s="61">
        <v>19</v>
      </c>
      <c r="F276" s="61">
        <v>55821.93</v>
      </c>
      <c r="G276" s="61">
        <v>0</v>
      </c>
      <c r="H276" s="61">
        <v>0</v>
      </c>
      <c r="I276" s="61">
        <v>0</v>
      </c>
      <c r="J276" s="61">
        <v>0</v>
      </c>
      <c r="K276" s="61">
        <v>1</v>
      </c>
      <c r="L276" s="61">
        <v>540</v>
      </c>
      <c r="M276" s="61">
        <v>20</v>
      </c>
      <c r="N276" s="61">
        <v>56361.93</v>
      </c>
    </row>
    <row r="277" spans="2:14" x14ac:dyDescent="0.25">
      <c r="B277" s="25" t="str">
        <f t="shared" si="15"/>
        <v>East Lothian2022-23</v>
      </c>
      <c r="C277" t="s">
        <v>10</v>
      </c>
      <c r="D277" t="s">
        <v>296</v>
      </c>
      <c r="E277" s="61">
        <v>0</v>
      </c>
      <c r="F277" s="61">
        <v>0</v>
      </c>
      <c r="G277" s="61">
        <v>0</v>
      </c>
      <c r="H277" s="61">
        <v>0</v>
      </c>
      <c r="I277" s="61">
        <v>0</v>
      </c>
      <c r="J277" s="61">
        <v>0</v>
      </c>
      <c r="K277" s="61">
        <v>0</v>
      </c>
      <c r="L277" s="61">
        <v>0</v>
      </c>
      <c r="M277" s="61">
        <v>0</v>
      </c>
      <c r="N277" s="61">
        <v>0</v>
      </c>
    </row>
    <row r="278" spans="2:14" x14ac:dyDescent="0.25">
      <c r="B278" s="25" t="str">
        <f t="shared" si="15"/>
        <v>East Renfrewshire2022-23</v>
      </c>
      <c r="C278" t="s">
        <v>11</v>
      </c>
      <c r="D278" t="s">
        <v>296</v>
      </c>
      <c r="E278" s="61">
        <v>7</v>
      </c>
      <c r="F278" s="61">
        <v>21064.27</v>
      </c>
      <c r="G278" s="61">
        <v>0</v>
      </c>
      <c r="H278" s="61">
        <v>0</v>
      </c>
      <c r="I278" s="61">
        <v>0</v>
      </c>
      <c r="J278" s="61">
        <v>0</v>
      </c>
      <c r="K278" s="61">
        <v>0</v>
      </c>
      <c r="L278" s="61">
        <v>0</v>
      </c>
      <c r="M278" s="61">
        <v>703</v>
      </c>
      <c r="N278" s="61">
        <v>21064.27</v>
      </c>
    </row>
    <row r="279" spans="2:14" x14ac:dyDescent="0.25">
      <c r="B279" s="25" t="str">
        <f t="shared" si="15"/>
        <v>Edinburgh, City of2022-23</v>
      </c>
      <c r="C279" t="s">
        <v>12</v>
      </c>
      <c r="D279" t="s">
        <v>296</v>
      </c>
      <c r="E279" s="61">
        <v>0</v>
      </c>
      <c r="F279" s="61">
        <v>0</v>
      </c>
      <c r="G279" s="61">
        <v>0</v>
      </c>
      <c r="H279" s="61">
        <v>0</v>
      </c>
      <c r="I279" s="61">
        <v>0</v>
      </c>
      <c r="J279" s="61">
        <v>0</v>
      </c>
      <c r="K279" s="61">
        <v>5170</v>
      </c>
      <c r="L279" s="61">
        <v>0</v>
      </c>
      <c r="M279" s="61">
        <v>75576</v>
      </c>
      <c r="N279" s="61">
        <v>0</v>
      </c>
    </row>
    <row r="280" spans="2:14" x14ac:dyDescent="0.25">
      <c r="B280" s="25" t="str">
        <f t="shared" si="15"/>
        <v>Falkirk2022-23</v>
      </c>
      <c r="C280" t="s">
        <v>14</v>
      </c>
      <c r="D280" t="s">
        <v>296</v>
      </c>
      <c r="E280" s="61">
        <v>1</v>
      </c>
      <c r="F280" s="61">
        <v>500</v>
      </c>
      <c r="G280" s="61">
        <v>0</v>
      </c>
      <c r="H280" s="61">
        <v>0</v>
      </c>
      <c r="I280" s="61">
        <v>0</v>
      </c>
      <c r="J280" s="61">
        <v>0</v>
      </c>
      <c r="K280" s="61">
        <v>0</v>
      </c>
      <c r="L280" s="61">
        <v>0</v>
      </c>
      <c r="M280" s="61">
        <v>12499</v>
      </c>
      <c r="N280" s="61">
        <v>500</v>
      </c>
    </row>
    <row r="281" spans="2:14" x14ac:dyDescent="0.25">
      <c r="B281" s="25" t="str">
        <f t="shared" si="15"/>
        <v>Fife2022-23</v>
      </c>
      <c r="C281" t="s">
        <v>15</v>
      </c>
      <c r="D281" t="s">
        <v>296</v>
      </c>
      <c r="E281" s="61">
        <v>0</v>
      </c>
      <c r="F281" s="61">
        <v>0</v>
      </c>
      <c r="G281" s="61">
        <v>0</v>
      </c>
      <c r="H281" s="61">
        <v>0</v>
      </c>
      <c r="I281" s="61">
        <v>0</v>
      </c>
      <c r="J281" s="61">
        <v>0</v>
      </c>
      <c r="K281" s="61">
        <v>0</v>
      </c>
      <c r="L281" s="61">
        <v>0</v>
      </c>
      <c r="M281" s="61">
        <v>0</v>
      </c>
      <c r="N281" s="61">
        <v>0</v>
      </c>
    </row>
    <row r="282" spans="2:14" x14ac:dyDescent="0.25">
      <c r="B282" s="25" t="str">
        <f t="shared" si="15"/>
        <v>Glasgow City2022-23</v>
      </c>
      <c r="C282" t="s">
        <v>16</v>
      </c>
      <c r="D282" t="s">
        <v>296</v>
      </c>
      <c r="E282" s="61">
        <v>422</v>
      </c>
      <c r="F282" s="61">
        <v>3440485.3</v>
      </c>
      <c r="G282" s="61">
        <v>0</v>
      </c>
      <c r="H282" s="61">
        <v>0</v>
      </c>
      <c r="I282" s="61">
        <v>0</v>
      </c>
      <c r="J282" s="61">
        <v>0</v>
      </c>
      <c r="K282" s="61">
        <v>0</v>
      </c>
      <c r="L282" s="61">
        <v>0</v>
      </c>
      <c r="M282" s="61">
        <v>32257</v>
      </c>
      <c r="N282" s="61">
        <v>3440485.3</v>
      </c>
    </row>
    <row r="283" spans="2:14" x14ac:dyDescent="0.25">
      <c r="B283" s="25" t="str">
        <f t="shared" si="15"/>
        <v>Highland2022-23</v>
      </c>
      <c r="C283" t="s">
        <v>17</v>
      </c>
      <c r="D283" t="s">
        <v>296</v>
      </c>
      <c r="E283" s="61">
        <v>28</v>
      </c>
      <c r="F283" s="61">
        <v>261862.61</v>
      </c>
      <c r="G283" s="61">
        <v>0</v>
      </c>
      <c r="H283" s="61">
        <v>0</v>
      </c>
      <c r="I283" s="61">
        <v>0</v>
      </c>
      <c r="J283" s="61">
        <v>0</v>
      </c>
      <c r="K283" s="61">
        <v>0</v>
      </c>
      <c r="L283" s="61">
        <v>0</v>
      </c>
      <c r="M283" s="61">
        <v>2172</v>
      </c>
      <c r="N283" s="61">
        <v>261862.61</v>
      </c>
    </row>
    <row r="284" spans="2:14" x14ac:dyDescent="0.25">
      <c r="B284" s="25" t="str">
        <f t="shared" si="15"/>
        <v>Inverclyde2022-23</v>
      </c>
      <c r="C284" t="s">
        <v>18</v>
      </c>
      <c r="D284" t="s">
        <v>296</v>
      </c>
      <c r="E284" s="61">
        <v>0</v>
      </c>
      <c r="F284" s="61">
        <v>0</v>
      </c>
      <c r="G284" s="61">
        <v>0</v>
      </c>
      <c r="H284" s="61">
        <v>0</v>
      </c>
      <c r="I284" s="61">
        <v>0</v>
      </c>
      <c r="J284" s="61">
        <v>0</v>
      </c>
      <c r="K284" s="61">
        <v>0</v>
      </c>
      <c r="L284" s="61">
        <v>0</v>
      </c>
      <c r="M284" s="61">
        <v>33043</v>
      </c>
      <c r="N284" s="61">
        <v>0</v>
      </c>
    </row>
    <row r="285" spans="2:14" x14ac:dyDescent="0.25">
      <c r="B285" s="25" t="str">
        <f t="shared" si="15"/>
        <v>Midlothian2022-23</v>
      </c>
      <c r="C285" t="s">
        <v>19</v>
      </c>
      <c r="D285" t="s">
        <v>296</v>
      </c>
      <c r="E285" s="61">
        <v>0</v>
      </c>
      <c r="F285" s="61">
        <v>0</v>
      </c>
      <c r="G285" s="61">
        <v>0</v>
      </c>
      <c r="H285" s="61">
        <v>0</v>
      </c>
      <c r="I285" s="61">
        <v>0</v>
      </c>
      <c r="J285" s="61">
        <v>0</v>
      </c>
      <c r="K285" s="61">
        <v>0</v>
      </c>
      <c r="L285" s="61">
        <v>0</v>
      </c>
      <c r="M285" s="61">
        <v>0</v>
      </c>
      <c r="N285" s="61">
        <v>0</v>
      </c>
    </row>
    <row r="286" spans="2:14" x14ac:dyDescent="0.25">
      <c r="B286" s="25" t="str">
        <f t="shared" si="15"/>
        <v>Moray2022-23</v>
      </c>
      <c r="C286" t="s">
        <v>20</v>
      </c>
      <c r="D286" t="s">
        <v>296</v>
      </c>
      <c r="E286" s="61">
        <v>16</v>
      </c>
      <c r="F286" s="61">
        <v>101000</v>
      </c>
      <c r="G286" s="61">
        <v>0</v>
      </c>
      <c r="H286" s="61">
        <v>0</v>
      </c>
      <c r="I286" s="61">
        <v>0</v>
      </c>
      <c r="J286" s="61">
        <v>0</v>
      </c>
      <c r="K286" s="61">
        <v>0</v>
      </c>
      <c r="L286" s="61">
        <v>0</v>
      </c>
      <c r="M286" s="61">
        <v>1156</v>
      </c>
      <c r="N286" s="61">
        <v>101000</v>
      </c>
    </row>
    <row r="287" spans="2:14" x14ac:dyDescent="0.25">
      <c r="B287" s="25" t="str">
        <f t="shared" si="15"/>
        <v>Na h-Eileanan Siar2022-23</v>
      </c>
      <c r="C287" t="s">
        <v>269</v>
      </c>
      <c r="D287" t="s">
        <v>296</v>
      </c>
      <c r="E287" s="61">
        <v>0</v>
      </c>
      <c r="F287" s="61">
        <v>0</v>
      </c>
      <c r="G287" s="61">
        <v>0</v>
      </c>
      <c r="H287" s="61">
        <v>0</v>
      </c>
      <c r="I287" s="61">
        <v>0</v>
      </c>
      <c r="J287" s="61">
        <v>0</v>
      </c>
      <c r="K287" s="61">
        <v>0</v>
      </c>
      <c r="L287" s="61">
        <v>0</v>
      </c>
      <c r="M287" s="61">
        <v>70</v>
      </c>
      <c r="N287" s="61">
        <v>0</v>
      </c>
    </row>
    <row r="288" spans="2:14" x14ac:dyDescent="0.25">
      <c r="B288" s="25" t="str">
        <f t="shared" si="15"/>
        <v>North Ayrshire2022-23</v>
      </c>
      <c r="C288" t="s">
        <v>21</v>
      </c>
      <c r="D288" t="s">
        <v>296</v>
      </c>
      <c r="E288" s="61">
        <v>0</v>
      </c>
      <c r="F288" s="61">
        <v>0</v>
      </c>
      <c r="G288" s="61">
        <v>0</v>
      </c>
      <c r="H288" s="61">
        <v>0</v>
      </c>
      <c r="I288" s="61">
        <v>2</v>
      </c>
      <c r="J288" s="61">
        <v>15879.7</v>
      </c>
      <c r="K288" s="61">
        <v>0</v>
      </c>
      <c r="L288" s="61">
        <v>0</v>
      </c>
      <c r="M288" s="61">
        <v>22727</v>
      </c>
      <c r="N288" s="61">
        <v>15879.7</v>
      </c>
    </row>
    <row r="289" spans="2:14" x14ac:dyDescent="0.25">
      <c r="B289" s="25" t="str">
        <f t="shared" si="15"/>
        <v>North Lanarkshire2022-23</v>
      </c>
      <c r="C289" t="s">
        <v>22</v>
      </c>
      <c r="D289" t="s">
        <v>296</v>
      </c>
      <c r="E289" s="61">
        <v>29</v>
      </c>
      <c r="F289" s="61">
        <v>35787</v>
      </c>
      <c r="G289" s="61">
        <v>0</v>
      </c>
      <c r="H289" s="61">
        <v>0</v>
      </c>
      <c r="I289" s="61">
        <v>0</v>
      </c>
      <c r="J289" s="61">
        <v>0</v>
      </c>
      <c r="K289" s="61">
        <v>55</v>
      </c>
      <c r="L289" s="61">
        <v>0</v>
      </c>
      <c r="M289" s="61">
        <v>12356</v>
      </c>
      <c r="N289" s="61">
        <v>35787</v>
      </c>
    </row>
    <row r="290" spans="2:14" x14ac:dyDescent="0.25">
      <c r="B290" s="25" t="str">
        <f t="shared" si="15"/>
        <v>Orkney2022-23</v>
      </c>
      <c r="C290" t="s">
        <v>23</v>
      </c>
      <c r="D290" t="s">
        <v>296</v>
      </c>
      <c r="E290" s="61">
        <v>0</v>
      </c>
      <c r="F290" s="61">
        <v>0</v>
      </c>
      <c r="G290" s="61">
        <v>0</v>
      </c>
      <c r="H290" s="61">
        <v>0</v>
      </c>
      <c r="I290" s="61">
        <v>0</v>
      </c>
      <c r="J290" s="61">
        <v>0</v>
      </c>
      <c r="K290" s="61">
        <v>0</v>
      </c>
      <c r="L290" s="61">
        <v>0</v>
      </c>
      <c r="M290" s="61">
        <v>0</v>
      </c>
      <c r="N290" s="61">
        <v>0</v>
      </c>
    </row>
    <row r="291" spans="2:14" x14ac:dyDescent="0.25">
      <c r="B291" s="25" t="str">
        <f t="shared" si="15"/>
        <v>Perth &amp; Kinross2022-23</v>
      </c>
      <c r="C291" t="s">
        <v>24</v>
      </c>
      <c r="D291" t="s">
        <v>296</v>
      </c>
      <c r="E291" s="61">
        <v>0</v>
      </c>
      <c r="F291" s="61">
        <v>0</v>
      </c>
      <c r="G291" s="61">
        <v>0</v>
      </c>
      <c r="H291" s="61">
        <v>0</v>
      </c>
      <c r="I291" s="61">
        <v>75</v>
      </c>
      <c r="J291" s="61">
        <v>0</v>
      </c>
      <c r="K291" s="61">
        <v>105</v>
      </c>
      <c r="L291" s="61">
        <v>54084</v>
      </c>
      <c r="M291" s="61">
        <v>1712</v>
      </c>
      <c r="N291" s="61">
        <v>54084</v>
      </c>
    </row>
    <row r="292" spans="2:14" x14ac:dyDescent="0.25">
      <c r="B292" s="25" t="str">
        <f t="shared" si="15"/>
        <v>Renfrewshire2022-23</v>
      </c>
      <c r="C292" t="s">
        <v>25</v>
      </c>
      <c r="D292" t="s">
        <v>296</v>
      </c>
      <c r="E292" s="61">
        <v>16</v>
      </c>
      <c r="F292" s="61">
        <v>18000</v>
      </c>
      <c r="G292" s="61">
        <v>0</v>
      </c>
      <c r="H292" s="61">
        <v>0</v>
      </c>
      <c r="I292" s="61">
        <v>0</v>
      </c>
      <c r="J292" s="61">
        <v>0</v>
      </c>
      <c r="K292" s="61">
        <v>0</v>
      </c>
      <c r="L292" s="61">
        <v>0</v>
      </c>
      <c r="M292" s="61">
        <v>2516</v>
      </c>
      <c r="N292" s="61">
        <v>18000</v>
      </c>
    </row>
    <row r="293" spans="2:14" x14ac:dyDescent="0.25">
      <c r="B293" s="25" t="str">
        <f t="shared" si="15"/>
        <v>Scottish Borders, The2022-23</v>
      </c>
      <c r="C293" t="s">
        <v>26</v>
      </c>
      <c r="D293" t="s">
        <v>296</v>
      </c>
      <c r="E293" s="61">
        <v>0</v>
      </c>
      <c r="F293" s="61">
        <v>0</v>
      </c>
      <c r="G293" s="61">
        <v>0</v>
      </c>
      <c r="H293" s="61">
        <v>0</v>
      </c>
      <c r="I293" s="61">
        <v>0</v>
      </c>
      <c r="J293" s="61">
        <v>0</v>
      </c>
      <c r="K293" s="61">
        <v>0</v>
      </c>
      <c r="L293" s="61">
        <v>0</v>
      </c>
      <c r="M293" s="61">
        <v>48</v>
      </c>
      <c r="N293" s="61">
        <v>0</v>
      </c>
    </row>
    <row r="294" spans="2:14" x14ac:dyDescent="0.25">
      <c r="B294" s="25" t="str">
        <f t="shared" si="15"/>
        <v>Shetland2022-23</v>
      </c>
      <c r="C294" t="s">
        <v>27</v>
      </c>
      <c r="D294" t="s">
        <v>296</v>
      </c>
      <c r="E294" s="61">
        <v>0</v>
      </c>
      <c r="F294" s="61">
        <v>0</v>
      </c>
      <c r="G294" s="61">
        <v>0</v>
      </c>
      <c r="H294" s="61">
        <v>0</v>
      </c>
      <c r="I294" s="61">
        <v>0</v>
      </c>
      <c r="J294" s="61">
        <v>0</v>
      </c>
      <c r="K294" s="61">
        <v>0</v>
      </c>
      <c r="L294" s="61">
        <v>0</v>
      </c>
      <c r="M294" s="61">
        <v>0</v>
      </c>
      <c r="N294" s="61">
        <v>0</v>
      </c>
    </row>
    <row r="295" spans="2:14" x14ac:dyDescent="0.25">
      <c r="B295" s="25" t="str">
        <f t="shared" si="15"/>
        <v>South Ayrshire2022-23</v>
      </c>
      <c r="C295" t="s">
        <v>28</v>
      </c>
      <c r="D295" t="s">
        <v>296</v>
      </c>
      <c r="E295" s="61">
        <v>74</v>
      </c>
      <c r="F295" s="61">
        <v>173218.43</v>
      </c>
      <c r="G295" s="61">
        <v>0</v>
      </c>
      <c r="H295" s="61">
        <v>0</v>
      </c>
      <c r="I295" s="61">
        <v>1</v>
      </c>
      <c r="J295" s="61">
        <v>11025</v>
      </c>
      <c r="K295" s="61">
        <v>0</v>
      </c>
      <c r="L295" s="61">
        <v>0</v>
      </c>
      <c r="M295" s="61">
        <v>618</v>
      </c>
      <c r="N295" s="61">
        <v>184243.43</v>
      </c>
    </row>
    <row r="296" spans="2:14" x14ac:dyDescent="0.25">
      <c r="B296" s="25" t="str">
        <f t="shared" si="15"/>
        <v>South Lanarkshire2022-23</v>
      </c>
      <c r="C296" t="s">
        <v>29</v>
      </c>
      <c r="D296" t="s">
        <v>296</v>
      </c>
      <c r="E296" s="61">
        <v>439</v>
      </c>
      <c r="F296" s="61">
        <v>377088.65</v>
      </c>
      <c r="G296" s="61">
        <v>0</v>
      </c>
      <c r="H296" s="61">
        <v>0</v>
      </c>
      <c r="I296" s="61">
        <v>0</v>
      </c>
      <c r="J296" s="61">
        <v>0</v>
      </c>
      <c r="K296" s="61">
        <v>0</v>
      </c>
      <c r="L296" s="61">
        <v>0</v>
      </c>
      <c r="M296" s="61">
        <v>8744</v>
      </c>
      <c r="N296" s="61">
        <v>377088.65</v>
      </c>
    </row>
    <row r="297" spans="2:14" x14ac:dyDescent="0.25">
      <c r="B297" s="25" t="str">
        <f t="shared" si="15"/>
        <v>Stirling2022-23</v>
      </c>
      <c r="C297" t="s">
        <v>30</v>
      </c>
      <c r="D297" t="s">
        <v>296</v>
      </c>
      <c r="E297" s="61">
        <v>518</v>
      </c>
      <c r="F297" s="61">
        <v>96511</v>
      </c>
      <c r="G297" s="61">
        <v>0</v>
      </c>
      <c r="H297" s="61">
        <v>0</v>
      </c>
      <c r="I297" s="61">
        <v>0</v>
      </c>
      <c r="J297" s="61">
        <v>0</v>
      </c>
      <c r="K297" s="61">
        <v>0</v>
      </c>
      <c r="L297" s="61">
        <v>0</v>
      </c>
      <c r="M297" s="61">
        <v>1624</v>
      </c>
      <c r="N297" s="61">
        <v>96511</v>
      </c>
    </row>
    <row r="298" spans="2:14" x14ac:dyDescent="0.25">
      <c r="B298" s="25" t="str">
        <f t="shared" si="15"/>
        <v>West Dunbartonshire2022-23</v>
      </c>
      <c r="C298" t="s">
        <v>31</v>
      </c>
      <c r="D298" t="s">
        <v>296</v>
      </c>
      <c r="E298" s="61">
        <v>4</v>
      </c>
      <c r="F298" s="61">
        <v>33782</v>
      </c>
      <c r="G298" s="61">
        <v>0</v>
      </c>
      <c r="H298" s="61">
        <v>0</v>
      </c>
      <c r="I298" s="61">
        <v>0</v>
      </c>
      <c r="J298" s="61">
        <v>0</v>
      </c>
      <c r="K298" s="61">
        <v>0</v>
      </c>
      <c r="L298" s="61">
        <v>0</v>
      </c>
      <c r="M298" s="61">
        <v>1024</v>
      </c>
      <c r="N298" s="61">
        <v>33782</v>
      </c>
    </row>
    <row r="299" spans="2:14" x14ac:dyDescent="0.25">
      <c r="B299" s="25" t="str">
        <f t="shared" si="15"/>
        <v>West Lothian2022-23</v>
      </c>
      <c r="C299" t="s">
        <v>32</v>
      </c>
      <c r="D299" t="s">
        <v>296</v>
      </c>
      <c r="E299" s="61">
        <v>0</v>
      </c>
      <c r="F299" s="61">
        <v>0</v>
      </c>
      <c r="G299" s="61">
        <v>0</v>
      </c>
      <c r="H299" s="61">
        <v>0</v>
      </c>
      <c r="I299" s="61">
        <v>0</v>
      </c>
      <c r="J299" s="61">
        <v>0</v>
      </c>
      <c r="K299" s="61">
        <v>0</v>
      </c>
      <c r="L299" s="61">
        <v>0</v>
      </c>
      <c r="M299" s="61">
        <v>1044</v>
      </c>
      <c r="N299" s="61">
        <v>0</v>
      </c>
    </row>
    <row r="300" spans="2:14" x14ac:dyDescent="0.25">
      <c r="B300" s="25" t="str">
        <f t="shared" si="15"/>
        <v>Scotland2022-23</v>
      </c>
      <c r="C300" t="s">
        <v>33</v>
      </c>
      <c r="D300" t="s">
        <v>296</v>
      </c>
      <c r="E300" s="25">
        <f t="shared" ref="E300:N300" si="16">SUM(E268:E299)</f>
        <v>1713</v>
      </c>
      <c r="F300" s="25">
        <f t="shared" si="16"/>
        <v>5137574.84</v>
      </c>
      <c r="G300" s="25">
        <f t="shared" si="16"/>
        <v>0</v>
      </c>
      <c r="H300" s="25">
        <f t="shared" si="16"/>
        <v>0</v>
      </c>
      <c r="I300" s="25">
        <f t="shared" si="16"/>
        <v>93</v>
      </c>
      <c r="J300" s="25">
        <f t="shared" si="16"/>
        <v>68071.94</v>
      </c>
      <c r="K300" s="25">
        <f t="shared" si="16"/>
        <v>5441</v>
      </c>
      <c r="L300" s="25">
        <f t="shared" si="16"/>
        <v>144367</v>
      </c>
      <c r="M300" s="25">
        <f t="shared" si="16"/>
        <v>220976</v>
      </c>
      <c r="N300" s="25">
        <f t="shared" si="16"/>
        <v>5350013.78</v>
      </c>
    </row>
    <row r="301" spans="2:14" x14ac:dyDescent="0.25">
      <c r="D301" t="s">
        <v>273</v>
      </c>
    </row>
  </sheetData>
  <phoneticPr fontId="1" type="noConversion"/>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0"/>
  <dimension ref="A1:J299"/>
  <sheetViews>
    <sheetView topLeftCell="A251" workbookViewId="0">
      <selection activeCell="M310" sqref="M310"/>
    </sheetView>
  </sheetViews>
  <sheetFormatPr defaultRowHeight="13.2" x14ac:dyDescent="0.25"/>
  <cols>
    <col min="1" max="1" width="20.77734375" customWidth="1"/>
    <col min="4" max="4" width="13.21875" bestFit="1" customWidth="1"/>
    <col min="5" max="5" width="15.21875" bestFit="1" customWidth="1"/>
    <col min="6" max="6" width="12.77734375" bestFit="1" customWidth="1"/>
    <col min="7" max="7" width="13.21875" bestFit="1" customWidth="1"/>
    <col min="8" max="8" width="18.44140625" bestFit="1" customWidth="1"/>
    <col min="9" max="9" width="16.21875" bestFit="1" customWidth="1"/>
  </cols>
  <sheetData>
    <row r="1" spans="1:10" x14ac:dyDescent="0.25">
      <c r="A1">
        <v>1</v>
      </c>
      <c r="B1">
        <v>2</v>
      </c>
      <c r="C1">
        <v>3</v>
      </c>
      <c r="D1">
        <v>4</v>
      </c>
      <c r="E1">
        <v>5</v>
      </c>
      <c r="F1">
        <v>6</v>
      </c>
      <c r="G1">
        <v>7</v>
      </c>
      <c r="H1">
        <v>8</v>
      </c>
      <c r="I1">
        <v>9</v>
      </c>
    </row>
    <row r="2" spans="1:10" x14ac:dyDescent="0.25">
      <c r="B2" s="13"/>
      <c r="C2" s="13"/>
      <c r="D2" s="5" t="s">
        <v>238</v>
      </c>
      <c r="E2" s="5" t="s">
        <v>239</v>
      </c>
      <c r="F2" s="5" t="s">
        <v>240</v>
      </c>
      <c r="G2" s="5" t="s">
        <v>241</v>
      </c>
      <c r="H2" s="5" t="s">
        <v>242</v>
      </c>
      <c r="I2" s="5" t="s">
        <v>243</v>
      </c>
    </row>
    <row r="3" spans="1:10" x14ac:dyDescent="0.25">
      <c r="A3" t="str">
        <f>B3&amp;C3</f>
        <v>Aberdeen City2014-15</v>
      </c>
      <c r="B3" s="3" t="s">
        <v>1</v>
      </c>
      <c r="C3" s="14" t="s">
        <v>101</v>
      </c>
      <c r="D3" s="30">
        <v>2783</v>
      </c>
      <c r="E3" s="30">
        <v>60</v>
      </c>
      <c r="F3" s="30">
        <v>675</v>
      </c>
      <c r="G3" s="30">
        <v>8262</v>
      </c>
      <c r="H3" s="30">
        <v>0</v>
      </c>
      <c r="I3" s="30">
        <v>540</v>
      </c>
    </row>
    <row r="4" spans="1:10" x14ac:dyDescent="0.25">
      <c r="A4" t="str">
        <f t="shared" ref="A4:A67" si="0">B4&amp;C4</f>
        <v>Aberdeenshire2014-15</v>
      </c>
      <c r="B4" s="3" t="s">
        <v>2</v>
      </c>
      <c r="C4" s="14" t="s">
        <v>101</v>
      </c>
      <c r="D4" s="30">
        <v>0</v>
      </c>
      <c r="E4" s="30">
        <v>10994</v>
      </c>
      <c r="F4" s="30">
        <v>349</v>
      </c>
      <c r="G4" s="30">
        <v>58</v>
      </c>
      <c r="H4" s="30">
        <v>267</v>
      </c>
      <c r="I4" s="30">
        <v>54</v>
      </c>
    </row>
    <row r="5" spans="1:10" x14ac:dyDescent="0.25">
      <c r="A5" t="str">
        <f t="shared" si="0"/>
        <v>Angus2014-15</v>
      </c>
      <c r="B5" s="3" t="s">
        <v>3</v>
      </c>
      <c r="C5" s="14" t="s">
        <v>101</v>
      </c>
      <c r="D5" s="30" t="s">
        <v>142</v>
      </c>
      <c r="E5" s="30" t="s">
        <v>142</v>
      </c>
      <c r="F5" s="30">
        <v>45</v>
      </c>
      <c r="G5" s="30" t="s">
        <v>244</v>
      </c>
      <c r="H5" s="30" t="s">
        <v>244</v>
      </c>
      <c r="I5" s="30" t="s">
        <v>142</v>
      </c>
    </row>
    <row r="6" spans="1:10" x14ac:dyDescent="0.25">
      <c r="A6" t="str">
        <f t="shared" si="0"/>
        <v>Argyll &amp; Bute2014-15</v>
      </c>
      <c r="B6" s="3" t="s">
        <v>4</v>
      </c>
      <c r="C6" s="14" t="s">
        <v>101</v>
      </c>
      <c r="D6" s="30">
        <v>6908</v>
      </c>
      <c r="E6" s="30">
        <v>890</v>
      </c>
      <c r="F6" s="30">
        <v>220</v>
      </c>
      <c r="G6" s="30">
        <v>101</v>
      </c>
      <c r="H6" s="30">
        <v>0</v>
      </c>
      <c r="I6" s="30">
        <v>160</v>
      </c>
    </row>
    <row r="7" spans="1:10" x14ac:dyDescent="0.25">
      <c r="A7" t="str">
        <f t="shared" si="0"/>
        <v>Clackmannanshire2014-15</v>
      </c>
      <c r="B7" s="3" t="s">
        <v>5</v>
      </c>
      <c r="C7" s="14" t="s">
        <v>101</v>
      </c>
      <c r="D7" s="30">
        <v>0</v>
      </c>
      <c r="E7" s="30">
        <v>0</v>
      </c>
      <c r="F7" s="30">
        <v>0</v>
      </c>
      <c r="G7" s="30">
        <v>0</v>
      </c>
      <c r="H7" s="30">
        <v>0</v>
      </c>
      <c r="I7" s="30">
        <v>0</v>
      </c>
    </row>
    <row r="8" spans="1:10" x14ac:dyDescent="0.25">
      <c r="A8" t="str">
        <f t="shared" si="0"/>
        <v>Dumfries &amp; Galloway2014-15</v>
      </c>
      <c r="B8" s="3" t="s">
        <v>6</v>
      </c>
      <c r="C8" s="14" t="s">
        <v>101</v>
      </c>
      <c r="D8" s="30" t="s">
        <v>244</v>
      </c>
      <c r="E8" s="30" t="s">
        <v>142</v>
      </c>
      <c r="F8" s="30" t="s">
        <v>142</v>
      </c>
      <c r="G8" s="30" t="s">
        <v>142</v>
      </c>
      <c r="H8" s="30">
        <v>0</v>
      </c>
      <c r="I8" s="30">
        <v>0</v>
      </c>
    </row>
    <row r="9" spans="1:10" x14ac:dyDescent="0.25">
      <c r="A9" t="str">
        <f t="shared" si="0"/>
        <v>Dundee City2014-15</v>
      </c>
      <c r="B9" s="3" t="s">
        <v>7</v>
      </c>
      <c r="C9" s="14" t="s">
        <v>101</v>
      </c>
      <c r="D9" s="30">
        <v>1618</v>
      </c>
      <c r="E9" s="30">
        <v>1320</v>
      </c>
      <c r="F9" s="30">
        <v>90</v>
      </c>
      <c r="G9" s="30">
        <v>11</v>
      </c>
      <c r="H9" s="30">
        <v>359</v>
      </c>
      <c r="I9" s="30">
        <v>137</v>
      </c>
    </row>
    <row r="10" spans="1:10" x14ac:dyDescent="0.25">
      <c r="A10" t="str">
        <f t="shared" si="0"/>
        <v>East Ayrshire2014-15</v>
      </c>
      <c r="B10" s="3" t="s">
        <v>8</v>
      </c>
      <c r="C10" s="14" t="s">
        <v>101</v>
      </c>
      <c r="D10" s="30">
        <v>0</v>
      </c>
      <c r="E10" s="30">
        <v>0</v>
      </c>
      <c r="F10" s="30">
        <v>50</v>
      </c>
      <c r="G10" s="30">
        <v>0</v>
      </c>
      <c r="H10" s="30">
        <v>0</v>
      </c>
      <c r="I10" s="30">
        <v>0</v>
      </c>
    </row>
    <row r="11" spans="1:10" x14ac:dyDescent="0.25">
      <c r="A11" t="str">
        <f t="shared" si="0"/>
        <v>East Dunbartonshire2014-15</v>
      </c>
      <c r="B11" s="3" t="s">
        <v>9</v>
      </c>
      <c r="C11" s="14" t="s">
        <v>101</v>
      </c>
      <c r="D11" s="30">
        <v>20</v>
      </c>
      <c r="E11" s="30">
        <v>12</v>
      </c>
      <c r="F11" s="30">
        <v>150</v>
      </c>
      <c r="G11" s="30">
        <v>50</v>
      </c>
      <c r="H11" s="30">
        <v>0</v>
      </c>
      <c r="I11" s="30">
        <v>0</v>
      </c>
    </row>
    <row r="12" spans="1:10" x14ac:dyDescent="0.25">
      <c r="A12" t="str">
        <f t="shared" si="0"/>
        <v>East Lothian2014-15</v>
      </c>
      <c r="B12" s="3" t="s">
        <v>10</v>
      </c>
      <c r="C12" s="14" t="s">
        <v>101</v>
      </c>
      <c r="D12" s="44">
        <v>2058</v>
      </c>
      <c r="E12" s="44">
        <v>47</v>
      </c>
      <c r="F12" s="44">
        <v>0</v>
      </c>
      <c r="G12" s="44">
        <v>0</v>
      </c>
      <c r="H12" s="44">
        <v>0</v>
      </c>
      <c r="I12" s="44">
        <v>0</v>
      </c>
      <c r="J12" s="34" t="s">
        <v>263</v>
      </c>
    </row>
    <row r="13" spans="1:10" x14ac:dyDescent="0.25">
      <c r="A13" t="str">
        <f t="shared" si="0"/>
        <v>East Renfrewshire2014-15</v>
      </c>
      <c r="B13" s="3" t="s">
        <v>11</v>
      </c>
      <c r="C13" s="14" t="s">
        <v>101</v>
      </c>
      <c r="D13" s="30">
        <v>995</v>
      </c>
      <c r="E13" s="30" t="s">
        <v>142</v>
      </c>
      <c r="F13" s="30">
        <v>15</v>
      </c>
      <c r="G13" s="30">
        <v>10</v>
      </c>
      <c r="H13" s="30">
        <v>130</v>
      </c>
      <c r="I13" s="30" t="s">
        <v>142</v>
      </c>
    </row>
    <row r="14" spans="1:10" x14ac:dyDescent="0.25">
      <c r="A14" t="str">
        <f t="shared" si="0"/>
        <v>Edinburgh, City of2014-15</v>
      </c>
      <c r="B14" s="3" t="s">
        <v>12</v>
      </c>
      <c r="C14" s="14" t="s">
        <v>101</v>
      </c>
      <c r="D14" s="30">
        <v>0</v>
      </c>
      <c r="E14" s="30">
        <v>0</v>
      </c>
      <c r="F14" s="30">
        <v>0</v>
      </c>
      <c r="G14" s="30">
        <v>0</v>
      </c>
      <c r="H14" s="30">
        <v>0</v>
      </c>
      <c r="I14" s="30">
        <v>0</v>
      </c>
    </row>
    <row r="15" spans="1:10" x14ac:dyDescent="0.25">
      <c r="A15" t="str">
        <f t="shared" si="0"/>
        <v>Eilean Siar2014-15</v>
      </c>
      <c r="B15" s="3" t="s">
        <v>13</v>
      </c>
      <c r="C15" s="14" t="s">
        <v>101</v>
      </c>
      <c r="D15" s="30">
        <v>0</v>
      </c>
      <c r="E15" s="30">
        <v>15</v>
      </c>
      <c r="F15" s="30">
        <v>90</v>
      </c>
      <c r="G15" s="30">
        <v>15</v>
      </c>
      <c r="H15" s="30">
        <v>0</v>
      </c>
      <c r="I15" s="30">
        <v>30</v>
      </c>
    </row>
    <row r="16" spans="1:10" x14ac:dyDescent="0.25">
      <c r="A16" t="str">
        <f t="shared" si="0"/>
        <v>Falkirk2014-15</v>
      </c>
      <c r="B16" s="3" t="s">
        <v>14</v>
      </c>
      <c r="C16" s="14" t="s">
        <v>101</v>
      </c>
      <c r="D16" s="30">
        <v>4519</v>
      </c>
      <c r="E16" s="30">
        <v>272</v>
      </c>
      <c r="F16" s="30">
        <v>9318</v>
      </c>
      <c r="G16" s="30">
        <v>57</v>
      </c>
      <c r="H16" s="30">
        <v>2256</v>
      </c>
      <c r="I16" s="30">
        <v>79</v>
      </c>
    </row>
    <row r="17" spans="1:9" x14ac:dyDescent="0.25">
      <c r="A17" t="str">
        <f t="shared" si="0"/>
        <v>Fife2014-15</v>
      </c>
      <c r="B17" s="3" t="s">
        <v>15</v>
      </c>
      <c r="C17" s="14" t="s">
        <v>101</v>
      </c>
      <c r="D17" s="30">
        <v>13611</v>
      </c>
      <c r="E17" s="30">
        <v>3996</v>
      </c>
      <c r="F17" s="30">
        <v>3002</v>
      </c>
      <c r="G17" s="30">
        <v>1061</v>
      </c>
      <c r="H17" s="30">
        <v>320</v>
      </c>
      <c r="I17" s="30">
        <v>40</v>
      </c>
    </row>
    <row r="18" spans="1:9" x14ac:dyDescent="0.25">
      <c r="A18" t="str">
        <f t="shared" si="0"/>
        <v>Glasgow City2014-15</v>
      </c>
      <c r="B18" s="3" t="s">
        <v>16</v>
      </c>
      <c r="C18" s="14" t="s">
        <v>101</v>
      </c>
      <c r="D18" s="30">
        <v>28007</v>
      </c>
      <c r="E18" s="30">
        <v>7310</v>
      </c>
      <c r="F18" s="30">
        <v>17880</v>
      </c>
      <c r="G18" s="30">
        <v>100</v>
      </c>
      <c r="H18" s="30">
        <v>50</v>
      </c>
      <c r="I18" s="30" t="s">
        <v>142</v>
      </c>
    </row>
    <row r="19" spans="1:9" x14ac:dyDescent="0.25">
      <c r="A19" t="str">
        <f t="shared" si="0"/>
        <v>Highland2014-15</v>
      </c>
      <c r="B19" s="3" t="s">
        <v>17</v>
      </c>
      <c r="C19" s="14" t="s">
        <v>101</v>
      </c>
      <c r="D19" s="30">
        <v>0</v>
      </c>
      <c r="E19" s="30">
        <v>620</v>
      </c>
      <c r="F19" s="30">
        <v>1679</v>
      </c>
      <c r="G19" s="30">
        <v>662</v>
      </c>
      <c r="H19" s="30">
        <v>0</v>
      </c>
      <c r="I19" s="30">
        <v>376</v>
      </c>
    </row>
    <row r="20" spans="1:9" x14ac:dyDescent="0.25">
      <c r="A20" t="str">
        <f t="shared" si="0"/>
        <v>Inverclyde2014-15</v>
      </c>
      <c r="B20" s="3" t="s">
        <v>18</v>
      </c>
      <c r="C20" s="14" t="s">
        <v>101</v>
      </c>
      <c r="D20" s="30">
        <v>0</v>
      </c>
      <c r="E20" s="30">
        <v>0</v>
      </c>
      <c r="F20" s="30">
        <v>28</v>
      </c>
      <c r="G20" s="30">
        <v>23</v>
      </c>
      <c r="H20" s="30">
        <v>0</v>
      </c>
      <c r="I20" s="30">
        <v>1182</v>
      </c>
    </row>
    <row r="21" spans="1:9" x14ac:dyDescent="0.25">
      <c r="A21" t="str">
        <f t="shared" si="0"/>
        <v>Midlothian2014-15</v>
      </c>
      <c r="B21" s="3" t="s">
        <v>19</v>
      </c>
      <c r="C21" s="14" t="s">
        <v>101</v>
      </c>
      <c r="D21" s="30">
        <v>574</v>
      </c>
      <c r="E21" s="30">
        <v>0</v>
      </c>
      <c r="F21" s="30">
        <v>45</v>
      </c>
      <c r="G21" s="30">
        <v>136</v>
      </c>
      <c r="H21" s="30">
        <v>6</v>
      </c>
      <c r="I21" s="30">
        <v>10</v>
      </c>
    </row>
    <row r="22" spans="1:9" x14ac:dyDescent="0.25">
      <c r="A22" t="str">
        <f t="shared" si="0"/>
        <v>Moray2014-15</v>
      </c>
      <c r="B22" s="3" t="s">
        <v>20</v>
      </c>
      <c r="C22" s="14" t="s">
        <v>101</v>
      </c>
      <c r="D22" s="30">
        <v>542</v>
      </c>
      <c r="E22" s="30">
        <v>500</v>
      </c>
      <c r="F22" s="30">
        <v>189</v>
      </c>
      <c r="G22" s="30">
        <v>0</v>
      </c>
      <c r="H22" s="30">
        <v>3</v>
      </c>
      <c r="I22" s="30">
        <v>3</v>
      </c>
    </row>
    <row r="23" spans="1:9" x14ac:dyDescent="0.25">
      <c r="A23" t="str">
        <f t="shared" si="0"/>
        <v>North Ayrshire2014-15</v>
      </c>
      <c r="B23" s="3" t="s">
        <v>21</v>
      </c>
      <c r="C23" s="14" t="s">
        <v>101</v>
      </c>
      <c r="D23" s="30">
        <v>5183</v>
      </c>
      <c r="E23" s="30">
        <v>750</v>
      </c>
      <c r="F23" s="30">
        <v>162</v>
      </c>
      <c r="G23" s="30">
        <v>357</v>
      </c>
      <c r="H23" s="30">
        <v>0</v>
      </c>
      <c r="I23" s="30">
        <v>68</v>
      </c>
    </row>
    <row r="24" spans="1:9" x14ac:dyDescent="0.25">
      <c r="A24" t="str">
        <f t="shared" si="0"/>
        <v>North Lanarkshire2014-15</v>
      </c>
      <c r="B24" s="3" t="s">
        <v>22</v>
      </c>
      <c r="C24" s="14" t="s">
        <v>101</v>
      </c>
      <c r="D24" s="30">
        <v>2536</v>
      </c>
      <c r="E24" s="30">
        <v>304</v>
      </c>
      <c r="F24" s="30">
        <v>101</v>
      </c>
      <c r="G24" s="30">
        <v>3147</v>
      </c>
      <c r="H24" s="30">
        <v>225</v>
      </c>
      <c r="I24" s="30">
        <v>48</v>
      </c>
    </row>
    <row r="25" spans="1:9" x14ac:dyDescent="0.25">
      <c r="A25" t="str">
        <f t="shared" si="0"/>
        <v>Orkney2014-15</v>
      </c>
      <c r="B25" s="3" t="s">
        <v>23</v>
      </c>
      <c r="C25" s="14" t="s">
        <v>101</v>
      </c>
      <c r="D25" s="30" t="s">
        <v>226</v>
      </c>
      <c r="E25" s="30">
        <v>860</v>
      </c>
      <c r="F25" s="30">
        <v>397</v>
      </c>
      <c r="G25" s="30">
        <v>106</v>
      </c>
      <c r="H25" s="30" t="s">
        <v>226</v>
      </c>
      <c r="I25" s="30">
        <v>74</v>
      </c>
    </row>
    <row r="26" spans="1:9" x14ac:dyDescent="0.25">
      <c r="A26" t="str">
        <f t="shared" si="0"/>
        <v>Perth &amp; Kinross2014-15</v>
      </c>
      <c r="B26" s="3" t="s">
        <v>24</v>
      </c>
      <c r="C26" s="14" t="s">
        <v>101</v>
      </c>
      <c r="D26" s="30">
        <v>0</v>
      </c>
      <c r="E26" s="30">
        <v>0</v>
      </c>
      <c r="F26" s="30">
        <v>191</v>
      </c>
      <c r="G26" s="30">
        <v>15</v>
      </c>
      <c r="H26" s="30">
        <v>4</v>
      </c>
      <c r="I26" s="30">
        <v>0</v>
      </c>
    </row>
    <row r="27" spans="1:9" x14ac:dyDescent="0.25">
      <c r="A27" t="str">
        <f t="shared" si="0"/>
        <v>Renfrewshire2014-15</v>
      </c>
      <c r="B27" s="3" t="s">
        <v>25</v>
      </c>
      <c r="C27" s="14" t="s">
        <v>101</v>
      </c>
      <c r="D27" s="30" t="s">
        <v>226</v>
      </c>
      <c r="E27" s="30">
        <v>4090</v>
      </c>
      <c r="F27" s="30">
        <v>135</v>
      </c>
      <c r="G27" s="30">
        <v>115</v>
      </c>
      <c r="H27" s="30">
        <v>4090</v>
      </c>
      <c r="I27" s="30">
        <v>0</v>
      </c>
    </row>
    <row r="28" spans="1:9" x14ac:dyDescent="0.25">
      <c r="A28" t="str">
        <f t="shared" si="0"/>
        <v>Scottish Borders, The2014-15</v>
      </c>
      <c r="B28" s="3" t="s">
        <v>26</v>
      </c>
      <c r="C28" s="14" t="s">
        <v>101</v>
      </c>
      <c r="D28" s="30" t="s">
        <v>142</v>
      </c>
      <c r="E28" s="30">
        <v>220</v>
      </c>
      <c r="F28" s="30">
        <v>80</v>
      </c>
      <c r="G28" s="30">
        <v>0</v>
      </c>
      <c r="H28" s="30">
        <v>25</v>
      </c>
      <c r="I28" s="30">
        <v>20</v>
      </c>
    </row>
    <row r="29" spans="1:9" x14ac:dyDescent="0.25">
      <c r="A29" t="str">
        <f t="shared" si="0"/>
        <v>Shetland2014-15</v>
      </c>
      <c r="B29" s="3" t="s">
        <v>27</v>
      </c>
      <c r="C29" s="14" t="s">
        <v>101</v>
      </c>
      <c r="D29" s="30">
        <v>0</v>
      </c>
      <c r="E29" s="30">
        <v>0</v>
      </c>
      <c r="F29" s="30">
        <v>96</v>
      </c>
      <c r="G29" s="30">
        <v>0</v>
      </c>
      <c r="H29" s="30">
        <v>0</v>
      </c>
      <c r="I29" s="30">
        <v>0</v>
      </c>
    </row>
    <row r="30" spans="1:9" x14ac:dyDescent="0.25">
      <c r="A30" t="str">
        <f t="shared" si="0"/>
        <v>South Ayrshire2014-15</v>
      </c>
      <c r="B30" s="3" t="s">
        <v>28</v>
      </c>
      <c r="C30" s="14" t="s">
        <v>101</v>
      </c>
      <c r="D30" s="30">
        <v>0</v>
      </c>
      <c r="E30" s="30">
        <v>810</v>
      </c>
      <c r="F30" s="30">
        <v>0</v>
      </c>
      <c r="G30" s="30">
        <v>0</v>
      </c>
      <c r="H30" s="30">
        <v>0</v>
      </c>
      <c r="I30" s="30">
        <v>0</v>
      </c>
    </row>
    <row r="31" spans="1:9" x14ac:dyDescent="0.25">
      <c r="A31" t="str">
        <f t="shared" si="0"/>
        <v>South Lanarkshire2014-15</v>
      </c>
      <c r="B31" s="3" t="s">
        <v>29</v>
      </c>
      <c r="C31" s="14" t="s">
        <v>101</v>
      </c>
      <c r="D31" s="30">
        <v>2997</v>
      </c>
      <c r="E31" s="30">
        <v>1000</v>
      </c>
      <c r="F31" s="30">
        <v>4157</v>
      </c>
      <c r="G31" s="30">
        <v>0</v>
      </c>
      <c r="H31" s="30">
        <v>0</v>
      </c>
      <c r="I31" s="30">
        <v>0</v>
      </c>
    </row>
    <row r="32" spans="1:9" x14ac:dyDescent="0.25">
      <c r="A32" t="str">
        <f t="shared" si="0"/>
        <v>Stirling2014-15</v>
      </c>
      <c r="B32" s="3" t="s">
        <v>30</v>
      </c>
      <c r="C32" s="14" t="s">
        <v>101</v>
      </c>
      <c r="D32" s="30">
        <v>0</v>
      </c>
      <c r="E32" s="30">
        <v>297</v>
      </c>
      <c r="F32" s="30">
        <v>697</v>
      </c>
      <c r="G32" s="30">
        <v>63</v>
      </c>
      <c r="H32" s="30">
        <v>0</v>
      </c>
      <c r="I32" s="30">
        <v>0</v>
      </c>
    </row>
    <row r="33" spans="1:9" x14ac:dyDescent="0.25">
      <c r="A33" t="str">
        <f t="shared" si="0"/>
        <v>West Dunbartonshire2014-15</v>
      </c>
      <c r="B33" s="3" t="s">
        <v>31</v>
      </c>
      <c r="C33" s="14" t="s">
        <v>101</v>
      </c>
      <c r="D33" s="30">
        <v>0</v>
      </c>
      <c r="E33" s="30">
        <v>496</v>
      </c>
      <c r="F33" s="30">
        <v>592</v>
      </c>
      <c r="G33" s="30">
        <v>98</v>
      </c>
      <c r="H33" s="30">
        <v>189</v>
      </c>
      <c r="I33" s="30">
        <v>20</v>
      </c>
    </row>
    <row r="34" spans="1:9" x14ac:dyDescent="0.25">
      <c r="A34" t="str">
        <f t="shared" si="0"/>
        <v>West Lothian2014-15</v>
      </c>
      <c r="B34" s="3" t="s">
        <v>32</v>
      </c>
      <c r="C34" s="14" t="s">
        <v>101</v>
      </c>
      <c r="D34" s="30">
        <v>123</v>
      </c>
      <c r="E34" s="30">
        <v>25</v>
      </c>
      <c r="F34" s="30">
        <v>55</v>
      </c>
      <c r="G34" s="30">
        <v>12</v>
      </c>
      <c r="H34" s="30">
        <v>0</v>
      </c>
      <c r="I34" s="30">
        <v>0</v>
      </c>
    </row>
    <row r="35" spans="1:9" x14ac:dyDescent="0.25">
      <c r="A35" t="str">
        <f t="shared" si="0"/>
        <v>Scotland2014-15</v>
      </c>
      <c r="B35" s="28" t="s">
        <v>33</v>
      </c>
      <c r="C35" s="29" t="s">
        <v>101</v>
      </c>
      <c r="D35" s="31">
        <f t="shared" ref="D35:I35" si="1">SUM(D3:D34)</f>
        <v>72474</v>
      </c>
      <c r="E35" s="31">
        <f t="shared" si="1"/>
        <v>34888</v>
      </c>
      <c r="F35" s="31">
        <f t="shared" si="1"/>
        <v>40488</v>
      </c>
      <c r="G35" s="31">
        <f t="shared" si="1"/>
        <v>14459</v>
      </c>
      <c r="H35" s="31">
        <f t="shared" si="1"/>
        <v>7924</v>
      </c>
      <c r="I35" s="31">
        <f t="shared" si="1"/>
        <v>2841</v>
      </c>
    </row>
    <row r="36" spans="1:9" x14ac:dyDescent="0.25">
      <c r="A36" t="str">
        <f t="shared" si="0"/>
        <v>Aberdeen City2015-16</v>
      </c>
      <c r="B36" s="3" t="s">
        <v>1</v>
      </c>
      <c r="C36" s="14" t="s">
        <v>270</v>
      </c>
      <c r="D36">
        <v>2671</v>
      </c>
      <c r="E36">
        <v>50</v>
      </c>
      <c r="F36">
        <v>650</v>
      </c>
      <c r="G36">
        <v>2034</v>
      </c>
      <c r="H36">
        <v>0</v>
      </c>
      <c r="I36">
        <v>520</v>
      </c>
    </row>
    <row r="37" spans="1:9" x14ac:dyDescent="0.25">
      <c r="A37" t="str">
        <f t="shared" si="0"/>
        <v>Aberdeenshire2015-16</v>
      </c>
      <c r="B37" s="3" t="s">
        <v>2</v>
      </c>
      <c r="C37" s="14" t="s">
        <v>270</v>
      </c>
      <c r="D37">
        <v>0</v>
      </c>
      <c r="E37">
        <v>300</v>
      </c>
      <c r="F37">
        <v>241</v>
      </c>
      <c r="G37">
        <v>53</v>
      </c>
      <c r="H37">
        <v>294</v>
      </c>
      <c r="I37">
        <v>10</v>
      </c>
    </row>
    <row r="38" spans="1:9" x14ac:dyDescent="0.25">
      <c r="A38" t="str">
        <f t="shared" si="0"/>
        <v>Angus2015-16</v>
      </c>
      <c r="B38" s="3" t="s">
        <v>3</v>
      </c>
      <c r="C38" s="14" t="s">
        <v>270</v>
      </c>
      <c r="D38">
        <v>0</v>
      </c>
      <c r="E38">
        <v>0</v>
      </c>
      <c r="F38">
        <v>33</v>
      </c>
      <c r="G38">
        <v>0</v>
      </c>
      <c r="H38">
        <v>0</v>
      </c>
      <c r="I38">
        <v>0</v>
      </c>
    </row>
    <row r="39" spans="1:9" x14ac:dyDescent="0.25">
      <c r="A39" t="str">
        <f t="shared" si="0"/>
        <v>Argyll &amp; Bute2015-16</v>
      </c>
      <c r="B39" s="3" t="s">
        <v>4</v>
      </c>
      <c r="C39" s="14" t="s">
        <v>270</v>
      </c>
      <c r="D39">
        <v>5351</v>
      </c>
      <c r="E39">
        <v>900</v>
      </c>
      <c r="F39">
        <v>271</v>
      </c>
      <c r="G39">
        <v>105</v>
      </c>
      <c r="H39">
        <v>191</v>
      </c>
      <c r="I39">
        <v>153</v>
      </c>
    </row>
    <row r="40" spans="1:9" x14ac:dyDescent="0.25">
      <c r="A40" t="str">
        <f t="shared" si="0"/>
        <v>Clackmannanshire2015-16</v>
      </c>
      <c r="B40" s="3" t="s">
        <v>5</v>
      </c>
      <c r="C40" s="14" t="s">
        <v>270</v>
      </c>
      <c r="D40" t="s">
        <v>271</v>
      </c>
      <c r="E40">
        <v>0</v>
      </c>
      <c r="F40">
        <v>0</v>
      </c>
      <c r="G40">
        <v>0</v>
      </c>
      <c r="H40">
        <v>0</v>
      </c>
      <c r="I40">
        <v>0</v>
      </c>
    </row>
    <row r="41" spans="1:9" x14ac:dyDescent="0.25">
      <c r="A41" t="str">
        <f t="shared" si="0"/>
        <v>Dumfries &amp; Galloway2015-16</v>
      </c>
      <c r="B41" s="3" t="s">
        <v>6</v>
      </c>
      <c r="C41" s="14" t="s">
        <v>270</v>
      </c>
      <c r="D41" t="s">
        <v>244</v>
      </c>
      <c r="E41" t="s">
        <v>142</v>
      </c>
      <c r="F41" t="s">
        <v>142</v>
      </c>
      <c r="G41">
        <v>423</v>
      </c>
      <c r="H41" t="s">
        <v>142</v>
      </c>
      <c r="I41" t="s">
        <v>142</v>
      </c>
    </row>
    <row r="42" spans="1:9" x14ac:dyDescent="0.25">
      <c r="A42" t="str">
        <f t="shared" si="0"/>
        <v>Dundee City2015-16</v>
      </c>
      <c r="B42" s="3" t="s">
        <v>7</v>
      </c>
      <c r="C42" s="14" t="s">
        <v>270</v>
      </c>
      <c r="D42">
        <v>4819</v>
      </c>
      <c r="E42">
        <v>1368</v>
      </c>
      <c r="F42">
        <v>151</v>
      </c>
      <c r="G42">
        <v>12</v>
      </c>
      <c r="H42">
        <v>400</v>
      </c>
      <c r="I42">
        <v>117</v>
      </c>
    </row>
    <row r="43" spans="1:9" x14ac:dyDescent="0.25">
      <c r="A43" t="str">
        <f t="shared" si="0"/>
        <v>East Ayrshire2015-16</v>
      </c>
      <c r="B43" s="3" t="s">
        <v>8</v>
      </c>
      <c r="C43" s="14" t="s">
        <v>270</v>
      </c>
      <c r="D43">
        <v>0</v>
      </c>
      <c r="E43">
        <v>0</v>
      </c>
      <c r="F43">
        <v>0</v>
      </c>
      <c r="G43">
        <v>0</v>
      </c>
      <c r="H43">
        <v>0</v>
      </c>
      <c r="I43">
        <v>0</v>
      </c>
    </row>
    <row r="44" spans="1:9" x14ac:dyDescent="0.25">
      <c r="A44" t="str">
        <f t="shared" si="0"/>
        <v>East Dunbartonshire2015-16</v>
      </c>
      <c r="B44" s="3" t="s">
        <v>9</v>
      </c>
      <c r="C44" s="14" t="s">
        <v>270</v>
      </c>
      <c r="D44">
        <v>25</v>
      </c>
      <c r="E44">
        <v>10</v>
      </c>
      <c r="F44">
        <v>120</v>
      </c>
      <c r="G44">
        <v>40</v>
      </c>
      <c r="H44">
        <v>150</v>
      </c>
      <c r="I44">
        <v>0</v>
      </c>
    </row>
    <row r="45" spans="1:9" x14ac:dyDescent="0.25">
      <c r="A45" t="str">
        <f t="shared" si="0"/>
        <v>East Lothian2015-16</v>
      </c>
      <c r="B45" s="3" t="s">
        <v>10</v>
      </c>
      <c r="C45" s="14" t="s">
        <v>270</v>
      </c>
      <c r="D45">
        <v>0</v>
      </c>
      <c r="E45">
        <v>0</v>
      </c>
      <c r="F45">
        <v>0</v>
      </c>
      <c r="G45">
        <v>0</v>
      </c>
      <c r="H45">
        <v>0</v>
      </c>
      <c r="I45">
        <v>0</v>
      </c>
    </row>
    <row r="46" spans="1:9" x14ac:dyDescent="0.25">
      <c r="A46" t="str">
        <f t="shared" si="0"/>
        <v>East Renfrewshire2015-16</v>
      </c>
      <c r="B46" s="3" t="s">
        <v>11</v>
      </c>
      <c r="C46" s="14" t="s">
        <v>270</v>
      </c>
      <c r="D46">
        <v>332</v>
      </c>
      <c r="E46" t="s">
        <v>142</v>
      </c>
      <c r="F46">
        <v>20</v>
      </c>
      <c r="G46">
        <v>4</v>
      </c>
      <c r="H46">
        <v>55</v>
      </c>
      <c r="I46">
        <v>5</v>
      </c>
    </row>
    <row r="47" spans="1:9" x14ac:dyDescent="0.25">
      <c r="A47" t="str">
        <f t="shared" si="0"/>
        <v>Edinburgh, City of2015-16</v>
      </c>
      <c r="B47" s="3" t="s">
        <v>12</v>
      </c>
      <c r="C47" s="14" t="s">
        <v>270</v>
      </c>
      <c r="D47">
        <v>0</v>
      </c>
      <c r="E47">
        <v>0</v>
      </c>
      <c r="F47">
        <v>0</v>
      </c>
      <c r="G47">
        <v>0</v>
      </c>
      <c r="H47">
        <v>0</v>
      </c>
      <c r="I47">
        <v>0</v>
      </c>
    </row>
    <row r="48" spans="1:9" x14ac:dyDescent="0.25">
      <c r="A48" t="str">
        <f t="shared" si="0"/>
        <v>Falkirk2015-16</v>
      </c>
      <c r="B48" s="3" t="s">
        <v>14</v>
      </c>
      <c r="C48" s="14" t="s">
        <v>270</v>
      </c>
      <c r="D48">
        <v>9783</v>
      </c>
      <c r="E48">
        <v>800</v>
      </c>
      <c r="F48">
        <v>11282</v>
      </c>
      <c r="G48">
        <v>1153</v>
      </c>
      <c r="H48">
        <v>1525</v>
      </c>
      <c r="I48">
        <v>261</v>
      </c>
    </row>
    <row r="49" spans="1:9" x14ac:dyDescent="0.25">
      <c r="A49" t="str">
        <f t="shared" si="0"/>
        <v>Fife2015-16</v>
      </c>
      <c r="B49" s="3" t="s">
        <v>15</v>
      </c>
      <c r="C49" s="14" t="s">
        <v>270</v>
      </c>
      <c r="D49">
        <v>17796</v>
      </c>
      <c r="E49">
        <v>8548</v>
      </c>
      <c r="F49">
        <v>1722</v>
      </c>
      <c r="G49">
        <v>1385</v>
      </c>
      <c r="H49">
        <v>350</v>
      </c>
      <c r="I49">
        <v>54</v>
      </c>
    </row>
    <row r="50" spans="1:9" x14ac:dyDescent="0.25">
      <c r="A50" t="str">
        <f t="shared" si="0"/>
        <v>Glasgow City2015-16</v>
      </c>
      <c r="B50" s="3" t="s">
        <v>16</v>
      </c>
      <c r="C50" s="14" t="s">
        <v>270</v>
      </c>
      <c r="D50">
        <v>28007</v>
      </c>
      <c r="E50">
        <v>8245</v>
      </c>
      <c r="F50">
        <v>22880</v>
      </c>
      <c r="G50">
        <v>250</v>
      </c>
      <c r="H50">
        <v>50</v>
      </c>
      <c r="I50">
        <v>220</v>
      </c>
    </row>
    <row r="51" spans="1:9" x14ac:dyDescent="0.25">
      <c r="A51" t="str">
        <f t="shared" si="0"/>
        <v>Highland2015-16</v>
      </c>
      <c r="B51" s="3" t="s">
        <v>17</v>
      </c>
      <c r="C51" s="14" t="s">
        <v>270</v>
      </c>
      <c r="D51">
        <v>0</v>
      </c>
      <c r="E51">
        <v>471</v>
      </c>
      <c r="F51">
        <v>960</v>
      </c>
      <c r="G51">
        <v>476</v>
      </c>
      <c r="H51">
        <v>0</v>
      </c>
      <c r="I51">
        <v>25</v>
      </c>
    </row>
    <row r="52" spans="1:9" x14ac:dyDescent="0.25">
      <c r="A52" t="str">
        <f t="shared" si="0"/>
        <v>Inverclyde2015-16</v>
      </c>
      <c r="B52" s="3" t="s">
        <v>18</v>
      </c>
      <c r="C52" s="14" t="s">
        <v>270</v>
      </c>
      <c r="D52">
        <v>0</v>
      </c>
      <c r="E52">
        <v>0</v>
      </c>
      <c r="F52">
        <v>25</v>
      </c>
      <c r="G52">
        <v>4</v>
      </c>
      <c r="H52">
        <v>0</v>
      </c>
      <c r="I52">
        <v>1705</v>
      </c>
    </row>
    <row r="53" spans="1:9" x14ac:dyDescent="0.25">
      <c r="A53" t="str">
        <f t="shared" si="0"/>
        <v>Midlothian2015-16</v>
      </c>
      <c r="B53" s="3" t="s">
        <v>19</v>
      </c>
      <c r="C53" s="14" t="s">
        <v>270</v>
      </c>
      <c r="D53" t="s">
        <v>275</v>
      </c>
      <c r="E53" t="s">
        <v>226</v>
      </c>
      <c r="F53">
        <v>48</v>
      </c>
      <c r="G53">
        <v>114</v>
      </c>
      <c r="H53">
        <v>0</v>
      </c>
      <c r="I53">
        <v>0</v>
      </c>
    </row>
    <row r="54" spans="1:9" x14ac:dyDescent="0.25">
      <c r="A54" t="str">
        <f t="shared" si="0"/>
        <v>Moray2015-16</v>
      </c>
      <c r="B54" s="3" t="s">
        <v>20</v>
      </c>
      <c r="C54" s="14" t="s">
        <v>270</v>
      </c>
      <c r="D54">
        <v>150</v>
      </c>
      <c r="E54">
        <v>500</v>
      </c>
      <c r="F54">
        <v>348</v>
      </c>
      <c r="G54">
        <v>6</v>
      </c>
      <c r="H54">
        <v>3</v>
      </c>
      <c r="I54">
        <v>3</v>
      </c>
    </row>
    <row r="55" spans="1:9" x14ac:dyDescent="0.25">
      <c r="A55" t="s">
        <v>274</v>
      </c>
      <c r="B55" s="3" t="s">
        <v>269</v>
      </c>
      <c r="C55" s="14" t="s">
        <v>270</v>
      </c>
      <c r="D55">
        <v>0</v>
      </c>
      <c r="E55">
        <v>20</v>
      </c>
      <c r="F55">
        <v>85</v>
      </c>
      <c r="G55">
        <v>10</v>
      </c>
      <c r="H55">
        <v>0</v>
      </c>
      <c r="I55">
        <v>30</v>
      </c>
    </row>
    <row r="56" spans="1:9" x14ac:dyDescent="0.25">
      <c r="A56" t="str">
        <f t="shared" si="0"/>
        <v>North Ayrshire2015-16</v>
      </c>
      <c r="B56" s="3" t="s">
        <v>21</v>
      </c>
      <c r="C56" s="14" t="s">
        <v>270</v>
      </c>
      <c r="D56">
        <v>8845</v>
      </c>
      <c r="E56">
        <v>1637</v>
      </c>
      <c r="F56">
        <v>236</v>
      </c>
      <c r="G56">
        <v>342</v>
      </c>
      <c r="H56">
        <v>0</v>
      </c>
      <c r="I56">
        <v>86</v>
      </c>
    </row>
    <row r="57" spans="1:9" x14ac:dyDescent="0.25">
      <c r="A57" t="str">
        <f t="shared" si="0"/>
        <v>North Lanarkshire2015-16</v>
      </c>
      <c r="B57" s="3" t="s">
        <v>22</v>
      </c>
      <c r="C57" s="14" t="s">
        <v>270</v>
      </c>
      <c r="D57">
        <v>3653</v>
      </c>
      <c r="E57">
        <v>474</v>
      </c>
      <c r="F57">
        <v>133</v>
      </c>
      <c r="G57">
        <v>2664</v>
      </c>
      <c r="H57">
        <v>195</v>
      </c>
      <c r="I57">
        <v>61</v>
      </c>
    </row>
    <row r="58" spans="1:9" x14ac:dyDescent="0.25">
      <c r="A58" t="str">
        <f t="shared" si="0"/>
        <v>Orkney2015-16</v>
      </c>
      <c r="B58" s="3" t="s">
        <v>23</v>
      </c>
      <c r="C58" s="14" t="s">
        <v>270</v>
      </c>
      <c r="D58" t="s">
        <v>272</v>
      </c>
      <c r="E58">
        <v>790</v>
      </c>
      <c r="F58">
        <v>592</v>
      </c>
      <c r="G58">
        <v>102</v>
      </c>
      <c r="H58" t="s">
        <v>272</v>
      </c>
      <c r="I58">
        <v>125</v>
      </c>
    </row>
    <row r="59" spans="1:9" x14ac:dyDescent="0.25">
      <c r="A59" t="str">
        <f t="shared" si="0"/>
        <v>Perth &amp; Kinross2015-16</v>
      </c>
      <c r="B59" s="3" t="s">
        <v>24</v>
      </c>
      <c r="C59" s="14" t="s">
        <v>270</v>
      </c>
      <c r="D59">
        <v>1099</v>
      </c>
      <c r="E59">
        <v>112</v>
      </c>
      <c r="F59">
        <v>164</v>
      </c>
      <c r="G59">
        <v>42</v>
      </c>
      <c r="H59">
        <v>12</v>
      </c>
      <c r="I59">
        <v>9</v>
      </c>
    </row>
    <row r="60" spans="1:9" x14ac:dyDescent="0.25">
      <c r="A60" t="str">
        <f t="shared" si="0"/>
        <v>Renfrewshire2015-16</v>
      </c>
      <c r="B60" s="3" t="s">
        <v>25</v>
      </c>
      <c r="C60" s="14" t="s">
        <v>270</v>
      </c>
      <c r="D60" t="s">
        <v>226</v>
      </c>
      <c r="E60">
        <v>3401</v>
      </c>
      <c r="F60">
        <v>135</v>
      </c>
      <c r="G60">
        <v>108</v>
      </c>
      <c r="H60">
        <v>3401</v>
      </c>
      <c r="I60">
        <v>0</v>
      </c>
    </row>
    <row r="61" spans="1:9" x14ac:dyDescent="0.25">
      <c r="A61" t="str">
        <f t="shared" si="0"/>
        <v>Scottish Borders, The2015-16</v>
      </c>
      <c r="B61" s="3" t="s">
        <v>26</v>
      </c>
      <c r="C61" s="14" t="s">
        <v>270</v>
      </c>
      <c r="D61">
        <v>0</v>
      </c>
      <c r="E61">
        <v>120</v>
      </c>
      <c r="F61">
        <v>90</v>
      </c>
      <c r="G61">
        <v>24</v>
      </c>
      <c r="H61">
        <v>15</v>
      </c>
      <c r="I61">
        <v>0</v>
      </c>
    </row>
    <row r="62" spans="1:9" x14ac:dyDescent="0.25">
      <c r="A62" t="str">
        <f t="shared" si="0"/>
        <v>Shetland2015-16</v>
      </c>
      <c r="B62" s="3" t="s">
        <v>27</v>
      </c>
      <c r="C62" s="14" t="s">
        <v>270</v>
      </c>
      <c r="D62">
        <v>0</v>
      </c>
      <c r="E62">
        <v>0</v>
      </c>
      <c r="F62">
        <v>60</v>
      </c>
      <c r="G62">
        <v>0</v>
      </c>
      <c r="H62">
        <v>0</v>
      </c>
      <c r="I62">
        <v>0</v>
      </c>
    </row>
    <row r="63" spans="1:9" x14ac:dyDescent="0.25">
      <c r="A63" t="str">
        <f t="shared" si="0"/>
        <v>South Ayrshire2015-16</v>
      </c>
      <c r="B63" s="3" t="s">
        <v>28</v>
      </c>
      <c r="C63" s="14" t="s">
        <v>270</v>
      </c>
      <c r="D63">
        <v>0</v>
      </c>
      <c r="E63">
        <v>650</v>
      </c>
      <c r="F63">
        <v>0</v>
      </c>
      <c r="G63">
        <v>0</v>
      </c>
      <c r="H63">
        <v>0</v>
      </c>
      <c r="I63">
        <v>0</v>
      </c>
    </row>
    <row r="64" spans="1:9" x14ac:dyDescent="0.25">
      <c r="A64" t="str">
        <f t="shared" si="0"/>
        <v>South Lanarkshire2015-16</v>
      </c>
      <c r="B64" s="3" t="s">
        <v>29</v>
      </c>
      <c r="C64" s="14" t="s">
        <v>270</v>
      </c>
      <c r="D64">
        <v>6021</v>
      </c>
      <c r="E64">
        <v>1000</v>
      </c>
      <c r="F64">
        <v>4107</v>
      </c>
      <c r="G64">
        <v>0</v>
      </c>
      <c r="H64">
        <v>0</v>
      </c>
      <c r="I64">
        <v>0</v>
      </c>
    </row>
    <row r="65" spans="1:9" x14ac:dyDescent="0.25">
      <c r="A65" t="str">
        <f t="shared" si="0"/>
        <v>Stirling2015-16</v>
      </c>
      <c r="B65" s="3" t="s">
        <v>30</v>
      </c>
      <c r="C65" s="14" t="s">
        <v>270</v>
      </c>
      <c r="D65">
        <v>0</v>
      </c>
      <c r="E65">
        <v>0</v>
      </c>
      <c r="F65">
        <v>435</v>
      </c>
      <c r="G65">
        <v>0</v>
      </c>
      <c r="H65">
        <v>0</v>
      </c>
      <c r="I65">
        <v>279</v>
      </c>
    </row>
    <row r="66" spans="1:9" x14ac:dyDescent="0.25">
      <c r="A66" t="str">
        <f t="shared" si="0"/>
        <v>West Dunbartonshire2015-16</v>
      </c>
      <c r="B66" s="3" t="s">
        <v>31</v>
      </c>
      <c r="C66" s="14" t="s">
        <v>270</v>
      </c>
      <c r="D66">
        <v>0</v>
      </c>
      <c r="E66">
        <v>475</v>
      </c>
      <c r="F66">
        <v>597</v>
      </c>
      <c r="G66">
        <v>87</v>
      </c>
      <c r="H66">
        <v>197</v>
      </c>
      <c r="I66">
        <v>54</v>
      </c>
    </row>
    <row r="67" spans="1:9" x14ac:dyDescent="0.25">
      <c r="A67" t="str">
        <f t="shared" si="0"/>
        <v>West Lothian2015-16</v>
      </c>
      <c r="B67" s="3" t="s">
        <v>32</v>
      </c>
      <c r="C67" s="14" t="s">
        <v>270</v>
      </c>
      <c r="D67">
        <v>0</v>
      </c>
      <c r="E67">
        <v>8</v>
      </c>
      <c r="F67">
        <v>35</v>
      </c>
      <c r="G67">
        <v>0</v>
      </c>
      <c r="H67">
        <v>0</v>
      </c>
      <c r="I67">
        <v>0</v>
      </c>
    </row>
    <row r="68" spans="1:9" x14ac:dyDescent="0.25">
      <c r="A68" t="str">
        <f>B68&amp;C68</f>
        <v>Scotland2015-16</v>
      </c>
      <c r="B68" s="28" t="s">
        <v>33</v>
      </c>
      <c r="C68" s="29" t="s">
        <v>270</v>
      </c>
      <c r="D68" s="31">
        <f t="shared" ref="D68:I68" si="2">SUM(D36:D67)</f>
        <v>88552</v>
      </c>
      <c r="E68" s="31">
        <f t="shared" si="2"/>
        <v>29879</v>
      </c>
      <c r="F68" s="31">
        <f t="shared" si="2"/>
        <v>45420</v>
      </c>
      <c r="G68" s="31">
        <f t="shared" si="2"/>
        <v>9438</v>
      </c>
      <c r="H68" s="31">
        <f t="shared" si="2"/>
        <v>6838</v>
      </c>
      <c r="I68" s="31">
        <f t="shared" si="2"/>
        <v>3717</v>
      </c>
    </row>
    <row r="69" spans="1:9" x14ac:dyDescent="0.25">
      <c r="A69" t="str">
        <f t="shared" ref="A69:A87" si="3">B69&amp;C69</f>
        <v>Aberdeen City2016-17</v>
      </c>
      <c r="B69" s="3" t="s">
        <v>1</v>
      </c>
      <c r="C69" s="14" t="s">
        <v>276</v>
      </c>
      <c r="D69">
        <v>2379</v>
      </c>
      <c r="E69">
        <v>20</v>
      </c>
      <c r="F69">
        <v>600</v>
      </c>
      <c r="G69">
        <v>1526</v>
      </c>
      <c r="H69">
        <v>0</v>
      </c>
      <c r="I69">
        <v>500</v>
      </c>
    </row>
    <row r="70" spans="1:9" x14ac:dyDescent="0.25">
      <c r="A70" t="str">
        <f t="shared" si="3"/>
        <v>Aberdeenshire2016-17</v>
      </c>
      <c r="B70" s="3" t="s">
        <v>2</v>
      </c>
      <c r="C70" s="14" t="s">
        <v>276</v>
      </c>
      <c r="D70">
        <v>0</v>
      </c>
      <c r="E70">
        <v>300</v>
      </c>
      <c r="F70">
        <v>130</v>
      </c>
      <c r="G70">
        <v>29</v>
      </c>
      <c r="H70">
        <v>96</v>
      </c>
      <c r="I70">
        <v>29</v>
      </c>
    </row>
    <row r="71" spans="1:9" x14ac:dyDescent="0.25">
      <c r="A71" t="str">
        <f t="shared" si="3"/>
        <v>Angus2016-17</v>
      </c>
      <c r="B71" s="3" t="s">
        <v>3</v>
      </c>
      <c r="C71" s="14" t="s">
        <v>276</v>
      </c>
      <c r="D71">
        <v>0</v>
      </c>
      <c r="E71">
        <v>0</v>
      </c>
      <c r="F71">
        <v>22</v>
      </c>
      <c r="G71">
        <v>0</v>
      </c>
      <c r="H71">
        <v>0</v>
      </c>
      <c r="I71">
        <v>0</v>
      </c>
    </row>
    <row r="72" spans="1:9" x14ac:dyDescent="0.25">
      <c r="A72" t="str">
        <f t="shared" si="3"/>
        <v>Argyll &amp; Bute2016-17</v>
      </c>
      <c r="B72" s="3" t="s">
        <v>4</v>
      </c>
      <c r="C72" s="14" t="s">
        <v>276</v>
      </c>
      <c r="D72">
        <v>33380</v>
      </c>
      <c r="E72">
        <v>240</v>
      </c>
      <c r="F72">
        <v>256</v>
      </c>
      <c r="G72">
        <v>168</v>
      </c>
      <c r="H72">
        <v>160</v>
      </c>
      <c r="I72">
        <v>158</v>
      </c>
    </row>
    <row r="73" spans="1:9" x14ac:dyDescent="0.25">
      <c r="A73" t="str">
        <f t="shared" si="3"/>
        <v>Clackmannanshire2016-17</v>
      </c>
      <c r="B73" s="3" t="s">
        <v>5</v>
      </c>
      <c r="C73" s="14" t="s">
        <v>276</v>
      </c>
      <c r="D73">
        <v>0</v>
      </c>
      <c r="E73">
        <v>0</v>
      </c>
      <c r="F73">
        <v>0</v>
      </c>
      <c r="G73">
        <v>0</v>
      </c>
      <c r="H73">
        <v>0</v>
      </c>
      <c r="I73">
        <v>0</v>
      </c>
    </row>
    <row r="74" spans="1:9" x14ac:dyDescent="0.25">
      <c r="A74" t="str">
        <f t="shared" si="3"/>
        <v>Dumfries &amp; Galloway2016-17</v>
      </c>
      <c r="B74" s="3" t="s">
        <v>6</v>
      </c>
      <c r="C74" s="14" t="s">
        <v>276</v>
      </c>
      <c r="D74" t="s">
        <v>226</v>
      </c>
      <c r="E74" t="s">
        <v>226</v>
      </c>
      <c r="F74" t="s">
        <v>226</v>
      </c>
      <c r="G74">
        <v>0</v>
      </c>
      <c r="H74">
        <v>0</v>
      </c>
      <c r="I74">
        <v>0</v>
      </c>
    </row>
    <row r="75" spans="1:9" x14ac:dyDescent="0.25">
      <c r="A75" t="str">
        <f t="shared" si="3"/>
        <v>Dundee City2016-17</v>
      </c>
      <c r="B75" s="3" t="s">
        <v>7</v>
      </c>
      <c r="C75" s="14" t="s">
        <v>276</v>
      </c>
      <c r="D75">
        <v>4661</v>
      </c>
      <c r="E75">
        <v>1824</v>
      </c>
      <c r="F75">
        <v>135</v>
      </c>
      <c r="G75">
        <v>12</v>
      </c>
      <c r="H75">
        <v>413</v>
      </c>
      <c r="I75">
        <v>81</v>
      </c>
    </row>
    <row r="76" spans="1:9" x14ac:dyDescent="0.25">
      <c r="A76" t="str">
        <f t="shared" si="3"/>
        <v>East Ayrshire2016-17</v>
      </c>
      <c r="B76" s="3" t="s">
        <v>8</v>
      </c>
      <c r="C76" s="14" t="s">
        <v>276</v>
      </c>
      <c r="D76">
        <v>0</v>
      </c>
      <c r="E76">
        <v>0</v>
      </c>
      <c r="F76">
        <v>0</v>
      </c>
      <c r="G76">
        <v>0</v>
      </c>
      <c r="H76">
        <v>0</v>
      </c>
      <c r="I76">
        <v>0</v>
      </c>
    </row>
    <row r="77" spans="1:9" x14ac:dyDescent="0.25">
      <c r="A77" t="str">
        <f t="shared" si="3"/>
        <v>East Dunbartonshire2016-17</v>
      </c>
      <c r="B77" s="3" t="s">
        <v>9</v>
      </c>
      <c r="C77" s="14" t="s">
        <v>276</v>
      </c>
      <c r="D77">
        <v>20</v>
      </c>
      <c r="E77">
        <v>10</v>
      </c>
      <c r="F77">
        <v>80</v>
      </c>
      <c r="G77">
        <v>30</v>
      </c>
      <c r="H77">
        <v>75</v>
      </c>
      <c r="I77">
        <v>0</v>
      </c>
    </row>
    <row r="78" spans="1:9" x14ac:dyDescent="0.25">
      <c r="A78" t="str">
        <f t="shared" si="3"/>
        <v>East Lothian2016-17</v>
      </c>
      <c r="B78" s="3" t="s">
        <v>10</v>
      </c>
      <c r="C78" s="14" t="s">
        <v>276</v>
      </c>
      <c r="D78">
        <v>0</v>
      </c>
      <c r="E78">
        <v>0</v>
      </c>
      <c r="F78">
        <v>0</v>
      </c>
      <c r="G78">
        <v>0</v>
      </c>
      <c r="H78">
        <v>0</v>
      </c>
      <c r="I78">
        <v>0</v>
      </c>
    </row>
    <row r="79" spans="1:9" x14ac:dyDescent="0.25">
      <c r="A79" t="str">
        <f t="shared" si="3"/>
        <v>East Renfrewshire2016-17</v>
      </c>
      <c r="B79" s="3" t="s">
        <v>11</v>
      </c>
      <c r="C79" s="14" t="s">
        <v>276</v>
      </c>
      <c r="D79">
        <v>412</v>
      </c>
      <c r="E79" t="s">
        <v>226</v>
      </c>
      <c r="F79" t="s">
        <v>142</v>
      </c>
      <c r="G79">
        <v>0</v>
      </c>
      <c r="H79">
        <v>286</v>
      </c>
      <c r="I79">
        <v>16</v>
      </c>
    </row>
    <row r="80" spans="1:9" s="50" customFormat="1" x14ac:dyDescent="0.25">
      <c r="A80" s="50" t="str">
        <f t="shared" si="3"/>
        <v>Edinburgh, City of2016-17</v>
      </c>
      <c r="B80" s="48" t="s">
        <v>12</v>
      </c>
      <c r="C80" s="52" t="s">
        <v>276</v>
      </c>
      <c r="D80" s="50">
        <v>0</v>
      </c>
      <c r="E80" s="50">
        <v>0</v>
      </c>
      <c r="F80" s="50">
        <v>0</v>
      </c>
      <c r="G80" s="50">
        <v>0</v>
      </c>
      <c r="H80" s="50">
        <v>0</v>
      </c>
      <c r="I80" s="50">
        <v>0</v>
      </c>
    </row>
    <row r="81" spans="1:9" x14ac:dyDescent="0.25">
      <c r="A81" t="str">
        <f t="shared" si="3"/>
        <v>Falkirk2016-17</v>
      </c>
      <c r="B81" s="3" t="s">
        <v>14</v>
      </c>
      <c r="C81" s="14" t="s">
        <v>276</v>
      </c>
      <c r="D81">
        <v>1977</v>
      </c>
      <c r="E81">
        <v>7165</v>
      </c>
      <c r="F81">
        <v>7730</v>
      </c>
      <c r="G81">
        <v>1143</v>
      </c>
      <c r="H81">
        <v>727</v>
      </c>
      <c r="I81">
        <v>712</v>
      </c>
    </row>
    <row r="82" spans="1:9" x14ac:dyDescent="0.25">
      <c r="A82" t="str">
        <f t="shared" si="3"/>
        <v>Fife2016-17</v>
      </c>
      <c r="B82" s="3" t="s">
        <v>15</v>
      </c>
      <c r="C82" s="14" t="s">
        <v>276</v>
      </c>
      <c r="D82">
        <v>16777</v>
      </c>
      <c r="E82">
        <v>6064</v>
      </c>
      <c r="F82">
        <v>1198</v>
      </c>
      <c r="G82">
        <v>778</v>
      </c>
      <c r="H82">
        <v>300</v>
      </c>
      <c r="I82">
        <v>66</v>
      </c>
    </row>
    <row r="83" spans="1:9" x14ac:dyDescent="0.25">
      <c r="A83" t="str">
        <f t="shared" si="3"/>
        <v>Glasgow City2016-17</v>
      </c>
      <c r="B83" s="3" t="s">
        <v>16</v>
      </c>
      <c r="C83" s="14" t="s">
        <v>276</v>
      </c>
      <c r="D83">
        <v>30783</v>
      </c>
      <c r="E83">
        <v>8300</v>
      </c>
      <c r="F83">
        <v>23152</v>
      </c>
      <c r="G83">
        <v>583</v>
      </c>
      <c r="H83">
        <v>50</v>
      </c>
      <c r="I83">
        <v>250</v>
      </c>
    </row>
    <row r="84" spans="1:9" x14ac:dyDescent="0.25">
      <c r="A84" t="str">
        <f t="shared" si="3"/>
        <v>Highland2016-17</v>
      </c>
      <c r="B84" s="3" t="s">
        <v>17</v>
      </c>
      <c r="C84" s="14" t="s">
        <v>276</v>
      </c>
      <c r="D84">
        <v>0</v>
      </c>
      <c r="E84">
        <v>2</v>
      </c>
      <c r="F84">
        <v>1198</v>
      </c>
      <c r="G84">
        <v>565</v>
      </c>
      <c r="H84">
        <v>0</v>
      </c>
      <c r="I84">
        <v>20</v>
      </c>
    </row>
    <row r="85" spans="1:9" x14ac:dyDescent="0.25">
      <c r="A85" t="str">
        <f t="shared" si="3"/>
        <v>Inverclyde2016-17</v>
      </c>
      <c r="B85" s="3" t="s">
        <v>18</v>
      </c>
      <c r="C85" s="14" t="s">
        <v>276</v>
      </c>
      <c r="D85">
        <v>0</v>
      </c>
      <c r="E85">
        <v>0</v>
      </c>
      <c r="F85">
        <v>214</v>
      </c>
      <c r="G85">
        <v>1</v>
      </c>
      <c r="H85">
        <v>1587</v>
      </c>
      <c r="I85">
        <v>0</v>
      </c>
    </row>
    <row r="86" spans="1:9" x14ac:dyDescent="0.25">
      <c r="A86" t="str">
        <f t="shared" si="3"/>
        <v>Midlothian2016-17</v>
      </c>
      <c r="B86" s="3" t="s">
        <v>19</v>
      </c>
      <c r="C86" s="14" t="s">
        <v>276</v>
      </c>
      <c r="D86">
        <v>446</v>
      </c>
      <c r="E86">
        <v>0</v>
      </c>
      <c r="F86">
        <v>59</v>
      </c>
      <c r="G86">
        <v>140</v>
      </c>
      <c r="H86">
        <v>8</v>
      </c>
      <c r="I86">
        <v>4</v>
      </c>
    </row>
    <row r="87" spans="1:9" x14ac:dyDescent="0.25">
      <c r="A87" t="str">
        <f t="shared" si="3"/>
        <v>Moray2016-17</v>
      </c>
      <c r="B87" s="3" t="s">
        <v>20</v>
      </c>
      <c r="C87" s="14" t="s">
        <v>276</v>
      </c>
      <c r="D87">
        <v>243</v>
      </c>
      <c r="E87">
        <v>100</v>
      </c>
      <c r="F87">
        <v>156</v>
      </c>
      <c r="G87">
        <v>0</v>
      </c>
      <c r="H87">
        <v>4</v>
      </c>
      <c r="I87">
        <v>4</v>
      </c>
    </row>
    <row r="88" spans="1:9" x14ac:dyDescent="0.25">
      <c r="A88" t="s">
        <v>274</v>
      </c>
      <c r="B88" s="3" t="s">
        <v>269</v>
      </c>
      <c r="C88" s="14" t="s">
        <v>276</v>
      </c>
      <c r="D88">
        <v>0</v>
      </c>
      <c r="E88">
        <v>25</v>
      </c>
      <c r="F88">
        <v>80</v>
      </c>
      <c r="G88">
        <v>10</v>
      </c>
      <c r="H88">
        <v>0</v>
      </c>
      <c r="I88">
        <v>25</v>
      </c>
    </row>
    <row r="89" spans="1:9" x14ac:dyDescent="0.25">
      <c r="A89" t="str">
        <f t="shared" ref="A89:A100" si="4">B89&amp;C89</f>
        <v>North Ayrshire2016-17</v>
      </c>
      <c r="B89" s="3" t="s">
        <v>21</v>
      </c>
      <c r="C89" s="14" t="s">
        <v>276</v>
      </c>
      <c r="D89">
        <v>3770</v>
      </c>
      <c r="E89">
        <v>901</v>
      </c>
      <c r="F89">
        <v>592</v>
      </c>
      <c r="G89">
        <v>138</v>
      </c>
      <c r="H89">
        <v>0</v>
      </c>
      <c r="I89">
        <v>73</v>
      </c>
    </row>
    <row r="90" spans="1:9" x14ac:dyDescent="0.25">
      <c r="A90" t="str">
        <f t="shared" si="4"/>
        <v>North Lanarkshire2016-17</v>
      </c>
      <c r="B90" s="3" t="s">
        <v>22</v>
      </c>
      <c r="C90" s="14" t="s">
        <v>276</v>
      </c>
      <c r="D90">
        <v>3025</v>
      </c>
      <c r="E90">
        <v>452</v>
      </c>
      <c r="F90">
        <v>42</v>
      </c>
      <c r="G90">
        <v>3313</v>
      </c>
      <c r="H90">
        <v>103</v>
      </c>
      <c r="I90">
        <v>16</v>
      </c>
    </row>
    <row r="91" spans="1:9" x14ac:dyDescent="0.25">
      <c r="A91" t="str">
        <f t="shared" si="4"/>
        <v>Orkney2016-17</v>
      </c>
      <c r="B91" s="3" t="s">
        <v>23</v>
      </c>
      <c r="C91" s="14" t="s">
        <v>276</v>
      </c>
      <c r="D91" t="s">
        <v>226</v>
      </c>
      <c r="E91">
        <v>297</v>
      </c>
      <c r="F91">
        <v>659</v>
      </c>
      <c r="G91">
        <v>129</v>
      </c>
      <c r="H91" t="s">
        <v>226</v>
      </c>
      <c r="I91">
        <v>104</v>
      </c>
    </row>
    <row r="92" spans="1:9" x14ac:dyDescent="0.25">
      <c r="A92" t="str">
        <f t="shared" si="4"/>
        <v>Perth &amp; Kinross2016-17</v>
      </c>
      <c r="B92" s="3" t="s">
        <v>24</v>
      </c>
      <c r="C92" s="14" t="s">
        <v>276</v>
      </c>
      <c r="D92">
        <v>1241</v>
      </c>
      <c r="E92">
        <v>0</v>
      </c>
      <c r="F92">
        <v>194</v>
      </c>
      <c r="G92">
        <v>22</v>
      </c>
      <c r="H92">
        <v>0</v>
      </c>
      <c r="I92">
        <v>0</v>
      </c>
    </row>
    <row r="93" spans="1:9" x14ac:dyDescent="0.25">
      <c r="A93" t="str">
        <f t="shared" si="4"/>
        <v>Renfrewshire2016-17</v>
      </c>
      <c r="B93" s="3" t="s">
        <v>25</v>
      </c>
      <c r="C93" s="14" t="s">
        <v>276</v>
      </c>
      <c r="D93" t="s">
        <v>272</v>
      </c>
      <c r="E93">
        <v>3003</v>
      </c>
      <c r="F93">
        <v>135</v>
      </c>
      <c r="G93">
        <v>217</v>
      </c>
      <c r="H93">
        <v>3003</v>
      </c>
      <c r="I93">
        <v>0</v>
      </c>
    </row>
    <row r="94" spans="1:9" x14ac:dyDescent="0.25">
      <c r="A94" t="str">
        <f t="shared" si="4"/>
        <v>Scottish Borders, The2016-17</v>
      </c>
      <c r="B94" s="3" t="s">
        <v>26</v>
      </c>
      <c r="C94" s="14" t="s">
        <v>276</v>
      </c>
      <c r="D94" t="s">
        <v>142</v>
      </c>
      <c r="E94">
        <v>89</v>
      </c>
      <c r="F94">
        <v>105</v>
      </c>
      <c r="G94">
        <v>25</v>
      </c>
      <c r="H94">
        <v>25</v>
      </c>
      <c r="I94">
        <v>0</v>
      </c>
    </row>
    <row r="95" spans="1:9" x14ac:dyDescent="0.25">
      <c r="A95" t="str">
        <f t="shared" si="4"/>
        <v>Shetland2016-17</v>
      </c>
      <c r="B95" s="3" t="s">
        <v>27</v>
      </c>
      <c r="C95" s="14" t="s">
        <v>276</v>
      </c>
      <c r="D95">
        <v>0</v>
      </c>
      <c r="E95">
        <v>20</v>
      </c>
      <c r="F95">
        <v>320</v>
      </c>
      <c r="G95">
        <v>0</v>
      </c>
      <c r="H95">
        <v>0</v>
      </c>
      <c r="I95">
        <v>0</v>
      </c>
    </row>
    <row r="96" spans="1:9" x14ac:dyDescent="0.25">
      <c r="A96" t="str">
        <f t="shared" si="4"/>
        <v>South Ayrshire2016-17</v>
      </c>
      <c r="B96" s="3" t="s">
        <v>28</v>
      </c>
      <c r="C96" s="14" t="s">
        <v>276</v>
      </c>
      <c r="D96">
        <v>134</v>
      </c>
      <c r="E96">
        <v>253</v>
      </c>
      <c r="F96">
        <v>31</v>
      </c>
      <c r="G96">
        <v>6</v>
      </c>
      <c r="H96">
        <v>0</v>
      </c>
      <c r="I96">
        <v>198</v>
      </c>
    </row>
    <row r="97" spans="1:9" x14ac:dyDescent="0.25">
      <c r="A97" t="str">
        <f t="shared" si="4"/>
        <v>South Lanarkshire2016-17</v>
      </c>
      <c r="B97" s="3" t="s">
        <v>29</v>
      </c>
      <c r="C97" s="14" t="s">
        <v>276</v>
      </c>
      <c r="D97">
        <v>4608</v>
      </c>
      <c r="E97">
        <v>1000</v>
      </c>
      <c r="F97">
        <v>3592</v>
      </c>
      <c r="G97">
        <v>0</v>
      </c>
      <c r="H97">
        <v>0</v>
      </c>
      <c r="I97">
        <v>0</v>
      </c>
    </row>
    <row r="98" spans="1:9" x14ac:dyDescent="0.25">
      <c r="A98" t="str">
        <f t="shared" si="4"/>
        <v>Stirling2016-17</v>
      </c>
      <c r="B98" s="3" t="s">
        <v>30</v>
      </c>
      <c r="C98" s="14" t="s">
        <v>276</v>
      </c>
      <c r="D98">
        <v>0</v>
      </c>
      <c r="E98">
        <v>0</v>
      </c>
      <c r="F98">
        <v>156</v>
      </c>
      <c r="G98">
        <v>366</v>
      </c>
      <c r="H98">
        <v>0</v>
      </c>
      <c r="I98">
        <v>0</v>
      </c>
    </row>
    <row r="99" spans="1:9" x14ac:dyDescent="0.25">
      <c r="A99" t="str">
        <f t="shared" si="4"/>
        <v>West Dunbartonshire2016-17</v>
      </c>
      <c r="B99" s="3" t="s">
        <v>31</v>
      </c>
      <c r="C99" s="14" t="s">
        <v>276</v>
      </c>
      <c r="D99">
        <v>0</v>
      </c>
      <c r="E99">
        <v>455</v>
      </c>
      <c r="F99">
        <v>588</v>
      </c>
      <c r="G99">
        <v>93</v>
      </c>
      <c r="H99">
        <v>195</v>
      </c>
      <c r="I99">
        <v>51</v>
      </c>
    </row>
    <row r="100" spans="1:9" x14ac:dyDescent="0.25">
      <c r="A100" t="str">
        <f t="shared" si="4"/>
        <v>West Lothian2016-17</v>
      </c>
      <c r="B100" s="3" t="s">
        <v>32</v>
      </c>
      <c r="C100" s="14" t="s">
        <v>276</v>
      </c>
      <c r="D100">
        <v>291</v>
      </c>
      <c r="E100">
        <v>18</v>
      </c>
      <c r="F100">
        <v>42</v>
      </c>
      <c r="G100">
        <v>6</v>
      </c>
      <c r="H100">
        <v>12</v>
      </c>
      <c r="I100">
        <v>0</v>
      </c>
    </row>
    <row r="101" spans="1:9" x14ac:dyDescent="0.25">
      <c r="A101" t="str">
        <f>B101&amp;C101</f>
        <v>Scotland2016-17</v>
      </c>
      <c r="B101" s="28" t="s">
        <v>33</v>
      </c>
      <c r="C101" s="29" t="s">
        <v>276</v>
      </c>
      <c r="D101" s="31">
        <f t="shared" ref="D101:I101" si="5">SUM(D69:D100)</f>
        <v>104147</v>
      </c>
      <c r="E101" s="31">
        <f t="shared" si="5"/>
        <v>30538</v>
      </c>
      <c r="F101" s="31">
        <f t="shared" si="5"/>
        <v>41466</v>
      </c>
      <c r="G101" s="31">
        <f t="shared" si="5"/>
        <v>9300</v>
      </c>
      <c r="H101" s="31">
        <f t="shared" si="5"/>
        <v>7044</v>
      </c>
      <c r="I101" s="31">
        <f t="shared" si="5"/>
        <v>2307</v>
      </c>
    </row>
    <row r="102" spans="1:9" x14ac:dyDescent="0.25">
      <c r="A102" t="str">
        <f t="shared" ref="A102:A120" si="6">B102&amp;C102</f>
        <v>Aberdeen City2017-18</v>
      </c>
      <c r="B102" s="3" t="s">
        <v>1</v>
      </c>
      <c r="C102" s="14" t="s">
        <v>284</v>
      </c>
      <c r="D102">
        <v>2482</v>
      </c>
      <c r="E102">
        <v>12</v>
      </c>
      <c r="F102">
        <v>500</v>
      </c>
      <c r="G102">
        <v>3282</v>
      </c>
      <c r="H102">
        <v>0</v>
      </c>
      <c r="I102">
        <v>470</v>
      </c>
    </row>
    <row r="103" spans="1:9" x14ac:dyDescent="0.25">
      <c r="A103" t="str">
        <f t="shared" si="6"/>
        <v>Aberdeenshire2017-18</v>
      </c>
      <c r="B103" s="3" t="s">
        <v>2</v>
      </c>
      <c r="C103" s="14" t="s">
        <v>284</v>
      </c>
      <c r="D103">
        <v>1060</v>
      </c>
      <c r="E103">
        <v>240</v>
      </c>
      <c r="F103">
        <v>256</v>
      </c>
      <c r="G103">
        <v>53</v>
      </c>
      <c r="H103">
        <v>57</v>
      </c>
      <c r="I103">
        <v>39</v>
      </c>
    </row>
    <row r="104" spans="1:9" x14ac:dyDescent="0.25">
      <c r="A104" t="str">
        <f t="shared" si="6"/>
        <v>Angus2017-18</v>
      </c>
      <c r="B104" s="3" t="s">
        <v>3</v>
      </c>
      <c r="C104" s="14" t="s">
        <v>284</v>
      </c>
      <c r="D104">
        <v>0</v>
      </c>
      <c r="E104">
        <v>0</v>
      </c>
      <c r="F104">
        <v>0</v>
      </c>
      <c r="G104">
        <v>0</v>
      </c>
      <c r="H104">
        <v>0</v>
      </c>
      <c r="I104">
        <v>0</v>
      </c>
    </row>
    <row r="105" spans="1:9" x14ac:dyDescent="0.25">
      <c r="A105" t="str">
        <f t="shared" si="6"/>
        <v>Argyll &amp; Bute2017-18</v>
      </c>
      <c r="B105" s="3" t="s">
        <v>4</v>
      </c>
      <c r="C105" s="14" t="s">
        <v>284</v>
      </c>
      <c r="D105">
        <v>29307</v>
      </c>
      <c r="E105">
        <v>180</v>
      </c>
      <c r="F105">
        <v>253</v>
      </c>
      <c r="G105">
        <v>75</v>
      </c>
      <c r="H105">
        <v>0</v>
      </c>
      <c r="I105">
        <v>137</v>
      </c>
    </row>
    <row r="106" spans="1:9" x14ac:dyDescent="0.25">
      <c r="A106" t="str">
        <f t="shared" si="6"/>
        <v>Clackmannanshire2017-18</v>
      </c>
      <c r="B106" s="3" t="s">
        <v>5</v>
      </c>
      <c r="C106" s="14" t="s">
        <v>284</v>
      </c>
      <c r="D106">
        <v>0</v>
      </c>
      <c r="E106">
        <v>0</v>
      </c>
      <c r="F106">
        <v>72</v>
      </c>
      <c r="G106">
        <v>0</v>
      </c>
      <c r="H106">
        <v>0</v>
      </c>
      <c r="I106">
        <v>0</v>
      </c>
    </row>
    <row r="107" spans="1:9" x14ac:dyDescent="0.25">
      <c r="A107" t="str">
        <f t="shared" si="6"/>
        <v>Dumfries &amp; Galloway2017-18</v>
      </c>
      <c r="B107" s="3" t="s">
        <v>6</v>
      </c>
      <c r="C107" s="14" t="s">
        <v>284</v>
      </c>
      <c r="D107" t="s">
        <v>226</v>
      </c>
      <c r="E107">
        <v>300</v>
      </c>
      <c r="F107" t="s">
        <v>226</v>
      </c>
      <c r="G107">
        <v>0</v>
      </c>
      <c r="H107">
        <v>0</v>
      </c>
      <c r="I107">
        <v>0</v>
      </c>
    </row>
    <row r="108" spans="1:9" x14ac:dyDescent="0.25">
      <c r="A108" t="str">
        <f t="shared" si="6"/>
        <v>Dundee City2017-18</v>
      </c>
      <c r="B108" s="3" t="s">
        <v>7</v>
      </c>
      <c r="C108" s="14" t="s">
        <v>284</v>
      </c>
      <c r="D108">
        <v>6166</v>
      </c>
      <c r="E108">
        <v>1216</v>
      </c>
      <c r="F108">
        <v>110</v>
      </c>
      <c r="G108">
        <v>3</v>
      </c>
      <c r="H108">
        <v>400</v>
      </c>
      <c r="I108">
        <v>113</v>
      </c>
    </row>
    <row r="109" spans="1:9" x14ac:dyDescent="0.25">
      <c r="A109" t="str">
        <f t="shared" si="6"/>
        <v>East Ayrshire2017-18</v>
      </c>
      <c r="B109" s="3" t="s">
        <v>8</v>
      </c>
      <c r="C109" s="14" t="s">
        <v>284</v>
      </c>
      <c r="D109">
        <v>0</v>
      </c>
      <c r="E109">
        <v>0</v>
      </c>
      <c r="F109">
        <v>0</v>
      </c>
      <c r="G109">
        <v>0</v>
      </c>
      <c r="H109">
        <v>0</v>
      </c>
      <c r="I109">
        <v>0</v>
      </c>
    </row>
    <row r="110" spans="1:9" x14ac:dyDescent="0.25">
      <c r="A110" t="str">
        <f t="shared" si="6"/>
        <v>East Dunbartonshire2017-18</v>
      </c>
      <c r="B110" s="3" t="s">
        <v>9</v>
      </c>
      <c r="C110" s="14" t="s">
        <v>284</v>
      </c>
      <c r="D110">
        <v>15</v>
      </c>
      <c r="E110">
        <v>10</v>
      </c>
      <c r="F110">
        <v>70</v>
      </c>
      <c r="G110">
        <v>25</v>
      </c>
      <c r="H110">
        <v>65</v>
      </c>
      <c r="I110">
        <v>0</v>
      </c>
    </row>
    <row r="111" spans="1:9" x14ac:dyDescent="0.25">
      <c r="A111" t="str">
        <f t="shared" si="6"/>
        <v>East Lothian2017-18</v>
      </c>
      <c r="B111" s="3" t="s">
        <v>10</v>
      </c>
      <c r="C111" s="14" t="s">
        <v>284</v>
      </c>
      <c r="D111">
        <v>81</v>
      </c>
      <c r="E111">
        <v>0</v>
      </c>
      <c r="F111">
        <v>0</v>
      </c>
      <c r="G111">
        <v>0</v>
      </c>
      <c r="H111">
        <v>0</v>
      </c>
      <c r="I111">
        <v>0</v>
      </c>
    </row>
    <row r="112" spans="1:9" x14ac:dyDescent="0.25">
      <c r="A112" t="str">
        <f t="shared" si="6"/>
        <v>East Renfrewshire2017-18</v>
      </c>
      <c r="B112" s="3" t="s">
        <v>11</v>
      </c>
      <c r="C112" s="14" t="s">
        <v>284</v>
      </c>
      <c r="D112">
        <v>404</v>
      </c>
      <c r="E112" t="s">
        <v>142</v>
      </c>
      <c r="F112" t="s">
        <v>142</v>
      </c>
      <c r="G112">
        <v>0</v>
      </c>
      <c r="H112">
        <v>308</v>
      </c>
      <c r="I112">
        <v>41</v>
      </c>
    </row>
    <row r="113" spans="1:9" x14ac:dyDescent="0.25">
      <c r="A113" s="50" t="str">
        <f t="shared" si="6"/>
        <v>Edinburgh, City of2017-18</v>
      </c>
      <c r="B113" s="48" t="s">
        <v>12</v>
      </c>
      <c r="C113" s="52" t="s">
        <v>284</v>
      </c>
      <c r="D113" s="50">
        <v>0</v>
      </c>
      <c r="E113" s="50">
        <v>0</v>
      </c>
      <c r="F113" s="50">
        <v>0</v>
      </c>
      <c r="G113" s="50">
        <v>0</v>
      </c>
      <c r="H113" s="50">
        <v>0</v>
      </c>
      <c r="I113" s="50">
        <v>0</v>
      </c>
    </row>
    <row r="114" spans="1:9" x14ac:dyDescent="0.25">
      <c r="A114" t="str">
        <f t="shared" si="6"/>
        <v>Falkirk2017-18</v>
      </c>
      <c r="B114" s="3" t="s">
        <v>14</v>
      </c>
      <c r="C114" s="14" t="s">
        <v>284</v>
      </c>
      <c r="D114">
        <v>6006</v>
      </c>
      <c r="E114">
        <v>1055</v>
      </c>
      <c r="F114">
        <v>7044</v>
      </c>
      <c r="G114">
        <v>901</v>
      </c>
      <c r="H114">
        <v>594</v>
      </c>
      <c r="I114">
        <v>32</v>
      </c>
    </row>
    <row r="115" spans="1:9" x14ac:dyDescent="0.25">
      <c r="A115" t="str">
        <f t="shared" si="6"/>
        <v>Fife2017-18</v>
      </c>
      <c r="B115" s="3" t="s">
        <v>15</v>
      </c>
      <c r="C115" s="14" t="s">
        <v>284</v>
      </c>
      <c r="D115">
        <v>14758</v>
      </c>
      <c r="E115">
        <v>6163</v>
      </c>
      <c r="F115">
        <v>960</v>
      </c>
      <c r="G115">
        <v>5240</v>
      </c>
      <c r="H115">
        <v>300</v>
      </c>
      <c r="I115">
        <v>290</v>
      </c>
    </row>
    <row r="116" spans="1:9" x14ac:dyDescent="0.25">
      <c r="A116" t="str">
        <f t="shared" si="6"/>
        <v>Glasgow City2017-18</v>
      </c>
      <c r="B116" s="3" t="s">
        <v>16</v>
      </c>
      <c r="C116" s="14" t="s">
        <v>284</v>
      </c>
      <c r="D116">
        <v>29626</v>
      </c>
      <c r="E116">
        <v>8300</v>
      </c>
      <c r="F116">
        <v>28665</v>
      </c>
      <c r="G116">
        <v>583</v>
      </c>
      <c r="H116">
        <v>50</v>
      </c>
      <c r="I116">
        <v>250</v>
      </c>
    </row>
    <row r="117" spans="1:9" x14ac:dyDescent="0.25">
      <c r="A117" t="str">
        <f t="shared" si="6"/>
        <v>Highland2017-18</v>
      </c>
      <c r="B117" s="3" t="s">
        <v>17</v>
      </c>
      <c r="C117" s="14" t="s">
        <v>284</v>
      </c>
      <c r="D117">
        <v>0</v>
      </c>
      <c r="E117">
        <v>300</v>
      </c>
      <c r="F117">
        <v>2012</v>
      </c>
      <c r="G117">
        <v>1166</v>
      </c>
      <c r="H117">
        <v>2</v>
      </c>
      <c r="I117">
        <v>21</v>
      </c>
    </row>
    <row r="118" spans="1:9" x14ac:dyDescent="0.25">
      <c r="A118" t="str">
        <f t="shared" si="6"/>
        <v>Inverclyde2017-18</v>
      </c>
      <c r="B118" s="3" t="s">
        <v>18</v>
      </c>
      <c r="C118" s="14" t="s">
        <v>284</v>
      </c>
      <c r="D118">
        <v>64</v>
      </c>
      <c r="E118">
        <v>455</v>
      </c>
      <c r="F118">
        <v>182</v>
      </c>
      <c r="G118">
        <v>48</v>
      </c>
      <c r="H118">
        <v>170</v>
      </c>
      <c r="I118">
        <v>1701</v>
      </c>
    </row>
    <row r="119" spans="1:9" x14ac:dyDescent="0.25">
      <c r="A119" t="str">
        <f t="shared" si="6"/>
        <v>Midlothian2017-18</v>
      </c>
      <c r="B119" s="3" t="s">
        <v>19</v>
      </c>
      <c r="C119" s="14" t="s">
        <v>284</v>
      </c>
      <c r="D119">
        <v>0</v>
      </c>
      <c r="E119" t="s">
        <v>226</v>
      </c>
      <c r="F119">
        <v>100</v>
      </c>
      <c r="G119">
        <v>148</v>
      </c>
      <c r="H119">
        <v>6</v>
      </c>
      <c r="I119">
        <v>13</v>
      </c>
    </row>
    <row r="120" spans="1:9" x14ac:dyDescent="0.25">
      <c r="A120" t="str">
        <f t="shared" si="6"/>
        <v>Moray2017-18</v>
      </c>
      <c r="B120" s="3" t="s">
        <v>20</v>
      </c>
      <c r="C120" s="14" t="s">
        <v>284</v>
      </c>
      <c r="D120">
        <v>335</v>
      </c>
      <c r="E120">
        <v>25</v>
      </c>
      <c r="F120">
        <v>148</v>
      </c>
      <c r="G120">
        <v>0</v>
      </c>
      <c r="H120">
        <v>0</v>
      </c>
      <c r="I120">
        <v>15</v>
      </c>
    </row>
    <row r="121" spans="1:9" x14ac:dyDescent="0.25">
      <c r="A121" t="s">
        <v>274</v>
      </c>
      <c r="B121" s="3" t="s">
        <v>269</v>
      </c>
      <c r="C121" s="14" t="s">
        <v>284</v>
      </c>
      <c r="D121">
        <v>0</v>
      </c>
      <c r="E121">
        <v>20</v>
      </c>
      <c r="F121">
        <v>85</v>
      </c>
      <c r="G121">
        <v>5</v>
      </c>
      <c r="H121">
        <v>0</v>
      </c>
      <c r="I121">
        <v>0</v>
      </c>
    </row>
    <row r="122" spans="1:9" x14ac:dyDescent="0.25">
      <c r="A122" t="str">
        <f t="shared" ref="A122:A133" si="7">B122&amp;C122</f>
        <v>North Ayrshire2017-18</v>
      </c>
      <c r="B122" s="3" t="s">
        <v>21</v>
      </c>
      <c r="C122" s="14" t="s">
        <v>284</v>
      </c>
      <c r="D122">
        <v>7265</v>
      </c>
      <c r="E122">
        <v>2155</v>
      </c>
      <c r="F122">
        <v>1971</v>
      </c>
      <c r="G122">
        <v>152</v>
      </c>
      <c r="H122" t="s">
        <v>285</v>
      </c>
      <c r="I122" t="s">
        <v>285</v>
      </c>
    </row>
    <row r="123" spans="1:9" x14ac:dyDescent="0.25">
      <c r="A123" t="str">
        <f t="shared" si="7"/>
        <v>North Lanarkshire2017-18</v>
      </c>
      <c r="B123" s="3" t="s">
        <v>22</v>
      </c>
      <c r="C123" s="14" t="s">
        <v>284</v>
      </c>
      <c r="D123">
        <v>5704</v>
      </c>
      <c r="E123">
        <v>296</v>
      </c>
      <c r="F123">
        <v>47</v>
      </c>
      <c r="G123">
        <v>3234</v>
      </c>
      <c r="H123">
        <v>161</v>
      </c>
      <c r="I123">
        <v>12</v>
      </c>
    </row>
    <row r="124" spans="1:9" x14ac:dyDescent="0.25">
      <c r="A124" t="str">
        <f t="shared" si="7"/>
        <v>Orkney2017-18</v>
      </c>
      <c r="B124" s="3" t="s">
        <v>23</v>
      </c>
      <c r="C124" s="14" t="s">
        <v>284</v>
      </c>
      <c r="D124">
        <v>0</v>
      </c>
      <c r="E124">
        <v>485</v>
      </c>
      <c r="F124">
        <v>782</v>
      </c>
      <c r="G124">
        <v>166</v>
      </c>
      <c r="H124">
        <v>0</v>
      </c>
      <c r="I124">
        <v>0</v>
      </c>
    </row>
    <row r="125" spans="1:9" x14ac:dyDescent="0.25">
      <c r="A125" t="str">
        <f t="shared" si="7"/>
        <v>Perth &amp; Kinross2017-18</v>
      </c>
      <c r="B125" s="3" t="s">
        <v>24</v>
      </c>
      <c r="C125" s="14" t="s">
        <v>284</v>
      </c>
      <c r="D125" t="s">
        <v>286</v>
      </c>
      <c r="E125" t="s">
        <v>287</v>
      </c>
      <c r="F125">
        <v>220</v>
      </c>
      <c r="G125" t="s">
        <v>287</v>
      </c>
      <c r="H125" t="s">
        <v>287</v>
      </c>
      <c r="I125" t="s">
        <v>287</v>
      </c>
    </row>
    <row r="126" spans="1:9" x14ac:dyDescent="0.25">
      <c r="A126" t="str">
        <f t="shared" si="7"/>
        <v>Renfrewshire2017-18</v>
      </c>
      <c r="B126" s="3" t="s">
        <v>25</v>
      </c>
      <c r="C126" s="14" t="s">
        <v>284</v>
      </c>
      <c r="D126" t="s">
        <v>272</v>
      </c>
      <c r="E126">
        <v>2602</v>
      </c>
      <c r="F126">
        <v>135</v>
      </c>
      <c r="G126">
        <v>186</v>
      </c>
      <c r="H126">
        <v>2602</v>
      </c>
      <c r="I126">
        <v>0</v>
      </c>
    </row>
    <row r="127" spans="1:9" x14ac:dyDescent="0.25">
      <c r="A127" t="str">
        <f t="shared" si="7"/>
        <v>Scottish Borders, The2017-18</v>
      </c>
      <c r="B127" s="3" t="s">
        <v>26</v>
      </c>
      <c r="C127" s="14" t="s">
        <v>284</v>
      </c>
      <c r="D127">
        <v>0</v>
      </c>
      <c r="E127">
        <v>60</v>
      </c>
      <c r="F127">
        <v>130</v>
      </c>
      <c r="G127">
        <v>22</v>
      </c>
      <c r="H127">
        <v>0</v>
      </c>
      <c r="I127">
        <v>15</v>
      </c>
    </row>
    <row r="128" spans="1:9" x14ac:dyDescent="0.25">
      <c r="A128" t="str">
        <f t="shared" si="7"/>
        <v>Shetland2017-18</v>
      </c>
      <c r="B128" s="3" t="s">
        <v>27</v>
      </c>
      <c r="C128" s="14" t="s">
        <v>284</v>
      </c>
      <c r="D128">
        <v>0</v>
      </c>
      <c r="E128">
        <v>32</v>
      </c>
      <c r="F128">
        <v>341</v>
      </c>
      <c r="G128">
        <v>0</v>
      </c>
      <c r="H128">
        <v>0</v>
      </c>
      <c r="I128">
        <v>0</v>
      </c>
    </row>
    <row r="129" spans="1:9" x14ac:dyDescent="0.25">
      <c r="A129" t="str">
        <f t="shared" si="7"/>
        <v>South Ayrshire2017-18</v>
      </c>
      <c r="B129" s="3" t="s">
        <v>28</v>
      </c>
      <c r="C129" s="14" t="s">
        <v>284</v>
      </c>
      <c r="D129">
        <v>1530</v>
      </c>
      <c r="E129" t="s">
        <v>226</v>
      </c>
      <c r="F129">
        <v>41</v>
      </c>
      <c r="G129">
        <v>4</v>
      </c>
      <c r="H129">
        <v>157</v>
      </c>
      <c r="I129">
        <v>3</v>
      </c>
    </row>
    <row r="130" spans="1:9" x14ac:dyDescent="0.25">
      <c r="A130" t="str">
        <f t="shared" si="7"/>
        <v>South Lanarkshire2017-18</v>
      </c>
      <c r="B130" s="3" t="s">
        <v>29</v>
      </c>
      <c r="C130" s="14" t="s">
        <v>284</v>
      </c>
      <c r="D130">
        <v>4707</v>
      </c>
      <c r="E130">
        <v>1000</v>
      </c>
      <c r="F130">
        <v>928</v>
      </c>
      <c r="G130">
        <v>0</v>
      </c>
      <c r="H130">
        <v>0</v>
      </c>
      <c r="I130">
        <v>0</v>
      </c>
    </row>
    <row r="131" spans="1:9" x14ac:dyDescent="0.25">
      <c r="A131" t="str">
        <f t="shared" si="7"/>
        <v>Stirling2017-18</v>
      </c>
      <c r="B131" s="3" t="s">
        <v>30</v>
      </c>
      <c r="C131" s="14" t="s">
        <v>284</v>
      </c>
      <c r="D131">
        <v>0</v>
      </c>
      <c r="E131">
        <v>0</v>
      </c>
      <c r="F131">
        <v>550</v>
      </c>
      <c r="G131">
        <v>185</v>
      </c>
      <c r="H131">
        <v>0</v>
      </c>
      <c r="I131">
        <v>0</v>
      </c>
    </row>
    <row r="132" spans="1:9" x14ac:dyDescent="0.25">
      <c r="A132" t="str">
        <f t="shared" si="7"/>
        <v>West Dunbartonshire2017-18</v>
      </c>
      <c r="B132" s="3" t="s">
        <v>31</v>
      </c>
      <c r="C132" s="14" t="s">
        <v>284</v>
      </c>
      <c r="D132">
        <v>0</v>
      </c>
      <c r="E132">
        <v>447</v>
      </c>
      <c r="F132">
        <v>593</v>
      </c>
      <c r="G132">
        <v>84</v>
      </c>
      <c r="H132">
        <v>187</v>
      </c>
      <c r="I132">
        <v>37</v>
      </c>
    </row>
    <row r="133" spans="1:9" x14ac:dyDescent="0.25">
      <c r="A133" t="str">
        <f t="shared" si="7"/>
        <v>West Lothian2017-18</v>
      </c>
      <c r="B133" s="3" t="s">
        <v>32</v>
      </c>
      <c r="C133" s="14" t="s">
        <v>284</v>
      </c>
      <c r="D133">
        <v>291</v>
      </c>
      <c r="E133">
        <v>18</v>
      </c>
      <c r="F133">
        <v>42</v>
      </c>
      <c r="G133">
        <v>6</v>
      </c>
      <c r="H133">
        <v>12</v>
      </c>
      <c r="I133">
        <v>0</v>
      </c>
    </row>
    <row r="134" spans="1:9" x14ac:dyDescent="0.25">
      <c r="A134" t="str">
        <f>B134&amp;C134</f>
        <v>Scotland2017-18</v>
      </c>
      <c r="B134" s="28" t="s">
        <v>33</v>
      </c>
      <c r="C134" s="29" t="s">
        <v>284</v>
      </c>
      <c r="D134" s="31">
        <f t="shared" ref="D134:I134" si="8">SUM(D102:D133)</f>
        <v>109801</v>
      </c>
      <c r="E134" s="31">
        <f t="shared" si="8"/>
        <v>25371</v>
      </c>
      <c r="F134" s="31">
        <f t="shared" si="8"/>
        <v>46237</v>
      </c>
      <c r="G134" s="31">
        <f t="shared" si="8"/>
        <v>15568</v>
      </c>
      <c r="H134" s="31">
        <f t="shared" si="8"/>
        <v>5071</v>
      </c>
      <c r="I134" s="31">
        <f t="shared" si="8"/>
        <v>3189</v>
      </c>
    </row>
    <row r="135" spans="1:9" x14ac:dyDescent="0.25">
      <c r="A135" t="str">
        <f t="shared" ref="A135:A153" si="9">B135&amp;C135</f>
        <v>Aberdeen City2018-19</v>
      </c>
      <c r="B135" s="3" t="s">
        <v>1</v>
      </c>
      <c r="C135" s="14" t="s">
        <v>288</v>
      </c>
      <c r="D135">
        <v>1063</v>
      </c>
      <c r="E135">
        <v>10</v>
      </c>
      <c r="F135">
        <v>360</v>
      </c>
      <c r="G135">
        <v>4725</v>
      </c>
      <c r="H135">
        <v>0</v>
      </c>
      <c r="I135">
        <v>350</v>
      </c>
    </row>
    <row r="136" spans="1:9" x14ac:dyDescent="0.25">
      <c r="A136" t="str">
        <f t="shared" si="9"/>
        <v>Aberdeenshire2018-19</v>
      </c>
      <c r="B136" s="3" t="s">
        <v>2</v>
      </c>
      <c r="C136" s="14" t="s">
        <v>288</v>
      </c>
      <c r="D136">
        <v>902</v>
      </c>
      <c r="E136">
        <v>300</v>
      </c>
      <c r="F136">
        <v>242</v>
      </c>
      <c r="G136">
        <v>46</v>
      </c>
      <c r="H136">
        <v>105</v>
      </c>
      <c r="I136">
        <v>74</v>
      </c>
    </row>
    <row r="137" spans="1:9" x14ac:dyDescent="0.25">
      <c r="A137" t="str">
        <f t="shared" si="9"/>
        <v>Angus2018-19</v>
      </c>
      <c r="B137" s="3" t="s">
        <v>3</v>
      </c>
      <c r="C137" s="14" t="s">
        <v>288</v>
      </c>
      <c r="D137">
        <v>3721</v>
      </c>
      <c r="E137">
        <v>0</v>
      </c>
      <c r="F137">
        <v>0</v>
      </c>
      <c r="G137">
        <v>0</v>
      </c>
      <c r="H137">
        <v>0</v>
      </c>
      <c r="I137">
        <v>0</v>
      </c>
    </row>
    <row r="138" spans="1:9" x14ac:dyDescent="0.25">
      <c r="A138" t="str">
        <f t="shared" si="9"/>
        <v>Argyll &amp; Bute2018-19</v>
      </c>
      <c r="B138" s="3" t="s">
        <v>4</v>
      </c>
      <c r="C138" s="14" t="s">
        <v>288</v>
      </c>
      <c r="D138">
        <v>39542</v>
      </c>
      <c r="E138">
        <v>98</v>
      </c>
      <c r="F138">
        <v>214</v>
      </c>
      <c r="G138">
        <v>84</v>
      </c>
      <c r="H138">
        <v>214</v>
      </c>
      <c r="I138">
        <v>90</v>
      </c>
    </row>
    <row r="139" spans="1:9" x14ac:dyDescent="0.25">
      <c r="A139" t="str">
        <f t="shared" si="9"/>
        <v>Clackmannanshire2018-19</v>
      </c>
      <c r="B139" s="3" t="s">
        <v>5</v>
      </c>
      <c r="C139" s="14" t="s">
        <v>288</v>
      </c>
      <c r="D139">
        <v>0</v>
      </c>
      <c r="E139">
        <v>0</v>
      </c>
      <c r="F139">
        <v>48</v>
      </c>
      <c r="G139">
        <v>0</v>
      </c>
      <c r="H139">
        <v>0</v>
      </c>
      <c r="I139">
        <v>0</v>
      </c>
    </row>
    <row r="140" spans="1:9" x14ac:dyDescent="0.25">
      <c r="A140" t="str">
        <f t="shared" si="9"/>
        <v>Dumfries &amp; Galloway2018-19</v>
      </c>
      <c r="B140" s="3" t="s">
        <v>6</v>
      </c>
      <c r="C140" s="14" t="s">
        <v>288</v>
      </c>
      <c r="D140">
        <v>0</v>
      </c>
      <c r="E140">
        <v>200</v>
      </c>
      <c r="F140">
        <v>0</v>
      </c>
      <c r="G140">
        <v>0</v>
      </c>
      <c r="H140">
        <v>0</v>
      </c>
      <c r="I140">
        <v>0</v>
      </c>
    </row>
    <row r="141" spans="1:9" x14ac:dyDescent="0.25">
      <c r="A141" t="str">
        <f t="shared" si="9"/>
        <v>Dundee City2018-19</v>
      </c>
      <c r="B141" s="3" t="s">
        <v>7</v>
      </c>
      <c r="C141" s="14" t="s">
        <v>288</v>
      </c>
      <c r="D141">
        <v>2222</v>
      </c>
      <c r="E141">
        <v>912</v>
      </c>
      <c r="F141">
        <v>116</v>
      </c>
      <c r="G141">
        <v>10</v>
      </c>
      <c r="H141">
        <v>386</v>
      </c>
      <c r="I141">
        <v>76</v>
      </c>
    </row>
    <row r="142" spans="1:9" x14ac:dyDescent="0.25">
      <c r="A142" t="str">
        <f t="shared" si="9"/>
        <v>East Ayrshire2018-19</v>
      </c>
      <c r="B142" s="3" t="s">
        <v>8</v>
      </c>
      <c r="C142" s="14" t="s">
        <v>288</v>
      </c>
      <c r="D142">
        <v>0</v>
      </c>
      <c r="E142">
        <v>0</v>
      </c>
      <c r="F142">
        <v>0</v>
      </c>
      <c r="G142">
        <v>0</v>
      </c>
      <c r="H142">
        <v>0</v>
      </c>
      <c r="I142">
        <v>0</v>
      </c>
    </row>
    <row r="143" spans="1:9" x14ac:dyDescent="0.25">
      <c r="A143" t="str">
        <f t="shared" si="9"/>
        <v>East Dunbartonshire2018-19</v>
      </c>
      <c r="B143" s="3" t="s">
        <v>9</v>
      </c>
      <c r="C143" s="14" t="s">
        <v>288</v>
      </c>
      <c r="D143">
        <v>5</v>
      </c>
      <c r="E143">
        <v>10</v>
      </c>
      <c r="F143">
        <v>20</v>
      </c>
      <c r="G143">
        <v>5</v>
      </c>
      <c r="H143">
        <v>5</v>
      </c>
      <c r="I143">
        <v>0</v>
      </c>
    </row>
    <row r="144" spans="1:9" x14ac:dyDescent="0.25">
      <c r="A144" t="str">
        <f t="shared" si="9"/>
        <v>East Lothian2018-19</v>
      </c>
      <c r="B144" s="3" t="s">
        <v>10</v>
      </c>
      <c r="C144" s="14" t="s">
        <v>288</v>
      </c>
      <c r="D144">
        <v>0</v>
      </c>
      <c r="E144">
        <v>0</v>
      </c>
      <c r="F144">
        <v>0</v>
      </c>
      <c r="G144">
        <v>0</v>
      </c>
      <c r="H144">
        <v>0</v>
      </c>
      <c r="I144">
        <v>0</v>
      </c>
    </row>
    <row r="145" spans="1:9" x14ac:dyDescent="0.25">
      <c r="A145" t="str">
        <f t="shared" si="9"/>
        <v>East Renfrewshire2018-19</v>
      </c>
      <c r="B145" s="3" t="s">
        <v>11</v>
      </c>
      <c r="C145" s="14" t="s">
        <v>288</v>
      </c>
      <c r="D145">
        <v>682</v>
      </c>
      <c r="E145" t="s">
        <v>142</v>
      </c>
      <c r="F145" t="s">
        <v>142</v>
      </c>
      <c r="G145">
        <v>46</v>
      </c>
      <c r="H145">
        <v>338</v>
      </c>
      <c r="I145">
        <v>125</v>
      </c>
    </row>
    <row r="146" spans="1:9" x14ac:dyDescent="0.25">
      <c r="A146" s="50" t="str">
        <f t="shared" si="9"/>
        <v>Edinburgh, City of2018-19</v>
      </c>
      <c r="B146" s="48" t="s">
        <v>12</v>
      </c>
      <c r="C146" s="52" t="s">
        <v>288</v>
      </c>
      <c r="D146" s="50">
        <v>0</v>
      </c>
      <c r="E146" s="50">
        <v>0</v>
      </c>
      <c r="F146" s="50">
        <v>0</v>
      </c>
      <c r="G146" s="50">
        <v>0</v>
      </c>
      <c r="H146" s="50">
        <v>0</v>
      </c>
      <c r="I146" s="50">
        <v>0</v>
      </c>
    </row>
    <row r="147" spans="1:9" x14ac:dyDescent="0.25">
      <c r="A147" t="str">
        <f t="shared" si="9"/>
        <v>Falkirk2018-19</v>
      </c>
      <c r="B147" s="3" t="s">
        <v>14</v>
      </c>
      <c r="C147" s="14" t="s">
        <v>288</v>
      </c>
      <c r="D147">
        <v>6197</v>
      </c>
      <c r="E147">
        <v>403</v>
      </c>
      <c r="F147">
        <v>7083</v>
      </c>
      <c r="G147">
        <v>780</v>
      </c>
      <c r="H147">
        <v>498</v>
      </c>
      <c r="I147">
        <v>33</v>
      </c>
    </row>
    <row r="148" spans="1:9" x14ac:dyDescent="0.25">
      <c r="A148" t="str">
        <f t="shared" si="9"/>
        <v>Fife2018-19</v>
      </c>
      <c r="B148" s="3" t="s">
        <v>15</v>
      </c>
      <c r="C148" s="14" t="s">
        <v>288</v>
      </c>
      <c r="D148">
        <v>34019</v>
      </c>
      <c r="E148">
        <v>5334</v>
      </c>
      <c r="F148">
        <v>876</v>
      </c>
      <c r="G148">
        <v>3563</v>
      </c>
      <c r="H148">
        <v>300</v>
      </c>
      <c r="I148">
        <v>120</v>
      </c>
    </row>
    <row r="149" spans="1:9" x14ac:dyDescent="0.25">
      <c r="A149" t="str">
        <f t="shared" si="9"/>
        <v>Glasgow City2018-19</v>
      </c>
      <c r="B149" s="3" t="s">
        <v>16</v>
      </c>
      <c r="C149" s="14" t="s">
        <v>288</v>
      </c>
      <c r="D149">
        <v>30931</v>
      </c>
      <c r="E149">
        <v>8300</v>
      </c>
      <c r="F149">
        <v>28665</v>
      </c>
      <c r="G149">
        <v>1033</v>
      </c>
      <c r="H149">
        <v>50</v>
      </c>
      <c r="I149">
        <v>250</v>
      </c>
    </row>
    <row r="150" spans="1:9" x14ac:dyDescent="0.25">
      <c r="A150" t="str">
        <f t="shared" si="9"/>
        <v>Highland2018-19</v>
      </c>
      <c r="B150" s="3" t="s">
        <v>17</v>
      </c>
      <c r="C150" s="14" t="s">
        <v>288</v>
      </c>
      <c r="D150">
        <v>0</v>
      </c>
      <c r="E150">
        <v>457</v>
      </c>
      <c r="F150">
        <v>1975</v>
      </c>
      <c r="G150">
        <v>1111</v>
      </c>
      <c r="H150">
        <v>1</v>
      </c>
      <c r="I150">
        <v>31</v>
      </c>
    </row>
    <row r="151" spans="1:9" x14ac:dyDescent="0.25">
      <c r="A151" t="str">
        <f t="shared" si="9"/>
        <v>Inverclyde2018-19</v>
      </c>
      <c r="B151" s="3" t="s">
        <v>18</v>
      </c>
      <c r="C151" s="14" t="s">
        <v>288</v>
      </c>
      <c r="D151">
        <v>30</v>
      </c>
      <c r="E151">
        <v>1755</v>
      </c>
      <c r="F151">
        <v>230</v>
      </c>
      <c r="G151">
        <v>2183</v>
      </c>
      <c r="H151">
        <v>185</v>
      </c>
      <c r="I151">
        <v>2183</v>
      </c>
    </row>
    <row r="152" spans="1:9" x14ac:dyDescent="0.25">
      <c r="A152" t="str">
        <f t="shared" si="9"/>
        <v>Midlothian2018-19</v>
      </c>
      <c r="B152" s="3" t="s">
        <v>19</v>
      </c>
      <c r="C152" s="14" t="s">
        <v>288</v>
      </c>
      <c r="D152">
        <v>0</v>
      </c>
      <c r="E152" t="s">
        <v>226</v>
      </c>
      <c r="F152" t="s">
        <v>226</v>
      </c>
      <c r="G152">
        <v>67</v>
      </c>
      <c r="H152">
        <v>10</v>
      </c>
      <c r="I152">
        <v>6</v>
      </c>
    </row>
    <row r="153" spans="1:9" x14ac:dyDescent="0.25">
      <c r="A153" t="str">
        <f t="shared" si="9"/>
        <v>Moray2018-19</v>
      </c>
      <c r="B153" s="3" t="s">
        <v>20</v>
      </c>
      <c r="C153" s="14" t="s">
        <v>288</v>
      </c>
      <c r="D153">
        <v>554</v>
      </c>
      <c r="E153">
        <v>0</v>
      </c>
      <c r="F153">
        <v>420</v>
      </c>
      <c r="G153">
        <v>2</v>
      </c>
      <c r="H153">
        <v>3</v>
      </c>
      <c r="I153">
        <v>3</v>
      </c>
    </row>
    <row r="154" spans="1:9" x14ac:dyDescent="0.25">
      <c r="A154" t="s">
        <v>274</v>
      </c>
      <c r="B154" s="3" t="s">
        <v>269</v>
      </c>
      <c r="C154" s="14" t="s">
        <v>288</v>
      </c>
      <c r="D154">
        <v>105</v>
      </c>
      <c r="E154">
        <v>15</v>
      </c>
      <c r="F154">
        <v>70</v>
      </c>
      <c r="G154">
        <v>3</v>
      </c>
      <c r="H154">
        <v>0</v>
      </c>
      <c r="I154">
        <v>15</v>
      </c>
    </row>
    <row r="155" spans="1:9" x14ac:dyDescent="0.25">
      <c r="A155" t="str">
        <f t="shared" ref="A155:A166" si="10">B155&amp;C155</f>
        <v>North Ayrshire2018-19</v>
      </c>
      <c r="B155" s="3" t="s">
        <v>21</v>
      </c>
      <c r="C155" s="14" t="s">
        <v>288</v>
      </c>
      <c r="D155">
        <v>10311</v>
      </c>
      <c r="E155">
        <v>2279</v>
      </c>
      <c r="F155" t="s">
        <v>244</v>
      </c>
      <c r="G155">
        <v>151</v>
      </c>
      <c r="H155" t="s">
        <v>244</v>
      </c>
      <c r="I155" t="s">
        <v>244</v>
      </c>
    </row>
    <row r="156" spans="1:9" x14ac:dyDescent="0.25">
      <c r="A156" t="str">
        <f t="shared" si="10"/>
        <v>North Lanarkshire2018-19</v>
      </c>
      <c r="B156" s="3" t="s">
        <v>22</v>
      </c>
      <c r="C156" s="14" t="s">
        <v>288</v>
      </c>
      <c r="D156">
        <v>6795</v>
      </c>
      <c r="E156">
        <v>444</v>
      </c>
      <c r="F156">
        <v>42</v>
      </c>
      <c r="G156">
        <v>3220</v>
      </c>
      <c r="H156">
        <v>204</v>
      </c>
      <c r="I156">
        <v>22</v>
      </c>
    </row>
    <row r="157" spans="1:9" x14ac:dyDescent="0.25">
      <c r="A157" t="str">
        <f t="shared" si="10"/>
        <v>Orkney2018-19</v>
      </c>
      <c r="B157" s="3" t="s">
        <v>23</v>
      </c>
      <c r="C157" s="14" t="s">
        <v>288</v>
      </c>
      <c r="D157" t="s">
        <v>272</v>
      </c>
      <c r="E157">
        <v>1125</v>
      </c>
      <c r="F157">
        <v>718</v>
      </c>
      <c r="G157">
        <v>173</v>
      </c>
      <c r="H157">
        <v>2</v>
      </c>
      <c r="I157">
        <v>164</v>
      </c>
    </row>
    <row r="158" spans="1:9" x14ac:dyDescent="0.25">
      <c r="A158" t="str">
        <f t="shared" si="10"/>
        <v>Perth &amp; Kinross2018-19</v>
      </c>
      <c r="B158" s="3" t="s">
        <v>24</v>
      </c>
      <c r="C158" s="14" t="s">
        <v>288</v>
      </c>
      <c r="D158" t="s">
        <v>286</v>
      </c>
      <c r="E158">
        <v>100</v>
      </c>
      <c r="F158">
        <v>158</v>
      </c>
      <c r="G158">
        <v>0</v>
      </c>
      <c r="H158">
        <v>0</v>
      </c>
      <c r="I158">
        <v>0</v>
      </c>
    </row>
    <row r="159" spans="1:9" x14ac:dyDescent="0.25">
      <c r="A159" t="str">
        <f t="shared" si="10"/>
        <v>Renfrewshire2018-19</v>
      </c>
      <c r="B159" s="3" t="s">
        <v>25</v>
      </c>
      <c r="C159" s="14" t="s">
        <v>288</v>
      </c>
      <c r="D159" t="s">
        <v>272</v>
      </c>
      <c r="E159">
        <v>2101</v>
      </c>
      <c r="F159">
        <v>135</v>
      </c>
      <c r="G159">
        <v>172</v>
      </c>
      <c r="H159">
        <v>2101</v>
      </c>
      <c r="I159">
        <v>0</v>
      </c>
    </row>
    <row r="160" spans="1:9" x14ac:dyDescent="0.25">
      <c r="A160" t="str">
        <f t="shared" si="10"/>
        <v>Scottish Borders, The2018-19</v>
      </c>
      <c r="B160" s="3" t="s">
        <v>26</v>
      </c>
      <c r="C160" s="14" t="s">
        <v>288</v>
      </c>
      <c r="D160">
        <v>0</v>
      </c>
      <c r="E160">
        <v>50</v>
      </c>
      <c r="F160">
        <v>94</v>
      </c>
      <c r="G160">
        <v>25</v>
      </c>
      <c r="H160">
        <v>0</v>
      </c>
      <c r="I160">
        <v>0</v>
      </c>
    </row>
    <row r="161" spans="1:9" x14ac:dyDescent="0.25">
      <c r="A161" t="str">
        <f t="shared" si="10"/>
        <v>Shetland2018-19</v>
      </c>
      <c r="B161" s="3" t="s">
        <v>27</v>
      </c>
      <c r="C161" s="14" t="s">
        <v>288</v>
      </c>
      <c r="D161">
        <v>0</v>
      </c>
      <c r="E161">
        <v>120</v>
      </c>
      <c r="F161">
        <v>75</v>
      </c>
      <c r="G161">
        <v>1</v>
      </c>
      <c r="H161">
        <v>0</v>
      </c>
      <c r="I161">
        <v>0</v>
      </c>
    </row>
    <row r="162" spans="1:9" x14ac:dyDescent="0.25">
      <c r="A162" t="str">
        <f t="shared" si="10"/>
        <v>South Ayrshire2018-19</v>
      </c>
      <c r="B162" s="3" t="s">
        <v>28</v>
      </c>
      <c r="C162" s="14" t="s">
        <v>288</v>
      </c>
      <c r="D162">
        <v>0</v>
      </c>
      <c r="E162">
        <v>650</v>
      </c>
      <c r="F162">
        <v>0</v>
      </c>
      <c r="G162">
        <v>0</v>
      </c>
      <c r="H162">
        <v>4</v>
      </c>
      <c r="I162">
        <v>0</v>
      </c>
    </row>
    <row r="163" spans="1:9" x14ac:dyDescent="0.25">
      <c r="A163" t="str">
        <f t="shared" si="10"/>
        <v>South Lanarkshire2018-19</v>
      </c>
      <c r="B163" s="3" t="s">
        <v>29</v>
      </c>
      <c r="C163" s="14" t="s">
        <v>288</v>
      </c>
      <c r="D163">
        <v>4667</v>
      </c>
      <c r="E163">
        <v>1048.75</v>
      </c>
      <c r="F163">
        <v>801</v>
      </c>
      <c r="G163">
        <v>0</v>
      </c>
      <c r="H163">
        <v>0</v>
      </c>
      <c r="I163">
        <v>0</v>
      </c>
    </row>
    <row r="164" spans="1:9" x14ac:dyDescent="0.25">
      <c r="A164" t="str">
        <f t="shared" si="10"/>
        <v>Stirling2018-19</v>
      </c>
      <c r="B164" s="3" t="s">
        <v>30</v>
      </c>
      <c r="C164" s="14" t="s">
        <v>288</v>
      </c>
      <c r="D164">
        <v>0</v>
      </c>
      <c r="E164">
        <v>0</v>
      </c>
      <c r="F164">
        <v>888</v>
      </c>
      <c r="G164">
        <v>166</v>
      </c>
      <c r="H164">
        <v>0</v>
      </c>
      <c r="I164">
        <v>0</v>
      </c>
    </row>
    <row r="165" spans="1:9" x14ac:dyDescent="0.25">
      <c r="A165" t="str">
        <f t="shared" si="10"/>
        <v>West Dunbartonshire2018-19</v>
      </c>
      <c r="B165" s="3" t="s">
        <v>31</v>
      </c>
      <c r="C165" s="14" t="s">
        <v>288</v>
      </c>
      <c r="D165">
        <v>363</v>
      </c>
      <c r="E165">
        <v>433</v>
      </c>
      <c r="F165">
        <v>589</v>
      </c>
      <c r="G165">
        <v>78</v>
      </c>
      <c r="H165">
        <v>176</v>
      </c>
      <c r="I165">
        <v>43</v>
      </c>
    </row>
    <row r="166" spans="1:9" x14ac:dyDescent="0.25">
      <c r="A166" t="str">
        <f t="shared" si="10"/>
        <v>West Lothian2018-19</v>
      </c>
      <c r="B166" s="3" t="s">
        <v>32</v>
      </c>
      <c r="C166" s="14" t="s">
        <v>288</v>
      </c>
      <c r="D166">
        <v>270</v>
      </c>
      <c r="E166">
        <v>15</v>
      </c>
      <c r="F166">
        <v>43</v>
      </c>
      <c r="G166">
        <v>5</v>
      </c>
      <c r="H166">
        <v>12</v>
      </c>
      <c r="I166">
        <v>0</v>
      </c>
    </row>
    <row r="167" spans="1:9" s="22" customFormat="1" x14ac:dyDescent="0.25">
      <c r="A167" s="22" t="str">
        <f>B167&amp;C167</f>
        <v>Scotland2018-19</v>
      </c>
      <c r="B167" s="28" t="s">
        <v>33</v>
      </c>
      <c r="C167" s="24" t="s">
        <v>288</v>
      </c>
      <c r="D167" s="31">
        <f t="shared" ref="D167:I167" si="11">SUM(D135:D166)</f>
        <v>142379</v>
      </c>
      <c r="E167" s="31">
        <f t="shared" si="11"/>
        <v>26159.75</v>
      </c>
      <c r="F167" s="31">
        <f t="shared" si="11"/>
        <v>43862</v>
      </c>
      <c r="G167" s="31">
        <f t="shared" si="11"/>
        <v>17649</v>
      </c>
      <c r="H167" s="31">
        <f t="shared" si="11"/>
        <v>4594</v>
      </c>
      <c r="I167" s="31">
        <f t="shared" si="11"/>
        <v>3585</v>
      </c>
    </row>
    <row r="168" spans="1:9" x14ac:dyDescent="0.25">
      <c r="A168" t="str">
        <f t="shared" ref="A168:A186" si="12">B168&amp;C168</f>
        <v>Aberdeen City2019-20</v>
      </c>
      <c r="B168" s="3" t="s">
        <v>1</v>
      </c>
      <c r="C168" s="14" t="s">
        <v>290</v>
      </c>
      <c r="D168">
        <v>1948</v>
      </c>
      <c r="E168">
        <v>10</v>
      </c>
      <c r="F168">
        <v>350</v>
      </c>
      <c r="G168">
        <v>4644</v>
      </c>
      <c r="H168">
        <v>0</v>
      </c>
      <c r="I168">
        <v>330</v>
      </c>
    </row>
    <row r="169" spans="1:9" x14ac:dyDescent="0.25">
      <c r="A169" t="str">
        <f t="shared" si="12"/>
        <v>Aberdeenshire2019-20</v>
      </c>
      <c r="B169" s="3" t="s">
        <v>2</v>
      </c>
      <c r="C169" s="14" t="s">
        <v>290</v>
      </c>
      <c r="D169">
        <v>875</v>
      </c>
      <c r="E169">
        <v>300</v>
      </c>
      <c r="F169">
        <v>264</v>
      </c>
      <c r="G169">
        <v>105</v>
      </c>
      <c r="H169">
        <v>93</v>
      </c>
      <c r="I169">
        <v>74</v>
      </c>
    </row>
    <row r="170" spans="1:9" x14ac:dyDescent="0.25">
      <c r="A170" t="str">
        <f t="shared" si="12"/>
        <v>Angus2019-20</v>
      </c>
      <c r="B170" s="3" t="s">
        <v>3</v>
      </c>
      <c r="C170" s="14" t="s">
        <v>290</v>
      </c>
      <c r="D170">
        <v>0</v>
      </c>
      <c r="E170">
        <v>0</v>
      </c>
      <c r="F170">
        <v>0</v>
      </c>
      <c r="G170">
        <v>0</v>
      </c>
      <c r="H170">
        <v>0</v>
      </c>
      <c r="I170">
        <v>0</v>
      </c>
    </row>
    <row r="171" spans="1:9" x14ac:dyDescent="0.25">
      <c r="A171" t="str">
        <f t="shared" si="12"/>
        <v>Argyll &amp; Bute2019-20</v>
      </c>
      <c r="B171" s="3" t="s">
        <v>4</v>
      </c>
      <c r="C171" s="14" t="s">
        <v>290</v>
      </c>
      <c r="D171">
        <v>43288</v>
      </c>
      <c r="E171">
        <v>121</v>
      </c>
      <c r="F171">
        <v>189</v>
      </c>
      <c r="G171">
        <v>126</v>
      </c>
      <c r="H171">
        <v>189</v>
      </c>
      <c r="I171">
        <v>124</v>
      </c>
    </row>
    <row r="172" spans="1:9" x14ac:dyDescent="0.25">
      <c r="A172" t="str">
        <f t="shared" si="12"/>
        <v>Clackmannanshire2019-20</v>
      </c>
      <c r="B172" s="3" t="s">
        <v>5</v>
      </c>
      <c r="C172" s="14" t="s">
        <v>290</v>
      </c>
      <c r="D172">
        <v>0</v>
      </c>
      <c r="E172">
        <v>0</v>
      </c>
      <c r="F172">
        <v>0</v>
      </c>
      <c r="G172">
        <v>0</v>
      </c>
      <c r="H172">
        <v>0</v>
      </c>
      <c r="I172">
        <v>0</v>
      </c>
    </row>
    <row r="173" spans="1:9" x14ac:dyDescent="0.25">
      <c r="A173" t="str">
        <f t="shared" si="12"/>
        <v>Dumfries &amp; Galloway2019-20</v>
      </c>
      <c r="B173" s="3" t="s">
        <v>6</v>
      </c>
      <c r="C173" s="14" t="s">
        <v>290</v>
      </c>
      <c r="D173">
        <v>0</v>
      </c>
      <c r="E173">
        <v>0</v>
      </c>
      <c r="F173">
        <v>83</v>
      </c>
      <c r="G173">
        <v>0</v>
      </c>
      <c r="H173">
        <v>0</v>
      </c>
      <c r="I173">
        <v>0</v>
      </c>
    </row>
    <row r="174" spans="1:9" x14ac:dyDescent="0.25">
      <c r="A174" t="str">
        <f t="shared" si="12"/>
        <v>Dundee City2019-20</v>
      </c>
      <c r="B174" s="3" t="s">
        <v>7</v>
      </c>
      <c r="C174" s="14" t="s">
        <v>290</v>
      </c>
      <c r="D174">
        <v>5781</v>
      </c>
      <c r="E174">
        <v>896</v>
      </c>
      <c r="F174">
        <v>105</v>
      </c>
      <c r="G174">
        <v>4</v>
      </c>
      <c r="H174">
        <v>432</v>
      </c>
      <c r="I174">
        <v>78</v>
      </c>
    </row>
    <row r="175" spans="1:9" x14ac:dyDescent="0.25">
      <c r="A175" t="str">
        <f t="shared" si="12"/>
        <v>East Ayrshire2019-20</v>
      </c>
      <c r="B175" s="3" t="s">
        <v>8</v>
      </c>
      <c r="C175" s="14" t="s">
        <v>290</v>
      </c>
      <c r="D175">
        <v>0</v>
      </c>
      <c r="E175">
        <v>0</v>
      </c>
      <c r="F175">
        <v>0</v>
      </c>
      <c r="G175">
        <v>0</v>
      </c>
      <c r="H175">
        <v>0</v>
      </c>
      <c r="I175">
        <v>0</v>
      </c>
    </row>
    <row r="176" spans="1:9" x14ac:dyDescent="0.25">
      <c r="A176" t="str">
        <f t="shared" si="12"/>
        <v>East Dunbartonshire2019-20</v>
      </c>
      <c r="B176" s="3" t="s">
        <v>9</v>
      </c>
      <c r="C176" s="14" t="s">
        <v>290</v>
      </c>
      <c r="D176">
        <v>6</v>
      </c>
      <c r="E176">
        <v>11</v>
      </c>
      <c r="F176">
        <v>22</v>
      </c>
      <c r="G176">
        <v>6</v>
      </c>
      <c r="H176">
        <v>6</v>
      </c>
      <c r="I176">
        <v>0</v>
      </c>
    </row>
    <row r="177" spans="1:9" x14ac:dyDescent="0.25">
      <c r="A177" t="str">
        <f t="shared" si="12"/>
        <v>East Lothian2019-20</v>
      </c>
      <c r="B177" s="3" t="s">
        <v>10</v>
      </c>
      <c r="C177" s="14" t="s">
        <v>290</v>
      </c>
      <c r="D177">
        <v>34</v>
      </c>
      <c r="E177">
        <v>0</v>
      </c>
      <c r="F177">
        <v>0</v>
      </c>
      <c r="G177">
        <v>0</v>
      </c>
      <c r="H177">
        <v>0</v>
      </c>
      <c r="I177">
        <v>0</v>
      </c>
    </row>
    <row r="178" spans="1:9" x14ac:dyDescent="0.25">
      <c r="A178" t="str">
        <f t="shared" si="12"/>
        <v>East Renfrewshire2019-20</v>
      </c>
      <c r="B178" s="3" t="s">
        <v>11</v>
      </c>
      <c r="C178" s="14" t="s">
        <v>290</v>
      </c>
      <c r="D178">
        <v>592</v>
      </c>
      <c r="E178" t="s">
        <v>142</v>
      </c>
      <c r="F178" t="s">
        <v>142</v>
      </c>
      <c r="G178">
        <v>36</v>
      </c>
      <c r="H178">
        <v>354</v>
      </c>
      <c r="I178">
        <v>125</v>
      </c>
    </row>
    <row r="179" spans="1:9" x14ac:dyDescent="0.25">
      <c r="A179" s="50" t="str">
        <f t="shared" si="12"/>
        <v>Edinburgh, City of2019-20</v>
      </c>
      <c r="B179" s="48" t="s">
        <v>12</v>
      </c>
      <c r="C179" s="14" t="s">
        <v>290</v>
      </c>
      <c r="D179" s="50">
        <v>92667</v>
      </c>
      <c r="E179" s="50">
        <v>20000</v>
      </c>
      <c r="F179" s="50">
        <v>7488</v>
      </c>
      <c r="G179" s="50">
        <v>271</v>
      </c>
      <c r="H179" s="50">
        <v>0</v>
      </c>
      <c r="I179" s="50">
        <v>0</v>
      </c>
    </row>
    <row r="180" spans="1:9" x14ac:dyDescent="0.25">
      <c r="A180" t="str">
        <f t="shared" si="12"/>
        <v>Falkirk2019-20</v>
      </c>
      <c r="B180" s="3" t="s">
        <v>14</v>
      </c>
      <c r="C180" s="14" t="s">
        <v>290</v>
      </c>
      <c r="D180">
        <v>3479</v>
      </c>
      <c r="E180">
        <v>1464</v>
      </c>
      <c r="F180">
        <v>7460</v>
      </c>
      <c r="G180">
        <v>462</v>
      </c>
      <c r="H180">
        <v>892</v>
      </c>
      <c r="I180">
        <v>129</v>
      </c>
    </row>
    <row r="181" spans="1:9" x14ac:dyDescent="0.25">
      <c r="A181" t="str">
        <f t="shared" si="12"/>
        <v>Fife2019-20</v>
      </c>
      <c r="B181" s="3" t="s">
        <v>15</v>
      </c>
      <c r="C181" s="14" t="s">
        <v>290</v>
      </c>
      <c r="D181">
        <v>126205</v>
      </c>
      <c r="E181">
        <v>2141</v>
      </c>
      <c r="F181">
        <v>899</v>
      </c>
      <c r="G181">
        <v>2344</v>
      </c>
      <c r="H181">
        <v>13</v>
      </c>
      <c r="I181">
        <v>233</v>
      </c>
    </row>
    <row r="182" spans="1:9" x14ac:dyDescent="0.25">
      <c r="A182" t="str">
        <f t="shared" si="12"/>
        <v>Glasgow City2019-20</v>
      </c>
      <c r="B182" s="3" t="s">
        <v>16</v>
      </c>
      <c r="C182" s="14" t="s">
        <v>290</v>
      </c>
      <c r="D182">
        <v>19670</v>
      </c>
      <c r="E182">
        <v>8300</v>
      </c>
      <c r="F182">
        <v>33075</v>
      </c>
      <c r="G182">
        <v>1033</v>
      </c>
      <c r="H182">
        <v>50</v>
      </c>
      <c r="I182">
        <v>250</v>
      </c>
    </row>
    <row r="183" spans="1:9" x14ac:dyDescent="0.25">
      <c r="A183" t="str">
        <f t="shared" si="12"/>
        <v>Highland2019-20</v>
      </c>
      <c r="B183" s="3" t="s">
        <v>17</v>
      </c>
      <c r="C183" s="14" t="s">
        <v>290</v>
      </c>
      <c r="D183">
        <v>0</v>
      </c>
      <c r="E183">
        <v>210</v>
      </c>
      <c r="F183">
        <v>1615</v>
      </c>
      <c r="G183">
        <v>850</v>
      </c>
      <c r="H183">
        <v>2</v>
      </c>
      <c r="I183">
        <v>27</v>
      </c>
    </row>
    <row r="184" spans="1:9" x14ac:dyDescent="0.25">
      <c r="A184" t="str">
        <f t="shared" si="12"/>
        <v>Inverclyde2019-20</v>
      </c>
      <c r="B184" s="3" t="s">
        <v>18</v>
      </c>
      <c r="C184" s="14" t="s">
        <v>290</v>
      </c>
      <c r="D184">
        <v>200</v>
      </c>
      <c r="E184">
        <v>0</v>
      </c>
      <c r="F184">
        <v>134</v>
      </c>
      <c r="G184">
        <v>2219</v>
      </c>
      <c r="H184">
        <v>206</v>
      </c>
      <c r="I184">
        <v>2219</v>
      </c>
    </row>
    <row r="185" spans="1:9" x14ac:dyDescent="0.25">
      <c r="A185" t="str">
        <f t="shared" si="12"/>
        <v>Midlothian2019-20</v>
      </c>
      <c r="B185" s="3" t="s">
        <v>19</v>
      </c>
      <c r="C185" s="14" t="s">
        <v>290</v>
      </c>
      <c r="D185">
        <v>639</v>
      </c>
      <c r="E185" t="s">
        <v>226</v>
      </c>
      <c r="F185">
        <v>0</v>
      </c>
      <c r="G185">
        <v>68</v>
      </c>
      <c r="H185">
        <v>9</v>
      </c>
      <c r="I185">
        <v>5</v>
      </c>
    </row>
    <row r="186" spans="1:9" x14ac:dyDescent="0.25">
      <c r="A186" t="str">
        <f t="shared" si="12"/>
        <v>Moray2019-20</v>
      </c>
      <c r="B186" s="3" t="s">
        <v>20</v>
      </c>
      <c r="C186" s="14" t="s">
        <v>290</v>
      </c>
      <c r="D186">
        <v>340</v>
      </c>
      <c r="E186">
        <v>0</v>
      </c>
      <c r="F186">
        <v>270</v>
      </c>
      <c r="G186">
        <v>1</v>
      </c>
      <c r="H186">
        <v>4</v>
      </c>
      <c r="I186">
        <v>4</v>
      </c>
    </row>
    <row r="187" spans="1:9" x14ac:dyDescent="0.25">
      <c r="A187" t="s">
        <v>274</v>
      </c>
      <c r="B187" s="3" t="s">
        <v>269</v>
      </c>
      <c r="C187" s="14" t="s">
        <v>290</v>
      </c>
      <c r="D187">
        <v>0</v>
      </c>
      <c r="E187">
        <v>25</v>
      </c>
      <c r="F187">
        <v>50</v>
      </c>
      <c r="G187">
        <v>2</v>
      </c>
      <c r="H187">
        <v>0</v>
      </c>
      <c r="I187">
        <v>10</v>
      </c>
    </row>
    <row r="188" spans="1:9" x14ac:dyDescent="0.25">
      <c r="A188" t="str">
        <f t="shared" ref="A188:A199" si="13">B188&amp;C188</f>
        <v>North Ayrshire2019-20</v>
      </c>
      <c r="B188" s="3" t="s">
        <v>21</v>
      </c>
      <c r="C188" s="14" t="s">
        <v>290</v>
      </c>
      <c r="D188">
        <v>10948</v>
      </c>
      <c r="E188">
        <v>2157</v>
      </c>
      <c r="F188" t="s">
        <v>244</v>
      </c>
      <c r="G188">
        <v>224</v>
      </c>
      <c r="H188" t="s">
        <v>244</v>
      </c>
      <c r="I188" t="s">
        <v>244</v>
      </c>
    </row>
    <row r="189" spans="1:9" x14ac:dyDescent="0.25">
      <c r="A189" t="str">
        <f t="shared" si="13"/>
        <v>North Lanarkshire2019-20</v>
      </c>
      <c r="B189" s="3" t="s">
        <v>22</v>
      </c>
      <c r="C189" s="14" t="s">
        <v>290</v>
      </c>
      <c r="D189">
        <v>10924</v>
      </c>
      <c r="E189">
        <v>285</v>
      </c>
      <c r="F189">
        <v>121</v>
      </c>
      <c r="G189">
        <v>2956</v>
      </c>
      <c r="H189">
        <v>344</v>
      </c>
      <c r="I189">
        <v>14</v>
      </c>
    </row>
    <row r="190" spans="1:9" x14ac:dyDescent="0.25">
      <c r="A190" t="str">
        <f t="shared" si="13"/>
        <v>Orkney2019-20</v>
      </c>
      <c r="B190" s="3" t="s">
        <v>23</v>
      </c>
      <c r="C190" s="14" t="s">
        <v>290</v>
      </c>
      <c r="D190" t="s">
        <v>272</v>
      </c>
      <c r="E190">
        <v>168</v>
      </c>
      <c r="F190">
        <v>386</v>
      </c>
      <c r="G190">
        <v>178</v>
      </c>
      <c r="H190">
        <v>2</v>
      </c>
      <c r="I190">
        <v>169</v>
      </c>
    </row>
    <row r="191" spans="1:9" x14ac:dyDescent="0.25">
      <c r="A191" t="str">
        <f t="shared" si="13"/>
        <v>Perth &amp; Kinross2019-20</v>
      </c>
      <c r="B191" s="3" t="s">
        <v>24</v>
      </c>
      <c r="C191" s="14" t="s">
        <v>290</v>
      </c>
      <c r="D191" t="s">
        <v>294</v>
      </c>
      <c r="E191">
        <v>45</v>
      </c>
      <c r="F191">
        <v>65</v>
      </c>
      <c r="G191">
        <v>0</v>
      </c>
      <c r="H191">
        <v>0</v>
      </c>
      <c r="I191">
        <v>0</v>
      </c>
    </row>
    <row r="192" spans="1:9" x14ac:dyDescent="0.25">
      <c r="A192" t="str">
        <f t="shared" si="13"/>
        <v>Renfrewshire2019-20</v>
      </c>
      <c r="B192" s="3" t="s">
        <v>25</v>
      </c>
      <c r="C192" s="14" t="s">
        <v>290</v>
      </c>
      <c r="D192" t="s">
        <v>272</v>
      </c>
      <c r="E192">
        <v>1851</v>
      </c>
      <c r="F192">
        <v>135</v>
      </c>
      <c r="G192">
        <v>145</v>
      </c>
      <c r="H192">
        <v>1851</v>
      </c>
      <c r="I192">
        <v>0</v>
      </c>
    </row>
    <row r="193" spans="1:9" x14ac:dyDescent="0.25">
      <c r="A193" t="str">
        <f t="shared" si="13"/>
        <v>Scottish Borders, The2019-20</v>
      </c>
      <c r="B193" s="3" t="s">
        <v>26</v>
      </c>
      <c r="C193" s="14" t="s">
        <v>290</v>
      </c>
      <c r="D193">
        <v>0</v>
      </c>
      <c r="E193">
        <v>0</v>
      </c>
      <c r="F193">
        <v>0</v>
      </c>
      <c r="G193">
        <v>23</v>
      </c>
      <c r="H193">
        <v>40</v>
      </c>
      <c r="I193">
        <v>0</v>
      </c>
    </row>
    <row r="194" spans="1:9" x14ac:dyDescent="0.25">
      <c r="A194" t="str">
        <f t="shared" si="13"/>
        <v>Shetland2019-20</v>
      </c>
      <c r="B194" s="3" t="s">
        <v>27</v>
      </c>
      <c r="C194" s="14" t="s">
        <v>290</v>
      </c>
      <c r="D194">
        <v>0</v>
      </c>
      <c r="E194">
        <v>40</v>
      </c>
      <c r="F194">
        <v>55</v>
      </c>
      <c r="G194">
        <v>1</v>
      </c>
      <c r="H194">
        <v>0</v>
      </c>
      <c r="I194">
        <v>0</v>
      </c>
    </row>
    <row r="195" spans="1:9" x14ac:dyDescent="0.25">
      <c r="A195" t="str">
        <f t="shared" si="13"/>
        <v>South Ayrshire2019-20</v>
      </c>
      <c r="B195" s="3" t="s">
        <v>28</v>
      </c>
      <c r="C195" s="14" t="s">
        <v>290</v>
      </c>
      <c r="D195">
        <v>3874</v>
      </c>
      <c r="E195">
        <v>0</v>
      </c>
      <c r="F195">
        <v>132</v>
      </c>
      <c r="G195">
        <v>10</v>
      </c>
      <c r="H195">
        <v>0</v>
      </c>
      <c r="I195">
        <v>4</v>
      </c>
    </row>
    <row r="196" spans="1:9" x14ac:dyDescent="0.25">
      <c r="A196" t="str">
        <f t="shared" si="13"/>
        <v>South Lanarkshire2019-20</v>
      </c>
      <c r="B196" s="3" t="s">
        <v>29</v>
      </c>
      <c r="C196" s="14" t="s">
        <v>290</v>
      </c>
      <c r="D196">
        <v>6287</v>
      </c>
      <c r="E196">
        <v>1109</v>
      </c>
      <c r="F196">
        <v>632</v>
      </c>
      <c r="G196">
        <v>0</v>
      </c>
      <c r="H196">
        <v>0</v>
      </c>
      <c r="I196">
        <v>0</v>
      </c>
    </row>
    <row r="197" spans="1:9" x14ac:dyDescent="0.25">
      <c r="A197" t="str">
        <f t="shared" si="13"/>
        <v>Stirling2019-20</v>
      </c>
      <c r="B197" s="3" t="s">
        <v>30</v>
      </c>
      <c r="C197" s="14" t="s">
        <v>290</v>
      </c>
      <c r="D197">
        <v>0</v>
      </c>
      <c r="E197">
        <v>0</v>
      </c>
      <c r="F197">
        <v>649</v>
      </c>
      <c r="G197">
        <v>151</v>
      </c>
      <c r="H197">
        <v>0</v>
      </c>
      <c r="I197">
        <v>0</v>
      </c>
    </row>
    <row r="198" spans="1:9" x14ac:dyDescent="0.25">
      <c r="A198" t="str">
        <f t="shared" si="13"/>
        <v>West Dunbartonshire2019-20</v>
      </c>
      <c r="B198" s="3" t="s">
        <v>31</v>
      </c>
      <c r="C198" s="14" t="s">
        <v>290</v>
      </c>
      <c r="D198">
        <v>341</v>
      </c>
      <c r="E198">
        <v>496</v>
      </c>
      <c r="F198">
        <v>575</v>
      </c>
      <c r="G198">
        <v>89</v>
      </c>
      <c r="H198">
        <v>153</v>
      </c>
      <c r="I198">
        <v>41</v>
      </c>
    </row>
    <row r="199" spans="1:9" x14ac:dyDescent="0.25">
      <c r="A199" t="str">
        <f t="shared" si="13"/>
        <v>West Lothian2019-20</v>
      </c>
      <c r="B199" s="3" t="s">
        <v>32</v>
      </c>
      <c r="C199" s="14" t="s">
        <v>290</v>
      </c>
      <c r="D199">
        <v>72</v>
      </c>
      <c r="E199" t="s">
        <v>142</v>
      </c>
      <c r="F199" t="s">
        <v>142</v>
      </c>
      <c r="G199" t="s">
        <v>142</v>
      </c>
      <c r="H199" t="s">
        <v>142</v>
      </c>
      <c r="I199" t="s">
        <v>142</v>
      </c>
    </row>
    <row r="200" spans="1:9" x14ac:dyDescent="0.25">
      <c r="A200" s="22" t="str">
        <f>B200&amp;C200</f>
        <v>Scotland2019-20</v>
      </c>
      <c r="B200" s="28" t="s">
        <v>33</v>
      </c>
      <c r="C200" s="14" t="s">
        <v>290</v>
      </c>
      <c r="D200" s="31">
        <f t="shared" ref="D200:I200" si="14">SUM(D168:D199)</f>
        <v>328170</v>
      </c>
      <c r="E200" s="31">
        <f t="shared" si="14"/>
        <v>39629</v>
      </c>
      <c r="F200" s="31">
        <f t="shared" si="14"/>
        <v>54754</v>
      </c>
      <c r="G200" s="31">
        <f t="shared" si="14"/>
        <v>15948</v>
      </c>
      <c r="H200" s="31">
        <f t="shared" si="14"/>
        <v>4640</v>
      </c>
      <c r="I200" s="31">
        <f t="shared" si="14"/>
        <v>3836</v>
      </c>
    </row>
    <row r="201" spans="1:9" x14ac:dyDescent="0.25">
      <c r="A201" t="str">
        <f t="shared" ref="A201:A219" si="15">B201&amp;C201</f>
        <v>Aberdeen City2020-21</v>
      </c>
      <c r="B201" s="3" t="s">
        <v>1</v>
      </c>
      <c r="C201" s="14" t="s">
        <v>291</v>
      </c>
      <c r="D201">
        <v>2461</v>
      </c>
      <c r="E201">
        <v>0</v>
      </c>
      <c r="F201">
        <v>0</v>
      </c>
      <c r="G201">
        <v>690</v>
      </c>
      <c r="H201">
        <v>0</v>
      </c>
      <c r="I201">
        <v>0</v>
      </c>
    </row>
    <row r="202" spans="1:9" x14ac:dyDescent="0.25">
      <c r="A202" t="str">
        <f t="shared" si="15"/>
        <v>Aberdeenshire2020-21</v>
      </c>
      <c r="B202" s="3" t="s">
        <v>2</v>
      </c>
      <c r="C202" s="14" t="s">
        <v>291</v>
      </c>
      <c r="D202">
        <v>647</v>
      </c>
      <c r="E202">
        <v>212</v>
      </c>
      <c r="F202">
        <v>161</v>
      </c>
      <c r="G202">
        <v>19</v>
      </c>
      <c r="H202">
        <v>76</v>
      </c>
      <c r="I202">
        <v>57</v>
      </c>
    </row>
    <row r="203" spans="1:9" x14ac:dyDescent="0.25">
      <c r="A203" t="str">
        <f t="shared" si="15"/>
        <v>Angus2020-21</v>
      </c>
      <c r="B203" s="3" t="s">
        <v>3</v>
      </c>
      <c r="C203" s="14" t="s">
        <v>291</v>
      </c>
      <c r="D203">
        <v>0</v>
      </c>
      <c r="E203">
        <v>0</v>
      </c>
      <c r="F203">
        <v>0</v>
      </c>
      <c r="G203">
        <v>0</v>
      </c>
      <c r="H203">
        <v>0</v>
      </c>
      <c r="I203">
        <v>0</v>
      </c>
    </row>
    <row r="204" spans="1:9" x14ac:dyDescent="0.25">
      <c r="A204" t="str">
        <f t="shared" si="15"/>
        <v>Argyll &amp; Bute2020-21</v>
      </c>
      <c r="B204" s="3" t="s">
        <v>4</v>
      </c>
      <c r="C204" s="14" t="s">
        <v>291</v>
      </c>
      <c r="D204">
        <v>28725</v>
      </c>
      <c r="E204">
        <v>154</v>
      </c>
      <c r="F204">
        <v>167</v>
      </c>
      <c r="G204">
        <v>20</v>
      </c>
      <c r="H204">
        <v>167</v>
      </c>
      <c r="I204">
        <v>126</v>
      </c>
    </row>
    <row r="205" spans="1:9" x14ac:dyDescent="0.25">
      <c r="A205" t="str">
        <f t="shared" si="15"/>
        <v>Clackmannanshire2020-21</v>
      </c>
      <c r="B205" s="3" t="s">
        <v>5</v>
      </c>
      <c r="C205" s="14" t="s">
        <v>291</v>
      </c>
      <c r="D205">
        <v>0</v>
      </c>
      <c r="E205">
        <v>0</v>
      </c>
      <c r="F205">
        <v>60</v>
      </c>
      <c r="G205">
        <v>0</v>
      </c>
      <c r="H205">
        <v>0</v>
      </c>
      <c r="I205">
        <v>0</v>
      </c>
    </row>
    <row r="206" spans="1:9" x14ac:dyDescent="0.25">
      <c r="A206" t="str">
        <f t="shared" si="15"/>
        <v>Dumfries &amp; Galloway2020-21</v>
      </c>
      <c r="B206" s="3" t="s">
        <v>6</v>
      </c>
      <c r="C206" s="14" t="s">
        <v>291</v>
      </c>
      <c r="D206">
        <v>0</v>
      </c>
      <c r="E206">
        <v>0</v>
      </c>
      <c r="F206">
        <v>62</v>
      </c>
      <c r="G206">
        <v>0</v>
      </c>
      <c r="H206">
        <v>0</v>
      </c>
      <c r="I206">
        <v>0</v>
      </c>
    </row>
    <row r="207" spans="1:9" x14ac:dyDescent="0.25">
      <c r="A207" t="str">
        <f t="shared" si="15"/>
        <v>Dundee City2020-21</v>
      </c>
      <c r="B207" s="3" t="s">
        <v>7</v>
      </c>
      <c r="C207" s="14" t="s">
        <v>291</v>
      </c>
      <c r="D207">
        <v>7254</v>
      </c>
      <c r="E207">
        <v>720</v>
      </c>
      <c r="F207">
        <v>101</v>
      </c>
      <c r="G207">
        <v>11</v>
      </c>
      <c r="H207">
        <v>426</v>
      </c>
      <c r="I207">
        <v>23</v>
      </c>
    </row>
    <row r="208" spans="1:9" x14ac:dyDescent="0.25">
      <c r="A208" t="str">
        <f t="shared" si="15"/>
        <v>East Ayrshire2020-21</v>
      </c>
      <c r="B208" s="3" t="s">
        <v>8</v>
      </c>
      <c r="C208" s="14" t="s">
        <v>291</v>
      </c>
      <c r="D208">
        <v>0</v>
      </c>
      <c r="E208">
        <v>0</v>
      </c>
      <c r="F208">
        <v>0</v>
      </c>
      <c r="G208">
        <v>0</v>
      </c>
      <c r="H208">
        <v>0</v>
      </c>
      <c r="I208">
        <v>0</v>
      </c>
    </row>
    <row r="209" spans="1:9" x14ac:dyDescent="0.25">
      <c r="A209" t="str">
        <f t="shared" si="15"/>
        <v>East Dunbartonshire2020-21</v>
      </c>
      <c r="B209" s="3" t="s">
        <v>9</v>
      </c>
      <c r="C209" s="14" t="s">
        <v>291</v>
      </c>
      <c r="D209">
        <v>0</v>
      </c>
      <c r="E209">
        <v>0</v>
      </c>
      <c r="F209">
        <v>0</v>
      </c>
      <c r="G209">
        <v>0</v>
      </c>
      <c r="H209">
        <v>0</v>
      </c>
      <c r="I209">
        <v>0</v>
      </c>
    </row>
    <row r="210" spans="1:9" x14ac:dyDescent="0.25">
      <c r="A210" t="str">
        <f t="shared" si="15"/>
        <v>East Lothian2020-21</v>
      </c>
      <c r="B210" s="3" t="s">
        <v>10</v>
      </c>
      <c r="C210" s="14" t="s">
        <v>291</v>
      </c>
      <c r="D210">
        <v>0</v>
      </c>
      <c r="E210">
        <v>0</v>
      </c>
      <c r="F210">
        <v>0</v>
      </c>
      <c r="G210">
        <v>0</v>
      </c>
      <c r="H210">
        <v>0</v>
      </c>
      <c r="I210">
        <v>0</v>
      </c>
    </row>
    <row r="211" spans="1:9" x14ac:dyDescent="0.25">
      <c r="A211" t="str">
        <f t="shared" si="15"/>
        <v>East Renfrewshire2020-21</v>
      </c>
      <c r="B211" s="3" t="s">
        <v>11</v>
      </c>
      <c r="C211" s="14" t="s">
        <v>291</v>
      </c>
      <c r="D211">
        <v>314</v>
      </c>
      <c r="E211">
        <v>0</v>
      </c>
      <c r="F211" t="s">
        <v>142</v>
      </c>
      <c r="G211">
        <v>0</v>
      </c>
      <c r="H211">
        <v>89</v>
      </c>
      <c r="I211">
        <v>0</v>
      </c>
    </row>
    <row r="212" spans="1:9" x14ac:dyDescent="0.25">
      <c r="A212" s="50" t="str">
        <f t="shared" si="15"/>
        <v>Edinburgh, City of2020-21</v>
      </c>
      <c r="B212" s="48" t="s">
        <v>12</v>
      </c>
      <c r="C212" s="14" t="s">
        <v>291</v>
      </c>
      <c r="D212" s="50">
        <v>137957</v>
      </c>
      <c r="E212" s="50">
        <v>20000</v>
      </c>
      <c r="F212" s="50">
        <v>3092</v>
      </c>
      <c r="G212" s="50">
        <v>163</v>
      </c>
      <c r="H212" s="50">
        <v>0</v>
      </c>
      <c r="I212" s="50">
        <v>0</v>
      </c>
    </row>
    <row r="213" spans="1:9" x14ac:dyDescent="0.25">
      <c r="A213" t="str">
        <f t="shared" si="15"/>
        <v>Falkirk2020-21</v>
      </c>
      <c r="B213" s="3" t="s">
        <v>14</v>
      </c>
      <c r="C213" s="14" t="s">
        <v>291</v>
      </c>
      <c r="D213">
        <v>1552</v>
      </c>
      <c r="E213">
        <v>1839</v>
      </c>
      <c r="F213">
        <v>3414</v>
      </c>
      <c r="G213">
        <v>52</v>
      </c>
      <c r="H213">
        <v>183</v>
      </c>
      <c r="I213">
        <v>65</v>
      </c>
    </row>
    <row r="214" spans="1:9" x14ac:dyDescent="0.25">
      <c r="A214" t="str">
        <f t="shared" si="15"/>
        <v>Fife2020-21</v>
      </c>
      <c r="B214" s="3" t="s">
        <v>15</v>
      </c>
      <c r="C214" s="14" t="s">
        <v>291</v>
      </c>
      <c r="D214">
        <v>0</v>
      </c>
      <c r="E214">
        <v>0</v>
      </c>
      <c r="F214">
        <v>85</v>
      </c>
      <c r="G214">
        <v>0</v>
      </c>
      <c r="H214">
        <v>0</v>
      </c>
      <c r="I214">
        <v>0</v>
      </c>
    </row>
    <row r="215" spans="1:9" x14ac:dyDescent="0.25">
      <c r="A215" t="str">
        <f t="shared" si="15"/>
        <v>Glasgow City2020-21</v>
      </c>
      <c r="B215" s="3" t="s">
        <v>16</v>
      </c>
      <c r="C215" s="14" t="s">
        <v>291</v>
      </c>
      <c r="D215">
        <v>27615</v>
      </c>
      <c r="E215" t="s">
        <v>142</v>
      </c>
      <c r="F215" t="s">
        <v>142</v>
      </c>
      <c r="G215">
        <v>39</v>
      </c>
      <c r="H215" t="s">
        <v>142</v>
      </c>
      <c r="I215" t="s">
        <v>142</v>
      </c>
    </row>
    <row r="216" spans="1:9" x14ac:dyDescent="0.25">
      <c r="A216" t="str">
        <f t="shared" si="15"/>
        <v>Highland2020-21</v>
      </c>
      <c r="B216" s="3" t="s">
        <v>17</v>
      </c>
      <c r="C216" s="14" t="s">
        <v>291</v>
      </c>
      <c r="D216">
        <v>0</v>
      </c>
      <c r="E216">
        <v>10</v>
      </c>
      <c r="F216">
        <v>902</v>
      </c>
      <c r="G216">
        <v>406</v>
      </c>
      <c r="H216">
        <v>0</v>
      </c>
      <c r="I216">
        <v>8</v>
      </c>
    </row>
    <row r="217" spans="1:9" x14ac:dyDescent="0.25">
      <c r="A217" t="str">
        <f t="shared" si="15"/>
        <v>Inverclyde2020-21</v>
      </c>
      <c r="B217" s="3" t="s">
        <v>18</v>
      </c>
      <c r="C217" s="14" t="s">
        <v>291</v>
      </c>
      <c r="D217">
        <v>250</v>
      </c>
      <c r="E217">
        <v>0</v>
      </c>
      <c r="F217">
        <v>665</v>
      </c>
      <c r="G217">
        <v>969</v>
      </c>
      <c r="H217">
        <v>189</v>
      </c>
      <c r="I217">
        <v>969</v>
      </c>
    </row>
    <row r="218" spans="1:9" x14ac:dyDescent="0.25">
      <c r="A218" t="str">
        <f t="shared" si="15"/>
        <v>Midlothian2020-21</v>
      </c>
      <c r="B218" s="3" t="s">
        <v>19</v>
      </c>
      <c r="C218" s="14" t="s">
        <v>291</v>
      </c>
      <c r="D218" t="s">
        <v>142</v>
      </c>
      <c r="E218" t="s">
        <v>142</v>
      </c>
      <c r="F218" t="s">
        <v>142</v>
      </c>
      <c r="G218" t="s">
        <v>142</v>
      </c>
      <c r="H218" t="s">
        <v>142</v>
      </c>
      <c r="I218" t="s">
        <v>142</v>
      </c>
    </row>
    <row r="219" spans="1:9" x14ac:dyDescent="0.25">
      <c r="A219" t="str">
        <f t="shared" si="15"/>
        <v>Moray2020-21</v>
      </c>
      <c r="B219" s="3" t="s">
        <v>20</v>
      </c>
      <c r="C219" s="14" t="s">
        <v>291</v>
      </c>
      <c r="D219">
        <v>107</v>
      </c>
      <c r="E219">
        <v>0</v>
      </c>
      <c r="F219">
        <v>50</v>
      </c>
      <c r="G219">
        <v>0</v>
      </c>
      <c r="H219">
        <v>0</v>
      </c>
      <c r="I219">
        <v>20</v>
      </c>
    </row>
    <row r="220" spans="1:9" x14ac:dyDescent="0.25">
      <c r="A220" t="s">
        <v>274</v>
      </c>
      <c r="B220" s="3" t="s">
        <v>269</v>
      </c>
      <c r="C220" s="14" t="s">
        <v>291</v>
      </c>
      <c r="D220">
        <v>102</v>
      </c>
      <c r="E220">
        <v>5</v>
      </c>
      <c r="F220">
        <v>14</v>
      </c>
      <c r="G220">
        <v>0</v>
      </c>
      <c r="H220">
        <v>20</v>
      </c>
      <c r="I220">
        <v>3</v>
      </c>
    </row>
    <row r="221" spans="1:9" x14ac:dyDescent="0.25">
      <c r="A221" t="str">
        <f t="shared" ref="A221:A232" si="16">B221&amp;C221</f>
        <v>North Ayrshire2020-21</v>
      </c>
      <c r="B221" s="3" t="s">
        <v>21</v>
      </c>
      <c r="C221" s="14" t="s">
        <v>291</v>
      </c>
      <c r="D221">
        <v>12843</v>
      </c>
      <c r="E221">
        <v>662</v>
      </c>
      <c r="F221" t="s">
        <v>244</v>
      </c>
      <c r="G221" t="s">
        <v>244</v>
      </c>
      <c r="H221" t="s">
        <v>244</v>
      </c>
      <c r="I221" t="s">
        <v>244</v>
      </c>
    </row>
    <row r="222" spans="1:9" x14ac:dyDescent="0.25">
      <c r="A222" t="str">
        <f t="shared" si="16"/>
        <v>North Lanarkshire2020-21</v>
      </c>
      <c r="B222" s="3" t="s">
        <v>22</v>
      </c>
      <c r="C222" s="14" t="s">
        <v>291</v>
      </c>
      <c r="D222">
        <v>9310</v>
      </c>
      <c r="E222">
        <v>23</v>
      </c>
      <c r="F222">
        <v>55</v>
      </c>
      <c r="G222">
        <v>38</v>
      </c>
      <c r="H222">
        <v>38</v>
      </c>
      <c r="I222">
        <v>15</v>
      </c>
    </row>
    <row r="223" spans="1:9" x14ac:dyDescent="0.25">
      <c r="A223" t="str">
        <f t="shared" si="16"/>
        <v>Orkney2020-21</v>
      </c>
      <c r="B223" s="3" t="s">
        <v>23</v>
      </c>
      <c r="C223" s="14" t="s">
        <v>291</v>
      </c>
      <c r="D223" t="s">
        <v>244</v>
      </c>
      <c r="E223">
        <v>114</v>
      </c>
      <c r="F223">
        <v>359</v>
      </c>
      <c r="G223">
        <v>89</v>
      </c>
      <c r="H223" t="s">
        <v>244</v>
      </c>
      <c r="I223">
        <v>91</v>
      </c>
    </row>
    <row r="224" spans="1:9" x14ac:dyDescent="0.25">
      <c r="A224" t="str">
        <f t="shared" si="16"/>
        <v>Perth &amp; Kinross2020-21</v>
      </c>
      <c r="B224" s="3" t="s">
        <v>24</v>
      </c>
      <c r="C224" s="14" t="s">
        <v>291</v>
      </c>
      <c r="D224" t="s">
        <v>294</v>
      </c>
      <c r="E224">
        <v>21</v>
      </c>
      <c r="F224">
        <v>61</v>
      </c>
      <c r="G224">
        <v>0</v>
      </c>
      <c r="H224">
        <v>0</v>
      </c>
      <c r="I224">
        <v>0</v>
      </c>
    </row>
    <row r="225" spans="1:9" x14ac:dyDescent="0.25">
      <c r="A225" t="str">
        <f t="shared" si="16"/>
        <v>Renfrewshire2020-21</v>
      </c>
      <c r="B225" s="3" t="s">
        <v>25</v>
      </c>
      <c r="C225" s="14" t="s">
        <v>291</v>
      </c>
      <c r="D225" t="s">
        <v>272</v>
      </c>
      <c r="E225">
        <v>973</v>
      </c>
      <c r="F225">
        <v>135</v>
      </c>
      <c r="G225">
        <v>5</v>
      </c>
      <c r="H225">
        <v>973</v>
      </c>
      <c r="I225">
        <v>0</v>
      </c>
    </row>
    <row r="226" spans="1:9" x14ac:dyDescent="0.25">
      <c r="A226" t="str">
        <f t="shared" si="16"/>
        <v>Scottish Borders, The2020-21</v>
      </c>
      <c r="B226" s="3" t="s">
        <v>26</v>
      </c>
      <c r="C226" s="14" t="s">
        <v>291</v>
      </c>
      <c r="D226">
        <v>0</v>
      </c>
      <c r="E226">
        <v>0</v>
      </c>
      <c r="F226">
        <v>0</v>
      </c>
      <c r="G226">
        <v>0</v>
      </c>
      <c r="H226">
        <v>46</v>
      </c>
      <c r="I226">
        <v>0</v>
      </c>
    </row>
    <row r="227" spans="1:9" x14ac:dyDescent="0.25">
      <c r="A227" t="str">
        <f t="shared" si="16"/>
        <v>Shetland2020-21</v>
      </c>
      <c r="B227" s="3" t="s">
        <v>27</v>
      </c>
      <c r="C227" s="14" t="s">
        <v>291</v>
      </c>
      <c r="D227">
        <v>0</v>
      </c>
      <c r="E227">
        <v>0</v>
      </c>
      <c r="F227">
        <v>23</v>
      </c>
      <c r="G227">
        <v>0</v>
      </c>
      <c r="H227">
        <v>0</v>
      </c>
      <c r="I227">
        <v>0</v>
      </c>
    </row>
    <row r="228" spans="1:9" x14ac:dyDescent="0.25">
      <c r="A228" t="str">
        <f t="shared" si="16"/>
        <v>South Ayrshire2020-21</v>
      </c>
      <c r="B228" s="3" t="s">
        <v>28</v>
      </c>
      <c r="C228" s="14" t="s">
        <v>291</v>
      </c>
      <c r="D228">
        <v>3732</v>
      </c>
      <c r="E228">
        <v>0</v>
      </c>
      <c r="F228">
        <v>44</v>
      </c>
      <c r="G228">
        <v>0</v>
      </c>
      <c r="H228">
        <v>130</v>
      </c>
      <c r="I228">
        <v>0</v>
      </c>
    </row>
    <row r="229" spans="1:9" x14ac:dyDescent="0.25">
      <c r="A229" t="str">
        <f t="shared" si="16"/>
        <v>South Lanarkshire2020-21</v>
      </c>
      <c r="B229" s="3" t="s">
        <v>29</v>
      </c>
      <c r="C229" s="14" t="s">
        <v>291</v>
      </c>
      <c r="D229">
        <v>6995</v>
      </c>
      <c r="E229">
        <v>0</v>
      </c>
      <c r="F229">
        <v>563</v>
      </c>
      <c r="G229">
        <v>0</v>
      </c>
      <c r="H229">
        <v>0</v>
      </c>
      <c r="I229">
        <v>0</v>
      </c>
    </row>
    <row r="230" spans="1:9" x14ac:dyDescent="0.25">
      <c r="A230" t="str">
        <f t="shared" si="16"/>
        <v>Stirling2020-21</v>
      </c>
      <c r="B230" s="3" t="s">
        <v>30</v>
      </c>
      <c r="C230" s="14" t="s">
        <v>291</v>
      </c>
      <c r="D230">
        <v>0</v>
      </c>
      <c r="E230">
        <v>0</v>
      </c>
      <c r="F230">
        <v>820</v>
      </c>
      <c r="G230">
        <v>15</v>
      </c>
      <c r="H230">
        <v>0</v>
      </c>
      <c r="I230">
        <v>0</v>
      </c>
    </row>
    <row r="231" spans="1:9" x14ac:dyDescent="0.25">
      <c r="A231" t="str">
        <f t="shared" si="16"/>
        <v>West Dunbartonshire2020-21</v>
      </c>
      <c r="B231" s="3" t="s">
        <v>31</v>
      </c>
      <c r="C231" s="14" t="s">
        <v>291</v>
      </c>
      <c r="D231">
        <v>467</v>
      </c>
      <c r="E231">
        <v>312</v>
      </c>
      <c r="F231">
        <v>517</v>
      </c>
      <c r="G231">
        <v>11</v>
      </c>
      <c r="H231">
        <v>66</v>
      </c>
      <c r="I231">
        <v>34</v>
      </c>
    </row>
    <row r="232" spans="1:9" x14ac:dyDescent="0.25">
      <c r="A232" t="str">
        <f t="shared" si="16"/>
        <v>West Lothian2020-21</v>
      </c>
      <c r="B232" s="3" t="s">
        <v>32</v>
      </c>
      <c r="C232" s="14" t="s">
        <v>291</v>
      </c>
      <c r="D232">
        <v>955</v>
      </c>
      <c r="E232">
        <v>0</v>
      </c>
      <c r="F232">
        <v>0</v>
      </c>
      <c r="G232">
        <v>0</v>
      </c>
      <c r="H232">
        <v>0</v>
      </c>
      <c r="I232">
        <v>0</v>
      </c>
    </row>
    <row r="233" spans="1:9" x14ac:dyDescent="0.25">
      <c r="A233" s="22" t="str">
        <f>B233&amp;C233</f>
        <v>Scotland2020-21</v>
      </c>
      <c r="B233" s="28" t="s">
        <v>33</v>
      </c>
      <c r="C233" s="14" t="s">
        <v>291</v>
      </c>
      <c r="D233" s="31">
        <f t="shared" ref="D233:I233" si="17">SUM(D201:D232)</f>
        <v>241286</v>
      </c>
      <c r="E233" s="31">
        <f t="shared" si="17"/>
        <v>25045</v>
      </c>
      <c r="F233" s="31">
        <f t="shared" si="17"/>
        <v>11350</v>
      </c>
      <c r="G233" s="31">
        <f t="shared" si="17"/>
        <v>2527</v>
      </c>
      <c r="H233" s="31">
        <f t="shared" si="17"/>
        <v>2403</v>
      </c>
      <c r="I233" s="31">
        <f t="shared" si="17"/>
        <v>1411</v>
      </c>
    </row>
    <row r="234" spans="1:9" x14ac:dyDescent="0.25">
      <c r="A234" s="22" t="str">
        <f t="shared" ref="A234:A266" si="18">B234&amp;C234</f>
        <v>Aberdeen City2021-22</v>
      </c>
      <c r="B234" s="3" t="s">
        <v>1</v>
      </c>
      <c r="C234" s="14" t="s">
        <v>295</v>
      </c>
      <c r="D234">
        <v>2555</v>
      </c>
      <c r="E234">
        <v>0</v>
      </c>
      <c r="F234">
        <v>0</v>
      </c>
      <c r="G234">
        <v>202</v>
      </c>
      <c r="H234">
        <v>0</v>
      </c>
      <c r="I234">
        <v>0</v>
      </c>
    </row>
    <row r="235" spans="1:9" x14ac:dyDescent="0.25">
      <c r="A235" s="22" t="str">
        <f t="shared" si="18"/>
        <v>Aberdeenshire2021-22</v>
      </c>
      <c r="B235" s="3" t="s">
        <v>2</v>
      </c>
      <c r="C235" s="14" t="s">
        <v>295</v>
      </c>
      <c r="D235">
        <v>610</v>
      </c>
      <c r="E235">
        <v>322</v>
      </c>
      <c r="F235">
        <v>362</v>
      </c>
      <c r="G235">
        <v>12</v>
      </c>
      <c r="H235">
        <v>86</v>
      </c>
      <c r="I235">
        <v>152</v>
      </c>
    </row>
    <row r="236" spans="1:9" x14ac:dyDescent="0.25">
      <c r="A236" s="22" t="str">
        <f t="shared" si="18"/>
        <v>Angus2021-22</v>
      </c>
      <c r="B236" s="3" t="s">
        <v>3</v>
      </c>
      <c r="C236" s="14" t="s">
        <v>295</v>
      </c>
      <c r="D236">
        <v>0</v>
      </c>
      <c r="E236">
        <v>0</v>
      </c>
      <c r="F236">
        <v>0</v>
      </c>
      <c r="G236">
        <v>0</v>
      </c>
      <c r="H236">
        <v>0</v>
      </c>
      <c r="I236">
        <v>0</v>
      </c>
    </row>
    <row r="237" spans="1:9" x14ac:dyDescent="0.25">
      <c r="A237" s="22" t="str">
        <f t="shared" si="18"/>
        <v>Argyll &amp; Bute2021-22</v>
      </c>
      <c r="B237" s="3" t="s">
        <v>4</v>
      </c>
      <c r="C237" s="14" t="s">
        <v>295</v>
      </c>
      <c r="D237">
        <v>6523</v>
      </c>
      <c r="E237">
        <v>160</v>
      </c>
      <c r="F237">
        <v>153</v>
      </c>
      <c r="G237">
        <v>28</v>
      </c>
      <c r="H237">
        <v>153</v>
      </c>
      <c r="I237">
        <v>115</v>
      </c>
    </row>
    <row r="238" spans="1:9" x14ac:dyDescent="0.25">
      <c r="A238" s="22" t="str">
        <f t="shared" si="18"/>
        <v>Clackmannanshire2021-22</v>
      </c>
      <c r="B238" s="3" t="s">
        <v>5</v>
      </c>
      <c r="C238" s="14" t="s">
        <v>295</v>
      </c>
      <c r="D238">
        <v>0</v>
      </c>
      <c r="E238">
        <v>0</v>
      </c>
      <c r="F238">
        <v>80</v>
      </c>
      <c r="G238">
        <v>0</v>
      </c>
      <c r="H238">
        <v>0</v>
      </c>
      <c r="I238">
        <v>0</v>
      </c>
    </row>
    <row r="239" spans="1:9" x14ac:dyDescent="0.25">
      <c r="A239" s="22" t="str">
        <f t="shared" si="18"/>
        <v>Dumfries &amp; Galloway2021-22</v>
      </c>
      <c r="B239" s="3" t="s">
        <v>6</v>
      </c>
      <c r="C239" s="14" t="s">
        <v>295</v>
      </c>
      <c r="D239">
        <v>0</v>
      </c>
      <c r="E239">
        <v>0</v>
      </c>
      <c r="F239">
        <v>87</v>
      </c>
      <c r="G239">
        <v>0</v>
      </c>
      <c r="H239">
        <v>0</v>
      </c>
      <c r="I239">
        <v>0</v>
      </c>
    </row>
    <row r="240" spans="1:9" x14ac:dyDescent="0.25">
      <c r="A240" s="22" t="str">
        <f t="shared" si="18"/>
        <v>Dundee City2021-22</v>
      </c>
      <c r="B240" s="3" t="s">
        <v>7</v>
      </c>
      <c r="C240" s="14" t="s">
        <v>295</v>
      </c>
      <c r="D240">
        <v>1286</v>
      </c>
      <c r="E240">
        <v>735</v>
      </c>
      <c r="F240">
        <v>102</v>
      </c>
      <c r="G240">
        <v>0</v>
      </c>
      <c r="H240">
        <v>322</v>
      </c>
      <c r="I240">
        <v>20</v>
      </c>
    </row>
    <row r="241" spans="1:9" x14ac:dyDescent="0.25">
      <c r="A241" s="22" t="str">
        <f t="shared" si="18"/>
        <v>East Ayrshire2021-22</v>
      </c>
      <c r="B241" s="3" t="s">
        <v>8</v>
      </c>
      <c r="C241" s="14" t="s">
        <v>295</v>
      </c>
      <c r="D241">
        <v>0</v>
      </c>
      <c r="E241">
        <v>0</v>
      </c>
      <c r="F241">
        <v>0</v>
      </c>
      <c r="G241">
        <v>0</v>
      </c>
      <c r="H241">
        <v>0</v>
      </c>
      <c r="I241">
        <v>0</v>
      </c>
    </row>
    <row r="242" spans="1:9" x14ac:dyDescent="0.25">
      <c r="A242" s="22" t="str">
        <f t="shared" si="18"/>
        <v>East Dunbartonshire2021-22</v>
      </c>
      <c r="B242" s="3" t="s">
        <v>9</v>
      </c>
      <c r="C242" s="14" t="s">
        <v>295</v>
      </c>
      <c r="D242">
        <v>0</v>
      </c>
      <c r="E242">
        <v>0</v>
      </c>
      <c r="F242">
        <v>0</v>
      </c>
      <c r="G242">
        <v>0</v>
      </c>
      <c r="H242">
        <v>0</v>
      </c>
      <c r="I242">
        <v>0</v>
      </c>
    </row>
    <row r="243" spans="1:9" x14ac:dyDescent="0.25">
      <c r="A243" s="22" t="str">
        <f t="shared" si="18"/>
        <v>East Lothian2021-22</v>
      </c>
      <c r="B243" s="3" t="s">
        <v>10</v>
      </c>
      <c r="C243" s="14" t="s">
        <v>295</v>
      </c>
      <c r="D243">
        <v>0</v>
      </c>
      <c r="E243">
        <v>0</v>
      </c>
      <c r="F243">
        <v>0</v>
      </c>
      <c r="G243">
        <v>0</v>
      </c>
      <c r="H243">
        <v>0</v>
      </c>
      <c r="I243">
        <v>0</v>
      </c>
    </row>
    <row r="244" spans="1:9" x14ac:dyDescent="0.25">
      <c r="A244" s="22" t="str">
        <f t="shared" si="18"/>
        <v>East Renfrewshire2021-22</v>
      </c>
      <c r="B244" s="3" t="s">
        <v>11</v>
      </c>
      <c r="C244" s="14" t="s">
        <v>295</v>
      </c>
      <c r="D244">
        <v>907</v>
      </c>
      <c r="E244" t="s">
        <v>142</v>
      </c>
      <c r="F244" t="s">
        <v>142</v>
      </c>
      <c r="G244">
        <v>2</v>
      </c>
      <c r="H244">
        <v>38</v>
      </c>
      <c r="I244">
        <v>11</v>
      </c>
    </row>
    <row r="245" spans="1:9" x14ac:dyDescent="0.25">
      <c r="A245" s="22" t="str">
        <f t="shared" si="18"/>
        <v>Edinburgh, City of2021-22</v>
      </c>
      <c r="B245" s="48" t="s">
        <v>12</v>
      </c>
      <c r="C245" s="14" t="s">
        <v>295</v>
      </c>
      <c r="D245">
        <v>100843</v>
      </c>
      <c r="E245">
        <v>20000</v>
      </c>
      <c r="F245">
        <v>5256</v>
      </c>
      <c r="G245">
        <v>209</v>
      </c>
      <c r="H245">
        <v>0</v>
      </c>
      <c r="I245">
        <v>0</v>
      </c>
    </row>
    <row r="246" spans="1:9" x14ac:dyDescent="0.25">
      <c r="A246" s="22" t="str">
        <f t="shared" si="18"/>
        <v>Falkirk2021-22</v>
      </c>
      <c r="B246" s="3" t="s">
        <v>14</v>
      </c>
      <c r="C246" s="14" t="s">
        <v>295</v>
      </c>
      <c r="D246">
        <v>5284</v>
      </c>
      <c r="E246">
        <v>398</v>
      </c>
      <c r="F246">
        <v>5473</v>
      </c>
      <c r="G246">
        <v>209</v>
      </c>
      <c r="H246">
        <v>519</v>
      </c>
      <c r="I246">
        <v>247</v>
      </c>
    </row>
    <row r="247" spans="1:9" x14ac:dyDescent="0.25">
      <c r="A247" s="22" t="str">
        <f t="shared" si="18"/>
        <v>Fife2021-22</v>
      </c>
      <c r="B247" s="3" t="s">
        <v>15</v>
      </c>
      <c r="C247" s="14" t="s">
        <v>295</v>
      </c>
      <c r="D247">
        <v>0</v>
      </c>
      <c r="E247">
        <v>0</v>
      </c>
      <c r="F247">
        <v>30</v>
      </c>
      <c r="G247">
        <v>40</v>
      </c>
      <c r="H247">
        <v>0</v>
      </c>
      <c r="I247">
        <v>0</v>
      </c>
    </row>
    <row r="248" spans="1:9" x14ac:dyDescent="0.25">
      <c r="A248" s="22" t="str">
        <f t="shared" si="18"/>
        <v>Glasgow City2021-22</v>
      </c>
      <c r="B248" s="3" t="s">
        <v>16</v>
      </c>
      <c r="C248" s="14" t="s">
        <v>295</v>
      </c>
      <c r="D248">
        <v>33003</v>
      </c>
      <c r="E248" t="s">
        <v>142</v>
      </c>
      <c r="F248" t="s">
        <v>142</v>
      </c>
      <c r="G248" t="s">
        <v>142</v>
      </c>
      <c r="H248" t="s">
        <v>142</v>
      </c>
      <c r="I248" t="s">
        <v>142</v>
      </c>
    </row>
    <row r="249" spans="1:9" x14ac:dyDescent="0.25">
      <c r="A249" s="22" t="str">
        <f t="shared" si="18"/>
        <v>Highland2021-22</v>
      </c>
      <c r="B249" s="3" t="s">
        <v>17</v>
      </c>
      <c r="C249" s="14" t="s">
        <v>295</v>
      </c>
      <c r="D249">
        <v>0</v>
      </c>
      <c r="E249">
        <v>15</v>
      </c>
      <c r="F249">
        <v>833</v>
      </c>
      <c r="G249">
        <v>148</v>
      </c>
      <c r="H249">
        <v>3</v>
      </c>
      <c r="I249">
        <v>27</v>
      </c>
    </row>
    <row r="250" spans="1:9" x14ac:dyDescent="0.25">
      <c r="A250" s="22" t="str">
        <f t="shared" si="18"/>
        <v>Inverclyde2021-22</v>
      </c>
      <c r="B250" s="3" t="s">
        <v>18</v>
      </c>
      <c r="C250" s="14" t="s">
        <v>295</v>
      </c>
      <c r="D250">
        <v>230</v>
      </c>
      <c r="E250">
        <v>470</v>
      </c>
      <c r="F250">
        <v>232</v>
      </c>
      <c r="G250">
        <v>2010</v>
      </c>
      <c r="H250">
        <v>244</v>
      </c>
      <c r="I250">
        <v>1631</v>
      </c>
    </row>
    <row r="251" spans="1:9" x14ac:dyDescent="0.25">
      <c r="A251" s="22" t="str">
        <f t="shared" si="18"/>
        <v>Midlothian2021-22</v>
      </c>
      <c r="B251" s="3" t="s">
        <v>19</v>
      </c>
      <c r="C251" s="14" t="s">
        <v>295</v>
      </c>
      <c r="D251" t="s">
        <v>142</v>
      </c>
      <c r="E251" t="s">
        <v>142</v>
      </c>
      <c r="F251" t="s">
        <v>142</v>
      </c>
      <c r="G251" t="s">
        <v>142</v>
      </c>
      <c r="H251" t="s">
        <v>142</v>
      </c>
      <c r="I251" t="s">
        <v>142</v>
      </c>
    </row>
    <row r="252" spans="1:9" x14ac:dyDescent="0.25">
      <c r="A252" s="22" t="str">
        <f t="shared" si="18"/>
        <v>Moray2021-22</v>
      </c>
      <c r="B252" s="3" t="s">
        <v>20</v>
      </c>
      <c r="C252" s="14" t="s">
        <v>295</v>
      </c>
      <c r="D252">
        <v>364</v>
      </c>
      <c r="E252">
        <v>0</v>
      </c>
      <c r="F252">
        <v>255</v>
      </c>
      <c r="G252">
        <v>0</v>
      </c>
      <c r="H252">
        <v>0</v>
      </c>
      <c r="I252">
        <v>17</v>
      </c>
    </row>
    <row r="253" spans="1:9" x14ac:dyDescent="0.25">
      <c r="A253" s="22" t="str">
        <f t="shared" si="18"/>
        <v>Na h-Eileanan Siar2021-22</v>
      </c>
      <c r="B253" s="3" t="s">
        <v>269</v>
      </c>
      <c r="C253" s="14" t="s">
        <v>295</v>
      </c>
      <c r="D253">
        <v>50</v>
      </c>
      <c r="E253">
        <v>5</v>
      </c>
      <c r="F253">
        <v>25</v>
      </c>
      <c r="G253">
        <v>0</v>
      </c>
      <c r="H253">
        <v>10</v>
      </c>
      <c r="I253">
        <v>10</v>
      </c>
    </row>
    <row r="254" spans="1:9" x14ac:dyDescent="0.25">
      <c r="A254" s="22" t="str">
        <f t="shared" si="18"/>
        <v>North Ayrshire2021-22</v>
      </c>
      <c r="B254" s="3" t="s">
        <v>21</v>
      </c>
      <c r="C254" s="14" t="s">
        <v>295</v>
      </c>
      <c r="D254" s="31">
        <v>9913</v>
      </c>
      <c r="E254" s="31">
        <v>985</v>
      </c>
      <c r="F254" s="31">
        <v>0</v>
      </c>
      <c r="G254" s="31">
        <v>0</v>
      </c>
      <c r="H254" s="31">
        <v>0</v>
      </c>
      <c r="I254" s="31">
        <v>0</v>
      </c>
    </row>
    <row r="255" spans="1:9" x14ac:dyDescent="0.25">
      <c r="A255" s="22" t="str">
        <f t="shared" si="18"/>
        <v>North Lanarkshire2021-22</v>
      </c>
      <c r="B255" s="3" t="s">
        <v>22</v>
      </c>
      <c r="C255" s="14" t="s">
        <v>295</v>
      </c>
      <c r="D255">
        <v>11664</v>
      </c>
      <c r="E255">
        <v>32</v>
      </c>
      <c r="F255">
        <v>26</v>
      </c>
      <c r="G255">
        <v>0</v>
      </c>
      <c r="H255">
        <v>45</v>
      </c>
      <c r="I255">
        <v>5</v>
      </c>
    </row>
    <row r="256" spans="1:9" x14ac:dyDescent="0.25">
      <c r="A256" s="22" t="str">
        <f t="shared" si="18"/>
        <v>Orkney2021-22</v>
      </c>
      <c r="B256" s="3" t="s">
        <v>23</v>
      </c>
      <c r="C256" s="14" t="s">
        <v>295</v>
      </c>
      <c r="D256">
        <v>0</v>
      </c>
      <c r="E256">
        <v>20</v>
      </c>
      <c r="F256">
        <v>450</v>
      </c>
      <c r="G256">
        <v>110</v>
      </c>
      <c r="H256">
        <v>0</v>
      </c>
      <c r="I256">
        <v>96</v>
      </c>
    </row>
    <row r="257" spans="1:9" x14ac:dyDescent="0.25">
      <c r="A257" s="22" t="str">
        <f t="shared" si="18"/>
        <v>Perth &amp; Kinross2021-22</v>
      </c>
      <c r="B257" s="3" t="s">
        <v>24</v>
      </c>
      <c r="C257" s="14" t="s">
        <v>295</v>
      </c>
      <c r="D257">
        <v>0</v>
      </c>
      <c r="E257">
        <v>100</v>
      </c>
      <c r="F257">
        <v>156</v>
      </c>
      <c r="G257">
        <v>10</v>
      </c>
      <c r="H257">
        <v>0</v>
      </c>
      <c r="I257">
        <v>6</v>
      </c>
    </row>
    <row r="258" spans="1:9" x14ac:dyDescent="0.25">
      <c r="A258" s="22" t="str">
        <f t="shared" si="18"/>
        <v>Renfrewshire2021-22</v>
      </c>
      <c r="B258" s="3" t="s">
        <v>25</v>
      </c>
      <c r="C258" s="14" t="s">
        <v>295</v>
      </c>
      <c r="D258" t="s">
        <v>272</v>
      </c>
      <c r="E258">
        <v>585</v>
      </c>
      <c r="F258">
        <v>135</v>
      </c>
      <c r="G258">
        <v>145</v>
      </c>
      <c r="H258">
        <v>585</v>
      </c>
      <c r="I258">
        <v>0</v>
      </c>
    </row>
    <row r="259" spans="1:9" x14ac:dyDescent="0.25">
      <c r="A259" s="22" t="str">
        <f t="shared" si="18"/>
        <v>Scottish Borders, The2021-22</v>
      </c>
      <c r="B259" s="3" t="s">
        <v>26</v>
      </c>
      <c r="C259" s="14" t="s">
        <v>295</v>
      </c>
      <c r="D259">
        <v>0</v>
      </c>
      <c r="E259">
        <v>0</v>
      </c>
      <c r="F259">
        <v>0</v>
      </c>
      <c r="G259">
        <v>0</v>
      </c>
      <c r="H259">
        <v>38</v>
      </c>
      <c r="I259">
        <v>0</v>
      </c>
    </row>
    <row r="260" spans="1:9" x14ac:dyDescent="0.25">
      <c r="A260" s="22" t="str">
        <f t="shared" si="18"/>
        <v>Shetland2021-22</v>
      </c>
      <c r="B260" s="3" t="s">
        <v>27</v>
      </c>
      <c r="C260" s="14" t="s">
        <v>295</v>
      </c>
      <c r="D260">
        <v>0</v>
      </c>
      <c r="E260">
        <v>0</v>
      </c>
      <c r="F260">
        <v>70</v>
      </c>
      <c r="G260">
        <v>0</v>
      </c>
      <c r="H260">
        <v>0</v>
      </c>
      <c r="I260">
        <v>0</v>
      </c>
    </row>
    <row r="261" spans="1:9" x14ac:dyDescent="0.25">
      <c r="A261" s="22" t="str">
        <f t="shared" si="18"/>
        <v>South Ayrshire2021-22</v>
      </c>
      <c r="B261" s="3" t="s">
        <v>28</v>
      </c>
      <c r="C261" s="14" t="s">
        <v>295</v>
      </c>
      <c r="D261">
        <v>2843</v>
      </c>
      <c r="E261">
        <v>0</v>
      </c>
      <c r="F261">
        <v>80</v>
      </c>
      <c r="G261">
        <v>0</v>
      </c>
      <c r="H261">
        <v>171</v>
      </c>
      <c r="I261">
        <v>0</v>
      </c>
    </row>
    <row r="262" spans="1:9" x14ac:dyDescent="0.25">
      <c r="A262" s="22" t="str">
        <f t="shared" si="18"/>
        <v>South Lanarkshire2021-22</v>
      </c>
      <c r="B262" s="3" t="s">
        <v>29</v>
      </c>
      <c r="C262" s="14" t="s">
        <v>295</v>
      </c>
      <c r="D262">
        <v>7228</v>
      </c>
      <c r="E262">
        <v>1011</v>
      </c>
      <c r="F262">
        <v>37</v>
      </c>
      <c r="G262">
        <v>0</v>
      </c>
      <c r="H262">
        <v>0</v>
      </c>
      <c r="I262">
        <v>0</v>
      </c>
    </row>
    <row r="263" spans="1:9" x14ac:dyDescent="0.25">
      <c r="A263" s="22" t="str">
        <f t="shared" si="18"/>
        <v>Stirling2021-22</v>
      </c>
      <c r="B263" s="3" t="s">
        <v>30</v>
      </c>
      <c r="C263" s="14" t="s">
        <v>295</v>
      </c>
      <c r="D263">
        <v>0</v>
      </c>
      <c r="E263">
        <v>0</v>
      </c>
      <c r="F263">
        <v>894</v>
      </c>
      <c r="G263">
        <v>18</v>
      </c>
      <c r="H263">
        <v>0</v>
      </c>
      <c r="I263">
        <v>28</v>
      </c>
    </row>
    <row r="264" spans="1:9" x14ac:dyDescent="0.25">
      <c r="A264" s="22" t="str">
        <f t="shared" si="18"/>
        <v>West Dunbartonshire2021-22</v>
      </c>
      <c r="B264" s="3" t="s">
        <v>31</v>
      </c>
      <c r="C264" s="14" t="s">
        <v>295</v>
      </c>
      <c r="D264">
        <v>0</v>
      </c>
      <c r="E264">
        <v>383</v>
      </c>
      <c r="F264">
        <v>554</v>
      </c>
      <c r="G264">
        <v>14</v>
      </c>
      <c r="H264">
        <v>57</v>
      </c>
      <c r="I264">
        <v>41</v>
      </c>
    </row>
    <row r="265" spans="1:9" x14ac:dyDescent="0.25">
      <c r="A265" s="22" t="str">
        <f t="shared" si="18"/>
        <v>West Lothian2021-22</v>
      </c>
      <c r="B265" s="3" t="s">
        <v>32</v>
      </c>
      <c r="C265" s="14" t="s">
        <v>295</v>
      </c>
      <c r="D265">
        <v>1021</v>
      </c>
      <c r="E265">
        <v>0</v>
      </c>
      <c r="F265">
        <v>0</v>
      </c>
      <c r="G265">
        <v>0</v>
      </c>
      <c r="H265">
        <v>0</v>
      </c>
      <c r="I265">
        <v>0</v>
      </c>
    </row>
    <row r="266" spans="1:9" x14ac:dyDescent="0.25">
      <c r="A266" s="22" t="str">
        <f t="shared" si="18"/>
        <v>Scotland2021-22</v>
      </c>
      <c r="B266" s="28" t="s">
        <v>33</v>
      </c>
      <c r="C266" s="14" t="s">
        <v>295</v>
      </c>
      <c r="D266" s="31">
        <f t="shared" ref="D266:I266" si="19">SUM(D234:D265)</f>
        <v>184324</v>
      </c>
      <c r="E266" s="31">
        <f t="shared" si="19"/>
        <v>25221</v>
      </c>
      <c r="F266" s="31">
        <f t="shared" si="19"/>
        <v>15290</v>
      </c>
      <c r="G266" s="31">
        <f t="shared" si="19"/>
        <v>3157</v>
      </c>
      <c r="H266" s="31">
        <f t="shared" si="19"/>
        <v>2271</v>
      </c>
      <c r="I266" s="31">
        <f t="shared" si="19"/>
        <v>2406</v>
      </c>
    </row>
    <row r="267" spans="1:9" x14ac:dyDescent="0.25">
      <c r="A267" s="22" t="str">
        <f t="shared" ref="A267:A299" si="20">B267&amp;C267</f>
        <v>Aberdeen City2022-23</v>
      </c>
      <c r="B267" s="3" t="s">
        <v>1</v>
      </c>
      <c r="C267" s="14" t="s">
        <v>296</v>
      </c>
      <c r="D267" s="61">
        <v>2133</v>
      </c>
      <c r="E267" s="61">
        <v>0</v>
      </c>
      <c r="F267" s="61">
        <v>0</v>
      </c>
      <c r="G267" s="61">
        <v>230</v>
      </c>
      <c r="H267" s="61">
        <v>0</v>
      </c>
      <c r="I267" s="61">
        <v>0</v>
      </c>
    </row>
    <row r="268" spans="1:9" x14ac:dyDescent="0.25">
      <c r="A268" s="22" t="str">
        <f t="shared" si="20"/>
        <v>Aberdeenshire2022-23</v>
      </c>
      <c r="B268" s="3" t="s">
        <v>2</v>
      </c>
      <c r="C268" s="14" t="s">
        <v>296</v>
      </c>
      <c r="D268" s="61">
        <v>958</v>
      </c>
      <c r="E268" s="61">
        <v>296</v>
      </c>
      <c r="F268" s="61">
        <v>448</v>
      </c>
      <c r="G268" s="61">
        <v>13</v>
      </c>
      <c r="H268" s="61">
        <v>83</v>
      </c>
      <c r="I268" s="61">
        <v>160</v>
      </c>
    </row>
    <row r="269" spans="1:9" x14ac:dyDescent="0.25">
      <c r="A269" s="22" t="str">
        <f t="shared" si="20"/>
        <v>Angus2022-23</v>
      </c>
      <c r="B269" s="3" t="s">
        <v>3</v>
      </c>
      <c r="C269" s="14" t="s">
        <v>296</v>
      </c>
      <c r="D269" s="61" t="s">
        <v>142</v>
      </c>
      <c r="E269" s="61" t="s">
        <v>142</v>
      </c>
      <c r="F269" s="61" t="s">
        <v>142</v>
      </c>
      <c r="G269" s="61" t="s">
        <v>142</v>
      </c>
      <c r="H269" s="61" t="s">
        <v>142</v>
      </c>
      <c r="I269" s="61">
        <v>0</v>
      </c>
    </row>
    <row r="270" spans="1:9" x14ac:dyDescent="0.25">
      <c r="A270" s="22" t="str">
        <f t="shared" si="20"/>
        <v>Argyll &amp; Bute2022-23</v>
      </c>
      <c r="B270" s="3" t="s">
        <v>4</v>
      </c>
      <c r="C270" s="14" t="s">
        <v>296</v>
      </c>
      <c r="D270" s="61">
        <v>3436</v>
      </c>
      <c r="E270" s="61">
        <v>245</v>
      </c>
      <c r="F270" s="61">
        <v>129</v>
      </c>
      <c r="G270" s="61">
        <v>41</v>
      </c>
      <c r="H270" s="61">
        <v>129</v>
      </c>
      <c r="I270" s="61">
        <v>91</v>
      </c>
    </row>
    <row r="271" spans="1:9" x14ac:dyDescent="0.25">
      <c r="A271" s="22" t="str">
        <f t="shared" si="20"/>
        <v>Clackmannanshire2022-23</v>
      </c>
      <c r="B271" s="3" t="s">
        <v>5</v>
      </c>
      <c r="C271" s="14" t="s">
        <v>296</v>
      </c>
      <c r="D271" s="61">
        <v>80</v>
      </c>
      <c r="E271" s="61">
        <v>0</v>
      </c>
      <c r="F271" s="61">
        <v>100</v>
      </c>
      <c r="G271" s="61">
        <v>0</v>
      </c>
      <c r="H271" s="61">
        <v>0</v>
      </c>
      <c r="I271" s="61">
        <v>0</v>
      </c>
    </row>
    <row r="272" spans="1:9" x14ac:dyDescent="0.25">
      <c r="A272" s="22" t="str">
        <f t="shared" si="20"/>
        <v>Dumfries &amp; Galloway2022-23</v>
      </c>
      <c r="B272" s="3" t="s">
        <v>6</v>
      </c>
      <c r="C272" s="14" t="s">
        <v>296</v>
      </c>
      <c r="D272" s="61">
        <v>0</v>
      </c>
      <c r="E272" s="61">
        <v>0</v>
      </c>
      <c r="F272" s="61">
        <v>74</v>
      </c>
      <c r="G272" s="61">
        <v>0</v>
      </c>
      <c r="H272" s="61">
        <v>0</v>
      </c>
      <c r="I272" s="61">
        <v>0</v>
      </c>
    </row>
    <row r="273" spans="1:9" x14ac:dyDescent="0.25">
      <c r="A273" s="22" t="str">
        <f t="shared" si="20"/>
        <v>Dundee City2022-23</v>
      </c>
      <c r="B273" s="3" t="s">
        <v>7</v>
      </c>
      <c r="C273" s="14" t="s">
        <v>296</v>
      </c>
      <c r="D273" s="61">
        <v>934</v>
      </c>
      <c r="E273" s="61">
        <v>825</v>
      </c>
      <c r="F273" s="61">
        <v>132</v>
      </c>
      <c r="G273" s="61">
        <v>0</v>
      </c>
      <c r="H273" s="61">
        <v>265</v>
      </c>
      <c r="I273" s="61" t="s">
        <v>297</v>
      </c>
    </row>
    <row r="274" spans="1:9" x14ac:dyDescent="0.25">
      <c r="A274" s="22" t="str">
        <f t="shared" si="20"/>
        <v>East Ayrshire2022-23</v>
      </c>
      <c r="B274" s="3" t="s">
        <v>8</v>
      </c>
      <c r="C274" s="14" t="s">
        <v>296</v>
      </c>
      <c r="D274" s="61">
        <v>0</v>
      </c>
      <c r="E274" s="61">
        <v>0</v>
      </c>
      <c r="F274" s="61">
        <v>0</v>
      </c>
      <c r="G274" s="61">
        <v>0</v>
      </c>
      <c r="H274" s="61">
        <v>0</v>
      </c>
      <c r="I274" s="61">
        <v>0</v>
      </c>
    </row>
    <row r="275" spans="1:9" x14ac:dyDescent="0.25">
      <c r="A275" s="22" t="str">
        <f t="shared" si="20"/>
        <v>East Dunbartonshire2022-23</v>
      </c>
      <c r="B275" s="3" t="s">
        <v>9</v>
      </c>
      <c r="C275" s="14" t="s">
        <v>296</v>
      </c>
      <c r="D275" s="61">
        <v>0</v>
      </c>
      <c r="E275" s="61">
        <v>0</v>
      </c>
      <c r="F275" s="61">
        <v>0</v>
      </c>
      <c r="G275" s="61">
        <v>0</v>
      </c>
      <c r="H275" s="61">
        <v>0</v>
      </c>
      <c r="I275" s="61">
        <v>0</v>
      </c>
    </row>
    <row r="276" spans="1:9" x14ac:dyDescent="0.25">
      <c r="A276" s="22" t="str">
        <f t="shared" si="20"/>
        <v>East Lothian2022-23</v>
      </c>
      <c r="B276" s="3" t="s">
        <v>10</v>
      </c>
      <c r="C276" s="14" t="s">
        <v>296</v>
      </c>
      <c r="D276" s="61">
        <v>0</v>
      </c>
      <c r="E276" s="61">
        <v>0</v>
      </c>
      <c r="F276" s="61">
        <v>0</v>
      </c>
      <c r="G276" s="61">
        <v>0</v>
      </c>
      <c r="H276" s="61">
        <v>0</v>
      </c>
      <c r="I276" s="61">
        <v>0</v>
      </c>
    </row>
    <row r="277" spans="1:9" x14ac:dyDescent="0.25">
      <c r="A277" s="22" t="str">
        <f t="shared" si="20"/>
        <v>East Renfrewshire2022-23</v>
      </c>
      <c r="B277" s="3" t="s">
        <v>11</v>
      </c>
      <c r="C277" s="14" t="s">
        <v>296</v>
      </c>
      <c r="D277" s="61">
        <v>696</v>
      </c>
      <c r="E277" s="61">
        <v>0</v>
      </c>
      <c r="F277" s="61">
        <v>0</v>
      </c>
      <c r="G277" s="61">
        <v>0</v>
      </c>
      <c r="H277" s="61">
        <v>0</v>
      </c>
      <c r="I277" s="61">
        <v>0</v>
      </c>
    </row>
    <row r="278" spans="1:9" x14ac:dyDescent="0.25">
      <c r="A278" s="22" t="str">
        <f t="shared" si="20"/>
        <v>Edinburgh, City of2022-23</v>
      </c>
      <c r="B278" s="48" t="s">
        <v>12</v>
      </c>
      <c r="C278" s="14" t="s">
        <v>296</v>
      </c>
      <c r="D278" s="61">
        <v>44955</v>
      </c>
      <c r="E278" s="61">
        <v>20000</v>
      </c>
      <c r="F278" s="61">
        <v>5250</v>
      </c>
      <c r="G278" s="61">
        <v>201</v>
      </c>
      <c r="H278" s="61">
        <v>0</v>
      </c>
      <c r="I278" s="61">
        <v>0</v>
      </c>
    </row>
    <row r="279" spans="1:9" x14ac:dyDescent="0.25">
      <c r="A279" s="22" t="str">
        <f t="shared" si="20"/>
        <v>Falkirk2022-23</v>
      </c>
      <c r="B279" s="3" t="s">
        <v>14</v>
      </c>
      <c r="C279" s="14" t="s">
        <v>296</v>
      </c>
      <c r="D279" s="61">
        <v>5421</v>
      </c>
      <c r="E279" s="61">
        <v>709</v>
      </c>
      <c r="F279" s="61">
        <v>4916</v>
      </c>
      <c r="G279" s="61">
        <v>583</v>
      </c>
      <c r="H279" s="61">
        <v>536</v>
      </c>
      <c r="I279" s="61">
        <v>333</v>
      </c>
    </row>
    <row r="280" spans="1:9" x14ac:dyDescent="0.25">
      <c r="A280" s="22" t="str">
        <f t="shared" si="20"/>
        <v>Fife2022-23</v>
      </c>
      <c r="B280" s="3" t="s">
        <v>15</v>
      </c>
      <c r="C280" s="14" t="s">
        <v>296</v>
      </c>
      <c r="D280" s="61">
        <v>0</v>
      </c>
      <c r="E280" s="61">
        <v>0</v>
      </c>
      <c r="F280" s="61">
        <v>0</v>
      </c>
      <c r="G280" s="61">
        <v>0</v>
      </c>
      <c r="H280" s="61">
        <v>0</v>
      </c>
      <c r="I280" s="61">
        <v>0</v>
      </c>
    </row>
    <row r="281" spans="1:9" x14ac:dyDescent="0.25">
      <c r="A281" s="22" t="str">
        <f t="shared" si="20"/>
        <v>Glasgow City2022-23</v>
      </c>
      <c r="B281" s="3" t="s">
        <v>16</v>
      </c>
      <c r="C281" s="14" t="s">
        <v>296</v>
      </c>
      <c r="D281" s="61">
        <v>31835</v>
      </c>
      <c r="E281" s="61" t="s">
        <v>142</v>
      </c>
      <c r="F281" s="61" t="s">
        <v>142</v>
      </c>
      <c r="G281" s="61" t="s">
        <v>142</v>
      </c>
      <c r="H281" s="61" t="s">
        <v>142</v>
      </c>
      <c r="I281" s="61" t="s">
        <v>142</v>
      </c>
    </row>
    <row r="282" spans="1:9" x14ac:dyDescent="0.25">
      <c r="A282" s="22" t="str">
        <f t="shared" si="20"/>
        <v>Highland2022-23</v>
      </c>
      <c r="B282" s="3" t="s">
        <v>17</v>
      </c>
      <c r="C282" s="14" t="s">
        <v>296</v>
      </c>
      <c r="D282" s="61">
        <v>0</v>
      </c>
      <c r="E282" s="61">
        <v>12</v>
      </c>
      <c r="F282" s="61">
        <v>1655</v>
      </c>
      <c r="G282" s="61">
        <v>444</v>
      </c>
      <c r="H282" s="61">
        <v>6</v>
      </c>
      <c r="I282" s="61">
        <v>27</v>
      </c>
    </row>
    <row r="283" spans="1:9" x14ac:dyDescent="0.25">
      <c r="A283" s="22" t="str">
        <f t="shared" si="20"/>
        <v>Inverclyde2022-23</v>
      </c>
      <c r="B283" s="3" t="s">
        <v>18</v>
      </c>
      <c r="C283" s="14" t="s">
        <v>296</v>
      </c>
      <c r="D283" s="61">
        <v>31092</v>
      </c>
      <c r="E283" s="61">
        <v>384</v>
      </c>
      <c r="F283" s="61">
        <v>168</v>
      </c>
      <c r="G283" s="61">
        <v>1399</v>
      </c>
      <c r="H283" s="61">
        <v>0</v>
      </c>
      <c r="I283" s="61">
        <v>0</v>
      </c>
    </row>
    <row r="284" spans="1:9" x14ac:dyDescent="0.25">
      <c r="A284" s="22" t="str">
        <f t="shared" si="20"/>
        <v>Midlothian2022-23</v>
      </c>
      <c r="B284" s="3" t="s">
        <v>19</v>
      </c>
      <c r="C284" s="14" t="s">
        <v>296</v>
      </c>
      <c r="D284" s="61">
        <v>0</v>
      </c>
      <c r="E284" s="61">
        <v>0</v>
      </c>
      <c r="F284" s="61">
        <v>0</v>
      </c>
      <c r="G284" s="61">
        <v>0</v>
      </c>
      <c r="H284" s="61">
        <v>0</v>
      </c>
      <c r="I284" s="61">
        <v>0</v>
      </c>
    </row>
    <row r="285" spans="1:9" x14ac:dyDescent="0.25">
      <c r="A285" s="22" t="str">
        <f t="shared" si="20"/>
        <v>Moray2022-23</v>
      </c>
      <c r="B285" s="3" t="s">
        <v>20</v>
      </c>
      <c r="C285" s="14" t="s">
        <v>296</v>
      </c>
      <c r="D285" s="61">
        <v>532</v>
      </c>
      <c r="E285" s="61">
        <v>0</v>
      </c>
      <c r="F285" s="61">
        <v>604</v>
      </c>
      <c r="G285" s="61">
        <v>1</v>
      </c>
      <c r="H285" s="61">
        <v>3</v>
      </c>
      <c r="I285" s="61">
        <v>0</v>
      </c>
    </row>
    <row r="286" spans="1:9" x14ac:dyDescent="0.25">
      <c r="A286" s="22" t="str">
        <f t="shared" si="20"/>
        <v>Na h-Eileanan Siar2022-23</v>
      </c>
      <c r="B286" s="3" t="s">
        <v>269</v>
      </c>
      <c r="C286" s="14" t="s">
        <v>296</v>
      </c>
      <c r="D286" s="61">
        <v>40</v>
      </c>
      <c r="E286" s="61">
        <v>0</v>
      </c>
      <c r="F286" s="61">
        <v>20</v>
      </c>
      <c r="G286" s="61">
        <v>0</v>
      </c>
      <c r="H286" s="61">
        <v>5</v>
      </c>
      <c r="I286" s="61">
        <v>5</v>
      </c>
    </row>
    <row r="287" spans="1:9" x14ac:dyDescent="0.25">
      <c r="A287" s="22" t="str">
        <f t="shared" si="20"/>
        <v>North Ayrshire2022-23</v>
      </c>
      <c r="B287" s="3" t="s">
        <v>21</v>
      </c>
      <c r="C287" s="14" t="s">
        <v>296</v>
      </c>
      <c r="D287" s="61">
        <v>7229</v>
      </c>
      <c r="E287" s="61">
        <v>15496</v>
      </c>
      <c r="F287" s="61" t="s">
        <v>298</v>
      </c>
      <c r="G287" s="61" t="s">
        <v>298</v>
      </c>
      <c r="H287" s="61" t="s">
        <v>298</v>
      </c>
      <c r="I287" s="61" t="s">
        <v>298</v>
      </c>
    </row>
    <row r="288" spans="1:9" x14ac:dyDescent="0.25">
      <c r="A288" s="22" t="str">
        <f t="shared" si="20"/>
        <v>North Lanarkshire2022-23</v>
      </c>
      <c r="B288" s="3" t="s">
        <v>22</v>
      </c>
      <c r="C288" s="14" t="s">
        <v>296</v>
      </c>
      <c r="D288" s="61">
        <v>12217</v>
      </c>
      <c r="E288" s="61">
        <v>16</v>
      </c>
      <c r="F288" s="61">
        <v>9</v>
      </c>
      <c r="G288" s="61">
        <v>3</v>
      </c>
      <c r="H288" s="61">
        <v>21</v>
      </c>
      <c r="I288" s="61">
        <v>6</v>
      </c>
    </row>
    <row r="289" spans="1:9" x14ac:dyDescent="0.25">
      <c r="A289" s="22" t="str">
        <f t="shared" si="20"/>
        <v>Orkney2022-23</v>
      </c>
      <c r="B289" s="3" t="s">
        <v>23</v>
      </c>
      <c r="C289" s="14" t="s">
        <v>296</v>
      </c>
      <c r="D289" s="61">
        <v>0</v>
      </c>
      <c r="E289" s="61">
        <v>0</v>
      </c>
      <c r="F289" s="61">
        <v>0</v>
      </c>
      <c r="G289" s="61">
        <v>0</v>
      </c>
      <c r="H289" s="61">
        <v>0</v>
      </c>
      <c r="I289" s="61">
        <v>0</v>
      </c>
    </row>
    <row r="290" spans="1:9" x14ac:dyDescent="0.25">
      <c r="A290" s="22" t="str">
        <f t="shared" si="20"/>
        <v>Perth &amp; Kinross2022-23</v>
      </c>
      <c r="B290" s="3" t="s">
        <v>24</v>
      </c>
      <c r="C290" s="14" t="s">
        <v>296</v>
      </c>
      <c r="D290" s="61">
        <v>1202</v>
      </c>
      <c r="E290" s="61">
        <v>100</v>
      </c>
      <c r="F290" s="61">
        <v>230</v>
      </c>
      <c r="G290" s="61">
        <v>0</v>
      </c>
      <c r="H290" s="61">
        <v>0</v>
      </c>
      <c r="I290" s="61">
        <v>0</v>
      </c>
    </row>
    <row r="291" spans="1:9" x14ac:dyDescent="0.25">
      <c r="A291" s="22" t="str">
        <f t="shared" si="20"/>
        <v>Renfrewshire2022-23</v>
      </c>
      <c r="B291" s="3" t="s">
        <v>25</v>
      </c>
      <c r="C291" s="14" t="s">
        <v>296</v>
      </c>
      <c r="D291" s="61" t="s">
        <v>173</v>
      </c>
      <c r="E291" s="61">
        <v>1104</v>
      </c>
      <c r="F291" s="61">
        <v>135</v>
      </c>
      <c r="G291" s="61">
        <v>157</v>
      </c>
      <c r="H291" s="61">
        <v>1104</v>
      </c>
      <c r="I291" s="61">
        <v>0</v>
      </c>
    </row>
    <row r="292" spans="1:9" x14ac:dyDescent="0.25">
      <c r="A292" s="22" t="str">
        <f t="shared" si="20"/>
        <v>Scottish Borders, The2022-23</v>
      </c>
      <c r="B292" s="3" t="s">
        <v>26</v>
      </c>
      <c r="C292" s="14" t="s">
        <v>296</v>
      </c>
      <c r="D292" s="61">
        <v>0</v>
      </c>
      <c r="E292" s="61">
        <v>0</v>
      </c>
      <c r="F292" s="61">
        <v>0</v>
      </c>
      <c r="G292" s="61">
        <v>0</v>
      </c>
      <c r="H292" s="61">
        <v>48</v>
      </c>
      <c r="I292" s="61">
        <v>0</v>
      </c>
    </row>
    <row r="293" spans="1:9" x14ac:dyDescent="0.25">
      <c r="A293" s="22" t="str">
        <f t="shared" si="20"/>
        <v>Shetland2022-23</v>
      </c>
      <c r="B293" s="3" t="s">
        <v>27</v>
      </c>
      <c r="C293" s="14" t="s">
        <v>296</v>
      </c>
      <c r="D293" s="61">
        <v>0</v>
      </c>
      <c r="E293" s="61">
        <v>0</v>
      </c>
      <c r="F293" s="61">
        <v>0</v>
      </c>
      <c r="G293" s="61">
        <v>0</v>
      </c>
      <c r="H293" s="61">
        <v>0</v>
      </c>
      <c r="I293" s="61">
        <v>0</v>
      </c>
    </row>
    <row r="294" spans="1:9" x14ac:dyDescent="0.25">
      <c r="A294" s="22" t="str">
        <f t="shared" si="20"/>
        <v>South Ayrshire2022-23</v>
      </c>
      <c r="B294" s="3" t="s">
        <v>28</v>
      </c>
      <c r="C294" s="14" t="s">
        <v>296</v>
      </c>
      <c r="D294" s="61">
        <v>226</v>
      </c>
      <c r="E294" s="61">
        <v>0</v>
      </c>
      <c r="F294" s="61">
        <v>68</v>
      </c>
      <c r="G294" s="61">
        <v>0</v>
      </c>
      <c r="H294" s="61">
        <v>190</v>
      </c>
      <c r="I294" s="61">
        <v>59</v>
      </c>
    </row>
    <row r="295" spans="1:9" x14ac:dyDescent="0.25">
      <c r="A295" s="22" t="str">
        <f t="shared" si="20"/>
        <v>South Lanarkshire2022-23</v>
      </c>
      <c r="B295" s="3" t="s">
        <v>29</v>
      </c>
      <c r="C295" s="14" t="s">
        <v>296</v>
      </c>
      <c r="D295" s="61">
        <v>6845</v>
      </c>
      <c r="E295" s="61">
        <v>1189</v>
      </c>
      <c r="F295" s="61">
        <v>24</v>
      </c>
      <c r="G295" s="61">
        <v>247</v>
      </c>
      <c r="H295" s="61">
        <v>0</v>
      </c>
      <c r="I295" s="61">
        <v>0</v>
      </c>
    </row>
    <row r="296" spans="1:9" x14ac:dyDescent="0.25">
      <c r="A296" s="22" t="str">
        <f t="shared" si="20"/>
        <v>Stirling2022-23</v>
      </c>
      <c r="B296" s="3" t="s">
        <v>30</v>
      </c>
      <c r="C296" s="14" t="s">
        <v>296</v>
      </c>
      <c r="D296" s="61">
        <v>0</v>
      </c>
      <c r="E296" s="61">
        <v>0</v>
      </c>
      <c r="F296" s="61">
        <v>908</v>
      </c>
      <c r="G296" s="61">
        <v>121</v>
      </c>
      <c r="H296" s="61">
        <v>0</v>
      </c>
      <c r="I296" s="61">
        <v>77</v>
      </c>
    </row>
    <row r="297" spans="1:9" x14ac:dyDescent="0.25">
      <c r="A297" s="22" t="str">
        <f t="shared" si="20"/>
        <v>West Dunbartonshire2022-23</v>
      </c>
      <c r="B297" s="3" t="s">
        <v>31</v>
      </c>
      <c r="C297" s="14" t="s">
        <v>296</v>
      </c>
      <c r="D297" s="61">
        <v>427</v>
      </c>
      <c r="E297" s="61">
        <v>563</v>
      </c>
      <c r="F297" s="61">
        <v>11</v>
      </c>
      <c r="G297" s="61">
        <v>0</v>
      </c>
      <c r="H297" s="61" t="s">
        <v>226</v>
      </c>
      <c r="I297" s="61">
        <v>19</v>
      </c>
    </row>
    <row r="298" spans="1:9" x14ac:dyDescent="0.25">
      <c r="A298" s="22" t="str">
        <f t="shared" si="20"/>
        <v>West Lothian2022-23</v>
      </c>
      <c r="B298" s="3" t="s">
        <v>32</v>
      </c>
      <c r="C298" s="14" t="s">
        <v>296</v>
      </c>
      <c r="D298" s="61">
        <v>1044</v>
      </c>
      <c r="E298" s="61">
        <v>0</v>
      </c>
      <c r="F298" s="61">
        <v>0</v>
      </c>
      <c r="G298" s="61">
        <v>0</v>
      </c>
      <c r="H298" s="61">
        <v>0</v>
      </c>
      <c r="I298" s="61">
        <v>0</v>
      </c>
    </row>
    <row r="299" spans="1:9" x14ac:dyDescent="0.25">
      <c r="A299" s="22" t="str">
        <f t="shared" si="20"/>
        <v>Scotland2022-23</v>
      </c>
      <c r="B299" s="28" t="s">
        <v>33</v>
      </c>
      <c r="C299" s="14" t="s">
        <v>296</v>
      </c>
      <c r="D299" s="31">
        <f t="shared" ref="D299:I299" si="21">SUM(D267:D298)</f>
        <v>151302</v>
      </c>
      <c r="E299" s="31">
        <f t="shared" si="21"/>
        <v>40939</v>
      </c>
      <c r="F299" s="31">
        <f t="shared" si="21"/>
        <v>14881</v>
      </c>
      <c r="G299" s="31">
        <f t="shared" si="21"/>
        <v>3440</v>
      </c>
      <c r="H299" s="31">
        <f t="shared" si="21"/>
        <v>2390</v>
      </c>
      <c r="I299" s="31">
        <f t="shared" si="21"/>
        <v>777</v>
      </c>
    </row>
  </sheetData>
  <phoneticPr fontId="1" type="noConversion"/>
  <pageMargins left="0.7" right="0.7" top="0.75" bottom="0.75" header="0.3" footer="0.3"/>
  <legacy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2"/>
  <dimension ref="A2:U300"/>
  <sheetViews>
    <sheetView topLeftCell="A265" workbookViewId="0">
      <selection activeCell="M310" sqref="M310"/>
    </sheetView>
  </sheetViews>
  <sheetFormatPr defaultRowHeight="13.2" x14ac:dyDescent="0.25"/>
  <cols>
    <col min="1" max="1" width="26.21875" bestFit="1" customWidth="1"/>
    <col min="4" max="4" width="12" bestFit="1" customWidth="1"/>
    <col min="5" max="5" width="13.21875" bestFit="1" customWidth="1"/>
    <col min="6" max="14" width="11.44140625" bestFit="1" customWidth="1"/>
    <col min="15" max="19" width="12.44140625" bestFit="1" customWidth="1"/>
    <col min="20" max="20" width="6.77734375" bestFit="1" customWidth="1"/>
  </cols>
  <sheetData>
    <row r="2" spans="1:20" x14ac:dyDescent="0.25">
      <c r="A2">
        <v>1</v>
      </c>
      <c r="B2">
        <v>2</v>
      </c>
      <c r="C2">
        <v>3</v>
      </c>
      <c r="D2">
        <v>4</v>
      </c>
      <c r="E2">
        <v>5</v>
      </c>
      <c r="F2">
        <v>6</v>
      </c>
      <c r="G2">
        <v>7</v>
      </c>
      <c r="H2">
        <v>8</v>
      </c>
      <c r="I2">
        <v>9</v>
      </c>
      <c r="J2">
        <v>10</v>
      </c>
      <c r="K2">
        <v>11</v>
      </c>
      <c r="L2">
        <v>12</v>
      </c>
      <c r="M2">
        <v>13</v>
      </c>
      <c r="N2">
        <v>14</v>
      </c>
      <c r="O2">
        <v>15</v>
      </c>
      <c r="P2">
        <v>16</v>
      </c>
      <c r="Q2">
        <v>17</v>
      </c>
      <c r="R2">
        <v>18</v>
      </c>
      <c r="S2">
        <v>19</v>
      </c>
      <c r="T2">
        <v>20</v>
      </c>
    </row>
    <row r="3" spans="1:20" x14ac:dyDescent="0.25">
      <c r="B3" s="13"/>
      <c r="C3" s="13"/>
      <c r="D3" s="5" t="s">
        <v>245</v>
      </c>
      <c r="E3" s="5" t="s">
        <v>246</v>
      </c>
      <c r="F3" s="5" t="s">
        <v>247</v>
      </c>
      <c r="G3" s="5" t="s">
        <v>248</v>
      </c>
      <c r="H3" s="5" t="s">
        <v>249</v>
      </c>
      <c r="I3" s="5" t="s">
        <v>250</v>
      </c>
      <c r="J3" s="5" t="s">
        <v>251</v>
      </c>
      <c r="K3" s="5" t="s">
        <v>252</v>
      </c>
      <c r="L3" s="5" t="s">
        <v>253</v>
      </c>
      <c r="M3" s="5" t="s">
        <v>254</v>
      </c>
      <c r="N3" s="5" t="s">
        <v>255</v>
      </c>
      <c r="O3" s="5" t="s">
        <v>256</v>
      </c>
      <c r="P3" s="5" t="s">
        <v>257</v>
      </c>
      <c r="Q3" s="5" t="s">
        <v>258</v>
      </c>
      <c r="R3" s="5" t="s">
        <v>259</v>
      </c>
      <c r="S3" s="5" t="s">
        <v>260</v>
      </c>
      <c r="T3" s="5" t="s">
        <v>261</v>
      </c>
    </row>
    <row r="4" spans="1:20" x14ac:dyDescent="0.25">
      <c r="A4" t="str">
        <f>B4&amp;C4</f>
        <v>Aberdeen City2014-15</v>
      </c>
      <c r="B4" s="2" t="s">
        <v>1</v>
      </c>
      <c r="C4" s="14" t="s">
        <v>101</v>
      </c>
      <c r="D4" s="15">
        <v>75</v>
      </c>
      <c r="E4" s="15">
        <v>166734</v>
      </c>
      <c r="F4" s="15">
        <v>1</v>
      </c>
      <c r="G4" s="15">
        <v>74</v>
      </c>
      <c r="H4" s="15">
        <v>0</v>
      </c>
      <c r="I4" s="15">
        <v>0</v>
      </c>
      <c r="J4" s="15">
        <v>0</v>
      </c>
      <c r="K4" s="15">
        <v>0</v>
      </c>
      <c r="L4" s="15">
        <v>0</v>
      </c>
      <c r="M4" s="15">
        <v>0</v>
      </c>
      <c r="N4" s="15">
        <v>0</v>
      </c>
      <c r="O4" s="15">
        <v>0</v>
      </c>
      <c r="P4" s="15">
        <v>0</v>
      </c>
      <c r="Q4" s="15">
        <v>0</v>
      </c>
      <c r="R4" s="15">
        <v>0</v>
      </c>
      <c r="S4" s="15">
        <v>0</v>
      </c>
      <c r="T4" s="15">
        <v>75</v>
      </c>
    </row>
    <row r="5" spans="1:20" x14ac:dyDescent="0.25">
      <c r="A5" t="str">
        <f t="shared" ref="A5:A69" si="0">B5&amp;C5</f>
        <v>Aberdeenshire2014-15</v>
      </c>
      <c r="B5" s="2" t="s">
        <v>2</v>
      </c>
      <c r="C5" s="14" t="s">
        <v>101</v>
      </c>
      <c r="D5" s="15">
        <v>26</v>
      </c>
      <c r="E5" s="15">
        <v>0</v>
      </c>
      <c r="F5" s="15">
        <v>0</v>
      </c>
      <c r="G5" s="15">
        <v>24</v>
      </c>
      <c r="H5" s="15">
        <v>0</v>
      </c>
      <c r="I5" s="15">
        <v>0</v>
      </c>
      <c r="J5" s="15">
        <v>0</v>
      </c>
      <c r="K5" s="15">
        <v>0</v>
      </c>
      <c r="L5" s="15">
        <v>0</v>
      </c>
      <c r="M5" s="15">
        <v>0</v>
      </c>
      <c r="N5" s="15">
        <v>0</v>
      </c>
      <c r="O5" s="15">
        <v>2</v>
      </c>
      <c r="P5" s="15">
        <v>0</v>
      </c>
      <c r="Q5" s="15">
        <v>0</v>
      </c>
      <c r="R5" s="15">
        <v>0</v>
      </c>
      <c r="S5" s="15">
        <v>0</v>
      </c>
      <c r="T5" s="15">
        <v>26</v>
      </c>
    </row>
    <row r="6" spans="1:20" x14ac:dyDescent="0.25">
      <c r="A6" t="str">
        <f t="shared" si="0"/>
        <v>Angus2014-15</v>
      </c>
      <c r="B6" s="2" t="s">
        <v>3</v>
      </c>
      <c r="C6" s="14" t="s">
        <v>101</v>
      </c>
      <c r="D6" s="15">
        <v>0</v>
      </c>
      <c r="E6" s="15">
        <v>0</v>
      </c>
      <c r="F6" s="15">
        <v>0</v>
      </c>
      <c r="G6" s="15">
        <v>0</v>
      </c>
      <c r="H6" s="15">
        <v>0</v>
      </c>
      <c r="I6" s="15">
        <v>0</v>
      </c>
      <c r="J6" s="15">
        <v>0</v>
      </c>
      <c r="K6" s="15">
        <v>0</v>
      </c>
      <c r="L6" s="15">
        <v>0</v>
      </c>
      <c r="M6" s="15">
        <v>0</v>
      </c>
      <c r="N6" s="15">
        <v>0</v>
      </c>
      <c r="O6" s="15">
        <v>0</v>
      </c>
      <c r="P6" s="15">
        <v>0</v>
      </c>
      <c r="Q6" s="15">
        <v>0</v>
      </c>
      <c r="R6" s="15">
        <v>0</v>
      </c>
      <c r="S6" s="15">
        <v>0</v>
      </c>
      <c r="T6" s="15">
        <v>0</v>
      </c>
    </row>
    <row r="7" spans="1:20" x14ac:dyDescent="0.25">
      <c r="A7" t="str">
        <f t="shared" si="0"/>
        <v>Argyll &amp; Bute2014-15</v>
      </c>
      <c r="B7" s="2" t="s">
        <v>4</v>
      </c>
      <c r="C7" s="14" t="s">
        <v>101</v>
      </c>
      <c r="D7" s="15">
        <v>31</v>
      </c>
      <c r="E7" s="15">
        <v>126211</v>
      </c>
      <c r="F7" s="15">
        <v>3</v>
      </c>
      <c r="G7" s="15">
        <v>28</v>
      </c>
      <c r="H7" s="15">
        <v>0</v>
      </c>
      <c r="I7" s="15">
        <v>0</v>
      </c>
      <c r="J7" s="15">
        <v>0</v>
      </c>
      <c r="K7" s="15">
        <v>0</v>
      </c>
      <c r="L7" s="15">
        <v>0</v>
      </c>
      <c r="M7" s="15">
        <v>0</v>
      </c>
      <c r="N7" s="15">
        <v>0</v>
      </c>
      <c r="O7" s="15">
        <v>0</v>
      </c>
      <c r="P7" s="15">
        <v>0</v>
      </c>
      <c r="Q7" s="15">
        <v>0</v>
      </c>
      <c r="R7" s="15">
        <v>0</v>
      </c>
      <c r="S7" s="15">
        <v>0</v>
      </c>
      <c r="T7" s="15">
        <v>31</v>
      </c>
    </row>
    <row r="8" spans="1:20" x14ac:dyDescent="0.25">
      <c r="A8" t="str">
        <f t="shared" si="0"/>
        <v>Clackmannanshire2014-15</v>
      </c>
      <c r="B8" s="2" t="s">
        <v>5</v>
      </c>
      <c r="C8" s="14" t="s">
        <v>101</v>
      </c>
      <c r="D8" s="15">
        <v>0</v>
      </c>
      <c r="E8" s="15">
        <v>0</v>
      </c>
      <c r="F8" s="15">
        <v>0</v>
      </c>
      <c r="G8" s="15">
        <v>0</v>
      </c>
      <c r="H8" s="15">
        <v>0</v>
      </c>
      <c r="I8" s="15">
        <v>0</v>
      </c>
      <c r="J8" s="15">
        <v>0</v>
      </c>
      <c r="K8" s="15">
        <v>0</v>
      </c>
      <c r="L8" s="15">
        <v>0</v>
      </c>
      <c r="M8" s="15">
        <v>0</v>
      </c>
      <c r="N8" s="15">
        <v>0</v>
      </c>
      <c r="O8" s="15">
        <v>0</v>
      </c>
      <c r="P8" s="15">
        <v>0</v>
      </c>
      <c r="Q8" s="15">
        <v>0</v>
      </c>
      <c r="R8" s="15">
        <v>0</v>
      </c>
      <c r="S8" s="15">
        <v>0</v>
      </c>
      <c r="T8" s="15">
        <v>0</v>
      </c>
    </row>
    <row r="9" spans="1:20" x14ac:dyDescent="0.25">
      <c r="A9" t="str">
        <f t="shared" si="0"/>
        <v>Dumfries &amp; Galloway2014-15</v>
      </c>
      <c r="B9" s="2" t="s">
        <v>6</v>
      </c>
      <c r="C9" s="14" t="s">
        <v>101</v>
      </c>
      <c r="D9" s="15">
        <v>0</v>
      </c>
      <c r="E9" s="15">
        <v>0</v>
      </c>
      <c r="F9" s="15">
        <v>0</v>
      </c>
      <c r="G9" s="15">
        <v>0</v>
      </c>
      <c r="H9" s="15">
        <v>0</v>
      </c>
      <c r="I9" s="15">
        <v>0</v>
      </c>
      <c r="J9" s="15">
        <v>0</v>
      </c>
      <c r="K9" s="15">
        <v>0</v>
      </c>
      <c r="L9" s="15">
        <v>0</v>
      </c>
      <c r="M9" s="15">
        <v>0</v>
      </c>
      <c r="N9" s="15">
        <v>0</v>
      </c>
      <c r="O9" s="15">
        <v>0</v>
      </c>
      <c r="P9" s="15">
        <v>0</v>
      </c>
      <c r="Q9" s="15">
        <v>0</v>
      </c>
      <c r="R9" s="15">
        <v>0</v>
      </c>
      <c r="S9" s="15">
        <v>0</v>
      </c>
      <c r="T9" s="15">
        <v>0</v>
      </c>
    </row>
    <row r="10" spans="1:20" x14ac:dyDescent="0.25">
      <c r="A10" t="str">
        <f t="shared" si="0"/>
        <v>Dundee City2014-15</v>
      </c>
      <c r="B10" s="2" t="s">
        <v>7</v>
      </c>
      <c r="C10" s="14" t="s">
        <v>101</v>
      </c>
      <c r="D10" s="15">
        <v>8</v>
      </c>
      <c r="E10" s="15">
        <v>26772</v>
      </c>
      <c r="F10" s="15">
        <v>0</v>
      </c>
      <c r="G10" s="15">
        <v>8</v>
      </c>
      <c r="H10" s="15">
        <v>0</v>
      </c>
      <c r="I10" s="15">
        <v>0</v>
      </c>
      <c r="J10" s="15">
        <v>0</v>
      </c>
      <c r="K10" s="15">
        <v>0</v>
      </c>
      <c r="L10" s="15">
        <v>0</v>
      </c>
      <c r="M10" s="15">
        <v>0</v>
      </c>
      <c r="N10" s="15">
        <v>0</v>
      </c>
      <c r="O10" s="15">
        <v>0</v>
      </c>
      <c r="P10" s="15">
        <v>0</v>
      </c>
      <c r="Q10" s="15">
        <v>0</v>
      </c>
      <c r="R10" s="15">
        <v>0</v>
      </c>
      <c r="S10" s="15">
        <v>0</v>
      </c>
      <c r="T10" s="15">
        <v>8</v>
      </c>
    </row>
    <row r="11" spans="1:20" x14ac:dyDescent="0.25">
      <c r="A11" t="str">
        <f t="shared" si="0"/>
        <v>East Ayrshire2014-15</v>
      </c>
      <c r="B11" s="2" t="s">
        <v>8</v>
      </c>
      <c r="C11" s="14" t="s">
        <v>101</v>
      </c>
      <c r="D11" s="15">
        <v>0</v>
      </c>
      <c r="E11" s="15">
        <v>0</v>
      </c>
      <c r="F11" s="15">
        <v>0</v>
      </c>
      <c r="G11" s="15">
        <v>0</v>
      </c>
      <c r="H11" s="15">
        <v>0</v>
      </c>
      <c r="I11" s="15">
        <v>0</v>
      </c>
      <c r="J11" s="15">
        <v>0</v>
      </c>
      <c r="K11" s="15">
        <v>0</v>
      </c>
      <c r="L11" s="15">
        <v>0</v>
      </c>
      <c r="M11" s="15">
        <v>0</v>
      </c>
      <c r="N11" s="15">
        <v>0</v>
      </c>
      <c r="O11" s="15">
        <v>0</v>
      </c>
      <c r="P11" s="15">
        <v>0</v>
      </c>
      <c r="Q11" s="15">
        <v>0</v>
      </c>
      <c r="R11" s="15">
        <v>0</v>
      </c>
      <c r="S11" s="15">
        <v>0</v>
      </c>
      <c r="T11" s="15">
        <v>0</v>
      </c>
    </row>
    <row r="12" spans="1:20" x14ac:dyDescent="0.25">
      <c r="A12" t="str">
        <f t="shared" si="0"/>
        <v>East Dunbartonshire2014-15</v>
      </c>
      <c r="B12" s="2" t="s">
        <v>9</v>
      </c>
      <c r="C12" s="14" t="s">
        <v>101</v>
      </c>
      <c r="D12" s="15">
        <v>0</v>
      </c>
      <c r="E12" s="15">
        <v>0</v>
      </c>
      <c r="F12" s="15">
        <v>0</v>
      </c>
      <c r="G12" s="15">
        <v>0</v>
      </c>
      <c r="H12" s="15">
        <v>0</v>
      </c>
      <c r="I12" s="15">
        <v>0</v>
      </c>
      <c r="J12" s="15">
        <v>0</v>
      </c>
      <c r="K12" s="15">
        <v>0</v>
      </c>
      <c r="L12" s="15">
        <v>0</v>
      </c>
      <c r="M12" s="15">
        <v>0</v>
      </c>
      <c r="N12" s="15">
        <v>0</v>
      </c>
      <c r="O12" s="15">
        <v>0</v>
      </c>
      <c r="P12" s="15">
        <v>0</v>
      </c>
      <c r="Q12" s="15">
        <v>0</v>
      </c>
      <c r="R12" s="15">
        <v>0</v>
      </c>
      <c r="S12" s="15">
        <v>0</v>
      </c>
      <c r="T12" s="15">
        <v>0</v>
      </c>
    </row>
    <row r="13" spans="1:20" x14ac:dyDescent="0.25">
      <c r="A13" t="str">
        <f t="shared" si="0"/>
        <v>East Lothian2014-15</v>
      </c>
      <c r="B13" s="2" t="s">
        <v>10</v>
      </c>
      <c r="C13" s="14" t="s">
        <v>101</v>
      </c>
      <c r="D13" s="43">
        <v>47</v>
      </c>
      <c r="E13" s="43">
        <v>0</v>
      </c>
      <c r="F13" s="43">
        <v>6</v>
      </c>
      <c r="G13" s="43">
        <v>41</v>
      </c>
      <c r="H13" s="43">
        <v>0</v>
      </c>
      <c r="I13" s="43">
        <v>0</v>
      </c>
      <c r="J13" s="43">
        <v>0</v>
      </c>
      <c r="K13" s="43">
        <v>0</v>
      </c>
      <c r="L13" s="43">
        <v>0</v>
      </c>
      <c r="M13" s="43">
        <v>0</v>
      </c>
      <c r="N13" s="43">
        <v>0</v>
      </c>
      <c r="O13" s="43">
        <v>0</v>
      </c>
      <c r="P13" s="43">
        <v>0</v>
      </c>
      <c r="Q13" s="43">
        <v>0</v>
      </c>
      <c r="R13" s="43">
        <v>0</v>
      </c>
      <c r="S13" s="43">
        <v>0</v>
      </c>
      <c r="T13" s="43">
        <v>47</v>
      </c>
    </row>
    <row r="14" spans="1:20" x14ac:dyDescent="0.25">
      <c r="A14" t="str">
        <f t="shared" si="0"/>
        <v>East Renfrewshire2014-15</v>
      </c>
      <c r="B14" s="2" t="s">
        <v>11</v>
      </c>
      <c r="C14" s="14" t="s">
        <v>101</v>
      </c>
      <c r="D14" s="15">
        <v>0</v>
      </c>
      <c r="E14" s="15">
        <v>0</v>
      </c>
      <c r="F14" s="15">
        <v>0</v>
      </c>
      <c r="G14" s="15">
        <v>0</v>
      </c>
      <c r="H14" s="15">
        <v>0</v>
      </c>
      <c r="I14" s="15">
        <v>0</v>
      </c>
      <c r="J14" s="15">
        <v>0</v>
      </c>
      <c r="K14" s="15">
        <v>0</v>
      </c>
      <c r="L14" s="15">
        <v>0</v>
      </c>
      <c r="M14" s="15">
        <v>0</v>
      </c>
      <c r="N14" s="15">
        <v>0</v>
      </c>
      <c r="O14" s="15">
        <v>0</v>
      </c>
      <c r="P14" s="15">
        <v>0</v>
      </c>
      <c r="Q14" s="15">
        <v>0</v>
      </c>
      <c r="R14" s="15">
        <v>0</v>
      </c>
      <c r="S14" s="15">
        <v>0</v>
      </c>
      <c r="T14" s="15">
        <v>0</v>
      </c>
    </row>
    <row r="15" spans="1:20" x14ac:dyDescent="0.25">
      <c r="A15" t="str">
        <f t="shared" si="0"/>
        <v>Edinburgh, City of2014-15</v>
      </c>
      <c r="B15" s="2" t="s">
        <v>12</v>
      </c>
      <c r="C15" s="14" t="s">
        <v>101</v>
      </c>
      <c r="D15" s="15">
        <v>0</v>
      </c>
      <c r="E15" s="15">
        <v>0</v>
      </c>
      <c r="F15" s="15">
        <v>0</v>
      </c>
      <c r="G15" s="15">
        <v>0</v>
      </c>
      <c r="H15" s="15">
        <v>0</v>
      </c>
      <c r="I15" s="15">
        <v>0</v>
      </c>
      <c r="J15" s="15">
        <v>0</v>
      </c>
      <c r="K15" s="15">
        <v>0</v>
      </c>
      <c r="L15" s="15">
        <v>0</v>
      </c>
      <c r="M15" s="15">
        <v>0</v>
      </c>
      <c r="N15" s="15">
        <v>0</v>
      </c>
      <c r="O15" s="15">
        <v>0</v>
      </c>
      <c r="P15" s="15">
        <v>0</v>
      </c>
      <c r="Q15" s="15">
        <v>0</v>
      </c>
      <c r="R15" s="15">
        <v>0</v>
      </c>
      <c r="S15" s="15">
        <v>0</v>
      </c>
      <c r="T15" s="15">
        <v>0</v>
      </c>
    </row>
    <row r="16" spans="1:20" x14ac:dyDescent="0.25">
      <c r="A16" t="str">
        <f t="shared" si="0"/>
        <v>Na h-Eileanan Siar2014-15</v>
      </c>
      <c r="B16" s="2" t="s">
        <v>269</v>
      </c>
      <c r="C16" s="14" t="s">
        <v>101</v>
      </c>
      <c r="D16" s="15">
        <v>13</v>
      </c>
      <c r="E16" s="15">
        <v>197468</v>
      </c>
      <c r="F16" s="15">
        <v>0</v>
      </c>
      <c r="G16" s="15">
        <v>13</v>
      </c>
      <c r="H16" s="15">
        <v>0</v>
      </c>
      <c r="I16" s="15">
        <v>0</v>
      </c>
      <c r="J16" s="15">
        <v>0</v>
      </c>
      <c r="K16" s="15">
        <v>0</v>
      </c>
      <c r="L16" s="15">
        <v>0</v>
      </c>
      <c r="M16" s="15">
        <v>0</v>
      </c>
      <c r="N16" s="15">
        <v>0</v>
      </c>
      <c r="O16" s="15">
        <v>0</v>
      </c>
      <c r="P16" s="15">
        <v>0</v>
      </c>
      <c r="Q16" s="15">
        <v>0</v>
      </c>
      <c r="R16" s="15">
        <v>0</v>
      </c>
      <c r="S16" s="15">
        <v>0</v>
      </c>
      <c r="T16" s="15">
        <v>13</v>
      </c>
    </row>
    <row r="17" spans="1:20" x14ac:dyDescent="0.25">
      <c r="A17" t="str">
        <f t="shared" si="0"/>
        <v>Falkirk2014-15</v>
      </c>
      <c r="B17" s="2" t="s">
        <v>14</v>
      </c>
      <c r="C17" s="14" t="s">
        <v>101</v>
      </c>
      <c r="D17" s="15">
        <v>0</v>
      </c>
      <c r="E17" s="15">
        <v>0</v>
      </c>
      <c r="F17" s="15">
        <v>0</v>
      </c>
      <c r="G17" s="15">
        <v>0</v>
      </c>
      <c r="H17" s="15">
        <v>0</v>
      </c>
      <c r="I17" s="15">
        <v>0</v>
      </c>
      <c r="J17" s="15">
        <v>0</v>
      </c>
      <c r="K17" s="15">
        <v>0</v>
      </c>
      <c r="L17" s="15">
        <v>0</v>
      </c>
      <c r="M17" s="15">
        <v>0</v>
      </c>
      <c r="N17" s="15">
        <v>0</v>
      </c>
      <c r="O17" s="15">
        <v>0</v>
      </c>
      <c r="P17" s="15">
        <v>0</v>
      </c>
      <c r="Q17" s="15">
        <v>0</v>
      </c>
      <c r="R17" s="15">
        <v>0</v>
      </c>
      <c r="S17" s="15">
        <v>0</v>
      </c>
      <c r="T17" s="15">
        <v>0</v>
      </c>
    </row>
    <row r="18" spans="1:20" x14ac:dyDescent="0.25">
      <c r="A18" t="str">
        <f t="shared" si="0"/>
        <v>Fife2014-15</v>
      </c>
      <c r="B18" s="2" t="s">
        <v>15</v>
      </c>
      <c r="C18" s="14" t="s">
        <v>101</v>
      </c>
      <c r="D18" s="15">
        <v>55</v>
      </c>
      <c r="E18" s="15">
        <v>60000</v>
      </c>
      <c r="F18" s="15">
        <v>5</v>
      </c>
      <c r="G18" s="15">
        <v>8</v>
      </c>
      <c r="H18" s="15">
        <v>3</v>
      </c>
      <c r="I18" s="15">
        <v>1</v>
      </c>
      <c r="J18" s="15">
        <v>20</v>
      </c>
      <c r="K18" s="15">
        <v>0</v>
      </c>
      <c r="L18" s="15">
        <v>0</v>
      </c>
      <c r="M18" s="15">
        <v>0</v>
      </c>
      <c r="N18" s="15">
        <v>0</v>
      </c>
      <c r="O18" s="15">
        <v>17</v>
      </c>
      <c r="P18" s="15">
        <v>0</v>
      </c>
      <c r="Q18" s="15">
        <v>0</v>
      </c>
      <c r="R18" s="15">
        <v>1</v>
      </c>
      <c r="S18" s="15">
        <v>0</v>
      </c>
      <c r="T18" s="15">
        <v>55</v>
      </c>
    </row>
    <row r="19" spans="1:20" x14ac:dyDescent="0.25">
      <c r="A19" t="str">
        <f t="shared" si="0"/>
        <v>Glasgow City2014-15</v>
      </c>
      <c r="B19" s="2" t="s">
        <v>16</v>
      </c>
      <c r="C19" s="14" t="s">
        <v>101</v>
      </c>
      <c r="D19" s="15">
        <v>479</v>
      </c>
      <c r="E19" s="15">
        <v>5521285</v>
      </c>
      <c r="F19" s="15">
        <v>460</v>
      </c>
      <c r="G19" s="15">
        <v>19</v>
      </c>
      <c r="H19" s="15">
        <v>0</v>
      </c>
      <c r="I19" s="15">
        <v>0</v>
      </c>
      <c r="J19" s="15">
        <v>0</v>
      </c>
      <c r="K19" s="15">
        <v>0</v>
      </c>
      <c r="L19" s="15">
        <v>0</v>
      </c>
      <c r="M19" s="15">
        <v>0</v>
      </c>
      <c r="N19" s="15">
        <v>0</v>
      </c>
      <c r="O19" s="15">
        <v>0</v>
      </c>
      <c r="P19" s="15">
        <v>0</v>
      </c>
      <c r="Q19" s="15">
        <v>0</v>
      </c>
      <c r="R19" s="15">
        <v>0</v>
      </c>
      <c r="S19" s="15">
        <v>0</v>
      </c>
      <c r="T19" s="15">
        <v>479</v>
      </c>
    </row>
    <row r="20" spans="1:20" x14ac:dyDescent="0.25">
      <c r="A20" t="str">
        <f t="shared" si="0"/>
        <v>Highland2014-15</v>
      </c>
      <c r="B20" s="2" t="s">
        <v>17</v>
      </c>
      <c r="C20" s="14" t="s">
        <v>101</v>
      </c>
      <c r="D20" s="15">
        <v>49</v>
      </c>
      <c r="E20" s="15">
        <v>287735</v>
      </c>
      <c r="F20" s="15">
        <v>0</v>
      </c>
      <c r="G20" s="15">
        <v>46</v>
      </c>
      <c r="H20" s="15">
        <v>0</v>
      </c>
      <c r="I20" s="15">
        <v>0</v>
      </c>
      <c r="J20" s="15">
        <v>1</v>
      </c>
      <c r="K20" s="15">
        <v>0</v>
      </c>
      <c r="L20" s="15">
        <v>0</v>
      </c>
      <c r="M20" s="15">
        <v>0</v>
      </c>
      <c r="N20" s="15">
        <v>1</v>
      </c>
      <c r="O20" s="15">
        <v>1</v>
      </c>
      <c r="P20" s="15">
        <v>0</v>
      </c>
      <c r="Q20" s="15">
        <v>0</v>
      </c>
      <c r="R20" s="15">
        <v>0</v>
      </c>
      <c r="S20" s="15">
        <v>0</v>
      </c>
      <c r="T20" s="15">
        <v>49</v>
      </c>
    </row>
    <row r="21" spans="1:20" x14ac:dyDescent="0.25">
      <c r="A21" t="str">
        <f t="shared" si="0"/>
        <v>Inverclyde2014-15</v>
      </c>
      <c r="B21" s="2" t="s">
        <v>18</v>
      </c>
      <c r="C21" s="14" t="s">
        <v>101</v>
      </c>
      <c r="D21" s="15">
        <v>4</v>
      </c>
      <c r="E21" s="15">
        <v>2338.08</v>
      </c>
      <c r="F21" s="15">
        <v>4</v>
      </c>
      <c r="G21" s="15">
        <v>0</v>
      </c>
      <c r="H21" s="15">
        <v>0</v>
      </c>
      <c r="I21" s="15">
        <v>0</v>
      </c>
      <c r="J21" s="15">
        <v>0</v>
      </c>
      <c r="K21" s="15">
        <v>0</v>
      </c>
      <c r="L21" s="15">
        <v>0</v>
      </c>
      <c r="M21" s="15">
        <v>0</v>
      </c>
      <c r="N21" s="15">
        <v>0</v>
      </c>
      <c r="O21" s="15">
        <v>0</v>
      </c>
      <c r="P21" s="15">
        <v>0</v>
      </c>
      <c r="Q21" s="15">
        <v>0</v>
      </c>
      <c r="R21" s="15">
        <v>0</v>
      </c>
      <c r="S21" s="15">
        <v>0</v>
      </c>
      <c r="T21" s="15">
        <v>4</v>
      </c>
    </row>
    <row r="22" spans="1:20" x14ac:dyDescent="0.25">
      <c r="A22" t="str">
        <f t="shared" si="0"/>
        <v>Midlothian2014-15</v>
      </c>
      <c r="B22" s="2" t="s">
        <v>19</v>
      </c>
      <c r="C22" s="14" t="s">
        <v>101</v>
      </c>
      <c r="D22" s="15">
        <v>3</v>
      </c>
      <c r="E22" s="15">
        <v>1600</v>
      </c>
      <c r="F22" s="15">
        <v>1</v>
      </c>
      <c r="G22" s="15">
        <v>0</v>
      </c>
      <c r="H22" s="15">
        <v>0</v>
      </c>
      <c r="I22" s="15">
        <v>0</v>
      </c>
      <c r="J22" s="15">
        <v>2</v>
      </c>
      <c r="K22" s="15">
        <v>0</v>
      </c>
      <c r="L22" s="15">
        <v>0</v>
      </c>
      <c r="M22" s="15">
        <v>0</v>
      </c>
      <c r="N22" s="15">
        <v>0</v>
      </c>
      <c r="O22" s="15">
        <v>0</v>
      </c>
      <c r="P22" s="15">
        <v>0</v>
      </c>
      <c r="Q22" s="15">
        <v>0</v>
      </c>
      <c r="R22" s="15">
        <v>0</v>
      </c>
      <c r="S22" s="15">
        <v>0</v>
      </c>
      <c r="T22" s="15">
        <v>3</v>
      </c>
    </row>
    <row r="23" spans="1:20" x14ac:dyDescent="0.25">
      <c r="A23" t="str">
        <f t="shared" si="0"/>
        <v>Moray2014-15</v>
      </c>
      <c r="B23" s="2" t="s">
        <v>20</v>
      </c>
      <c r="C23" s="14" t="s">
        <v>101</v>
      </c>
      <c r="D23" s="15">
        <v>0</v>
      </c>
      <c r="E23" s="15">
        <v>0</v>
      </c>
      <c r="F23" s="15">
        <v>0</v>
      </c>
      <c r="G23" s="15">
        <v>0</v>
      </c>
      <c r="H23" s="15">
        <v>0</v>
      </c>
      <c r="I23" s="15">
        <v>0</v>
      </c>
      <c r="J23" s="15">
        <v>0</v>
      </c>
      <c r="K23" s="15">
        <v>0</v>
      </c>
      <c r="L23" s="15">
        <v>0</v>
      </c>
      <c r="M23" s="15">
        <v>0</v>
      </c>
      <c r="N23" s="15">
        <v>0</v>
      </c>
      <c r="O23" s="15">
        <v>0</v>
      </c>
      <c r="P23" s="15">
        <v>0</v>
      </c>
      <c r="Q23" s="15">
        <v>0</v>
      </c>
      <c r="R23" s="15">
        <v>0</v>
      </c>
      <c r="S23" s="15">
        <v>0</v>
      </c>
      <c r="T23" s="15">
        <v>0</v>
      </c>
    </row>
    <row r="24" spans="1:20" x14ac:dyDescent="0.25">
      <c r="A24" t="str">
        <f t="shared" si="0"/>
        <v>North Ayrshire2014-15</v>
      </c>
      <c r="B24" s="2" t="s">
        <v>21</v>
      </c>
      <c r="C24" s="14" t="s">
        <v>101</v>
      </c>
      <c r="D24" s="15">
        <v>99</v>
      </c>
      <c r="E24" s="15">
        <v>0</v>
      </c>
      <c r="F24" s="15">
        <v>3</v>
      </c>
      <c r="G24" s="15">
        <v>18</v>
      </c>
      <c r="H24" s="15">
        <v>15</v>
      </c>
      <c r="I24" s="15">
        <v>1</v>
      </c>
      <c r="J24" s="15">
        <v>1</v>
      </c>
      <c r="K24" s="15">
        <v>5</v>
      </c>
      <c r="L24" s="15">
        <v>1</v>
      </c>
      <c r="M24" s="15">
        <v>2</v>
      </c>
      <c r="N24" s="15">
        <v>4</v>
      </c>
      <c r="O24" s="15">
        <v>48</v>
      </c>
      <c r="P24" s="15">
        <v>1</v>
      </c>
      <c r="Q24" s="15">
        <v>0</v>
      </c>
      <c r="R24" s="15">
        <v>0</v>
      </c>
      <c r="S24" s="15">
        <v>0</v>
      </c>
      <c r="T24" s="15">
        <v>99</v>
      </c>
    </row>
    <row r="25" spans="1:20" x14ac:dyDescent="0.25">
      <c r="A25" t="str">
        <f t="shared" si="0"/>
        <v>North Lanarkshire2014-15</v>
      </c>
      <c r="B25" s="2" t="s">
        <v>22</v>
      </c>
      <c r="C25" s="14" t="s">
        <v>101</v>
      </c>
      <c r="D25" s="15">
        <v>3</v>
      </c>
      <c r="E25" s="15">
        <v>3400.7</v>
      </c>
      <c r="F25" s="15">
        <v>0</v>
      </c>
      <c r="G25" s="15">
        <v>3</v>
      </c>
      <c r="H25" s="15">
        <v>0</v>
      </c>
      <c r="I25" s="15">
        <v>0</v>
      </c>
      <c r="J25" s="15">
        <v>0</v>
      </c>
      <c r="K25" s="15">
        <v>0</v>
      </c>
      <c r="L25" s="15">
        <v>0</v>
      </c>
      <c r="M25" s="15">
        <v>0</v>
      </c>
      <c r="N25" s="15">
        <v>0</v>
      </c>
      <c r="O25" s="15">
        <v>0</v>
      </c>
      <c r="P25" s="15">
        <v>0</v>
      </c>
      <c r="Q25" s="15">
        <v>0</v>
      </c>
      <c r="R25" s="15">
        <v>0</v>
      </c>
      <c r="S25" s="15">
        <v>0</v>
      </c>
      <c r="T25" s="15">
        <v>3</v>
      </c>
    </row>
    <row r="26" spans="1:20" x14ac:dyDescent="0.25">
      <c r="A26" t="str">
        <f t="shared" si="0"/>
        <v>Orkney2014-15</v>
      </c>
      <c r="B26" s="2" t="s">
        <v>23</v>
      </c>
      <c r="C26" s="14" t="s">
        <v>101</v>
      </c>
      <c r="D26" s="15">
        <v>7</v>
      </c>
      <c r="E26" s="15">
        <v>53</v>
      </c>
      <c r="F26" s="15">
        <v>0</v>
      </c>
      <c r="G26" s="15">
        <v>1</v>
      </c>
      <c r="H26" s="15">
        <v>0</v>
      </c>
      <c r="I26" s="15">
        <v>0</v>
      </c>
      <c r="J26" s="15">
        <v>3</v>
      </c>
      <c r="K26" s="15">
        <v>0</v>
      </c>
      <c r="L26" s="15">
        <v>0</v>
      </c>
      <c r="M26" s="15">
        <v>1</v>
      </c>
      <c r="N26" s="15">
        <v>2</v>
      </c>
      <c r="O26" s="15">
        <v>0</v>
      </c>
      <c r="P26" s="15">
        <v>0</v>
      </c>
      <c r="Q26" s="15">
        <v>0</v>
      </c>
      <c r="R26" s="15">
        <v>0</v>
      </c>
      <c r="S26" s="15">
        <v>0</v>
      </c>
      <c r="T26" s="15">
        <v>7</v>
      </c>
    </row>
    <row r="27" spans="1:20" x14ac:dyDescent="0.25">
      <c r="A27" t="str">
        <f t="shared" si="0"/>
        <v>Perth &amp; Kinross2014-15</v>
      </c>
      <c r="B27" s="2" t="s">
        <v>24</v>
      </c>
      <c r="C27" s="14" t="s">
        <v>101</v>
      </c>
      <c r="D27" s="15">
        <v>0</v>
      </c>
      <c r="E27" s="15">
        <v>0</v>
      </c>
      <c r="F27" s="15">
        <v>0</v>
      </c>
      <c r="G27" s="15">
        <v>0</v>
      </c>
      <c r="H27" s="15">
        <v>0</v>
      </c>
      <c r="I27" s="15">
        <v>0</v>
      </c>
      <c r="J27" s="15">
        <v>0</v>
      </c>
      <c r="K27" s="15">
        <v>0</v>
      </c>
      <c r="L27" s="15">
        <v>0</v>
      </c>
      <c r="M27" s="15">
        <v>0</v>
      </c>
      <c r="N27" s="15">
        <v>0</v>
      </c>
      <c r="O27" s="15">
        <v>0</v>
      </c>
      <c r="P27" s="15">
        <v>0</v>
      </c>
      <c r="Q27" s="15">
        <v>0</v>
      </c>
      <c r="R27" s="15">
        <v>0</v>
      </c>
      <c r="S27" s="15">
        <v>0</v>
      </c>
      <c r="T27" s="15">
        <v>0</v>
      </c>
    </row>
    <row r="28" spans="1:20" x14ac:dyDescent="0.25">
      <c r="A28" t="str">
        <f t="shared" si="0"/>
        <v>Renfrewshire2014-15</v>
      </c>
      <c r="B28" s="2" t="s">
        <v>25</v>
      </c>
      <c r="C28" s="14" t="s">
        <v>101</v>
      </c>
      <c r="D28" s="15">
        <v>0</v>
      </c>
      <c r="E28" s="15">
        <v>0</v>
      </c>
      <c r="F28" s="15">
        <v>0</v>
      </c>
      <c r="G28" s="15">
        <v>0</v>
      </c>
      <c r="H28" s="15">
        <v>0</v>
      </c>
      <c r="I28" s="15">
        <v>0</v>
      </c>
      <c r="J28" s="15">
        <v>0</v>
      </c>
      <c r="K28" s="15">
        <v>0</v>
      </c>
      <c r="L28" s="15">
        <v>0</v>
      </c>
      <c r="M28" s="15">
        <v>0</v>
      </c>
      <c r="N28" s="15">
        <v>0</v>
      </c>
      <c r="O28" s="15">
        <v>0</v>
      </c>
      <c r="P28" s="15">
        <v>0</v>
      </c>
      <c r="Q28" s="15">
        <v>0</v>
      </c>
      <c r="R28" s="15">
        <v>0</v>
      </c>
      <c r="S28" s="15">
        <v>0</v>
      </c>
      <c r="T28" s="15">
        <v>0</v>
      </c>
    </row>
    <row r="29" spans="1:20" x14ac:dyDescent="0.25">
      <c r="A29" t="str">
        <f t="shared" si="0"/>
        <v>Scottish Borders, The2014-15</v>
      </c>
      <c r="B29" s="2" t="s">
        <v>26</v>
      </c>
      <c r="C29" s="14" t="s">
        <v>101</v>
      </c>
      <c r="D29" s="15">
        <v>18</v>
      </c>
      <c r="E29" s="15">
        <v>0</v>
      </c>
      <c r="F29" s="15">
        <v>0</v>
      </c>
      <c r="G29" s="15">
        <v>18</v>
      </c>
      <c r="H29" s="15">
        <v>0</v>
      </c>
      <c r="I29" s="15">
        <v>0</v>
      </c>
      <c r="J29" s="15">
        <v>0</v>
      </c>
      <c r="K29" s="15">
        <v>0</v>
      </c>
      <c r="L29" s="15">
        <v>0</v>
      </c>
      <c r="M29" s="15">
        <v>0</v>
      </c>
      <c r="N29" s="15">
        <v>0</v>
      </c>
      <c r="O29" s="15">
        <v>0</v>
      </c>
      <c r="P29" s="15">
        <v>0</v>
      </c>
      <c r="Q29" s="15">
        <v>0</v>
      </c>
      <c r="R29" s="15">
        <v>0</v>
      </c>
      <c r="S29" s="15">
        <v>0</v>
      </c>
      <c r="T29" s="15">
        <v>18</v>
      </c>
    </row>
    <row r="30" spans="1:20" x14ac:dyDescent="0.25">
      <c r="A30" t="str">
        <f t="shared" si="0"/>
        <v>Shetland2014-15</v>
      </c>
      <c r="B30" s="2" t="s">
        <v>27</v>
      </c>
      <c r="C30" s="14" t="s">
        <v>101</v>
      </c>
      <c r="D30" s="15">
        <v>0</v>
      </c>
      <c r="E30" s="15">
        <v>0</v>
      </c>
      <c r="F30" s="15">
        <v>0</v>
      </c>
      <c r="G30" s="15">
        <v>0</v>
      </c>
      <c r="H30" s="15">
        <v>0</v>
      </c>
      <c r="I30" s="15">
        <v>0</v>
      </c>
      <c r="J30" s="15">
        <v>0</v>
      </c>
      <c r="K30" s="15">
        <v>0</v>
      </c>
      <c r="L30" s="15">
        <v>0</v>
      </c>
      <c r="M30" s="15">
        <v>0</v>
      </c>
      <c r="N30" s="15">
        <v>0</v>
      </c>
      <c r="O30" s="15">
        <v>0</v>
      </c>
      <c r="P30" s="15">
        <v>0</v>
      </c>
      <c r="Q30" s="15">
        <v>0</v>
      </c>
      <c r="R30" s="15">
        <v>0</v>
      </c>
      <c r="S30" s="15">
        <v>0</v>
      </c>
      <c r="T30" s="15">
        <v>0</v>
      </c>
    </row>
    <row r="31" spans="1:20" x14ac:dyDescent="0.25">
      <c r="A31" t="str">
        <f t="shared" si="0"/>
        <v>South Ayrshire2014-15</v>
      </c>
      <c r="B31" s="2" t="s">
        <v>28</v>
      </c>
      <c r="C31" s="14" t="s">
        <v>101</v>
      </c>
      <c r="D31" s="15">
        <v>3</v>
      </c>
      <c r="E31" s="15">
        <v>7240</v>
      </c>
      <c r="F31" s="15">
        <v>2</v>
      </c>
      <c r="G31" s="15">
        <v>1</v>
      </c>
      <c r="H31" s="15">
        <v>0</v>
      </c>
      <c r="I31" s="15">
        <v>0</v>
      </c>
      <c r="J31" s="15">
        <v>0</v>
      </c>
      <c r="K31" s="15">
        <v>0</v>
      </c>
      <c r="L31" s="15">
        <v>0</v>
      </c>
      <c r="M31" s="15">
        <v>0</v>
      </c>
      <c r="N31" s="15">
        <v>0</v>
      </c>
      <c r="O31" s="15">
        <v>0</v>
      </c>
      <c r="P31" s="15">
        <v>0</v>
      </c>
      <c r="Q31" s="15">
        <v>0</v>
      </c>
      <c r="R31" s="15">
        <v>0</v>
      </c>
      <c r="S31" s="15">
        <v>0</v>
      </c>
      <c r="T31" s="15">
        <v>3</v>
      </c>
    </row>
    <row r="32" spans="1:20" x14ac:dyDescent="0.25">
      <c r="A32" t="str">
        <f t="shared" si="0"/>
        <v>South Lanarkshire2014-15</v>
      </c>
      <c r="B32" s="2" t="s">
        <v>29</v>
      </c>
      <c r="C32" s="14" t="s">
        <v>101</v>
      </c>
      <c r="D32" s="15">
        <v>27</v>
      </c>
      <c r="E32" s="15">
        <v>18234</v>
      </c>
      <c r="F32" s="15">
        <v>24</v>
      </c>
      <c r="G32" s="15">
        <v>0</v>
      </c>
      <c r="H32" s="15">
        <v>0</v>
      </c>
      <c r="I32" s="15">
        <v>0</v>
      </c>
      <c r="J32" s="15">
        <v>3</v>
      </c>
      <c r="K32" s="15">
        <v>0</v>
      </c>
      <c r="L32" s="15">
        <v>0</v>
      </c>
      <c r="M32" s="15">
        <v>0</v>
      </c>
      <c r="N32" s="15">
        <v>0</v>
      </c>
      <c r="O32" s="15">
        <v>0</v>
      </c>
      <c r="P32" s="15">
        <v>0</v>
      </c>
      <c r="Q32" s="15">
        <v>0</v>
      </c>
      <c r="R32" s="15">
        <v>0</v>
      </c>
      <c r="S32" s="15">
        <v>0</v>
      </c>
      <c r="T32" s="15">
        <v>27</v>
      </c>
    </row>
    <row r="33" spans="1:20" x14ac:dyDescent="0.25">
      <c r="A33" t="str">
        <f t="shared" si="0"/>
        <v>Stirling2014-15</v>
      </c>
      <c r="B33" s="2" t="s">
        <v>30</v>
      </c>
      <c r="C33" s="14" t="s">
        <v>101</v>
      </c>
      <c r="D33" s="15">
        <v>14</v>
      </c>
      <c r="E33" s="15">
        <v>8260</v>
      </c>
      <c r="F33" s="15">
        <v>0</v>
      </c>
      <c r="G33" s="15">
        <v>0</v>
      </c>
      <c r="H33" s="15">
        <v>0</v>
      </c>
      <c r="I33" s="15">
        <v>0</v>
      </c>
      <c r="J33" s="15">
        <v>14</v>
      </c>
      <c r="K33" s="15">
        <v>0</v>
      </c>
      <c r="L33" s="15">
        <v>0</v>
      </c>
      <c r="M33" s="15">
        <v>0</v>
      </c>
      <c r="N33" s="15">
        <v>0</v>
      </c>
      <c r="O33" s="15">
        <v>0</v>
      </c>
      <c r="P33" s="15">
        <v>0</v>
      </c>
      <c r="Q33" s="15">
        <v>0</v>
      </c>
      <c r="R33" s="15">
        <v>0</v>
      </c>
      <c r="S33" s="15">
        <v>0</v>
      </c>
      <c r="T33" s="15">
        <v>14</v>
      </c>
    </row>
    <row r="34" spans="1:20" x14ac:dyDescent="0.25">
      <c r="A34" t="str">
        <f t="shared" si="0"/>
        <v>West Dunbartonshire2014-15</v>
      </c>
      <c r="B34" s="2" t="s">
        <v>31</v>
      </c>
      <c r="C34" s="14" t="s">
        <v>101</v>
      </c>
      <c r="D34" s="15">
        <v>2</v>
      </c>
      <c r="E34" s="15">
        <v>1776</v>
      </c>
      <c r="F34" s="15">
        <v>0</v>
      </c>
      <c r="G34" s="15">
        <v>0</v>
      </c>
      <c r="H34" s="15">
        <v>0</v>
      </c>
      <c r="I34" s="15">
        <v>0</v>
      </c>
      <c r="J34" s="15">
        <v>2</v>
      </c>
      <c r="K34" s="15">
        <v>0</v>
      </c>
      <c r="L34" s="15">
        <v>0</v>
      </c>
      <c r="M34" s="15">
        <v>0</v>
      </c>
      <c r="N34" s="15">
        <v>0</v>
      </c>
      <c r="O34" s="15">
        <v>0</v>
      </c>
      <c r="P34" s="15">
        <v>0</v>
      </c>
      <c r="Q34" s="15">
        <v>0</v>
      </c>
      <c r="R34" s="15">
        <v>0</v>
      </c>
      <c r="S34" s="15">
        <v>0</v>
      </c>
      <c r="T34" s="15">
        <v>2</v>
      </c>
    </row>
    <row r="35" spans="1:20" x14ac:dyDescent="0.25">
      <c r="A35" t="str">
        <f t="shared" si="0"/>
        <v>West Lothian2014-15</v>
      </c>
      <c r="B35" s="1" t="s">
        <v>32</v>
      </c>
      <c r="C35" s="14" t="s">
        <v>101</v>
      </c>
      <c r="D35" s="15">
        <v>0</v>
      </c>
      <c r="E35" s="15">
        <v>0</v>
      </c>
      <c r="F35" s="15">
        <v>0</v>
      </c>
      <c r="G35" s="15">
        <v>0</v>
      </c>
      <c r="H35" s="15">
        <v>0</v>
      </c>
      <c r="I35" s="15">
        <v>0</v>
      </c>
      <c r="J35" s="15">
        <v>0</v>
      </c>
      <c r="K35" s="15">
        <v>0</v>
      </c>
      <c r="L35" s="15">
        <v>0</v>
      </c>
      <c r="M35" s="15">
        <v>0</v>
      </c>
      <c r="N35" s="15">
        <v>0</v>
      </c>
      <c r="O35" s="15">
        <v>0</v>
      </c>
      <c r="P35" s="15">
        <v>0</v>
      </c>
      <c r="Q35" s="15">
        <v>0</v>
      </c>
      <c r="R35" s="15">
        <v>0</v>
      </c>
      <c r="S35" s="15">
        <v>0</v>
      </c>
      <c r="T35" s="15">
        <v>0</v>
      </c>
    </row>
    <row r="36" spans="1:20" x14ac:dyDescent="0.25">
      <c r="A36" t="str">
        <f t="shared" si="0"/>
        <v>Scotland2014-15</v>
      </c>
      <c r="B36" s="32" t="s">
        <v>33</v>
      </c>
      <c r="C36" s="24" t="s">
        <v>101</v>
      </c>
      <c r="D36" s="22">
        <f>SUM(D4:D35)</f>
        <v>963</v>
      </c>
      <c r="E36" s="22">
        <f t="shared" ref="E36:T36" si="1">SUM(E4:E35)</f>
        <v>6429106.7800000003</v>
      </c>
      <c r="F36" s="22">
        <f t="shared" si="1"/>
        <v>509</v>
      </c>
      <c r="G36" s="22">
        <f t="shared" si="1"/>
        <v>302</v>
      </c>
      <c r="H36" s="22">
        <f t="shared" si="1"/>
        <v>18</v>
      </c>
      <c r="I36" s="22">
        <f t="shared" si="1"/>
        <v>2</v>
      </c>
      <c r="J36" s="22">
        <f t="shared" si="1"/>
        <v>46</v>
      </c>
      <c r="K36" s="22">
        <f t="shared" si="1"/>
        <v>5</v>
      </c>
      <c r="L36" s="22">
        <f t="shared" si="1"/>
        <v>1</v>
      </c>
      <c r="M36" s="22">
        <f t="shared" si="1"/>
        <v>3</v>
      </c>
      <c r="N36" s="22">
        <f t="shared" si="1"/>
        <v>7</v>
      </c>
      <c r="O36" s="22">
        <f t="shared" si="1"/>
        <v>68</v>
      </c>
      <c r="P36" s="22">
        <f t="shared" si="1"/>
        <v>1</v>
      </c>
      <c r="Q36" s="22">
        <f t="shared" si="1"/>
        <v>0</v>
      </c>
      <c r="R36" s="22">
        <f t="shared" si="1"/>
        <v>1</v>
      </c>
      <c r="S36" s="22">
        <f t="shared" si="1"/>
        <v>0</v>
      </c>
      <c r="T36" s="22">
        <f t="shared" si="1"/>
        <v>963</v>
      </c>
    </row>
    <row r="37" spans="1:20" x14ac:dyDescent="0.25">
      <c r="A37" t="str">
        <f t="shared" si="0"/>
        <v>Aberdeen City2015-16</v>
      </c>
      <c r="B37" t="s">
        <v>1</v>
      </c>
      <c r="C37" s="14" t="s">
        <v>270</v>
      </c>
      <c r="D37">
        <v>32</v>
      </c>
      <c r="E37">
        <v>66585</v>
      </c>
      <c r="F37">
        <v>2</v>
      </c>
      <c r="G37">
        <v>30</v>
      </c>
      <c r="H37">
        <v>0</v>
      </c>
      <c r="I37">
        <v>0</v>
      </c>
      <c r="J37">
        <v>0</v>
      </c>
      <c r="K37">
        <v>0</v>
      </c>
      <c r="L37">
        <v>0</v>
      </c>
      <c r="M37">
        <v>0</v>
      </c>
      <c r="N37">
        <v>0</v>
      </c>
      <c r="O37">
        <v>0</v>
      </c>
      <c r="P37">
        <v>0</v>
      </c>
      <c r="Q37">
        <v>0</v>
      </c>
      <c r="R37">
        <v>0</v>
      </c>
      <c r="S37">
        <v>0</v>
      </c>
      <c r="T37">
        <v>32</v>
      </c>
    </row>
    <row r="38" spans="1:20" x14ac:dyDescent="0.25">
      <c r="A38" t="str">
        <f t="shared" si="0"/>
        <v>Aberdeenshire2015-16</v>
      </c>
      <c r="B38" t="s">
        <v>2</v>
      </c>
      <c r="C38" s="14" t="s">
        <v>270</v>
      </c>
      <c r="D38">
        <v>60</v>
      </c>
      <c r="E38">
        <v>0</v>
      </c>
      <c r="F38">
        <v>18</v>
      </c>
      <c r="G38">
        <v>35</v>
      </c>
      <c r="H38">
        <v>3</v>
      </c>
      <c r="I38">
        <v>1</v>
      </c>
      <c r="J38">
        <v>0</v>
      </c>
      <c r="K38">
        <v>1</v>
      </c>
      <c r="L38">
        <v>0</v>
      </c>
      <c r="M38">
        <v>0</v>
      </c>
      <c r="N38">
        <v>2</v>
      </c>
      <c r="O38">
        <v>0</v>
      </c>
      <c r="P38">
        <v>0</v>
      </c>
      <c r="Q38">
        <v>0</v>
      </c>
      <c r="R38">
        <v>0</v>
      </c>
      <c r="S38">
        <v>0</v>
      </c>
      <c r="T38">
        <v>60</v>
      </c>
    </row>
    <row r="39" spans="1:20" x14ac:dyDescent="0.25">
      <c r="A39" t="str">
        <f t="shared" si="0"/>
        <v>Angus2015-16</v>
      </c>
      <c r="B39" t="s">
        <v>3</v>
      </c>
      <c r="C39" s="14" t="s">
        <v>270</v>
      </c>
      <c r="D39">
        <v>0</v>
      </c>
      <c r="E39">
        <v>0</v>
      </c>
      <c r="F39">
        <v>0</v>
      </c>
      <c r="G39">
        <v>0</v>
      </c>
      <c r="H39">
        <v>0</v>
      </c>
      <c r="I39">
        <v>0</v>
      </c>
      <c r="J39">
        <v>0</v>
      </c>
      <c r="K39">
        <v>0</v>
      </c>
      <c r="L39">
        <v>0</v>
      </c>
      <c r="M39">
        <v>0</v>
      </c>
      <c r="N39">
        <v>0</v>
      </c>
      <c r="O39">
        <v>0</v>
      </c>
      <c r="P39">
        <v>0</v>
      </c>
      <c r="Q39">
        <v>0</v>
      </c>
      <c r="R39">
        <v>0</v>
      </c>
      <c r="S39">
        <v>0</v>
      </c>
      <c r="T39">
        <v>0</v>
      </c>
    </row>
    <row r="40" spans="1:20" x14ac:dyDescent="0.25">
      <c r="A40" t="str">
        <f t="shared" si="0"/>
        <v>Argyll &amp; Bute2015-16</v>
      </c>
      <c r="B40" t="s">
        <v>4</v>
      </c>
      <c r="C40" s="14" t="s">
        <v>270</v>
      </c>
      <c r="D40">
        <v>27</v>
      </c>
      <c r="E40">
        <v>87273</v>
      </c>
      <c r="F40">
        <v>0</v>
      </c>
      <c r="G40">
        <v>27</v>
      </c>
      <c r="H40">
        <v>0</v>
      </c>
      <c r="I40">
        <v>0</v>
      </c>
      <c r="J40">
        <v>0</v>
      </c>
      <c r="K40">
        <v>0</v>
      </c>
      <c r="L40">
        <v>0</v>
      </c>
      <c r="M40">
        <v>0</v>
      </c>
      <c r="N40">
        <v>0</v>
      </c>
      <c r="O40">
        <v>0</v>
      </c>
      <c r="P40">
        <v>0</v>
      </c>
      <c r="Q40">
        <v>0</v>
      </c>
      <c r="R40">
        <v>0</v>
      </c>
      <c r="S40">
        <v>0</v>
      </c>
      <c r="T40">
        <v>27</v>
      </c>
    </row>
    <row r="41" spans="1:20" x14ac:dyDescent="0.25">
      <c r="A41" t="str">
        <f t="shared" si="0"/>
        <v>Clackmannanshire2015-16</v>
      </c>
      <c r="B41" t="s">
        <v>5</v>
      </c>
      <c r="C41" s="14" t="s">
        <v>270</v>
      </c>
      <c r="D41">
        <v>4</v>
      </c>
      <c r="E41">
        <v>21532</v>
      </c>
      <c r="F41">
        <v>4</v>
      </c>
      <c r="G41">
        <v>0</v>
      </c>
      <c r="H41">
        <v>0</v>
      </c>
      <c r="I41">
        <v>0</v>
      </c>
      <c r="J41">
        <v>0</v>
      </c>
      <c r="K41">
        <v>0</v>
      </c>
      <c r="L41">
        <v>0</v>
      </c>
      <c r="M41">
        <v>0</v>
      </c>
      <c r="N41">
        <v>0</v>
      </c>
      <c r="O41">
        <v>0</v>
      </c>
      <c r="P41">
        <v>0</v>
      </c>
      <c r="Q41">
        <v>0</v>
      </c>
      <c r="R41">
        <v>0</v>
      </c>
      <c r="S41">
        <v>0</v>
      </c>
      <c r="T41">
        <v>4</v>
      </c>
    </row>
    <row r="42" spans="1:20" x14ac:dyDescent="0.25">
      <c r="A42" t="str">
        <f t="shared" si="0"/>
        <v>Dumfries &amp; Galloway2015-16</v>
      </c>
      <c r="B42" t="s">
        <v>6</v>
      </c>
      <c r="C42" s="14" t="s">
        <v>270</v>
      </c>
      <c r="D42">
        <v>247</v>
      </c>
      <c r="E42">
        <v>377420.31</v>
      </c>
      <c r="F42">
        <v>1</v>
      </c>
      <c r="G42">
        <v>237</v>
      </c>
      <c r="H42">
        <v>0</v>
      </c>
      <c r="I42">
        <v>0</v>
      </c>
      <c r="J42">
        <v>3</v>
      </c>
      <c r="K42">
        <v>0</v>
      </c>
      <c r="L42">
        <v>0</v>
      </c>
      <c r="M42">
        <v>0</v>
      </c>
      <c r="N42">
        <v>1</v>
      </c>
      <c r="O42">
        <v>1</v>
      </c>
      <c r="P42">
        <v>0</v>
      </c>
      <c r="Q42">
        <v>0</v>
      </c>
      <c r="R42">
        <v>4</v>
      </c>
      <c r="S42">
        <v>0</v>
      </c>
      <c r="T42">
        <v>247</v>
      </c>
    </row>
    <row r="43" spans="1:20" x14ac:dyDescent="0.25">
      <c r="A43" t="str">
        <f t="shared" si="0"/>
        <v>Dundee City2015-16</v>
      </c>
      <c r="B43" t="s">
        <v>7</v>
      </c>
      <c r="C43" s="14" t="s">
        <v>270</v>
      </c>
      <c r="D43">
        <v>7</v>
      </c>
      <c r="E43">
        <v>10336</v>
      </c>
      <c r="F43">
        <v>2</v>
      </c>
      <c r="G43">
        <v>2</v>
      </c>
      <c r="H43">
        <v>0</v>
      </c>
      <c r="I43">
        <v>0</v>
      </c>
      <c r="J43">
        <v>0</v>
      </c>
      <c r="K43">
        <v>0</v>
      </c>
      <c r="L43">
        <v>0</v>
      </c>
      <c r="M43">
        <v>0</v>
      </c>
      <c r="N43">
        <v>0</v>
      </c>
      <c r="O43">
        <v>3</v>
      </c>
      <c r="P43">
        <v>0</v>
      </c>
      <c r="Q43">
        <v>0</v>
      </c>
      <c r="R43">
        <v>0</v>
      </c>
      <c r="S43">
        <v>0</v>
      </c>
      <c r="T43">
        <v>7</v>
      </c>
    </row>
    <row r="44" spans="1:20" x14ac:dyDescent="0.25">
      <c r="A44" t="str">
        <f t="shared" si="0"/>
        <v>East Ayrshire2015-16</v>
      </c>
      <c r="B44" t="s">
        <v>8</v>
      </c>
      <c r="C44" s="14" t="s">
        <v>270</v>
      </c>
      <c r="D44">
        <v>0</v>
      </c>
      <c r="E44">
        <v>0</v>
      </c>
      <c r="F44">
        <v>0</v>
      </c>
      <c r="G44">
        <v>0</v>
      </c>
      <c r="H44">
        <v>0</v>
      </c>
      <c r="I44">
        <v>0</v>
      </c>
      <c r="J44">
        <v>0</v>
      </c>
      <c r="K44">
        <v>0</v>
      </c>
      <c r="L44">
        <v>0</v>
      </c>
      <c r="M44">
        <v>0</v>
      </c>
      <c r="N44">
        <v>0</v>
      </c>
      <c r="O44">
        <v>0</v>
      </c>
      <c r="P44">
        <v>0</v>
      </c>
      <c r="Q44">
        <v>0</v>
      </c>
      <c r="R44">
        <v>0</v>
      </c>
      <c r="S44">
        <v>0</v>
      </c>
      <c r="T44">
        <v>0</v>
      </c>
    </row>
    <row r="45" spans="1:20" x14ac:dyDescent="0.25">
      <c r="A45" t="str">
        <f t="shared" si="0"/>
        <v>East Dunbartonshire2015-16</v>
      </c>
      <c r="B45" t="s">
        <v>9</v>
      </c>
      <c r="C45" s="14" t="s">
        <v>270</v>
      </c>
      <c r="D45">
        <v>0</v>
      </c>
      <c r="E45">
        <v>0</v>
      </c>
      <c r="F45">
        <v>0</v>
      </c>
      <c r="G45">
        <v>0</v>
      </c>
      <c r="H45">
        <v>0</v>
      </c>
      <c r="I45">
        <v>0</v>
      </c>
      <c r="J45">
        <v>0</v>
      </c>
      <c r="K45">
        <v>0</v>
      </c>
      <c r="L45">
        <v>0</v>
      </c>
      <c r="M45">
        <v>0</v>
      </c>
      <c r="N45">
        <v>0</v>
      </c>
      <c r="O45">
        <v>0</v>
      </c>
      <c r="P45">
        <v>0</v>
      </c>
      <c r="Q45">
        <v>0</v>
      </c>
      <c r="R45">
        <v>0</v>
      </c>
      <c r="S45">
        <v>0</v>
      </c>
      <c r="T45">
        <v>0</v>
      </c>
    </row>
    <row r="46" spans="1:20" x14ac:dyDescent="0.25">
      <c r="A46" t="str">
        <f t="shared" si="0"/>
        <v>East Lothian2015-16</v>
      </c>
      <c r="B46" t="s">
        <v>10</v>
      </c>
      <c r="C46" s="14" t="s">
        <v>270</v>
      </c>
      <c r="D46">
        <v>0</v>
      </c>
      <c r="E46">
        <v>0</v>
      </c>
      <c r="F46">
        <v>0</v>
      </c>
      <c r="G46">
        <v>0</v>
      </c>
      <c r="H46">
        <v>0</v>
      </c>
      <c r="I46">
        <v>0</v>
      </c>
      <c r="J46">
        <v>0</v>
      </c>
      <c r="K46">
        <v>0</v>
      </c>
      <c r="L46">
        <v>0</v>
      </c>
      <c r="M46">
        <v>0</v>
      </c>
      <c r="N46">
        <v>0</v>
      </c>
      <c r="O46">
        <v>0</v>
      </c>
      <c r="P46">
        <v>0</v>
      </c>
      <c r="Q46">
        <v>0</v>
      </c>
      <c r="R46">
        <v>0</v>
      </c>
      <c r="S46">
        <v>0</v>
      </c>
      <c r="T46">
        <v>0</v>
      </c>
    </row>
    <row r="47" spans="1:20" x14ac:dyDescent="0.25">
      <c r="A47" t="str">
        <f t="shared" si="0"/>
        <v>East Renfrewshire2015-16</v>
      </c>
      <c r="B47" t="s">
        <v>11</v>
      </c>
      <c r="C47" s="14" t="s">
        <v>270</v>
      </c>
      <c r="D47">
        <v>0</v>
      </c>
      <c r="E47">
        <v>0</v>
      </c>
      <c r="F47">
        <v>0</v>
      </c>
      <c r="G47">
        <v>0</v>
      </c>
      <c r="H47">
        <v>0</v>
      </c>
      <c r="I47">
        <v>0</v>
      </c>
      <c r="J47">
        <v>0</v>
      </c>
      <c r="K47">
        <v>0</v>
      </c>
      <c r="L47">
        <v>0</v>
      </c>
      <c r="M47">
        <v>0</v>
      </c>
      <c r="N47">
        <v>0</v>
      </c>
      <c r="O47">
        <v>0</v>
      </c>
      <c r="P47">
        <v>0</v>
      </c>
      <c r="Q47">
        <v>0</v>
      </c>
      <c r="R47">
        <v>0</v>
      </c>
      <c r="S47">
        <v>0</v>
      </c>
      <c r="T47">
        <v>0</v>
      </c>
    </row>
    <row r="48" spans="1:20" x14ac:dyDescent="0.25">
      <c r="A48" t="str">
        <f t="shared" si="0"/>
        <v>Edinburgh, City of2015-16</v>
      </c>
      <c r="B48" t="s">
        <v>12</v>
      </c>
      <c r="C48" s="14" t="s">
        <v>270</v>
      </c>
      <c r="D48">
        <v>0</v>
      </c>
      <c r="E48">
        <v>0</v>
      </c>
      <c r="F48">
        <v>0</v>
      </c>
      <c r="G48">
        <v>0</v>
      </c>
      <c r="H48">
        <v>0</v>
      </c>
      <c r="I48">
        <v>0</v>
      </c>
      <c r="J48">
        <v>0</v>
      </c>
      <c r="K48">
        <v>0</v>
      </c>
      <c r="L48">
        <v>0</v>
      </c>
      <c r="M48">
        <v>0</v>
      </c>
      <c r="N48">
        <v>0</v>
      </c>
      <c r="O48">
        <v>0</v>
      </c>
      <c r="P48">
        <v>0</v>
      </c>
      <c r="Q48">
        <v>0</v>
      </c>
      <c r="R48">
        <v>0</v>
      </c>
      <c r="S48">
        <v>0</v>
      </c>
      <c r="T48">
        <v>0</v>
      </c>
    </row>
    <row r="49" spans="1:20" x14ac:dyDescent="0.25">
      <c r="A49" t="str">
        <f t="shared" si="0"/>
        <v>Falkirk2015-16</v>
      </c>
      <c r="B49" t="s">
        <v>14</v>
      </c>
      <c r="C49" s="14" t="s">
        <v>270</v>
      </c>
      <c r="D49">
        <v>23</v>
      </c>
      <c r="E49">
        <v>0</v>
      </c>
      <c r="F49">
        <v>2</v>
      </c>
      <c r="G49">
        <v>7</v>
      </c>
      <c r="H49">
        <v>0</v>
      </c>
      <c r="I49">
        <v>0</v>
      </c>
      <c r="J49">
        <v>8</v>
      </c>
      <c r="K49">
        <v>0</v>
      </c>
      <c r="L49">
        <v>0</v>
      </c>
      <c r="M49">
        <v>0</v>
      </c>
      <c r="N49">
        <v>0</v>
      </c>
      <c r="O49">
        <v>3</v>
      </c>
      <c r="P49">
        <v>0</v>
      </c>
      <c r="Q49">
        <v>0</v>
      </c>
      <c r="R49">
        <v>0</v>
      </c>
      <c r="S49">
        <v>3</v>
      </c>
      <c r="T49">
        <v>23</v>
      </c>
    </row>
    <row r="50" spans="1:20" x14ac:dyDescent="0.25">
      <c r="A50" t="str">
        <f t="shared" si="0"/>
        <v>Fife2015-16</v>
      </c>
      <c r="B50" t="s">
        <v>15</v>
      </c>
      <c r="C50" s="14" t="s">
        <v>270</v>
      </c>
      <c r="D50">
        <v>141</v>
      </c>
      <c r="E50">
        <v>34455</v>
      </c>
      <c r="F50">
        <v>1</v>
      </c>
      <c r="G50">
        <v>19</v>
      </c>
      <c r="H50">
        <v>0</v>
      </c>
      <c r="I50">
        <v>0</v>
      </c>
      <c r="J50">
        <v>0</v>
      </c>
      <c r="K50">
        <v>0</v>
      </c>
      <c r="L50">
        <v>22</v>
      </c>
      <c r="M50">
        <v>0</v>
      </c>
      <c r="N50">
        <v>0</v>
      </c>
      <c r="O50">
        <v>83</v>
      </c>
      <c r="P50">
        <v>0</v>
      </c>
      <c r="Q50">
        <v>6</v>
      </c>
      <c r="R50">
        <v>10</v>
      </c>
      <c r="S50">
        <v>0</v>
      </c>
      <c r="T50">
        <v>141</v>
      </c>
    </row>
    <row r="51" spans="1:20" x14ac:dyDescent="0.25">
      <c r="A51" t="str">
        <f t="shared" si="0"/>
        <v>Glasgow City2015-16</v>
      </c>
      <c r="B51" t="s">
        <v>16</v>
      </c>
      <c r="C51" s="14" t="s">
        <v>270</v>
      </c>
      <c r="D51">
        <v>532</v>
      </c>
      <c r="E51">
        <v>4205533</v>
      </c>
      <c r="F51">
        <v>338</v>
      </c>
      <c r="G51">
        <v>168</v>
      </c>
      <c r="H51">
        <v>0</v>
      </c>
      <c r="I51">
        <v>0</v>
      </c>
      <c r="J51">
        <v>0</v>
      </c>
      <c r="K51">
        <v>0</v>
      </c>
      <c r="L51">
        <v>0</v>
      </c>
      <c r="M51">
        <v>0</v>
      </c>
      <c r="N51">
        <v>0</v>
      </c>
      <c r="O51">
        <v>26</v>
      </c>
      <c r="P51">
        <v>0</v>
      </c>
      <c r="Q51">
        <v>0</v>
      </c>
      <c r="R51">
        <v>0</v>
      </c>
      <c r="S51">
        <v>0</v>
      </c>
      <c r="T51">
        <v>532</v>
      </c>
    </row>
    <row r="52" spans="1:20" x14ac:dyDescent="0.25">
      <c r="A52" t="str">
        <f t="shared" si="0"/>
        <v>Highland2015-16</v>
      </c>
      <c r="B52" t="s">
        <v>17</v>
      </c>
      <c r="C52" s="14" t="s">
        <v>270</v>
      </c>
      <c r="D52">
        <v>26</v>
      </c>
      <c r="E52">
        <v>234355</v>
      </c>
      <c r="F52">
        <v>0</v>
      </c>
      <c r="G52">
        <v>26</v>
      </c>
      <c r="H52">
        <v>0</v>
      </c>
      <c r="I52">
        <v>0</v>
      </c>
      <c r="J52">
        <v>0</v>
      </c>
      <c r="K52">
        <v>0</v>
      </c>
      <c r="L52">
        <v>0</v>
      </c>
      <c r="M52">
        <v>0</v>
      </c>
      <c r="N52">
        <v>0</v>
      </c>
      <c r="O52">
        <v>0</v>
      </c>
      <c r="P52">
        <v>0</v>
      </c>
      <c r="Q52">
        <v>0</v>
      </c>
      <c r="R52">
        <v>0</v>
      </c>
      <c r="S52">
        <v>0</v>
      </c>
      <c r="T52">
        <v>26</v>
      </c>
    </row>
    <row r="53" spans="1:20" x14ac:dyDescent="0.25">
      <c r="A53" t="str">
        <f t="shared" si="0"/>
        <v>Inverclyde2015-16</v>
      </c>
      <c r="B53" t="s">
        <v>18</v>
      </c>
      <c r="C53" s="14" t="s">
        <v>270</v>
      </c>
      <c r="D53">
        <v>0</v>
      </c>
      <c r="E53">
        <v>0</v>
      </c>
      <c r="F53">
        <v>0</v>
      </c>
      <c r="G53">
        <v>0</v>
      </c>
      <c r="H53">
        <v>0</v>
      </c>
      <c r="I53">
        <v>0</v>
      </c>
      <c r="J53">
        <v>0</v>
      </c>
      <c r="K53">
        <v>0</v>
      </c>
      <c r="L53">
        <v>0</v>
      </c>
      <c r="M53">
        <v>0</v>
      </c>
      <c r="N53">
        <v>0</v>
      </c>
      <c r="O53">
        <v>0</v>
      </c>
      <c r="P53">
        <v>0</v>
      </c>
      <c r="Q53">
        <v>0</v>
      </c>
      <c r="R53">
        <v>0</v>
      </c>
      <c r="S53">
        <v>0</v>
      </c>
      <c r="T53">
        <v>0</v>
      </c>
    </row>
    <row r="54" spans="1:20" x14ac:dyDescent="0.25">
      <c r="A54" t="str">
        <f t="shared" si="0"/>
        <v>Midlothian2015-16</v>
      </c>
      <c r="B54" t="s">
        <v>19</v>
      </c>
      <c r="C54" s="14" t="s">
        <v>270</v>
      </c>
      <c r="D54">
        <v>5</v>
      </c>
      <c r="E54">
        <v>21700</v>
      </c>
      <c r="F54">
        <v>0</v>
      </c>
      <c r="G54">
        <v>1</v>
      </c>
      <c r="H54">
        <v>0</v>
      </c>
      <c r="I54">
        <v>0</v>
      </c>
      <c r="J54">
        <v>4</v>
      </c>
      <c r="K54">
        <v>0</v>
      </c>
      <c r="L54">
        <v>0</v>
      </c>
      <c r="M54">
        <v>0</v>
      </c>
      <c r="N54">
        <v>0</v>
      </c>
      <c r="O54">
        <v>0</v>
      </c>
      <c r="P54">
        <v>0</v>
      </c>
      <c r="Q54">
        <v>0</v>
      </c>
      <c r="R54">
        <v>0</v>
      </c>
      <c r="S54">
        <v>0</v>
      </c>
      <c r="T54">
        <v>5</v>
      </c>
    </row>
    <row r="55" spans="1:20" x14ac:dyDescent="0.25">
      <c r="A55" t="str">
        <f t="shared" si="0"/>
        <v>Moray2015-16</v>
      </c>
      <c r="B55" t="s">
        <v>20</v>
      </c>
      <c r="C55" s="14" t="s">
        <v>270</v>
      </c>
      <c r="D55">
        <v>0</v>
      </c>
      <c r="E55">
        <v>0</v>
      </c>
      <c r="F55">
        <v>0</v>
      </c>
      <c r="G55">
        <v>0</v>
      </c>
      <c r="H55">
        <v>0</v>
      </c>
      <c r="I55">
        <v>0</v>
      </c>
      <c r="J55">
        <v>0</v>
      </c>
      <c r="K55">
        <v>0</v>
      </c>
      <c r="L55">
        <v>0</v>
      </c>
      <c r="M55">
        <v>0</v>
      </c>
      <c r="N55">
        <v>0</v>
      </c>
      <c r="O55">
        <v>0</v>
      </c>
      <c r="P55">
        <v>0</v>
      </c>
      <c r="Q55">
        <v>0</v>
      </c>
      <c r="R55">
        <v>0</v>
      </c>
      <c r="S55">
        <v>0</v>
      </c>
      <c r="T55">
        <v>0</v>
      </c>
    </row>
    <row r="56" spans="1:20" x14ac:dyDescent="0.25">
      <c r="A56" t="str">
        <f t="shared" si="0"/>
        <v>Na h-Eileanan Siar2015-16</v>
      </c>
      <c r="B56" t="s">
        <v>269</v>
      </c>
      <c r="C56" s="14" t="s">
        <v>270</v>
      </c>
      <c r="D56">
        <v>4</v>
      </c>
      <c r="E56">
        <v>65886</v>
      </c>
      <c r="F56">
        <v>0</v>
      </c>
      <c r="G56">
        <v>4</v>
      </c>
      <c r="H56">
        <v>0</v>
      </c>
      <c r="I56">
        <v>0</v>
      </c>
      <c r="J56">
        <v>0</v>
      </c>
      <c r="K56">
        <v>0</v>
      </c>
      <c r="L56">
        <v>0</v>
      </c>
      <c r="M56">
        <v>0</v>
      </c>
      <c r="N56">
        <v>0</v>
      </c>
      <c r="O56">
        <v>0</v>
      </c>
      <c r="P56">
        <v>0</v>
      </c>
      <c r="Q56">
        <v>0</v>
      </c>
      <c r="R56">
        <v>0</v>
      </c>
      <c r="S56">
        <v>0</v>
      </c>
      <c r="T56">
        <v>4</v>
      </c>
    </row>
    <row r="57" spans="1:20" x14ac:dyDescent="0.25">
      <c r="A57" t="str">
        <f t="shared" si="0"/>
        <v>North Ayrshire2015-16</v>
      </c>
      <c r="B57" t="s">
        <v>21</v>
      </c>
      <c r="C57" s="14" t="s">
        <v>270</v>
      </c>
      <c r="D57">
        <v>73</v>
      </c>
      <c r="E57">
        <v>0</v>
      </c>
      <c r="F57">
        <v>2</v>
      </c>
      <c r="G57">
        <v>12</v>
      </c>
      <c r="H57">
        <v>7</v>
      </c>
      <c r="I57">
        <v>0</v>
      </c>
      <c r="J57">
        <v>0</v>
      </c>
      <c r="K57">
        <v>2</v>
      </c>
      <c r="L57">
        <v>2</v>
      </c>
      <c r="M57">
        <v>6</v>
      </c>
      <c r="N57">
        <v>2</v>
      </c>
      <c r="O57">
        <v>40</v>
      </c>
      <c r="P57">
        <v>0</v>
      </c>
      <c r="Q57">
        <v>0</v>
      </c>
      <c r="R57">
        <v>0</v>
      </c>
      <c r="S57">
        <v>0</v>
      </c>
      <c r="T57">
        <v>73</v>
      </c>
    </row>
    <row r="58" spans="1:20" x14ac:dyDescent="0.25">
      <c r="A58" t="str">
        <f t="shared" si="0"/>
        <v>North Lanarkshire2015-16</v>
      </c>
      <c r="B58" t="s">
        <v>22</v>
      </c>
      <c r="C58" s="14" t="s">
        <v>270</v>
      </c>
      <c r="D58">
        <v>5</v>
      </c>
      <c r="E58">
        <v>9100</v>
      </c>
      <c r="F58">
        <v>0</v>
      </c>
      <c r="G58">
        <v>5</v>
      </c>
      <c r="H58">
        <v>0</v>
      </c>
      <c r="I58">
        <v>0</v>
      </c>
      <c r="J58">
        <v>0</v>
      </c>
      <c r="K58">
        <v>0</v>
      </c>
      <c r="L58">
        <v>0</v>
      </c>
      <c r="M58">
        <v>0</v>
      </c>
      <c r="N58">
        <v>0</v>
      </c>
      <c r="O58">
        <v>0</v>
      </c>
      <c r="P58">
        <v>0</v>
      </c>
      <c r="Q58">
        <v>0</v>
      </c>
      <c r="R58">
        <v>0</v>
      </c>
      <c r="S58">
        <v>0</v>
      </c>
      <c r="T58">
        <v>5</v>
      </c>
    </row>
    <row r="59" spans="1:20" x14ac:dyDescent="0.25">
      <c r="A59" t="str">
        <f t="shared" si="0"/>
        <v>Orkney2015-16</v>
      </c>
      <c r="B59" t="s">
        <v>23</v>
      </c>
      <c r="C59" s="14" t="s">
        <v>270</v>
      </c>
      <c r="D59">
        <v>3</v>
      </c>
      <c r="E59">
        <v>8052</v>
      </c>
      <c r="F59">
        <v>0</v>
      </c>
      <c r="G59">
        <v>0</v>
      </c>
      <c r="H59">
        <v>0</v>
      </c>
      <c r="I59">
        <v>0</v>
      </c>
      <c r="J59">
        <v>2</v>
      </c>
      <c r="K59">
        <v>0</v>
      </c>
      <c r="L59">
        <v>0</v>
      </c>
      <c r="M59">
        <v>0</v>
      </c>
      <c r="N59">
        <v>1</v>
      </c>
      <c r="O59">
        <v>0</v>
      </c>
      <c r="P59">
        <v>0</v>
      </c>
      <c r="Q59">
        <v>0</v>
      </c>
      <c r="R59">
        <v>0</v>
      </c>
      <c r="S59">
        <v>0</v>
      </c>
      <c r="T59">
        <v>3</v>
      </c>
    </row>
    <row r="60" spans="1:20" x14ac:dyDescent="0.25">
      <c r="A60" t="str">
        <f t="shared" si="0"/>
        <v>Perth &amp; Kinross2015-16</v>
      </c>
      <c r="B60" t="s">
        <v>24</v>
      </c>
      <c r="C60" s="14" t="s">
        <v>270</v>
      </c>
      <c r="D60">
        <v>0</v>
      </c>
      <c r="E60">
        <v>0</v>
      </c>
      <c r="F60">
        <v>0</v>
      </c>
      <c r="G60">
        <v>0</v>
      </c>
      <c r="H60">
        <v>0</v>
      </c>
      <c r="I60">
        <v>0</v>
      </c>
      <c r="J60">
        <v>0</v>
      </c>
      <c r="K60">
        <v>0</v>
      </c>
      <c r="L60">
        <v>0</v>
      </c>
      <c r="M60">
        <v>0</v>
      </c>
      <c r="N60">
        <v>0</v>
      </c>
      <c r="O60">
        <v>0</v>
      </c>
      <c r="P60">
        <v>0</v>
      </c>
      <c r="Q60">
        <v>0</v>
      </c>
      <c r="R60">
        <v>0</v>
      </c>
      <c r="S60">
        <v>0</v>
      </c>
      <c r="T60">
        <v>0</v>
      </c>
    </row>
    <row r="61" spans="1:20" x14ac:dyDescent="0.25">
      <c r="A61" t="str">
        <f t="shared" si="0"/>
        <v>Renfrewshire2015-16</v>
      </c>
      <c r="B61" t="s">
        <v>25</v>
      </c>
      <c r="C61" s="14" t="s">
        <v>270</v>
      </c>
      <c r="D61">
        <v>0</v>
      </c>
      <c r="E61">
        <v>0</v>
      </c>
      <c r="F61">
        <v>0</v>
      </c>
      <c r="G61">
        <v>0</v>
      </c>
      <c r="H61">
        <v>0</v>
      </c>
      <c r="I61">
        <v>0</v>
      </c>
      <c r="J61">
        <v>0</v>
      </c>
      <c r="K61">
        <v>0</v>
      </c>
      <c r="L61">
        <v>0</v>
      </c>
      <c r="M61">
        <v>0</v>
      </c>
      <c r="N61">
        <v>0</v>
      </c>
      <c r="O61">
        <v>0</v>
      </c>
      <c r="P61">
        <v>0</v>
      </c>
      <c r="Q61">
        <v>0</v>
      </c>
      <c r="R61">
        <v>0</v>
      </c>
      <c r="S61">
        <v>0</v>
      </c>
      <c r="T61">
        <v>0</v>
      </c>
    </row>
    <row r="62" spans="1:20" x14ac:dyDescent="0.25">
      <c r="A62" t="str">
        <f t="shared" si="0"/>
        <v>Scottish Borders, The2015-16</v>
      </c>
      <c r="B62" t="s">
        <v>26</v>
      </c>
      <c r="C62" s="14" t="s">
        <v>270</v>
      </c>
      <c r="D62">
        <v>0</v>
      </c>
      <c r="E62">
        <v>0</v>
      </c>
      <c r="F62">
        <v>0</v>
      </c>
      <c r="G62">
        <v>0</v>
      </c>
      <c r="H62">
        <v>0</v>
      </c>
      <c r="I62">
        <v>0</v>
      </c>
      <c r="J62">
        <v>0</v>
      </c>
      <c r="K62">
        <v>0</v>
      </c>
      <c r="L62">
        <v>0</v>
      </c>
      <c r="M62">
        <v>0</v>
      </c>
      <c r="N62">
        <v>0</v>
      </c>
      <c r="O62">
        <v>0</v>
      </c>
      <c r="P62">
        <v>0</v>
      </c>
      <c r="Q62">
        <v>0</v>
      </c>
      <c r="R62">
        <v>0</v>
      </c>
      <c r="S62">
        <v>0</v>
      </c>
      <c r="T62">
        <v>0</v>
      </c>
    </row>
    <row r="63" spans="1:20" x14ac:dyDescent="0.25">
      <c r="A63" t="str">
        <f t="shared" si="0"/>
        <v>Shetland2015-16</v>
      </c>
      <c r="B63" t="s">
        <v>27</v>
      </c>
      <c r="C63" s="14" t="s">
        <v>270</v>
      </c>
      <c r="D63">
        <v>0</v>
      </c>
      <c r="E63">
        <v>0</v>
      </c>
      <c r="F63">
        <v>0</v>
      </c>
      <c r="G63">
        <v>0</v>
      </c>
      <c r="H63">
        <v>0</v>
      </c>
      <c r="I63">
        <v>0</v>
      </c>
      <c r="J63">
        <v>0</v>
      </c>
      <c r="K63">
        <v>0</v>
      </c>
      <c r="L63">
        <v>0</v>
      </c>
      <c r="M63">
        <v>0</v>
      </c>
      <c r="N63">
        <v>0</v>
      </c>
      <c r="O63">
        <v>0</v>
      </c>
      <c r="P63">
        <v>0</v>
      </c>
      <c r="Q63">
        <v>0</v>
      </c>
      <c r="R63">
        <v>0</v>
      </c>
      <c r="S63">
        <v>0</v>
      </c>
      <c r="T63">
        <v>0</v>
      </c>
    </row>
    <row r="64" spans="1:20" x14ac:dyDescent="0.25">
      <c r="A64" t="str">
        <f t="shared" si="0"/>
        <v>South Ayrshire2015-16</v>
      </c>
      <c r="B64" t="s">
        <v>28</v>
      </c>
      <c r="C64" s="14" t="s">
        <v>270</v>
      </c>
      <c r="D64">
        <v>3</v>
      </c>
      <c r="E64">
        <v>7385</v>
      </c>
      <c r="F64">
        <v>0</v>
      </c>
      <c r="G64">
        <v>0</v>
      </c>
      <c r="H64" t="s">
        <v>273</v>
      </c>
      <c r="I64">
        <v>0</v>
      </c>
      <c r="J64">
        <v>1</v>
      </c>
      <c r="K64">
        <v>0</v>
      </c>
      <c r="L64">
        <v>0</v>
      </c>
      <c r="M64">
        <v>0</v>
      </c>
      <c r="N64">
        <v>0</v>
      </c>
      <c r="O64">
        <v>0</v>
      </c>
      <c r="P64">
        <v>0</v>
      </c>
      <c r="Q64">
        <v>0</v>
      </c>
      <c r="R64">
        <v>2</v>
      </c>
      <c r="S64">
        <v>0</v>
      </c>
      <c r="T64">
        <v>3</v>
      </c>
    </row>
    <row r="65" spans="1:21" x14ac:dyDescent="0.25">
      <c r="A65" t="str">
        <f t="shared" si="0"/>
        <v>South Lanarkshire2015-16</v>
      </c>
      <c r="B65" t="s">
        <v>29</v>
      </c>
      <c r="C65" s="14" t="s">
        <v>270</v>
      </c>
      <c r="D65">
        <v>13</v>
      </c>
      <c r="E65">
        <v>23201.74</v>
      </c>
      <c r="F65">
        <v>8</v>
      </c>
      <c r="G65">
        <v>3</v>
      </c>
      <c r="H65">
        <v>0</v>
      </c>
      <c r="I65">
        <v>0</v>
      </c>
      <c r="J65">
        <v>2</v>
      </c>
      <c r="K65">
        <v>0</v>
      </c>
      <c r="L65">
        <v>0</v>
      </c>
      <c r="M65">
        <v>0</v>
      </c>
      <c r="N65">
        <v>0</v>
      </c>
      <c r="O65">
        <v>0</v>
      </c>
      <c r="P65">
        <v>0</v>
      </c>
      <c r="Q65">
        <v>0</v>
      </c>
      <c r="R65">
        <v>0</v>
      </c>
      <c r="S65">
        <v>0</v>
      </c>
      <c r="T65">
        <v>13</v>
      </c>
    </row>
    <row r="66" spans="1:21" x14ac:dyDescent="0.25">
      <c r="A66" t="str">
        <f t="shared" si="0"/>
        <v>Stirling2015-16</v>
      </c>
      <c r="B66" t="s">
        <v>30</v>
      </c>
      <c r="C66" s="14" t="s">
        <v>270</v>
      </c>
      <c r="D66">
        <v>0</v>
      </c>
      <c r="E66">
        <v>0</v>
      </c>
      <c r="F66">
        <v>0</v>
      </c>
      <c r="G66">
        <v>0</v>
      </c>
      <c r="H66">
        <v>0</v>
      </c>
      <c r="I66">
        <v>0</v>
      </c>
      <c r="J66">
        <v>0</v>
      </c>
      <c r="K66">
        <v>0</v>
      </c>
      <c r="L66">
        <v>0</v>
      </c>
      <c r="M66">
        <v>0</v>
      </c>
      <c r="N66">
        <v>0</v>
      </c>
      <c r="O66">
        <v>0</v>
      </c>
      <c r="P66">
        <v>0</v>
      </c>
      <c r="Q66">
        <v>0</v>
      </c>
      <c r="R66">
        <v>0</v>
      </c>
      <c r="S66">
        <v>0</v>
      </c>
      <c r="T66">
        <v>0</v>
      </c>
    </row>
    <row r="67" spans="1:21" x14ac:dyDescent="0.25">
      <c r="A67" t="str">
        <f t="shared" si="0"/>
        <v>West Dunbartonshire2015-16</v>
      </c>
      <c r="B67" t="s">
        <v>31</v>
      </c>
      <c r="C67" s="14" t="s">
        <v>270</v>
      </c>
      <c r="D67">
        <v>5</v>
      </c>
      <c r="E67">
        <v>4846</v>
      </c>
      <c r="F67">
        <v>0</v>
      </c>
      <c r="G67">
        <v>0</v>
      </c>
      <c r="H67">
        <v>0</v>
      </c>
      <c r="I67">
        <v>0</v>
      </c>
      <c r="J67">
        <v>5</v>
      </c>
      <c r="K67">
        <v>0</v>
      </c>
      <c r="L67">
        <v>0</v>
      </c>
      <c r="M67">
        <v>0</v>
      </c>
      <c r="N67">
        <v>0</v>
      </c>
      <c r="O67">
        <v>0</v>
      </c>
      <c r="P67">
        <v>0</v>
      </c>
      <c r="Q67">
        <v>0</v>
      </c>
      <c r="R67">
        <v>0</v>
      </c>
      <c r="S67">
        <v>0</v>
      </c>
      <c r="T67">
        <v>5</v>
      </c>
    </row>
    <row r="68" spans="1:21" x14ac:dyDescent="0.25">
      <c r="A68" t="str">
        <f t="shared" si="0"/>
        <v>West Lothian2015-16</v>
      </c>
      <c r="B68" t="s">
        <v>32</v>
      </c>
      <c r="C68" s="14" t="s">
        <v>270</v>
      </c>
      <c r="D68">
        <v>0</v>
      </c>
      <c r="E68">
        <v>0</v>
      </c>
      <c r="F68">
        <v>0</v>
      </c>
      <c r="G68">
        <v>0</v>
      </c>
      <c r="H68">
        <v>0</v>
      </c>
      <c r="I68">
        <v>0</v>
      </c>
      <c r="J68">
        <v>0</v>
      </c>
      <c r="K68">
        <v>0</v>
      </c>
      <c r="L68">
        <v>0</v>
      </c>
      <c r="M68">
        <v>0</v>
      </c>
      <c r="N68">
        <v>0</v>
      </c>
      <c r="O68">
        <v>0</v>
      </c>
      <c r="P68">
        <v>0</v>
      </c>
      <c r="Q68">
        <v>0</v>
      </c>
      <c r="R68">
        <v>0</v>
      </c>
      <c r="S68">
        <v>0</v>
      </c>
      <c r="T68">
        <v>0</v>
      </c>
    </row>
    <row r="69" spans="1:21" s="53" customFormat="1" x14ac:dyDescent="0.25">
      <c r="A69" s="53" t="str">
        <f t="shared" si="0"/>
        <v>Scotland2015-16</v>
      </c>
      <c r="B69" s="54" t="s">
        <v>33</v>
      </c>
      <c r="C69" s="55" t="s">
        <v>270</v>
      </c>
      <c r="D69" s="56">
        <f t="shared" ref="D69:T69" si="2">SUM(D37:D68)</f>
        <v>1210</v>
      </c>
      <c r="E69" s="56">
        <f t="shared" si="2"/>
        <v>5177660.0500000007</v>
      </c>
      <c r="F69" s="56">
        <f t="shared" si="2"/>
        <v>378</v>
      </c>
      <c r="G69" s="56">
        <f t="shared" si="2"/>
        <v>576</v>
      </c>
      <c r="H69" s="56">
        <f t="shared" si="2"/>
        <v>10</v>
      </c>
      <c r="I69" s="56">
        <f t="shared" si="2"/>
        <v>1</v>
      </c>
      <c r="J69" s="56">
        <f t="shared" si="2"/>
        <v>25</v>
      </c>
      <c r="K69" s="56">
        <f t="shared" si="2"/>
        <v>3</v>
      </c>
      <c r="L69" s="56">
        <f t="shared" si="2"/>
        <v>24</v>
      </c>
      <c r="M69" s="56">
        <f t="shared" si="2"/>
        <v>6</v>
      </c>
      <c r="N69" s="56">
        <f t="shared" si="2"/>
        <v>6</v>
      </c>
      <c r="O69" s="56">
        <f t="shared" si="2"/>
        <v>156</v>
      </c>
      <c r="P69" s="56">
        <f t="shared" si="2"/>
        <v>0</v>
      </c>
      <c r="Q69" s="56">
        <f t="shared" si="2"/>
        <v>6</v>
      </c>
      <c r="R69" s="56">
        <f t="shared" si="2"/>
        <v>16</v>
      </c>
      <c r="S69" s="56">
        <f t="shared" si="2"/>
        <v>3</v>
      </c>
      <c r="T69" s="56">
        <f t="shared" si="2"/>
        <v>1210</v>
      </c>
    </row>
    <row r="70" spans="1:21" x14ac:dyDescent="0.25">
      <c r="A70" t="str">
        <f t="shared" ref="A70:A102" si="3">B70&amp;C70</f>
        <v>Aberdeen City2016-17</v>
      </c>
      <c r="B70" t="s">
        <v>1</v>
      </c>
      <c r="C70" s="14" t="s">
        <v>276</v>
      </c>
      <c r="D70">
        <v>87</v>
      </c>
      <c r="E70">
        <v>154700</v>
      </c>
      <c r="F70">
        <v>0</v>
      </c>
      <c r="G70">
        <v>87</v>
      </c>
      <c r="H70">
        <v>0</v>
      </c>
      <c r="I70">
        <v>0</v>
      </c>
      <c r="J70">
        <v>0</v>
      </c>
      <c r="K70">
        <v>0</v>
      </c>
      <c r="L70">
        <v>0</v>
      </c>
      <c r="M70">
        <v>0</v>
      </c>
      <c r="N70">
        <v>0</v>
      </c>
      <c r="O70">
        <v>0</v>
      </c>
      <c r="P70">
        <v>0</v>
      </c>
      <c r="Q70">
        <v>0</v>
      </c>
      <c r="R70">
        <v>0</v>
      </c>
      <c r="S70">
        <v>0</v>
      </c>
      <c r="T70">
        <v>87</v>
      </c>
      <c r="U70">
        <v>0</v>
      </c>
    </row>
    <row r="71" spans="1:21" x14ac:dyDescent="0.25">
      <c r="A71" t="str">
        <f t="shared" si="3"/>
        <v>Aberdeenshire2016-17</v>
      </c>
      <c r="B71" t="s">
        <v>2</v>
      </c>
      <c r="C71" s="14" t="s">
        <v>276</v>
      </c>
      <c r="D71">
        <v>7</v>
      </c>
      <c r="E71">
        <v>0</v>
      </c>
      <c r="F71">
        <v>2</v>
      </c>
      <c r="G71">
        <v>2</v>
      </c>
      <c r="H71">
        <v>1</v>
      </c>
      <c r="I71">
        <v>0</v>
      </c>
      <c r="J71">
        <v>1</v>
      </c>
      <c r="K71">
        <v>0</v>
      </c>
      <c r="L71">
        <v>0</v>
      </c>
      <c r="M71">
        <v>1</v>
      </c>
      <c r="N71">
        <v>0</v>
      </c>
      <c r="O71">
        <v>0</v>
      </c>
      <c r="P71">
        <v>0</v>
      </c>
      <c r="Q71">
        <v>0</v>
      </c>
      <c r="R71">
        <v>0</v>
      </c>
      <c r="S71">
        <v>0</v>
      </c>
      <c r="T71">
        <v>7</v>
      </c>
      <c r="U71">
        <v>0</v>
      </c>
    </row>
    <row r="72" spans="1:21" x14ac:dyDescent="0.25">
      <c r="A72" t="str">
        <f t="shared" si="3"/>
        <v>Angus2016-17</v>
      </c>
      <c r="B72" t="s">
        <v>3</v>
      </c>
      <c r="C72" s="14" t="s">
        <v>276</v>
      </c>
      <c r="D72">
        <v>0</v>
      </c>
      <c r="E72">
        <v>0</v>
      </c>
      <c r="F72">
        <v>0</v>
      </c>
      <c r="G72">
        <v>0</v>
      </c>
      <c r="H72">
        <v>0</v>
      </c>
      <c r="I72">
        <v>0</v>
      </c>
      <c r="J72">
        <v>0</v>
      </c>
      <c r="K72">
        <v>0</v>
      </c>
      <c r="L72">
        <v>0</v>
      </c>
      <c r="M72">
        <v>0</v>
      </c>
      <c r="N72">
        <v>0</v>
      </c>
      <c r="O72">
        <v>0</v>
      </c>
      <c r="P72">
        <v>0</v>
      </c>
      <c r="Q72">
        <v>0</v>
      </c>
      <c r="R72">
        <v>0</v>
      </c>
      <c r="S72">
        <v>0</v>
      </c>
      <c r="T72">
        <v>0</v>
      </c>
      <c r="U72" t="s">
        <v>277</v>
      </c>
    </row>
    <row r="73" spans="1:21" x14ac:dyDescent="0.25">
      <c r="A73" t="str">
        <f t="shared" si="3"/>
        <v>Argyll &amp; Bute2016-17</v>
      </c>
      <c r="B73" t="s">
        <v>4</v>
      </c>
      <c r="C73" s="14" t="s">
        <v>276</v>
      </c>
      <c r="D73">
        <v>0</v>
      </c>
      <c r="E73">
        <v>0</v>
      </c>
      <c r="F73">
        <v>0</v>
      </c>
      <c r="G73">
        <v>0</v>
      </c>
      <c r="H73">
        <v>0</v>
      </c>
      <c r="I73">
        <v>0</v>
      </c>
      <c r="J73">
        <v>0</v>
      </c>
      <c r="K73">
        <v>0</v>
      </c>
      <c r="L73">
        <v>0</v>
      </c>
      <c r="M73">
        <v>0</v>
      </c>
      <c r="N73">
        <v>0</v>
      </c>
      <c r="O73">
        <v>0</v>
      </c>
      <c r="P73">
        <v>0</v>
      </c>
      <c r="Q73">
        <v>0</v>
      </c>
      <c r="R73">
        <v>0</v>
      </c>
      <c r="S73">
        <v>0</v>
      </c>
      <c r="T73">
        <v>0</v>
      </c>
      <c r="U73">
        <v>0</v>
      </c>
    </row>
    <row r="74" spans="1:21" x14ac:dyDescent="0.25">
      <c r="A74" t="str">
        <f t="shared" si="3"/>
        <v>Clackmannanshire2016-17</v>
      </c>
      <c r="B74" t="s">
        <v>5</v>
      </c>
      <c r="C74" s="14" t="s">
        <v>276</v>
      </c>
      <c r="D74">
        <v>0</v>
      </c>
      <c r="E74">
        <v>0</v>
      </c>
      <c r="F74">
        <v>0</v>
      </c>
      <c r="G74">
        <v>0</v>
      </c>
      <c r="H74">
        <v>0</v>
      </c>
      <c r="I74">
        <v>0</v>
      </c>
      <c r="J74">
        <v>0</v>
      </c>
      <c r="K74">
        <v>0</v>
      </c>
      <c r="L74">
        <v>0</v>
      </c>
      <c r="M74">
        <v>0</v>
      </c>
      <c r="N74">
        <v>0</v>
      </c>
      <c r="O74">
        <v>0</v>
      </c>
      <c r="P74">
        <v>0</v>
      </c>
      <c r="Q74">
        <v>0</v>
      </c>
      <c r="R74">
        <v>0</v>
      </c>
      <c r="S74">
        <v>0</v>
      </c>
      <c r="T74">
        <v>0</v>
      </c>
      <c r="U74">
        <v>0</v>
      </c>
    </row>
    <row r="75" spans="1:21" x14ac:dyDescent="0.25">
      <c r="A75" t="str">
        <f t="shared" si="3"/>
        <v>Dumfries &amp; Galloway2016-17</v>
      </c>
      <c r="B75" t="s">
        <v>6</v>
      </c>
      <c r="C75" s="14" t="s">
        <v>276</v>
      </c>
      <c r="D75">
        <v>76</v>
      </c>
      <c r="E75">
        <v>233447.93</v>
      </c>
      <c r="F75">
        <v>0</v>
      </c>
      <c r="G75">
        <v>74</v>
      </c>
      <c r="H75">
        <v>0</v>
      </c>
      <c r="I75">
        <v>0</v>
      </c>
      <c r="J75">
        <v>0</v>
      </c>
      <c r="K75">
        <v>0</v>
      </c>
      <c r="L75">
        <v>0</v>
      </c>
      <c r="M75">
        <v>0</v>
      </c>
      <c r="N75">
        <v>0</v>
      </c>
      <c r="O75">
        <v>1</v>
      </c>
      <c r="P75">
        <v>0</v>
      </c>
      <c r="Q75">
        <v>0</v>
      </c>
      <c r="R75">
        <v>1</v>
      </c>
      <c r="S75">
        <v>0</v>
      </c>
      <c r="T75">
        <v>76</v>
      </c>
      <c r="U75" t="s">
        <v>278</v>
      </c>
    </row>
    <row r="76" spans="1:21" x14ac:dyDescent="0.25">
      <c r="A76" t="str">
        <f t="shared" si="3"/>
        <v>Dundee City2016-17</v>
      </c>
      <c r="B76" t="s">
        <v>7</v>
      </c>
      <c r="C76" s="14" t="s">
        <v>276</v>
      </c>
      <c r="D76">
        <v>1</v>
      </c>
      <c r="E76">
        <v>1406</v>
      </c>
      <c r="F76">
        <v>0</v>
      </c>
      <c r="G76">
        <v>0</v>
      </c>
      <c r="H76">
        <v>0</v>
      </c>
      <c r="I76">
        <v>0</v>
      </c>
      <c r="J76">
        <v>0</v>
      </c>
      <c r="K76">
        <v>0</v>
      </c>
      <c r="L76">
        <v>0</v>
      </c>
      <c r="M76">
        <v>0</v>
      </c>
      <c r="N76">
        <v>0</v>
      </c>
      <c r="O76">
        <v>1</v>
      </c>
      <c r="P76">
        <v>0</v>
      </c>
      <c r="Q76">
        <v>0</v>
      </c>
      <c r="R76">
        <v>0</v>
      </c>
      <c r="S76">
        <v>0</v>
      </c>
      <c r="T76">
        <v>1</v>
      </c>
      <c r="U76">
        <v>0</v>
      </c>
    </row>
    <row r="77" spans="1:21" x14ac:dyDescent="0.25">
      <c r="A77" t="str">
        <f t="shared" si="3"/>
        <v>East Ayrshire2016-17</v>
      </c>
      <c r="B77" t="s">
        <v>8</v>
      </c>
      <c r="C77" s="14" t="s">
        <v>276</v>
      </c>
      <c r="D77">
        <v>0</v>
      </c>
      <c r="E77">
        <v>0</v>
      </c>
      <c r="F77">
        <v>0</v>
      </c>
      <c r="G77">
        <v>0</v>
      </c>
      <c r="H77">
        <v>0</v>
      </c>
      <c r="I77">
        <v>0</v>
      </c>
      <c r="J77">
        <v>0</v>
      </c>
      <c r="K77">
        <v>0</v>
      </c>
      <c r="L77">
        <v>0</v>
      </c>
      <c r="M77">
        <v>0</v>
      </c>
      <c r="N77">
        <v>0</v>
      </c>
      <c r="O77">
        <v>0</v>
      </c>
      <c r="P77">
        <v>0</v>
      </c>
      <c r="Q77">
        <v>0</v>
      </c>
      <c r="R77">
        <v>0</v>
      </c>
      <c r="S77">
        <v>0</v>
      </c>
      <c r="T77">
        <v>0</v>
      </c>
      <c r="U77">
        <v>0</v>
      </c>
    </row>
    <row r="78" spans="1:21" x14ac:dyDescent="0.25">
      <c r="A78" t="str">
        <f t="shared" si="3"/>
        <v>East Dunbartonshire2016-17</v>
      </c>
      <c r="B78" t="s">
        <v>9</v>
      </c>
      <c r="C78" s="14" t="s">
        <v>276</v>
      </c>
      <c r="D78">
        <v>0</v>
      </c>
      <c r="E78">
        <v>0</v>
      </c>
      <c r="F78">
        <v>0</v>
      </c>
      <c r="G78">
        <v>0</v>
      </c>
      <c r="H78">
        <v>0</v>
      </c>
      <c r="I78">
        <v>0</v>
      </c>
      <c r="J78">
        <v>0</v>
      </c>
      <c r="K78">
        <v>0</v>
      </c>
      <c r="L78">
        <v>0</v>
      </c>
      <c r="M78">
        <v>0</v>
      </c>
      <c r="N78">
        <v>0</v>
      </c>
      <c r="O78">
        <v>0</v>
      </c>
      <c r="P78">
        <v>0</v>
      </c>
      <c r="Q78">
        <v>0</v>
      </c>
      <c r="R78">
        <v>0</v>
      </c>
      <c r="S78">
        <v>0</v>
      </c>
      <c r="T78">
        <v>0</v>
      </c>
      <c r="U78">
        <v>0</v>
      </c>
    </row>
    <row r="79" spans="1:21" x14ac:dyDescent="0.25">
      <c r="A79" t="str">
        <f t="shared" si="3"/>
        <v>East Lothian2016-17</v>
      </c>
      <c r="B79" t="s">
        <v>10</v>
      </c>
      <c r="C79" s="14" t="s">
        <v>276</v>
      </c>
      <c r="D79">
        <v>0</v>
      </c>
      <c r="E79">
        <v>0</v>
      </c>
      <c r="F79">
        <v>0</v>
      </c>
      <c r="G79">
        <v>0</v>
      </c>
      <c r="H79">
        <v>0</v>
      </c>
      <c r="I79">
        <v>0</v>
      </c>
      <c r="J79">
        <v>0</v>
      </c>
      <c r="K79">
        <v>0</v>
      </c>
      <c r="L79">
        <v>0</v>
      </c>
      <c r="M79">
        <v>0</v>
      </c>
      <c r="N79">
        <v>0</v>
      </c>
      <c r="O79">
        <v>0</v>
      </c>
      <c r="P79">
        <v>0</v>
      </c>
      <c r="Q79">
        <v>0</v>
      </c>
      <c r="R79">
        <v>0</v>
      </c>
      <c r="S79">
        <v>0</v>
      </c>
      <c r="T79">
        <v>0</v>
      </c>
      <c r="U79" t="s">
        <v>279</v>
      </c>
    </row>
    <row r="80" spans="1:21" x14ac:dyDescent="0.25">
      <c r="A80" t="str">
        <f t="shared" si="3"/>
        <v>East Renfrewshire2016-17</v>
      </c>
      <c r="B80" t="s">
        <v>11</v>
      </c>
      <c r="C80" s="14" t="s">
        <v>276</v>
      </c>
      <c r="D80">
        <v>0</v>
      </c>
      <c r="E80">
        <v>0</v>
      </c>
      <c r="F80">
        <v>0</v>
      </c>
      <c r="G80">
        <v>0</v>
      </c>
      <c r="H80">
        <v>0</v>
      </c>
      <c r="I80">
        <v>0</v>
      </c>
      <c r="J80">
        <v>0</v>
      </c>
      <c r="K80">
        <v>0</v>
      </c>
      <c r="L80">
        <v>0</v>
      </c>
      <c r="M80">
        <v>0</v>
      </c>
      <c r="N80">
        <v>0</v>
      </c>
      <c r="O80">
        <v>0</v>
      </c>
      <c r="P80">
        <v>0</v>
      </c>
      <c r="Q80">
        <v>0</v>
      </c>
      <c r="R80">
        <v>0</v>
      </c>
      <c r="S80">
        <v>0</v>
      </c>
      <c r="T80">
        <v>0</v>
      </c>
      <c r="U80">
        <v>0</v>
      </c>
    </row>
    <row r="81" spans="1:21" x14ac:dyDescent="0.25">
      <c r="A81" t="str">
        <f t="shared" si="3"/>
        <v>Edinburgh, City of2016-17</v>
      </c>
      <c r="B81" t="s">
        <v>12</v>
      </c>
      <c r="C81" s="14" t="s">
        <v>276</v>
      </c>
      <c r="D81">
        <v>0</v>
      </c>
      <c r="E81">
        <v>0</v>
      </c>
      <c r="F81">
        <v>0</v>
      </c>
      <c r="G81">
        <v>0</v>
      </c>
      <c r="H81">
        <v>0</v>
      </c>
      <c r="I81">
        <v>0</v>
      </c>
      <c r="J81">
        <v>0</v>
      </c>
      <c r="K81">
        <v>0</v>
      </c>
      <c r="L81">
        <v>0</v>
      </c>
      <c r="M81">
        <v>0</v>
      </c>
      <c r="N81">
        <v>0</v>
      </c>
      <c r="O81">
        <v>0</v>
      </c>
      <c r="P81">
        <v>0</v>
      </c>
      <c r="Q81">
        <v>0</v>
      </c>
      <c r="R81">
        <v>0</v>
      </c>
      <c r="S81">
        <v>0</v>
      </c>
      <c r="T81">
        <v>0</v>
      </c>
      <c r="U81">
        <v>0</v>
      </c>
    </row>
    <row r="82" spans="1:21" x14ac:dyDescent="0.25">
      <c r="A82" t="str">
        <f t="shared" si="3"/>
        <v>Falkirk2016-17</v>
      </c>
      <c r="B82" t="s">
        <v>14</v>
      </c>
      <c r="C82" s="14" t="s">
        <v>276</v>
      </c>
      <c r="D82">
        <v>0</v>
      </c>
      <c r="E82">
        <v>0</v>
      </c>
      <c r="F82">
        <v>0</v>
      </c>
      <c r="G82">
        <v>0</v>
      </c>
      <c r="H82">
        <v>0</v>
      </c>
      <c r="I82">
        <v>0</v>
      </c>
      <c r="J82">
        <v>0</v>
      </c>
      <c r="K82">
        <v>0</v>
      </c>
      <c r="L82">
        <v>0</v>
      </c>
      <c r="M82">
        <v>0</v>
      </c>
      <c r="N82">
        <v>0</v>
      </c>
      <c r="O82">
        <v>0</v>
      </c>
      <c r="P82">
        <v>0</v>
      </c>
      <c r="Q82">
        <v>0</v>
      </c>
      <c r="R82">
        <v>0</v>
      </c>
      <c r="S82">
        <v>0</v>
      </c>
      <c r="T82">
        <v>0</v>
      </c>
      <c r="U82" t="s">
        <v>280</v>
      </c>
    </row>
    <row r="83" spans="1:21" x14ac:dyDescent="0.25">
      <c r="A83" t="str">
        <f t="shared" si="3"/>
        <v>Fife2016-17</v>
      </c>
      <c r="B83" t="s">
        <v>15</v>
      </c>
      <c r="C83" s="14" t="s">
        <v>276</v>
      </c>
      <c r="D83">
        <v>134</v>
      </c>
      <c r="E83">
        <v>31390</v>
      </c>
      <c r="F83">
        <v>0</v>
      </c>
      <c r="G83">
        <v>16</v>
      </c>
      <c r="H83">
        <v>1</v>
      </c>
      <c r="I83">
        <v>0</v>
      </c>
      <c r="J83">
        <v>10</v>
      </c>
      <c r="K83">
        <v>0</v>
      </c>
      <c r="L83">
        <v>0</v>
      </c>
      <c r="M83">
        <v>0</v>
      </c>
      <c r="N83">
        <v>2</v>
      </c>
      <c r="O83">
        <v>104</v>
      </c>
      <c r="P83">
        <v>0</v>
      </c>
      <c r="Q83">
        <v>0</v>
      </c>
      <c r="R83">
        <v>0</v>
      </c>
      <c r="S83">
        <v>1</v>
      </c>
      <c r="T83">
        <v>134</v>
      </c>
      <c r="U83">
        <v>0</v>
      </c>
    </row>
    <row r="84" spans="1:21" x14ac:dyDescent="0.25">
      <c r="A84" t="str">
        <f t="shared" si="3"/>
        <v>Glasgow City2016-17</v>
      </c>
      <c r="B84" t="s">
        <v>16</v>
      </c>
      <c r="C84" s="14" t="s">
        <v>276</v>
      </c>
      <c r="D84">
        <v>748</v>
      </c>
      <c r="E84">
        <v>4595071.6100000003</v>
      </c>
      <c r="F84">
        <v>16</v>
      </c>
      <c r="G84">
        <v>711</v>
      </c>
      <c r="H84">
        <v>0</v>
      </c>
      <c r="I84">
        <v>0</v>
      </c>
      <c r="J84">
        <v>0</v>
      </c>
      <c r="K84">
        <v>0</v>
      </c>
      <c r="L84">
        <v>0</v>
      </c>
      <c r="M84">
        <v>0</v>
      </c>
      <c r="N84">
        <v>0</v>
      </c>
      <c r="O84">
        <v>21</v>
      </c>
      <c r="P84">
        <v>0</v>
      </c>
      <c r="Q84">
        <v>0</v>
      </c>
      <c r="R84">
        <v>0</v>
      </c>
      <c r="S84">
        <v>0</v>
      </c>
      <c r="T84">
        <v>748</v>
      </c>
      <c r="U84" t="s">
        <v>281</v>
      </c>
    </row>
    <row r="85" spans="1:21" x14ac:dyDescent="0.25">
      <c r="A85" t="str">
        <f t="shared" si="3"/>
        <v>Highland2016-17</v>
      </c>
      <c r="B85" t="s">
        <v>17</v>
      </c>
      <c r="C85" s="14" t="s">
        <v>276</v>
      </c>
      <c r="D85">
        <v>25</v>
      </c>
      <c r="E85">
        <v>186598.39999999999</v>
      </c>
      <c r="F85">
        <v>1</v>
      </c>
      <c r="G85">
        <v>23</v>
      </c>
      <c r="H85">
        <v>0</v>
      </c>
      <c r="I85">
        <v>0</v>
      </c>
      <c r="J85">
        <v>0</v>
      </c>
      <c r="K85">
        <v>0</v>
      </c>
      <c r="L85">
        <v>1</v>
      </c>
      <c r="M85">
        <v>0</v>
      </c>
      <c r="N85">
        <v>0</v>
      </c>
      <c r="O85">
        <v>0</v>
      </c>
      <c r="P85">
        <v>0</v>
      </c>
      <c r="Q85">
        <v>0</v>
      </c>
      <c r="R85">
        <v>0</v>
      </c>
      <c r="S85">
        <v>0</v>
      </c>
      <c r="T85">
        <v>25</v>
      </c>
      <c r="U85">
        <v>0</v>
      </c>
    </row>
    <row r="86" spans="1:21" x14ac:dyDescent="0.25">
      <c r="A86" t="str">
        <f t="shared" si="3"/>
        <v>Inverclyde2016-17</v>
      </c>
      <c r="B86" t="s">
        <v>18</v>
      </c>
      <c r="C86" s="14" t="s">
        <v>276</v>
      </c>
      <c r="D86">
        <v>0</v>
      </c>
      <c r="E86">
        <v>0</v>
      </c>
      <c r="F86">
        <v>0</v>
      </c>
      <c r="G86">
        <v>0</v>
      </c>
      <c r="H86">
        <v>0</v>
      </c>
      <c r="I86">
        <v>0</v>
      </c>
      <c r="J86">
        <v>0</v>
      </c>
      <c r="K86">
        <v>0</v>
      </c>
      <c r="L86">
        <v>0</v>
      </c>
      <c r="M86">
        <v>0</v>
      </c>
      <c r="N86">
        <v>0</v>
      </c>
      <c r="O86">
        <v>0</v>
      </c>
      <c r="P86">
        <v>0</v>
      </c>
      <c r="Q86">
        <v>0</v>
      </c>
      <c r="R86">
        <v>0</v>
      </c>
      <c r="S86">
        <v>0</v>
      </c>
      <c r="T86">
        <v>0</v>
      </c>
      <c r="U86">
        <v>0</v>
      </c>
    </row>
    <row r="87" spans="1:21" x14ac:dyDescent="0.25">
      <c r="A87" t="str">
        <f t="shared" si="3"/>
        <v>Midlothian2016-17</v>
      </c>
      <c r="B87" t="s">
        <v>19</v>
      </c>
      <c r="C87" s="14" t="s">
        <v>276</v>
      </c>
      <c r="D87">
        <v>6</v>
      </c>
      <c r="E87">
        <v>20957</v>
      </c>
      <c r="F87">
        <v>0</v>
      </c>
      <c r="G87">
        <v>1</v>
      </c>
      <c r="H87">
        <v>0</v>
      </c>
      <c r="I87">
        <v>0</v>
      </c>
      <c r="J87">
        <v>5</v>
      </c>
      <c r="K87">
        <v>0</v>
      </c>
      <c r="L87">
        <v>0</v>
      </c>
      <c r="M87">
        <v>0</v>
      </c>
      <c r="N87">
        <v>0</v>
      </c>
      <c r="O87">
        <v>0</v>
      </c>
      <c r="P87">
        <v>0</v>
      </c>
      <c r="Q87">
        <v>0</v>
      </c>
      <c r="R87">
        <v>0</v>
      </c>
      <c r="S87">
        <v>0</v>
      </c>
      <c r="T87">
        <v>6</v>
      </c>
      <c r="U87">
        <v>0</v>
      </c>
    </row>
    <row r="88" spans="1:21" x14ac:dyDescent="0.25">
      <c r="A88" t="str">
        <f t="shared" si="3"/>
        <v>Moray2016-17</v>
      </c>
      <c r="B88" t="s">
        <v>20</v>
      </c>
      <c r="C88" s="14" t="s">
        <v>276</v>
      </c>
      <c r="D88">
        <v>0</v>
      </c>
      <c r="E88">
        <v>0</v>
      </c>
      <c r="F88">
        <v>0</v>
      </c>
      <c r="G88">
        <v>0</v>
      </c>
      <c r="H88">
        <v>0</v>
      </c>
      <c r="I88">
        <v>0</v>
      </c>
      <c r="J88">
        <v>0</v>
      </c>
      <c r="K88">
        <v>0</v>
      </c>
      <c r="L88">
        <v>0</v>
      </c>
      <c r="M88">
        <v>0</v>
      </c>
      <c r="N88">
        <v>0</v>
      </c>
      <c r="O88">
        <v>0</v>
      </c>
      <c r="P88">
        <v>0</v>
      </c>
      <c r="Q88">
        <v>0</v>
      </c>
      <c r="R88">
        <v>0</v>
      </c>
      <c r="S88">
        <v>0</v>
      </c>
      <c r="T88">
        <v>0</v>
      </c>
      <c r="U88">
        <v>0</v>
      </c>
    </row>
    <row r="89" spans="1:21" x14ac:dyDescent="0.25">
      <c r="A89" t="str">
        <f t="shared" si="3"/>
        <v>Na h-Eileanan Siar2016-17</v>
      </c>
      <c r="B89" t="s">
        <v>269</v>
      </c>
      <c r="C89" s="14" t="s">
        <v>276</v>
      </c>
      <c r="D89">
        <v>8</v>
      </c>
      <c r="E89">
        <v>106000</v>
      </c>
      <c r="F89">
        <v>0</v>
      </c>
      <c r="G89">
        <v>4</v>
      </c>
      <c r="H89">
        <v>0</v>
      </c>
      <c r="I89">
        <v>4</v>
      </c>
      <c r="J89">
        <v>0</v>
      </c>
      <c r="K89">
        <v>0</v>
      </c>
      <c r="L89">
        <v>0</v>
      </c>
      <c r="M89">
        <v>0</v>
      </c>
      <c r="N89">
        <v>0</v>
      </c>
      <c r="O89">
        <v>0</v>
      </c>
      <c r="P89">
        <v>0</v>
      </c>
      <c r="Q89">
        <v>0</v>
      </c>
      <c r="R89">
        <v>0</v>
      </c>
      <c r="S89">
        <v>0</v>
      </c>
      <c r="T89">
        <v>8</v>
      </c>
      <c r="U89">
        <v>0</v>
      </c>
    </row>
    <row r="90" spans="1:21" x14ac:dyDescent="0.25">
      <c r="A90" t="str">
        <f t="shared" si="3"/>
        <v>North Ayrshire2016-17</v>
      </c>
      <c r="B90" t="s">
        <v>21</v>
      </c>
      <c r="C90" s="14" t="s">
        <v>276</v>
      </c>
      <c r="D90">
        <v>34</v>
      </c>
      <c r="E90">
        <v>0</v>
      </c>
      <c r="F90">
        <v>0</v>
      </c>
      <c r="G90">
        <v>2</v>
      </c>
      <c r="H90">
        <v>9</v>
      </c>
      <c r="I90">
        <v>1</v>
      </c>
      <c r="J90">
        <v>1</v>
      </c>
      <c r="K90">
        <v>0</v>
      </c>
      <c r="L90">
        <v>1</v>
      </c>
      <c r="M90">
        <v>0</v>
      </c>
      <c r="N90">
        <v>2</v>
      </c>
      <c r="O90">
        <v>18</v>
      </c>
      <c r="P90">
        <v>0</v>
      </c>
      <c r="Q90">
        <v>0</v>
      </c>
      <c r="R90">
        <v>0</v>
      </c>
      <c r="S90">
        <v>0</v>
      </c>
      <c r="T90">
        <v>34</v>
      </c>
      <c r="U90">
        <v>0</v>
      </c>
    </row>
    <row r="91" spans="1:21" x14ac:dyDescent="0.25">
      <c r="A91" t="str">
        <f t="shared" si="3"/>
        <v>North Lanarkshire2016-17</v>
      </c>
      <c r="B91" t="s">
        <v>22</v>
      </c>
      <c r="C91" s="14" t="s">
        <v>276</v>
      </c>
      <c r="D91">
        <v>24</v>
      </c>
      <c r="E91">
        <v>52635</v>
      </c>
      <c r="F91">
        <v>0</v>
      </c>
      <c r="G91">
        <v>24</v>
      </c>
      <c r="H91">
        <v>0</v>
      </c>
      <c r="I91">
        <v>0</v>
      </c>
      <c r="J91">
        <v>0</v>
      </c>
      <c r="K91">
        <v>0</v>
      </c>
      <c r="L91">
        <v>0</v>
      </c>
      <c r="M91">
        <v>0</v>
      </c>
      <c r="N91">
        <v>0</v>
      </c>
      <c r="O91">
        <v>0</v>
      </c>
      <c r="P91">
        <v>0</v>
      </c>
      <c r="Q91">
        <v>0</v>
      </c>
      <c r="R91">
        <v>0</v>
      </c>
      <c r="S91">
        <v>0</v>
      </c>
      <c r="T91">
        <v>24</v>
      </c>
      <c r="U91" t="s">
        <v>282</v>
      </c>
    </row>
    <row r="92" spans="1:21" x14ac:dyDescent="0.25">
      <c r="A92" t="str">
        <f t="shared" si="3"/>
        <v>Orkney2016-17</v>
      </c>
      <c r="B92" t="s">
        <v>23</v>
      </c>
      <c r="C92" s="14" t="s">
        <v>276</v>
      </c>
      <c r="D92">
        <v>3</v>
      </c>
      <c r="E92">
        <v>5812</v>
      </c>
      <c r="F92">
        <v>0</v>
      </c>
      <c r="G92">
        <v>1</v>
      </c>
      <c r="H92">
        <v>0</v>
      </c>
      <c r="I92">
        <v>0</v>
      </c>
      <c r="J92">
        <v>2</v>
      </c>
      <c r="K92">
        <v>0</v>
      </c>
      <c r="L92">
        <v>0</v>
      </c>
      <c r="M92">
        <v>0</v>
      </c>
      <c r="N92">
        <v>0</v>
      </c>
      <c r="O92">
        <v>0</v>
      </c>
      <c r="P92">
        <v>0</v>
      </c>
      <c r="Q92">
        <v>0</v>
      </c>
      <c r="R92">
        <v>0</v>
      </c>
      <c r="S92">
        <v>0</v>
      </c>
      <c r="T92">
        <v>3</v>
      </c>
      <c r="U92">
        <v>6</v>
      </c>
    </row>
    <row r="93" spans="1:21" x14ac:dyDescent="0.25">
      <c r="A93" t="str">
        <f t="shared" si="3"/>
        <v>Perth &amp; Kinross2016-17</v>
      </c>
      <c r="B93" t="s">
        <v>24</v>
      </c>
      <c r="C93" s="14" t="s">
        <v>276</v>
      </c>
      <c r="D93">
        <v>0</v>
      </c>
      <c r="E93">
        <v>0</v>
      </c>
      <c r="F93">
        <v>0</v>
      </c>
      <c r="G93">
        <v>0</v>
      </c>
      <c r="H93">
        <v>0</v>
      </c>
      <c r="I93">
        <v>0</v>
      </c>
      <c r="J93">
        <v>0</v>
      </c>
      <c r="K93">
        <v>0</v>
      </c>
      <c r="L93">
        <v>0</v>
      </c>
      <c r="M93">
        <v>0</v>
      </c>
      <c r="N93">
        <v>0</v>
      </c>
      <c r="O93">
        <v>0</v>
      </c>
      <c r="P93">
        <v>0</v>
      </c>
      <c r="Q93">
        <v>0</v>
      </c>
      <c r="R93">
        <v>0</v>
      </c>
      <c r="S93">
        <v>0</v>
      </c>
      <c r="T93">
        <v>0</v>
      </c>
      <c r="U93">
        <v>0</v>
      </c>
    </row>
    <row r="94" spans="1:21" x14ac:dyDescent="0.25">
      <c r="A94" t="str">
        <f t="shared" si="3"/>
        <v>Renfrewshire2016-17</v>
      </c>
      <c r="B94" t="s">
        <v>25</v>
      </c>
      <c r="C94" s="14" t="s">
        <v>276</v>
      </c>
      <c r="D94">
        <v>0</v>
      </c>
      <c r="E94">
        <v>0</v>
      </c>
      <c r="F94">
        <v>0</v>
      </c>
      <c r="G94">
        <v>0</v>
      </c>
      <c r="H94">
        <v>0</v>
      </c>
      <c r="I94">
        <v>0</v>
      </c>
      <c r="J94">
        <v>0</v>
      </c>
      <c r="K94">
        <v>0</v>
      </c>
      <c r="L94">
        <v>0</v>
      </c>
      <c r="M94">
        <v>0</v>
      </c>
      <c r="N94">
        <v>0</v>
      </c>
      <c r="O94">
        <v>0</v>
      </c>
      <c r="P94">
        <v>0</v>
      </c>
      <c r="Q94">
        <v>0</v>
      </c>
      <c r="R94">
        <v>0</v>
      </c>
      <c r="S94">
        <v>0</v>
      </c>
      <c r="T94">
        <v>0</v>
      </c>
      <c r="U94">
        <v>0</v>
      </c>
    </row>
    <row r="95" spans="1:21" x14ac:dyDescent="0.25">
      <c r="A95" t="str">
        <f t="shared" si="3"/>
        <v>Scottish Borders, The2016-17</v>
      </c>
      <c r="B95" t="s">
        <v>26</v>
      </c>
      <c r="C95" s="14" t="s">
        <v>276</v>
      </c>
      <c r="D95">
        <v>25</v>
      </c>
      <c r="E95">
        <v>0</v>
      </c>
      <c r="F95">
        <v>10</v>
      </c>
      <c r="G95">
        <v>15</v>
      </c>
      <c r="H95">
        <v>0</v>
      </c>
      <c r="I95">
        <v>0</v>
      </c>
      <c r="J95">
        <v>0</v>
      </c>
      <c r="K95">
        <v>0</v>
      </c>
      <c r="L95">
        <v>0</v>
      </c>
      <c r="M95">
        <v>0</v>
      </c>
      <c r="N95">
        <v>0</v>
      </c>
      <c r="O95">
        <v>0</v>
      </c>
      <c r="P95">
        <v>0</v>
      </c>
      <c r="Q95">
        <v>0</v>
      </c>
      <c r="R95">
        <v>0</v>
      </c>
      <c r="S95">
        <v>0</v>
      </c>
      <c r="T95">
        <v>25</v>
      </c>
      <c r="U95" t="s">
        <v>283</v>
      </c>
    </row>
    <row r="96" spans="1:21" x14ac:dyDescent="0.25">
      <c r="A96" t="str">
        <f t="shared" si="3"/>
        <v>Shetland2016-17</v>
      </c>
      <c r="B96" t="s">
        <v>27</v>
      </c>
      <c r="C96" s="14" t="s">
        <v>276</v>
      </c>
      <c r="D96">
        <v>0</v>
      </c>
      <c r="E96">
        <v>0</v>
      </c>
      <c r="F96">
        <v>0</v>
      </c>
      <c r="G96">
        <v>0</v>
      </c>
      <c r="H96">
        <v>0</v>
      </c>
      <c r="I96">
        <v>0</v>
      </c>
      <c r="J96">
        <v>0</v>
      </c>
      <c r="K96">
        <v>0</v>
      </c>
      <c r="L96">
        <v>0</v>
      </c>
      <c r="M96">
        <v>0</v>
      </c>
      <c r="N96">
        <v>0</v>
      </c>
      <c r="O96">
        <v>0</v>
      </c>
      <c r="P96">
        <v>0</v>
      </c>
      <c r="Q96">
        <v>0</v>
      </c>
      <c r="R96">
        <v>0</v>
      </c>
      <c r="S96">
        <v>0</v>
      </c>
      <c r="T96">
        <v>0</v>
      </c>
      <c r="U96">
        <v>0</v>
      </c>
    </row>
    <row r="97" spans="1:21" x14ac:dyDescent="0.25">
      <c r="A97" t="str">
        <f t="shared" si="3"/>
        <v>South Ayrshire2016-17</v>
      </c>
      <c r="B97" t="s">
        <v>28</v>
      </c>
      <c r="C97" s="14" t="s">
        <v>276</v>
      </c>
      <c r="D97">
        <v>6</v>
      </c>
      <c r="E97">
        <v>14946</v>
      </c>
      <c r="F97">
        <v>0</v>
      </c>
      <c r="G97">
        <v>5</v>
      </c>
      <c r="H97">
        <v>0</v>
      </c>
      <c r="I97">
        <v>0</v>
      </c>
      <c r="J97">
        <v>1</v>
      </c>
      <c r="K97">
        <v>0</v>
      </c>
      <c r="L97">
        <v>0</v>
      </c>
      <c r="M97">
        <v>0</v>
      </c>
      <c r="N97">
        <v>0</v>
      </c>
      <c r="O97">
        <v>0</v>
      </c>
      <c r="P97">
        <v>0</v>
      </c>
      <c r="Q97">
        <v>0</v>
      </c>
      <c r="R97">
        <v>0</v>
      </c>
      <c r="S97">
        <v>0</v>
      </c>
      <c r="T97">
        <v>6</v>
      </c>
      <c r="U97">
        <v>0</v>
      </c>
    </row>
    <row r="98" spans="1:21" x14ac:dyDescent="0.25">
      <c r="A98" t="str">
        <f t="shared" si="3"/>
        <v>South Lanarkshire2016-17</v>
      </c>
      <c r="B98" t="s">
        <v>29</v>
      </c>
      <c r="C98" s="14" t="s">
        <v>276</v>
      </c>
      <c r="D98">
        <v>13</v>
      </c>
      <c r="E98">
        <v>19300.54</v>
      </c>
      <c r="F98">
        <v>7</v>
      </c>
      <c r="G98">
        <v>0</v>
      </c>
      <c r="H98">
        <v>0</v>
      </c>
      <c r="I98">
        <v>0</v>
      </c>
      <c r="J98">
        <v>6</v>
      </c>
      <c r="K98">
        <v>0</v>
      </c>
      <c r="L98">
        <v>0</v>
      </c>
      <c r="M98">
        <v>0</v>
      </c>
      <c r="N98">
        <v>0</v>
      </c>
      <c r="O98">
        <v>0</v>
      </c>
      <c r="P98">
        <v>0</v>
      </c>
      <c r="Q98">
        <v>0</v>
      </c>
      <c r="R98">
        <v>0</v>
      </c>
      <c r="S98">
        <v>0</v>
      </c>
      <c r="T98">
        <v>13</v>
      </c>
      <c r="U98">
        <v>0</v>
      </c>
    </row>
    <row r="99" spans="1:21" x14ac:dyDescent="0.25">
      <c r="A99" t="str">
        <f t="shared" si="3"/>
        <v>Stirling2016-17</v>
      </c>
      <c r="B99" t="s">
        <v>30</v>
      </c>
      <c r="C99" s="14" t="s">
        <v>276</v>
      </c>
      <c r="D99">
        <v>0</v>
      </c>
      <c r="E99">
        <v>0</v>
      </c>
      <c r="F99">
        <v>0</v>
      </c>
      <c r="G99">
        <v>0</v>
      </c>
      <c r="H99">
        <v>0</v>
      </c>
      <c r="I99">
        <v>0</v>
      </c>
      <c r="J99">
        <v>0</v>
      </c>
      <c r="K99">
        <v>0</v>
      </c>
      <c r="L99">
        <v>0</v>
      </c>
      <c r="M99">
        <v>0</v>
      </c>
      <c r="N99">
        <v>0</v>
      </c>
      <c r="O99">
        <v>0</v>
      </c>
      <c r="P99">
        <v>0</v>
      </c>
      <c r="Q99">
        <v>0</v>
      </c>
      <c r="R99">
        <v>0</v>
      </c>
      <c r="S99">
        <v>0</v>
      </c>
      <c r="T99">
        <v>0</v>
      </c>
      <c r="U99">
        <v>0</v>
      </c>
    </row>
    <row r="100" spans="1:21" x14ac:dyDescent="0.25">
      <c r="A100" t="str">
        <f t="shared" si="3"/>
        <v>West Dunbartonshire2016-17</v>
      </c>
      <c r="B100" t="s">
        <v>31</v>
      </c>
      <c r="C100" s="14" t="s">
        <v>276</v>
      </c>
      <c r="D100">
        <v>0</v>
      </c>
      <c r="E100">
        <v>0</v>
      </c>
      <c r="F100">
        <v>0</v>
      </c>
      <c r="G100">
        <v>0</v>
      </c>
      <c r="H100">
        <v>0</v>
      </c>
      <c r="I100">
        <v>0</v>
      </c>
      <c r="J100">
        <v>0</v>
      </c>
      <c r="K100">
        <v>0</v>
      </c>
      <c r="L100">
        <v>0</v>
      </c>
      <c r="M100">
        <v>0</v>
      </c>
      <c r="N100">
        <v>0</v>
      </c>
      <c r="O100">
        <v>0</v>
      </c>
      <c r="P100">
        <v>0</v>
      </c>
      <c r="Q100">
        <v>0</v>
      </c>
      <c r="R100">
        <v>0</v>
      </c>
      <c r="S100">
        <v>0</v>
      </c>
      <c r="T100">
        <v>0</v>
      </c>
      <c r="U100">
        <v>0</v>
      </c>
    </row>
    <row r="101" spans="1:21" x14ac:dyDescent="0.25">
      <c r="A101" t="str">
        <f t="shared" si="3"/>
        <v>West Lothian2016-17</v>
      </c>
      <c r="B101" t="s">
        <v>32</v>
      </c>
      <c r="C101" s="14" t="s">
        <v>276</v>
      </c>
      <c r="D101">
        <v>0</v>
      </c>
      <c r="E101">
        <v>0</v>
      </c>
      <c r="F101">
        <v>0</v>
      </c>
      <c r="G101">
        <v>0</v>
      </c>
      <c r="H101">
        <v>0</v>
      </c>
      <c r="I101">
        <v>0</v>
      </c>
      <c r="J101">
        <v>0</v>
      </c>
      <c r="K101">
        <v>0</v>
      </c>
      <c r="L101">
        <v>0</v>
      </c>
      <c r="M101">
        <v>0</v>
      </c>
      <c r="N101">
        <v>0</v>
      </c>
      <c r="O101">
        <v>0</v>
      </c>
      <c r="P101">
        <v>0</v>
      </c>
      <c r="Q101">
        <v>0</v>
      </c>
      <c r="R101">
        <v>0</v>
      </c>
      <c r="S101">
        <v>0</v>
      </c>
      <c r="T101">
        <v>0</v>
      </c>
      <c r="U101">
        <v>0</v>
      </c>
    </row>
    <row r="102" spans="1:21" x14ac:dyDescent="0.25">
      <c r="A102" t="str">
        <f t="shared" si="3"/>
        <v>Scotland2016-17</v>
      </c>
      <c r="B102" s="32" t="s">
        <v>33</v>
      </c>
      <c r="C102" s="24" t="s">
        <v>276</v>
      </c>
      <c r="D102" s="22">
        <f t="shared" ref="D102:T102" si="4">SUM(D70:D101)</f>
        <v>1197</v>
      </c>
      <c r="E102" s="22">
        <f t="shared" si="4"/>
        <v>5422264.4800000004</v>
      </c>
      <c r="F102" s="22">
        <f t="shared" si="4"/>
        <v>36</v>
      </c>
      <c r="G102" s="22">
        <f t="shared" si="4"/>
        <v>965</v>
      </c>
      <c r="H102" s="22">
        <f t="shared" si="4"/>
        <v>11</v>
      </c>
      <c r="I102" s="22">
        <f t="shared" si="4"/>
        <v>5</v>
      </c>
      <c r="J102" s="22">
        <f t="shared" si="4"/>
        <v>26</v>
      </c>
      <c r="K102" s="22">
        <f t="shared" si="4"/>
        <v>0</v>
      </c>
      <c r="L102" s="22">
        <f t="shared" si="4"/>
        <v>2</v>
      </c>
      <c r="M102" s="22">
        <f t="shared" si="4"/>
        <v>1</v>
      </c>
      <c r="N102" s="22">
        <f t="shared" si="4"/>
        <v>4</v>
      </c>
      <c r="O102" s="22">
        <f t="shared" si="4"/>
        <v>145</v>
      </c>
      <c r="P102" s="22">
        <f t="shared" si="4"/>
        <v>0</v>
      </c>
      <c r="Q102" s="22">
        <f t="shared" si="4"/>
        <v>0</v>
      </c>
      <c r="R102" s="22">
        <f t="shared" si="4"/>
        <v>1</v>
      </c>
      <c r="S102" s="22">
        <f t="shared" si="4"/>
        <v>1</v>
      </c>
      <c r="T102" s="22">
        <f t="shared" si="4"/>
        <v>1197</v>
      </c>
    </row>
    <row r="103" spans="1:21" x14ac:dyDescent="0.25">
      <c r="A103" t="str">
        <f t="shared" ref="A103:A135" si="5">B103&amp;C103</f>
        <v>Aberdeen City2017-18</v>
      </c>
      <c r="B103" t="s">
        <v>1</v>
      </c>
      <c r="C103" s="14" t="s">
        <v>284</v>
      </c>
      <c r="D103">
        <v>101</v>
      </c>
      <c r="E103">
        <v>704985.22</v>
      </c>
      <c r="F103">
        <v>0</v>
      </c>
      <c r="G103">
        <v>101</v>
      </c>
      <c r="H103">
        <v>0</v>
      </c>
      <c r="I103">
        <v>0</v>
      </c>
      <c r="J103">
        <v>0</v>
      </c>
      <c r="K103">
        <v>0</v>
      </c>
      <c r="L103">
        <v>0</v>
      </c>
      <c r="M103">
        <v>0</v>
      </c>
      <c r="N103">
        <v>0</v>
      </c>
      <c r="O103">
        <v>0</v>
      </c>
      <c r="P103">
        <v>0</v>
      </c>
      <c r="Q103">
        <v>0</v>
      </c>
      <c r="R103">
        <v>0</v>
      </c>
      <c r="S103">
        <v>0</v>
      </c>
      <c r="T103">
        <v>101</v>
      </c>
    </row>
    <row r="104" spans="1:21" x14ac:dyDescent="0.25">
      <c r="A104" t="str">
        <f t="shared" si="5"/>
        <v>Aberdeenshire2017-18</v>
      </c>
      <c r="B104" t="s">
        <v>2</v>
      </c>
      <c r="C104" s="14" t="s">
        <v>284</v>
      </c>
      <c r="D104">
        <v>1</v>
      </c>
      <c r="E104">
        <v>0</v>
      </c>
      <c r="F104">
        <v>1</v>
      </c>
      <c r="G104">
        <v>0</v>
      </c>
      <c r="H104">
        <v>0</v>
      </c>
      <c r="I104">
        <v>0</v>
      </c>
      <c r="J104">
        <v>0</v>
      </c>
      <c r="K104">
        <v>0</v>
      </c>
      <c r="L104">
        <v>0</v>
      </c>
      <c r="M104">
        <v>0</v>
      </c>
      <c r="N104">
        <v>0</v>
      </c>
      <c r="O104">
        <v>0</v>
      </c>
      <c r="P104">
        <v>0</v>
      </c>
      <c r="Q104">
        <v>0</v>
      </c>
      <c r="R104">
        <v>0</v>
      </c>
      <c r="S104">
        <v>0</v>
      </c>
      <c r="T104">
        <v>1</v>
      </c>
    </row>
    <row r="105" spans="1:21" x14ac:dyDescent="0.25">
      <c r="A105" t="str">
        <f t="shared" si="5"/>
        <v>Angus2017-18</v>
      </c>
      <c r="B105" t="s">
        <v>3</v>
      </c>
      <c r="C105" s="14" t="s">
        <v>284</v>
      </c>
      <c r="D105">
        <v>0</v>
      </c>
      <c r="E105">
        <v>0</v>
      </c>
      <c r="F105">
        <v>0</v>
      </c>
      <c r="G105">
        <v>0</v>
      </c>
      <c r="H105">
        <v>0</v>
      </c>
      <c r="I105">
        <v>0</v>
      </c>
      <c r="J105">
        <v>0</v>
      </c>
      <c r="K105">
        <v>0</v>
      </c>
      <c r="L105">
        <v>0</v>
      </c>
      <c r="M105">
        <v>0</v>
      </c>
      <c r="N105">
        <v>0</v>
      </c>
      <c r="O105">
        <v>0</v>
      </c>
      <c r="P105">
        <v>0</v>
      </c>
      <c r="Q105">
        <v>0</v>
      </c>
      <c r="R105">
        <v>0</v>
      </c>
      <c r="S105">
        <v>0</v>
      </c>
      <c r="T105">
        <v>0</v>
      </c>
    </row>
    <row r="106" spans="1:21" x14ac:dyDescent="0.25">
      <c r="A106" t="str">
        <f t="shared" si="5"/>
        <v>Argyll &amp; Bute2017-18</v>
      </c>
      <c r="B106" t="s">
        <v>4</v>
      </c>
      <c r="C106" s="14" t="s">
        <v>284</v>
      </c>
      <c r="D106">
        <v>0</v>
      </c>
      <c r="E106">
        <v>0</v>
      </c>
      <c r="F106">
        <v>0</v>
      </c>
      <c r="G106">
        <v>0</v>
      </c>
      <c r="H106">
        <v>0</v>
      </c>
      <c r="I106">
        <v>0</v>
      </c>
      <c r="J106">
        <v>0</v>
      </c>
      <c r="K106">
        <v>0</v>
      </c>
      <c r="L106">
        <v>0</v>
      </c>
      <c r="M106">
        <v>0</v>
      </c>
      <c r="N106">
        <v>0</v>
      </c>
      <c r="O106">
        <v>0</v>
      </c>
      <c r="P106">
        <v>0</v>
      </c>
      <c r="Q106">
        <v>0</v>
      </c>
      <c r="R106">
        <v>0</v>
      </c>
      <c r="S106">
        <v>0</v>
      </c>
      <c r="T106">
        <v>0</v>
      </c>
    </row>
    <row r="107" spans="1:21" x14ac:dyDescent="0.25">
      <c r="A107" t="str">
        <f t="shared" si="5"/>
        <v>Clackmannanshire2017-18</v>
      </c>
      <c r="B107" t="s">
        <v>5</v>
      </c>
      <c r="C107" s="14" t="s">
        <v>284</v>
      </c>
      <c r="D107">
        <v>0</v>
      </c>
      <c r="E107">
        <v>0</v>
      </c>
      <c r="F107">
        <v>0</v>
      </c>
      <c r="G107">
        <v>0</v>
      </c>
      <c r="H107">
        <v>0</v>
      </c>
      <c r="I107">
        <v>0</v>
      </c>
      <c r="J107">
        <v>0</v>
      </c>
      <c r="K107">
        <v>0</v>
      </c>
      <c r="L107">
        <v>0</v>
      </c>
      <c r="M107">
        <v>0</v>
      </c>
      <c r="N107">
        <v>0</v>
      </c>
      <c r="O107">
        <v>0</v>
      </c>
      <c r="P107">
        <v>0</v>
      </c>
      <c r="Q107">
        <v>0</v>
      </c>
      <c r="R107">
        <v>0</v>
      </c>
      <c r="S107">
        <v>0</v>
      </c>
      <c r="T107">
        <v>0</v>
      </c>
    </row>
    <row r="108" spans="1:21" x14ac:dyDescent="0.25">
      <c r="A108" t="str">
        <f t="shared" si="5"/>
        <v>Dumfries &amp; Galloway2017-18</v>
      </c>
      <c r="B108" t="s">
        <v>6</v>
      </c>
      <c r="C108" s="14" t="s">
        <v>284</v>
      </c>
      <c r="D108">
        <v>0</v>
      </c>
      <c r="E108">
        <v>0</v>
      </c>
      <c r="F108">
        <v>0</v>
      </c>
      <c r="G108">
        <v>0</v>
      </c>
      <c r="H108">
        <v>0</v>
      </c>
      <c r="I108">
        <v>0</v>
      </c>
      <c r="J108">
        <v>0</v>
      </c>
      <c r="K108">
        <v>0</v>
      </c>
      <c r="L108">
        <v>0</v>
      </c>
      <c r="M108">
        <v>0</v>
      </c>
      <c r="N108">
        <v>0</v>
      </c>
      <c r="O108">
        <v>0</v>
      </c>
      <c r="P108">
        <v>0</v>
      </c>
      <c r="Q108">
        <v>0</v>
      </c>
      <c r="R108">
        <v>0</v>
      </c>
      <c r="S108">
        <v>0</v>
      </c>
      <c r="T108">
        <v>0</v>
      </c>
    </row>
    <row r="109" spans="1:21" x14ac:dyDescent="0.25">
      <c r="A109" t="str">
        <f t="shared" si="5"/>
        <v>Dundee City2017-18</v>
      </c>
      <c r="B109" t="s">
        <v>7</v>
      </c>
      <c r="C109" s="14" t="s">
        <v>284</v>
      </c>
      <c r="D109">
        <v>7</v>
      </c>
      <c r="E109">
        <v>16312</v>
      </c>
      <c r="F109">
        <v>2</v>
      </c>
      <c r="G109">
        <v>0</v>
      </c>
      <c r="H109">
        <v>0</v>
      </c>
      <c r="I109">
        <v>0</v>
      </c>
      <c r="J109">
        <v>1</v>
      </c>
      <c r="K109">
        <v>0</v>
      </c>
      <c r="L109">
        <v>0</v>
      </c>
      <c r="M109">
        <v>0</v>
      </c>
      <c r="N109">
        <v>0</v>
      </c>
      <c r="O109">
        <v>4</v>
      </c>
      <c r="P109">
        <v>0</v>
      </c>
      <c r="Q109">
        <v>0</v>
      </c>
      <c r="R109">
        <v>0</v>
      </c>
      <c r="S109">
        <v>0</v>
      </c>
      <c r="T109">
        <v>7</v>
      </c>
    </row>
    <row r="110" spans="1:21" x14ac:dyDescent="0.25">
      <c r="A110" t="str">
        <f t="shared" si="5"/>
        <v>East Ayrshire2017-18</v>
      </c>
      <c r="B110" t="s">
        <v>8</v>
      </c>
      <c r="C110" s="14" t="s">
        <v>284</v>
      </c>
      <c r="D110">
        <v>0</v>
      </c>
      <c r="E110">
        <v>0</v>
      </c>
      <c r="F110">
        <v>0</v>
      </c>
      <c r="G110">
        <v>0</v>
      </c>
      <c r="H110">
        <v>0</v>
      </c>
      <c r="I110">
        <v>0</v>
      </c>
      <c r="J110">
        <v>0</v>
      </c>
      <c r="K110">
        <v>0</v>
      </c>
      <c r="L110">
        <v>0</v>
      </c>
      <c r="M110">
        <v>0</v>
      </c>
      <c r="N110">
        <v>0</v>
      </c>
      <c r="O110">
        <v>0</v>
      </c>
      <c r="P110">
        <v>0</v>
      </c>
      <c r="Q110">
        <v>0</v>
      </c>
      <c r="R110">
        <v>0</v>
      </c>
      <c r="S110">
        <v>0</v>
      </c>
      <c r="T110">
        <v>0</v>
      </c>
    </row>
    <row r="111" spans="1:21" x14ac:dyDescent="0.25">
      <c r="A111" t="str">
        <f t="shared" si="5"/>
        <v>East Dunbartonshire2017-18</v>
      </c>
      <c r="B111" t="s">
        <v>9</v>
      </c>
      <c r="C111" s="14" t="s">
        <v>284</v>
      </c>
      <c r="D111">
        <v>7</v>
      </c>
      <c r="E111">
        <v>4110</v>
      </c>
      <c r="F111">
        <v>0</v>
      </c>
      <c r="G111">
        <v>0</v>
      </c>
      <c r="H111">
        <v>0</v>
      </c>
      <c r="I111">
        <v>0</v>
      </c>
      <c r="J111">
        <v>7</v>
      </c>
      <c r="K111">
        <v>0</v>
      </c>
      <c r="L111">
        <v>0</v>
      </c>
      <c r="M111">
        <v>0</v>
      </c>
      <c r="N111">
        <v>0</v>
      </c>
      <c r="O111">
        <v>0</v>
      </c>
      <c r="P111">
        <v>0</v>
      </c>
      <c r="Q111">
        <v>0</v>
      </c>
      <c r="R111">
        <v>0</v>
      </c>
      <c r="S111">
        <v>0</v>
      </c>
      <c r="T111">
        <v>7</v>
      </c>
    </row>
    <row r="112" spans="1:21" x14ac:dyDescent="0.25">
      <c r="A112" t="str">
        <f t="shared" si="5"/>
        <v>East Lothian2017-18</v>
      </c>
      <c r="B112" t="s">
        <v>10</v>
      </c>
      <c r="C112" s="14" t="s">
        <v>284</v>
      </c>
      <c r="D112">
        <v>0</v>
      </c>
      <c r="E112">
        <v>0</v>
      </c>
      <c r="F112">
        <v>0</v>
      </c>
      <c r="G112">
        <v>0</v>
      </c>
      <c r="H112">
        <v>0</v>
      </c>
      <c r="I112">
        <v>0</v>
      </c>
      <c r="J112">
        <v>0</v>
      </c>
      <c r="K112">
        <v>0</v>
      </c>
      <c r="L112">
        <v>0</v>
      </c>
      <c r="M112">
        <v>0</v>
      </c>
      <c r="N112">
        <v>0</v>
      </c>
      <c r="O112">
        <v>0</v>
      </c>
      <c r="P112">
        <v>0</v>
      </c>
      <c r="Q112">
        <v>0</v>
      </c>
      <c r="R112">
        <v>0</v>
      </c>
      <c r="S112">
        <v>0</v>
      </c>
      <c r="T112">
        <v>0</v>
      </c>
    </row>
    <row r="113" spans="1:20" x14ac:dyDescent="0.25">
      <c r="A113" t="str">
        <f t="shared" si="5"/>
        <v>East Renfrewshire2017-18</v>
      </c>
      <c r="B113" t="s">
        <v>11</v>
      </c>
      <c r="C113" s="14" t="s">
        <v>284</v>
      </c>
      <c r="D113">
        <v>0</v>
      </c>
      <c r="E113">
        <v>0</v>
      </c>
      <c r="F113">
        <v>0</v>
      </c>
      <c r="G113">
        <v>0</v>
      </c>
      <c r="H113">
        <v>0</v>
      </c>
      <c r="I113">
        <v>0</v>
      </c>
      <c r="J113">
        <v>0</v>
      </c>
      <c r="K113">
        <v>0</v>
      </c>
      <c r="L113">
        <v>0</v>
      </c>
      <c r="M113">
        <v>0</v>
      </c>
      <c r="N113">
        <v>0</v>
      </c>
      <c r="O113">
        <v>0</v>
      </c>
      <c r="P113">
        <v>0</v>
      </c>
      <c r="Q113">
        <v>0</v>
      </c>
      <c r="R113">
        <v>0</v>
      </c>
      <c r="S113">
        <v>0</v>
      </c>
      <c r="T113">
        <v>0</v>
      </c>
    </row>
    <row r="114" spans="1:20" x14ac:dyDescent="0.25">
      <c r="A114" s="50" t="str">
        <f t="shared" si="5"/>
        <v>Edinburgh, City of2017-18</v>
      </c>
      <c r="B114" s="50" t="s">
        <v>12</v>
      </c>
      <c r="C114" s="52" t="s">
        <v>284</v>
      </c>
      <c r="D114" s="50">
        <v>0</v>
      </c>
      <c r="E114" s="50">
        <v>0</v>
      </c>
      <c r="F114" s="50">
        <v>0</v>
      </c>
      <c r="G114" s="50">
        <v>0</v>
      </c>
      <c r="H114" s="50">
        <v>0</v>
      </c>
      <c r="I114" s="50">
        <v>0</v>
      </c>
      <c r="J114" s="50">
        <v>0</v>
      </c>
      <c r="K114" s="50">
        <v>0</v>
      </c>
      <c r="L114" s="50">
        <v>0</v>
      </c>
      <c r="M114" s="50">
        <v>0</v>
      </c>
      <c r="N114" s="50">
        <v>0</v>
      </c>
      <c r="O114" s="50">
        <v>0</v>
      </c>
      <c r="P114" s="50">
        <v>0</v>
      </c>
      <c r="Q114" s="50">
        <v>0</v>
      </c>
      <c r="R114" s="50">
        <v>0</v>
      </c>
      <c r="S114" s="50">
        <v>0</v>
      </c>
      <c r="T114" s="50">
        <v>0</v>
      </c>
    </row>
    <row r="115" spans="1:20" x14ac:dyDescent="0.25">
      <c r="A115" t="str">
        <f t="shared" si="5"/>
        <v>Falkirk2017-18</v>
      </c>
      <c r="B115" t="s">
        <v>14</v>
      </c>
      <c r="C115" s="14" t="s">
        <v>284</v>
      </c>
      <c r="D115">
        <v>3</v>
      </c>
      <c r="E115">
        <v>0</v>
      </c>
      <c r="F115">
        <v>1</v>
      </c>
      <c r="G115">
        <v>2</v>
      </c>
      <c r="H115">
        <v>0</v>
      </c>
      <c r="I115">
        <v>0</v>
      </c>
      <c r="J115">
        <v>0</v>
      </c>
      <c r="K115">
        <v>0</v>
      </c>
      <c r="L115">
        <v>0</v>
      </c>
      <c r="M115">
        <v>0</v>
      </c>
      <c r="N115">
        <v>0</v>
      </c>
      <c r="O115">
        <v>0</v>
      </c>
      <c r="P115">
        <v>0</v>
      </c>
      <c r="Q115">
        <v>0</v>
      </c>
      <c r="R115">
        <v>0</v>
      </c>
      <c r="S115">
        <v>0</v>
      </c>
      <c r="T115">
        <v>3</v>
      </c>
    </row>
    <row r="116" spans="1:20" x14ac:dyDescent="0.25">
      <c r="A116" t="str">
        <f t="shared" si="5"/>
        <v>Fife2017-18</v>
      </c>
      <c r="B116" t="s">
        <v>15</v>
      </c>
      <c r="C116" s="14" t="s">
        <v>284</v>
      </c>
      <c r="D116">
        <v>164</v>
      </c>
      <c r="E116">
        <v>30869</v>
      </c>
      <c r="F116">
        <v>0</v>
      </c>
      <c r="G116">
        <v>5</v>
      </c>
      <c r="H116">
        <v>4</v>
      </c>
      <c r="I116">
        <v>1</v>
      </c>
      <c r="J116">
        <v>16</v>
      </c>
      <c r="K116">
        <v>0</v>
      </c>
      <c r="L116">
        <v>0</v>
      </c>
      <c r="M116">
        <v>0</v>
      </c>
      <c r="N116">
        <v>2</v>
      </c>
      <c r="O116">
        <v>132</v>
      </c>
      <c r="P116">
        <v>0</v>
      </c>
      <c r="Q116">
        <v>4</v>
      </c>
      <c r="R116">
        <v>0</v>
      </c>
      <c r="S116">
        <v>0</v>
      </c>
      <c r="T116">
        <v>164</v>
      </c>
    </row>
    <row r="117" spans="1:20" x14ac:dyDescent="0.25">
      <c r="A117" t="str">
        <f t="shared" si="5"/>
        <v>Glasgow City2017-18</v>
      </c>
      <c r="B117" t="s">
        <v>16</v>
      </c>
      <c r="C117" s="14" t="s">
        <v>284</v>
      </c>
      <c r="D117">
        <v>936</v>
      </c>
      <c r="E117">
        <v>5672570.3799999999</v>
      </c>
      <c r="F117">
        <v>47</v>
      </c>
      <c r="G117">
        <v>867</v>
      </c>
      <c r="H117">
        <v>15</v>
      </c>
      <c r="I117">
        <v>0</v>
      </c>
      <c r="J117">
        <v>2</v>
      </c>
      <c r="K117">
        <v>0</v>
      </c>
      <c r="L117">
        <v>0</v>
      </c>
      <c r="M117">
        <v>0</v>
      </c>
      <c r="N117">
        <v>0</v>
      </c>
      <c r="O117">
        <v>3</v>
      </c>
      <c r="P117">
        <v>2</v>
      </c>
      <c r="Q117">
        <v>0</v>
      </c>
      <c r="R117">
        <v>0</v>
      </c>
      <c r="S117">
        <v>0</v>
      </c>
      <c r="T117">
        <v>936</v>
      </c>
    </row>
    <row r="118" spans="1:20" x14ac:dyDescent="0.25">
      <c r="A118" t="str">
        <f t="shared" si="5"/>
        <v>Highland2017-18</v>
      </c>
      <c r="B118" t="s">
        <v>17</v>
      </c>
      <c r="C118" s="14" t="s">
        <v>284</v>
      </c>
      <c r="D118">
        <v>9</v>
      </c>
      <c r="E118">
        <v>65633</v>
      </c>
      <c r="F118">
        <v>1</v>
      </c>
      <c r="G118">
        <v>8</v>
      </c>
      <c r="H118">
        <v>0</v>
      </c>
      <c r="I118">
        <v>0</v>
      </c>
      <c r="J118">
        <v>0</v>
      </c>
      <c r="K118">
        <v>0</v>
      </c>
      <c r="L118">
        <v>0</v>
      </c>
      <c r="M118">
        <v>0</v>
      </c>
      <c r="N118">
        <v>0</v>
      </c>
      <c r="O118">
        <v>0</v>
      </c>
      <c r="P118">
        <v>0</v>
      </c>
      <c r="Q118">
        <v>0</v>
      </c>
      <c r="R118">
        <v>0</v>
      </c>
      <c r="S118">
        <v>0</v>
      </c>
      <c r="T118">
        <v>9</v>
      </c>
    </row>
    <row r="119" spans="1:20" x14ac:dyDescent="0.25">
      <c r="A119" t="str">
        <f t="shared" si="5"/>
        <v>Inverclyde2017-18</v>
      </c>
      <c r="B119" t="s">
        <v>18</v>
      </c>
      <c r="C119" s="14" t="s">
        <v>284</v>
      </c>
      <c r="D119">
        <v>0</v>
      </c>
      <c r="E119">
        <v>0</v>
      </c>
      <c r="F119">
        <v>0</v>
      </c>
      <c r="G119">
        <v>0</v>
      </c>
      <c r="H119">
        <v>0</v>
      </c>
      <c r="I119">
        <v>0</v>
      </c>
      <c r="J119">
        <v>0</v>
      </c>
      <c r="K119">
        <v>0</v>
      </c>
      <c r="L119">
        <v>0</v>
      </c>
      <c r="M119">
        <v>0</v>
      </c>
      <c r="N119">
        <v>0</v>
      </c>
      <c r="O119">
        <v>0</v>
      </c>
      <c r="P119">
        <v>0</v>
      </c>
      <c r="Q119">
        <v>0</v>
      </c>
      <c r="R119">
        <v>0</v>
      </c>
      <c r="S119">
        <v>0</v>
      </c>
      <c r="T119">
        <v>0</v>
      </c>
    </row>
    <row r="120" spans="1:20" x14ac:dyDescent="0.25">
      <c r="A120" t="str">
        <f t="shared" si="5"/>
        <v>Midlothian2017-18</v>
      </c>
      <c r="B120" t="s">
        <v>19</v>
      </c>
      <c r="C120" s="14" t="s">
        <v>284</v>
      </c>
      <c r="D120">
        <v>12</v>
      </c>
      <c r="E120">
        <v>3546</v>
      </c>
      <c r="F120">
        <v>0</v>
      </c>
      <c r="G120">
        <v>3</v>
      </c>
      <c r="H120">
        <v>0</v>
      </c>
      <c r="I120">
        <v>0</v>
      </c>
      <c r="J120">
        <v>9</v>
      </c>
      <c r="K120">
        <v>0</v>
      </c>
      <c r="L120">
        <v>0</v>
      </c>
      <c r="M120">
        <v>0</v>
      </c>
      <c r="N120">
        <v>0</v>
      </c>
      <c r="O120">
        <v>0</v>
      </c>
      <c r="P120">
        <v>0</v>
      </c>
      <c r="Q120">
        <v>0</v>
      </c>
      <c r="R120">
        <v>0</v>
      </c>
      <c r="S120">
        <v>0</v>
      </c>
      <c r="T120">
        <v>12</v>
      </c>
    </row>
    <row r="121" spans="1:20" x14ac:dyDescent="0.25">
      <c r="A121" t="str">
        <f t="shared" si="5"/>
        <v>Moray2017-18</v>
      </c>
      <c r="B121" t="s">
        <v>20</v>
      </c>
      <c r="C121" s="14" t="s">
        <v>284</v>
      </c>
      <c r="D121">
        <v>0</v>
      </c>
      <c r="E121">
        <v>0</v>
      </c>
      <c r="F121">
        <v>0</v>
      </c>
      <c r="G121">
        <v>0</v>
      </c>
      <c r="H121">
        <v>0</v>
      </c>
      <c r="I121">
        <v>0</v>
      </c>
      <c r="J121">
        <v>0</v>
      </c>
      <c r="K121">
        <v>0</v>
      </c>
      <c r="L121">
        <v>0</v>
      </c>
      <c r="M121">
        <v>0</v>
      </c>
      <c r="N121">
        <v>0</v>
      </c>
      <c r="O121">
        <v>0</v>
      </c>
      <c r="P121">
        <v>0</v>
      </c>
      <c r="Q121">
        <v>0</v>
      </c>
      <c r="R121">
        <v>0</v>
      </c>
      <c r="S121">
        <v>0</v>
      </c>
      <c r="T121">
        <v>0</v>
      </c>
    </row>
    <row r="122" spans="1:20" x14ac:dyDescent="0.25">
      <c r="A122" t="str">
        <f t="shared" si="5"/>
        <v>Na h-Eileanan Siar2017-18</v>
      </c>
      <c r="B122" t="s">
        <v>269</v>
      </c>
      <c r="C122" s="14" t="s">
        <v>284</v>
      </c>
      <c r="D122">
        <v>4</v>
      </c>
      <c r="E122">
        <v>48000</v>
      </c>
      <c r="F122">
        <v>0</v>
      </c>
      <c r="G122">
        <v>2</v>
      </c>
      <c r="H122">
        <v>0</v>
      </c>
      <c r="I122">
        <v>2</v>
      </c>
      <c r="J122">
        <v>0</v>
      </c>
      <c r="K122">
        <v>0</v>
      </c>
      <c r="L122">
        <v>0</v>
      </c>
      <c r="M122">
        <v>0</v>
      </c>
      <c r="N122">
        <v>0</v>
      </c>
      <c r="O122">
        <v>0</v>
      </c>
      <c r="P122">
        <v>0</v>
      </c>
      <c r="Q122">
        <v>0</v>
      </c>
      <c r="R122">
        <v>0</v>
      </c>
      <c r="S122">
        <v>0</v>
      </c>
      <c r="T122">
        <v>4</v>
      </c>
    </row>
    <row r="123" spans="1:20" x14ac:dyDescent="0.25">
      <c r="A123" t="str">
        <f t="shared" si="5"/>
        <v>North Ayrshire2017-18</v>
      </c>
      <c r="B123" t="s">
        <v>21</v>
      </c>
      <c r="C123" s="14" t="s">
        <v>284</v>
      </c>
      <c r="D123">
        <v>70</v>
      </c>
      <c r="E123">
        <v>0</v>
      </c>
      <c r="F123">
        <v>8</v>
      </c>
      <c r="G123">
        <v>12</v>
      </c>
      <c r="H123">
        <v>5</v>
      </c>
      <c r="I123">
        <v>1</v>
      </c>
      <c r="J123">
        <v>0</v>
      </c>
      <c r="K123">
        <v>0</v>
      </c>
      <c r="L123">
        <v>1</v>
      </c>
      <c r="M123">
        <v>0</v>
      </c>
      <c r="N123">
        <v>5</v>
      </c>
      <c r="O123">
        <v>37</v>
      </c>
      <c r="P123">
        <v>1</v>
      </c>
      <c r="Q123">
        <v>0</v>
      </c>
      <c r="R123">
        <v>0</v>
      </c>
      <c r="S123">
        <v>0</v>
      </c>
      <c r="T123">
        <v>70</v>
      </c>
    </row>
    <row r="124" spans="1:20" x14ac:dyDescent="0.25">
      <c r="A124" t="str">
        <f t="shared" si="5"/>
        <v>North Lanarkshire2017-18</v>
      </c>
      <c r="B124" t="s">
        <v>22</v>
      </c>
      <c r="C124" s="14" t="s">
        <v>284</v>
      </c>
      <c r="D124">
        <v>0</v>
      </c>
      <c r="E124">
        <v>0</v>
      </c>
      <c r="F124">
        <v>0</v>
      </c>
      <c r="G124">
        <v>0</v>
      </c>
      <c r="H124">
        <v>0</v>
      </c>
      <c r="I124">
        <v>0</v>
      </c>
      <c r="J124">
        <v>0</v>
      </c>
      <c r="K124">
        <v>0</v>
      </c>
      <c r="L124">
        <v>0</v>
      </c>
      <c r="M124">
        <v>0</v>
      </c>
      <c r="N124">
        <v>0</v>
      </c>
      <c r="O124">
        <v>0</v>
      </c>
      <c r="P124">
        <v>0</v>
      </c>
      <c r="Q124">
        <v>0</v>
      </c>
      <c r="R124">
        <v>0</v>
      </c>
      <c r="S124">
        <v>0</v>
      </c>
      <c r="T124">
        <v>0</v>
      </c>
    </row>
    <row r="125" spans="1:20" x14ac:dyDescent="0.25">
      <c r="A125" t="str">
        <f t="shared" si="5"/>
        <v>Orkney2017-18</v>
      </c>
      <c r="B125" t="s">
        <v>23</v>
      </c>
      <c r="C125" s="14" t="s">
        <v>284</v>
      </c>
      <c r="D125">
        <v>0</v>
      </c>
      <c r="E125">
        <v>0</v>
      </c>
      <c r="F125">
        <v>0</v>
      </c>
      <c r="G125">
        <v>0</v>
      </c>
      <c r="H125">
        <v>0</v>
      </c>
      <c r="I125">
        <v>0</v>
      </c>
      <c r="J125">
        <v>0</v>
      </c>
      <c r="K125">
        <v>0</v>
      </c>
      <c r="L125">
        <v>0</v>
      </c>
      <c r="M125">
        <v>0</v>
      </c>
      <c r="N125">
        <v>0</v>
      </c>
      <c r="O125">
        <v>0</v>
      </c>
      <c r="P125">
        <v>0</v>
      </c>
      <c r="Q125">
        <v>0</v>
      </c>
      <c r="R125">
        <v>0</v>
      </c>
      <c r="S125">
        <v>0</v>
      </c>
      <c r="T125">
        <v>0</v>
      </c>
    </row>
    <row r="126" spans="1:20" x14ac:dyDescent="0.25">
      <c r="A126" t="str">
        <f t="shared" si="5"/>
        <v>Perth &amp; Kinross2017-18</v>
      </c>
      <c r="B126" t="s">
        <v>24</v>
      </c>
      <c r="C126" s="14" t="s">
        <v>284</v>
      </c>
      <c r="D126">
        <v>8</v>
      </c>
      <c r="E126">
        <v>0</v>
      </c>
      <c r="F126">
        <v>0</v>
      </c>
      <c r="G126">
        <v>5</v>
      </c>
      <c r="H126">
        <v>0</v>
      </c>
      <c r="I126">
        <v>0</v>
      </c>
      <c r="J126">
        <v>1</v>
      </c>
      <c r="K126">
        <v>0</v>
      </c>
      <c r="L126">
        <v>0</v>
      </c>
      <c r="M126">
        <v>1</v>
      </c>
      <c r="N126">
        <v>0</v>
      </c>
      <c r="O126">
        <v>1</v>
      </c>
      <c r="P126">
        <v>0</v>
      </c>
      <c r="Q126">
        <v>0</v>
      </c>
      <c r="R126">
        <v>0</v>
      </c>
      <c r="S126">
        <v>0</v>
      </c>
      <c r="T126">
        <v>8</v>
      </c>
    </row>
    <row r="127" spans="1:20" x14ac:dyDescent="0.25">
      <c r="A127" t="str">
        <f t="shared" si="5"/>
        <v>Renfrewshire2017-18</v>
      </c>
      <c r="B127" t="s">
        <v>25</v>
      </c>
      <c r="C127" s="14" t="s">
        <v>284</v>
      </c>
      <c r="D127">
        <v>0</v>
      </c>
      <c r="E127">
        <v>0</v>
      </c>
      <c r="F127">
        <v>0</v>
      </c>
      <c r="G127">
        <v>0</v>
      </c>
      <c r="H127">
        <v>0</v>
      </c>
      <c r="I127">
        <v>0</v>
      </c>
      <c r="J127">
        <v>0</v>
      </c>
      <c r="K127">
        <v>0</v>
      </c>
      <c r="L127">
        <v>0</v>
      </c>
      <c r="M127">
        <v>0</v>
      </c>
      <c r="N127">
        <v>0</v>
      </c>
      <c r="O127">
        <v>0</v>
      </c>
      <c r="P127">
        <v>0</v>
      </c>
      <c r="Q127">
        <v>0</v>
      </c>
      <c r="R127">
        <v>0</v>
      </c>
      <c r="S127">
        <v>0</v>
      </c>
      <c r="T127">
        <v>0</v>
      </c>
    </row>
    <row r="128" spans="1:20" x14ac:dyDescent="0.25">
      <c r="A128" t="str">
        <f t="shared" si="5"/>
        <v>Scottish Borders, The2017-18</v>
      </c>
      <c r="B128" t="s">
        <v>26</v>
      </c>
      <c r="C128" s="14" t="s">
        <v>284</v>
      </c>
      <c r="D128">
        <v>0</v>
      </c>
      <c r="E128">
        <v>0</v>
      </c>
      <c r="F128">
        <v>0</v>
      </c>
      <c r="G128">
        <v>0</v>
      </c>
      <c r="H128">
        <v>0</v>
      </c>
      <c r="I128">
        <v>0</v>
      </c>
      <c r="J128">
        <v>0</v>
      </c>
      <c r="K128">
        <v>0</v>
      </c>
      <c r="L128">
        <v>0</v>
      </c>
      <c r="M128">
        <v>0</v>
      </c>
      <c r="N128">
        <v>0</v>
      </c>
      <c r="O128">
        <v>0</v>
      </c>
      <c r="P128">
        <v>0</v>
      </c>
      <c r="Q128">
        <v>0</v>
      </c>
      <c r="R128">
        <v>0</v>
      </c>
      <c r="S128">
        <v>0</v>
      </c>
      <c r="T128">
        <v>0</v>
      </c>
    </row>
    <row r="129" spans="1:20" x14ac:dyDescent="0.25">
      <c r="A129" t="str">
        <f t="shared" si="5"/>
        <v>Shetland2017-18</v>
      </c>
      <c r="B129" t="s">
        <v>27</v>
      </c>
      <c r="C129" s="14" t="s">
        <v>284</v>
      </c>
      <c r="D129">
        <v>0</v>
      </c>
      <c r="E129">
        <v>0</v>
      </c>
      <c r="F129">
        <v>0</v>
      </c>
      <c r="G129">
        <v>0</v>
      </c>
      <c r="H129">
        <v>0</v>
      </c>
      <c r="I129">
        <v>0</v>
      </c>
      <c r="J129">
        <v>0</v>
      </c>
      <c r="K129">
        <v>0</v>
      </c>
      <c r="L129">
        <v>0</v>
      </c>
      <c r="M129">
        <v>0</v>
      </c>
      <c r="N129">
        <v>0</v>
      </c>
      <c r="O129">
        <v>0</v>
      </c>
      <c r="P129">
        <v>0</v>
      </c>
      <c r="Q129">
        <v>0</v>
      </c>
      <c r="R129">
        <v>0</v>
      </c>
      <c r="S129">
        <v>0</v>
      </c>
      <c r="T129">
        <v>0</v>
      </c>
    </row>
    <row r="130" spans="1:20" x14ac:dyDescent="0.25">
      <c r="A130" t="str">
        <f t="shared" si="5"/>
        <v>South Ayrshire2017-18</v>
      </c>
      <c r="B130" t="s">
        <v>28</v>
      </c>
      <c r="C130" s="14" t="s">
        <v>284</v>
      </c>
      <c r="D130">
        <v>4</v>
      </c>
      <c r="E130">
        <v>4152</v>
      </c>
      <c r="F130">
        <v>0</v>
      </c>
      <c r="G130">
        <v>0</v>
      </c>
      <c r="H130">
        <v>0</v>
      </c>
      <c r="I130">
        <v>0</v>
      </c>
      <c r="J130">
        <v>4</v>
      </c>
      <c r="K130">
        <v>0</v>
      </c>
      <c r="L130">
        <v>0</v>
      </c>
      <c r="M130">
        <v>0</v>
      </c>
      <c r="N130">
        <v>0</v>
      </c>
      <c r="O130">
        <v>0</v>
      </c>
      <c r="P130">
        <v>0</v>
      </c>
      <c r="Q130">
        <v>0</v>
      </c>
      <c r="R130">
        <v>0</v>
      </c>
      <c r="S130">
        <v>0</v>
      </c>
      <c r="T130">
        <v>4</v>
      </c>
    </row>
    <row r="131" spans="1:20" x14ac:dyDescent="0.25">
      <c r="A131" t="str">
        <f t="shared" si="5"/>
        <v>South Lanarkshire2017-18</v>
      </c>
      <c r="B131" t="s">
        <v>29</v>
      </c>
      <c r="C131" s="14" t="s">
        <v>284</v>
      </c>
      <c r="D131">
        <v>11</v>
      </c>
      <c r="E131">
        <v>19223</v>
      </c>
      <c r="F131">
        <v>9</v>
      </c>
      <c r="G131">
        <v>0</v>
      </c>
      <c r="H131">
        <v>0</v>
      </c>
      <c r="I131">
        <v>0</v>
      </c>
      <c r="J131">
        <v>2</v>
      </c>
      <c r="K131">
        <v>0</v>
      </c>
      <c r="L131">
        <v>0</v>
      </c>
      <c r="M131">
        <v>0</v>
      </c>
      <c r="N131">
        <v>0</v>
      </c>
      <c r="O131">
        <v>0</v>
      </c>
      <c r="P131">
        <v>0</v>
      </c>
      <c r="Q131">
        <v>0</v>
      </c>
      <c r="R131">
        <v>0</v>
      </c>
      <c r="S131">
        <v>0</v>
      </c>
      <c r="T131">
        <v>11</v>
      </c>
    </row>
    <row r="132" spans="1:20" x14ac:dyDescent="0.25">
      <c r="A132" t="str">
        <f t="shared" si="5"/>
        <v>Stirling2017-18</v>
      </c>
      <c r="B132" t="s">
        <v>30</v>
      </c>
      <c r="C132" s="14" t="s">
        <v>284</v>
      </c>
      <c r="D132">
        <v>0</v>
      </c>
      <c r="E132">
        <v>0</v>
      </c>
      <c r="F132">
        <v>0</v>
      </c>
      <c r="G132">
        <v>0</v>
      </c>
      <c r="H132">
        <v>0</v>
      </c>
      <c r="I132">
        <v>0</v>
      </c>
      <c r="J132">
        <v>0</v>
      </c>
      <c r="K132">
        <v>0</v>
      </c>
      <c r="L132">
        <v>0</v>
      </c>
      <c r="M132">
        <v>0</v>
      </c>
      <c r="N132">
        <v>0</v>
      </c>
      <c r="O132">
        <v>0</v>
      </c>
      <c r="P132">
        <v>0</v>
      </c>
      <c r="Q132">
        <v>0</v>
      </c>
      <c r="R132">
        <v>0</v>
      </c>
      <c r="S132">
        <v>0</v>
      </c>
      <c r="T132">
        <v>0</v>
      </c>
    </row>
    <row r="133" spans="1:20" x14ac:dyDescent="0.25">
      <c r="A133" t="str">
        <f t="shared" si="5"/>
        <v>West Dunbartonshire2017-18</v>
      </c>
      <c r="B133" t="s">
        <v>31</v>
      </c>
      <c r="C133" s="14" t="s">
        <v>284</v>
      </c>
      <c r="D133">
        <v>1</v>
      </c>
      <c r="E133">
        <v>585</v>
      </c>
      <c r="F133">
        <v>0</v>
      </c>
      <c r="G133">
        <v>0</v>
      </c>
      <c r="H133">
        <v>0</v>
      </c>
      <c r="I133">
        <v>0</v>
      </c>
      <c r="J133">
        <v>1</v>
      </c>
      <c r="K133">
        <v>0</v>
      </c>
      <c r="L133">
        <v>0</v>
      </c>
      <c r="M133">
        <v>0</v>
      </c>
      <c r="N133">
        <v>0</v>
      </c>
      <c r="O133">
        <v>0</v>
      </c>
      <c r="P133">
        <v>0</v>
      </c>
      <c r="Q133">
        <v>0</v>
      </c>
      <c r="R133">
        <v>0</v>
      </c>
      <c r="S133">
        <v>0</v>
      </c>
      <c r="T133">
        <v>1</v>
      </c>
    </row>
    <row r="134" spans="1:20" x14ac:dyDescent="0.25">
      <c r="A134" t="str">
        <f t="shared" si="5"/>
        <v>West Lothian2017-18</v>
      </c>
      <c r="B134" t="s">
        <v>32</v>
      </c>
      <c r="C134" s="14" t="s">
        <v>284</v>
      </c>
      <c r="D134">
        <v>0</v>
      </c>
      <c r="E134">
        <v>0</v>
      </c>
      <c r="F134">
        <v>0</v>
      </c>
      <c r="G134">
        <v>0</v>
      </c>
      <c r="H134">
        <v>0</v>
      </c>
      <c r="I134">
        <v>0</v>
      </c>
      <c r="J134">
        <v>0</v>
      </c>
      <c r="K134">
        <v>0</v>
      </c>
      <c r="L134">
        <v>0</v>
      </c>
      <c r="M134">
        <v>0</v>
      </c>
      <c r="N134">
        <v>0</v>
      </c>
      <c r="O134">
        <v>0</v>
      </c>
      <c r="P134">
        <v>0</v>
      </c>
      <c r="Q134">
        <v>0</v>
      </c>
      <c r="R134">
        <v>0</v>
      </c>
      <c r="S134">
        <v>0</v>
      </c>
      <c r="T134">
        <v>0</v>
      </c>
    </row>
    <row r="135" spans="1:20" x14ac:dyDescent="0.25">
      <c r="A135" t="str">
        <f t="shared" si="5"/>
        <v>Scotland2017-18</v>
      </c>
      <c r="B135" s="32" t="s">
        <v>33</v>
      </c>
      <c r="C135" s="14" t="s">
        <v>284</v>
      </c>
      <c r="D135" s="22">
        <f t="shared" ref="D135:T135" si="6">SUM(D103:D134)</f>
        <v>1338</v>
      </c>
      <c r="E135" s="22">
        <f>SUM(E103:E134)</f>
        <v>6569985.5999999996</v>
      </c>
      <c r="F135" s="22">
        <f t="shared" si="6"/>
        <v>69</v>
      </c>
      <c r="G135" s="22">
        <f t="shared" si="6"/>
        <v>1005</v>
      </c>
      <c r="H135" s="22">
        <f t="shared" si="6"/>
        <v>24</v>
      </c>
      <c r="I135" s="22">
        <f t="shared" si="6"/>
        <v>4</v>
      </c>
      <c r="J135" s="22">
        <f t="shared" si="6"/>
        <v>43</v>
      </c>
      <c r="K135" s="22">
        <f t="shared" si="6"/>
        <v>0</v>
      </c>
      <c r="L135" s="22">
        <f t="shared" si="6"/>
        <v>1</v>
      </c>
      <c r="M135" s="22">
        <f t="shared" si="6"/>
        <v>1</v>
      </c>
      <c r="N135" s="22">
        <f t="shared" si="6"/>
        <v>7</v>
      </c>
      <c r="O135" s="22">
        <f t="shared" si="6"/>
        <v>177</v>
      </c>
      <c r="P135" s="22">
        <f t="shared" si="6"/>
        <v>3</v>
      </c>
      <c r="Q135" s="22">
        <f t="shared" si="6"/>
        <v>4</v>
      </c>
      <c r="R135" s="22">
        <f t="shared" si="6"/>
        <v>0</v>
      </c>
      <c r="S135" s="22">
        <f t="shared" si="6"/>
        <v>0</v>
      </c>
      <c r="T135" s="22">
        <f t="shared" si="6"/>
        <v>1338</v>
      </c>
    </row>
    <row r="136" spans="1:20" x14ac:dyDescent="0.25">
      <c r="A136" t="str">
        <f t="shared" ref="A136:A168" si="7">B136&amp;C136</f>
        <v>Aberdeen City2018-19</v>
      </c>
      <c r="B136" t="s">
        <v>1</v>
      </c>
      <c r="C136" s="14" t="s">
        <v>288</v>
      </c>
      <c r="D136">
        <v>80</v>
      </c>
      <c r="E136">
        <v>431575</v>
      </c>
      <c r="F136">
        <v>13</v>
      </c>
      <c r="G136">
        <v>67</v>
      </c>
      <c r="H136">
        <v>0</v>
      </c>
      <c r="I136">
        <v>0</v>
      </c>
      <c r="J136">
        <v>0</v>
      </c>
      <c r="K136">
        <v>0</v>
      </c>
      <c r="L136">
        <v>0</v>
      </c>
      <c r="M136">
        <v>0</v>
      </c>
      <c r="N136">
        <v>0</v>
      </c>
      <c r="O136">
        <v>0</v>
      </c>
      <c r="P136">
        <v>0</v>
      </c>
      <c r="Q136">
        <v>0</v>
      </c>
      <c r="R136">
        <v>0</v>
      </c>
      <c r="S136">
        <v>0</v>
      </c>
      <c r="T136">
        <v>80</v>
      </c>
    </row>
    <row r="137" spans="1:20" x14ac:dyDescent="0.25">
      <c r="A137" t="str">
        <f t="shared" si="7"/>
        <v>Aberdeenshire2018-19</v>
      </c>
      <c r="B137" t="s">
        <v>2</v>
      </c>
      <c r="C137" s="14" t="s">
        <v>288</v>
      </c>
      <c r="D137">
        <v>1</v>
      </c>
      <c r="E137">
        <v>0</v>
      </c>
      <c r="F137">
        <v>0</v>
      </c>
      <c r="G137">
        <v>1</v>
      </c>
      <c r="H137">
        <v>0</v>
      </c>
      <c r="I137">
        <v>0</v>
      </c>
      <c r="J137">
        <v>0</v>
      </c>
      <c r="K137">
        <v>0</v>
      </c>
      <c r="L137">
        <v>0</v>
      </c>
      <c r="M137">
        <v>0</v>
      </c>
      <c r="N137">
        <v>0</v>
      </c>
      <c r="O137">
        <v>0</v>
      </c>
      <c r="P137">
        <v>0</v>
      </c>
      <c r="Q137">
        <v>0</v>
      </c>
      <c r="R137">
        <v>0</v>
      </c>
      <c r="S137">
        <v>0</v>
      </c>
      <c r="T137">
        <v>1</v>
      </c>
    </row>
    <row r="138" spans="1:20" x14ac:dyDescent="0.25">
      <c r="A138" t="str">
        <f t="shared" si="7"/>
        <v>Angus2018-19</v>
      </c>
      <c r="B138" t="s">
        <v>3</v>
      </c>
      <c r="C138" s="14" t="s">
        <v>288</v>
      </c>
      <c r="D138">
        <v>0</v>
      </c>
      <c r="E138">
        <v>0</v>
      </c>
      <c r="F138">
        <v>0</v>
      </c>
      <c r="G138">
        <v>0</v>
      </c>
      <c r="H138">
        <v>0</v>
      </c>
      <c r="I138">
        <v>0</v>
      </c>
      <c r="J138">
        <v>0</v>
      </c>
      <c r="K138">
        <v>0</v>
      </c>
      <c r="L138">
        <v>0</v>
      </c>
      <c r="M138">
        <v>0</v>
      </c>
      <c r="N138">
        <v>0</v>
      </c>
      <c r="O138">
        <v>0</v>
      </c>
      <c r="P138">
        <v>0</v>
      </c>
      <c r="Q138">
        <v>0</v>
      </c>
      <c r="R138">
        <v>0</v>
      </c>
      <c r="S138">
        <v>0</v>
      </c>
      <c r="T138">
        <v>0</v>
      </c>
    </row>
    <row r="139" spans="1:20" x14ac:dyDescent="0.25">
      <c r="A139" t="str">
        <f t="shared" si="7"/>
        <v>Argyll &amp; Bute2018-19</v>
      </c>
      <c r="B139" t="s">
        <v>4</v>
      </c>
      <c r="C139" s="14" t="s">
        <v>288</v>
      </c>
      <c r="D139">
        <v>7</v>
      </c>
      <c r="E139">
        <v>22320</v>
      </c>
      <c r="F139">
        <v>0</v>
      </c>
      <c r="G139">
        <v>7</v>
      </c>
      <c r="H139">
        <v>0</v>
      </c>
      <c r="I139">
        <v>0</v>
      </c>
      <c r="J139">
        <v>0</v>
      </c>
      <c r="K139">
        <v>0</v>
      </c>
      <c r="L139">
        <v>0</v>
      </c>
      <c r="M139">
        <v>0</v>
      </c>
      <c r="N139">
        <v>0</v>
      </c>
      <c r="O139">
        <v>0</v>
      </c>
      <c r="P139">
        <v>0</v>
      </c>
      <c r="Q139">
        <v>0</v>
      </c>
      <c r="R139">
        <v>0</v>
      </c>
      <c r="S139">
        <v>0</v>
      </c>
      <c r="T139">
        <v>7</v>
      </c>
    </row>
    <row r="140" spans="1:20" x14ac:dyDescent="0.25">
      <c r="A140" t="str">
        <f t="shared" si="7"/>
        <v>Clackmannanshire2018-19</v>
      </c>
      <c r="B140" t="s">
        <v>5</v>
      </c>
      <c r="C140" s="14" t="s">
        <v>288</v>
      </c>
      <c r="D140">
        <v>0</v>
      </c>
      <c r="E140">
        <v>0</v>
      </c>
      <c r="F140">
        <v>0</v>
      </c>
      <c r="G140">
        <v>0</v>
      </c>
      <c r="H140">
        <v>0</v>
      </c>
      <c r="I140">
        <v>0</v>
      </c>
      <c r="J140">
        <v>0</v>
      </c>
      <c r="K140">
        <v>0</v>
      </c>
      <c r="L140">
        <v>0</v>
      </c>
      <c r="M140">
        <v>0</v>
      </c>
      <c r="N140">
        <v>0</v>
      </c>
      <c r="O140">
        <v>0</v>
      </c>
      <c r="P140">
        <v>0</v>
      </c>
      <c r="Q140">
        <v>0</v>
      </c>
      <c r="R140">
        <v>0</v>
      </c>
      <c r="S140">
        <v>0</v>
      </c>
      <c r="T140">
        <v>0</v>
      </c>
    </row>
    <row r="141" spans="1:20" x14ac:dyDescent="0.25">
      <c r="A141" t="str">
        <f t="shared" si="7"/>
        <v>Dumfries &amp; Galloway2018-19</v>
      </c>
      <c r="B141" t="s">
        <v>6</v>
      </c>
      <c r="C141" s="14" t="s">
        <v>288</v>
      </c>
      <c r="D141">
        <v>4</v>
      </c>
      <c r="E141">
        <v>5763.77</v>
      </c>
      <c r="F141">
        <v>0</v>
      </c>
      <c r="G141">
        <v>3</v>
      </c>
      <c r="H141">
        <v>1</v>
      </c>
      <c r="I141">
        <v>0</v>
      </c>
      <c r="J141">
        <v>0</v>
      </c>
      <c r="K141">
        <v>0</v>
      </c>
      <c r="L141">
        <v>0</v>
      </c>
      <c r="M141">
        <v>0</v>
      </c>
      <c r="N141">
        <v>0</v>
      </c>
      <c r="O141">
        <v>0</v>
      </c>
      <c r="P141">
        <v>0</v>
      </c>
      <c r="Q141">
        <v>0</v>
      </c>
      <c r="R141">
        <v>0</v>
      </c>
      <c r="S141">
        <v>0</v>
      </c>
      <c r="T141">
        <v>4</v>
      </c>
    </row>
    <row r="142" spans="1:20" x14ac:dyDescent="0.25">
      <c r="A142" t="str">
        <f t="shared" si="7"/>
        <v>Dundee City2018-19</v>
      </c>
      <c r="B142" t="s">
        <v>7</v>
      </c>
      <c r="C142" s="14" t="s">
        <v>288</v>
      </c>
      <c r="D142">
        <v>3</v>
      </c>
      <c r="E142">
        <v>3611</v>
      </c>
      <c r="F142">
        <v>1</v>
      </c>
      <c r="G142">
        <v>1</v>
      </c>
      <c r="H142">
        <v>0</v>
      </c>
      <c r="I142">
        <v>0</v>
      </c>
      <c r="J142">
        <v>0</v>
      </c>
      <c r="K142">
        <v>0</v>
      </c>
      <c r="L142">
        <v>0</v>
      </c>
      <c r="M142">
        <v>0</v>
      </c>
      <c r="N142">
        <v>0</v>
      </c>
      <c r="O142">
        <v>1</v>
      </c>
      <c r="P142">
        <v>0</v>
      </c>
      <c r="Q142">
        <v>0</v>
      </c>
      <c r="R142">
        <v>0</v>
      </c>
      <c r="S142">
        <v>0</v>
      </c>
      <c r="T142">
        <v>3</v>
      </c>
    </row>
    <row r="143" spans="1:20" x14ac:dyDescent="0.25">
      <c r="A143" t="str">
        <f t="shared" si="7"/>
        <v>East Ayrshire2018-19</v>
      </c>
      <c r="B143" t="s">
        <v>8</v>
      </c>
      <c r="C143" s="14" t="s">
        <v>288</v>
      </c>
      <c r="D143">
        <v>0</v>
      </c>
      <c r="E143">
        <v>0</v>
      </c>
      <c r="F143">
        <v>0</v>
      </c>
      <c r="G143">
        <v>0</v>
      </c>
      <c r="H143">
        <v>0</v>
      </c>
      <c r="I143">
        <v>0</v>
      </c>
      <c r="J143">
        <v>0</v>
      </c>
      <c r="K143">
        <v>0</v>
      </c>
      <c r="L143">
        <v>0</v>
      </c>
      <c r="M143">
        <v>0</v>
      </c>
      <c r="N143">
        <v>0</v>
      </c>
      <c r="O143">
        <v>0</v>
      </c>
      <c r="P143">
        <v>0</v>
      </c>
      <c r="Q143">
        <v>0</v>
      </c>
      <c r="R143">
        <v>0</v>
      </c>
      <c r="S143">
        <v>0</v>
      </c>
      <c r="T143">
        <v>0</v>
      </c>
    </row>
    <row r="144" spans="1:20" x14ac:dyDescent="0.25">
      <c r="A144" t="str">
        <f t="shared" si="7"/>
        <v>East Dunbartonshire2018-19</v>
      </c>
      <c r="B144" t="s">
        <v>9</v>
      </c>
      <c r="C144" s="14" t="s">
        <v>288</v>
      </c>
      <c r="D144">
        <v>3</v>
      </c>
      <c r="E144">
        <v>2000</v>
      </c>
      <c r="F144">
        <v>1</v>
      </c>
      <c r="G144">
        <v>0</v>
      </c>
      <c r="H144">
        <v>0</v>
      </c>
      <c r="I144">
        <v>0</v>
      </c>
      <c r="J144">
        <v>2</v>
      </c>
      <c r="K144">
        <v>0</v>
      </c>
      <c r="L144">
        <v>0</v>
      </c>
      <c r="M144">
        <v>0</v>
      </c>
      <c r="N144">
        <v>0</v>
      </c>
      <c r="O144">
        <v>0</v>
      </c>
      <c r="P144">
        <v>0</v>
      </c>
      <c r="Q144">
        <v>0</v>
      </c>
      <c r="R144">
        <v>0</v>
      </c>
      <c r="S144">
        <v>0</v>
      </c>
      <c r="T144">
        <v>3</v>
      </c>
    </row>
    <row r="145" spans="1:20" x14ac:dyDescent="0.25">
      <c r="A145" t="str">
        <f t="shared" si="7"/>
        <v>East Lothian2018-19</v>
      </c>
      <c r="B145" t="s">
        <v>10</v>
      </c>
      <c r="C145" s="14" t="s">
        <v>288</v>
      </c>
      <c r="D145">
        <v>0</v>
      </c>
      <c r="E145">
        <v>0</v>
      </c>
      <c r="F145">
        <v>0</v>
      </c>
      <c r="G145">
        <v>0</v>
      </c>
      <c r="H145">
        <v>0</v>
      </c>
      <c r="I145">
        <v>0</v>
      </c>
      <c r="J145">
        <v>0</v>
      </c>
      <c r="K145">
        <v>0</v>
      </c>
      <c r="L145">
        <v>0</v>
      </c>
      <c r="M145">
        <v>0</v>
      </c>
      <c r="N145">
        <v>0</v>
      </c>
      <c r="O145">
        <v>0</v>
      </c>
      <c r="P145">
        <v>0</v>
      </c>
      <c r="Q145">
        <v>0</v>
      </c>
      <c r="R145">
        <v>0</v>
      </c>
      <c r="S145">
        <v>0</v>
      </c>
      <c r="T145">
        <v>0</v>
      </c>
    </row>
    <row r="146" spans="1:20" x14ac:dyDescent="0.25">
      <c r="A146" t="str">
        <f t="shared" si="7"/>
        <v>East Renfrewshire2018-19</v>
      </c>
      <c r="B146" t="s">
        <v>11</v>
      </c>
      <c r="C146" s="14" t="s">
        <v>288</v>
      </c>
      <c r="D146">
        <v>0</v>
      </c>
      <c r="E146">
        <v>0</v>
      </c>
      <c r="F146">
        <v>0</v>
      </c>
      <c r="G146">
        <v>0</v>
      </c>
      <c r="H146">
        <v>0</v>
      </c>
      <c r="I146">
        <v>0</v>
      </c>
      <c r="J146">
        <v>0</v>
      </c>
      <c r="K146">
        <v>0</v>
      </c>
      <c r="L146">
        <v>0</v>
      </c>
      <c r="M146">
        <v>0</v>
      </c>
      <c r="N146">
        <v>0</v>
      </c>
      <c r="O146">
        <v>0</v>
      </c>
      <c r="P146">
        <v>0</v>
      </c>
      <c r="Q146">
        <v>0</v>
      </c>
      <c r="R146">
        <v>0</v>
      </c>
      <c r="S146">
        <v>0</v>
      </c>
      <c r="T146">
        <v>0</v>
      </c>
    </row>
    <row r="147" spans="1:20" x14ac:dyDescent="0.25">
      <c r="A147" s="50" t="str">
        <f t="shared" si="7"/>
        <v>Edinburgh, City of2018-19</v>
      </c>
      <c r="B147" s="50" t="s">
        <v>12</v>
      </c>
      <c r="C147" s="52" t="s">
        <v>288</v>
      </c>
      <c r="D147" s="50">
        <v>0</v>
      </c>
      <c r="E147" s="50">
        <v>0</v>
      </c>
      <c r="F147" s="50">
        <v>0</v>
      </c>
      <c r="G147" s="50">
        <v>0</v>
      </c>
      <c r="H147" s="50">
        <v>0</v>
      </c>
      <c r="I147" s="50">
        <v>0</v>
      </c>
      <c r="J147" s="50">
        <v>0</v>
      </c>
      <c r="K147" s="50">
        <v>0</v>
      </c>
      <c r="L147" s="50">
        <v>0</v>
      </c>
      <c r="M147" s="50">
        <v>0</v>
      </c>
      <c r="N147" s="50">
        <v>0</v>
      </c>
      <c r="O147" s="50">
        <v>0</v>
      </c>
      <c r="P147" s="50">
        <v>0</v>
      </c>
      <c r="Q147" s="50">
        <v>0</v>
      </c>
      <c r="R147" s="50">
        <v>0</v>
      </c>
      <c r="S147" s="50">
        <v>0</v>
      </c>
      <c r="T147" s="50">
        <v>0</v>
      </c>
    </row>
    <row r="148" spans="1:20" x14ac:dyDescent="0.25">
      <c r="A148" t="str">
        <f t="shared" si="7"/>
        <v>Falkirk2018-19</v>
      </c>
      <c r="B148" t="s">
        <v>14</v>
      </c>
      <c r="C148" s="14" t="s">
        <v>288</v>
      </c>
      <c r="D148">
        <v>6</v>
      </c>
      <c r="E148">
        <v>0</v>
      </c>
      <c r="F148">
        <v>0</v>
      </c>
      <c r="G148">
        <v>6</v>
      </c>
      <c r="H148">
        <v>0</v>
      </c>
      <c r="I148">
        <v>0</v>
      </c>
      <c r="J148">
        <v>0</v>
      </c>
      <c r="K148">
        <v>0</v>
      </c>
      <c r="L148">
        <v>0</v>
      </c>
      <c r="M148">
        <v>0</v>
      </c>
      <c r="N148">
        <v>0</v>
      </c>
      <c r="O148">
        <v>0</v>
      </c>
      <c r="P148">
        <v>0</v>
      </c>
      <c r="Q148">
        <v>0</v>
      </c>
      <c r="R148">
        <v>0</v>
      </c>
      <c r="S148">
        <v>0</v>
      </c>
      <c r="T148">
        <v>6</v>
      </c>
    </row>
    <row r="149" spans="1:20" x14ac:dyDescent="0.25">
      <c r="A149" t="str">
        <f t="shared" si="7"/>
        <v>Fife2018-19</v>
      </c>
      <c r="B149" t="s">
        <v>15</v>
      </c>
      <c r="C149" s="14" t="s">
        <v>288</v>
      </c>
      <c r="D149">
        <v>125</v>
      </c>
      <c r="E149">
        <v>44103.6</v>
      </c>
      <c r="F149">
        <v>2</v>
      </c>
      <c r="G149">
        <v>3</v>
      </c>
      <c r="H149">
        <v>3</v>
      </c>
      <c r="I149">
        <v>1</v>
      </c>
      <c r="J149">
        <v>10</v>
      </c>
      <c r="K149">
        <v>0</v>
      </c>
      <c r="L149">
        <v>0</v>
      </c>
      <c r="M149">
        <v>0</v>
      </c>
      <c r="N149">
        <v>1</v>
      </c>
      <c r="O149">
        <v>103</v>
      </c>
      <c r="P149">
        <v>1</v>
      </c>
      <c r="Q149">
        <v>1</v>
      </c>
      <c r="R149">
        <v>0</v>
      </c>
      <c r="S149">
        <v>0</v>
      </c>
      <c r="T149">
        <v>125</v>
      </c>
    </row>
    <row r="150" spans="1:20" x14ac:dyDescent="0.25">
      <c r="A150" t="str">
        <f t="shared" si="7"/>
        <v>Glasgow City2018-19</v>
      </c>
      <c r="B150" t="s">
        <v>16</v>
      </c>
      <c r="C150" s="14" t="s">
        <v>288</v>
      </c>
      <c r="D150">
        <v>1114</v>
      </c>
      <c r="E150">
        <v>5629298.5700000003</v>
      </c>
      <c r="F150">
        <v>52</v>
      </c>
      <c r="G150">
        <v>1058</v>
      </c>
      <c r="H150">
        <v>0</v>
      </c>
      <c r="I150">
        <v>0</v>
      </c>
      <c r="J150">
        <v>4</v>
      </c>
      <c r="K150">
        <v>0</v>
      </c>
      <c r="L150">
        <v>0</v>
      </c>
      <c r="M150">
        <v>0</v>
      </c>
      <c r="N150">
        <v>0</v>
      </c>
      <c r="O150">
        <v>0</v>
      </c>
      <c r="P150">
        <v>0</v>
      </c>
      <c r="Q150">
        <v>0</v>
      </c>
      <c r="R150">
        <v>0</v>
      </c>
      <c r="S150">
        <v>0</v>
      </c>
      <c r="T150">
        <v>1114</v>
      </c>
    </row>
    <row r="151" spans="1:20" x14ac:dyDescent="0.25">
      <c r="A151" t="str">
        <f t="shared" si="7"/>
        <v>Highland2018-19</v>
      </c>
      <c r="B151" t="s">
        <v>17</v>
      </c>
      <c r="C151" s="14" t="s">
        <v>288</v>
      </c>
      <c r="D151">
        <v>11</v>
      </c>
      <c r="E151">
        <v>70297</v>
      </c>
      <c r="F151">
        <v>1</v>
      </c>
      <c r="G151">
        <v>10</v>
      </c>
      <c r="H151">
        <v>0</v>
      </c>
      <c r="I151">
        <v>0</v>
      </c>
      <c r="J151">
        <v>0</v>
      </c>
      <c r="K151">
        <v>0</v>
      </c>
      <c r="L151">
        <v>0</v>
      </c>
      <c r="M151">
        <v>0</v>
      </c>
      <c r="N151">
        <v>0</v>
      </c>
      <c r="O151">
        <v>0</v>
      </c>
      <c r="P151">
        <v>0</v>
      </c>
      <c r="Q151">
        <v>0</v>
      </c>
      <c r="R151">
        <v>0</v>
      </c>
      <c r="S151">
        <v>0</v>
      </c>
      <c r="T151">
        <v>11</v>
      </c>
    </row>
    <row r="152" spans="1:20" x14ac:dyDescent="0.25">
      <c r="A152" t="str">
        <f t="shared" si="7"/>
        <v>Inverclyde2018-19</v>
      </c>
      <c r="B152" t="s">
        <v>18</v>
      </c>
      <c r="C152" s="14" t="s">
        <v>288</v>
      </c>
      <c r="D152">
        <v>0</v>
      </c>
      <c r="E152">
        <v>0</v>
      </c>
      <c r="F152">
        <v>0</v>
      </c>
      <c r="G152">
        <v>0</v>
      </c>
      <c r="H152">
        <v>0</v>
      </c>
      <c r="I152">
        <v>0</v>
      </c>
      <c r="J152">
        <v>0</v>
      </c>
      <c r="K152">
        <v>0</v>
      </c>
      <c r="L152">
        <v>0</v>
      </c>
      <c r="M152">
        <v>0</v>
      </c>
      <c r="N152">
        <v>0</v>
      </c>
      <c r="O152">
        <v>0</v>
      </c>
      <c r="P152">
        <v>0</v>
      </c>
      <c r="Q152">
        <v>0</v>
      </c>
      <c r="R152">
        <v>0</v>
      </c>
      <c r="S152">
        <v>0</v>
      </c>
      <c r="T152">
        <v>0</v>
      </c>
    </row>
    <row r="153" spans="1:20" x14ac:dyDescent="0.25">
      <c r="A153" t="str">
        <f t="shared" si="7"/>
        <v>Midlothian2018-19</v>
      </c>
      <c r="B153" t="s">
        <v>19</v>
      </c>
      <c r="C153" s="14" t="s">
        <v>288</v>
      </c>
      <c r="D153">
        <v>8</v>
      </c>
      <c r="E153">
        <v>2034</v>
      </c>
      <c r="F153">
        <v>0</v>
      </c>
      <c r="G153">
        <v>1</v>
      </c>
      <c r="H153">
        <v>0</v>
      </c>
      <c r="I153">
        <v>0</v>
      </c>
      <c r="J153">
        <v>7</v>
      </c>
      <c r="K153">
        <v>0</v>
      </c>
      <c r="L153">
        <v>0</v>
      </c>
      <c r="M153">
        <v>0</v>
      </c>
      <c r="N153">
        <v>0</v>
      </c>
      <c r="O153">
        <v>0</v>
      </c>
      <c r="P153">
        <v>0</v>
      </c>
      <c r="Q153">
        <v>0</v>
      </c>
      <c r="R153">
        <v>0</v>
      </c>
      <c r="S153">
        <v>0</v>
      </c>
      <c r="T153">
        <v>8</v>
      </c>
    </row>
    <row r="154" spans="1:20" x14ac:dyDescent="0.25">
      <c r="A154" t="str">
        <f t="shared" si="7"/>
        <v>Moray2018-19</v>
      </c>
      <c r="B154" t="s">
        <v>20</v>
      </c>
      <c r="C154" s="14" t="s">
        <v>288</v>
      </c>
      <c r="D154">
        <v>0</v>
      </c>
      <c r="E154">
        <v>0</v>
      </c>
      <c r="F154">
        <v>0</v>
      </c>
      <c r="G154">
        <v>0</v>
      </c>
      <c r="H154">
        <v>0</v>
      </c>
      <c r="I154">
        <v>0</v>
      </c>
      <c r="J154">
        <v>0</v>
      </c>
      <c r="K154">
        <v>0</v>
      </c>
      <c r="L154">
        <v>0</v>
      </c>
      <c r="M154">
        <v>0</v>
      </c>
      <c r="N154">
        <v>0</v>
      </c>
      <c r="O154">
        <v>0</v>
      </c>
      <c r="P154">
        <v>0</v>
      </c>
      <c r="Q154">
        <v>0</v>
      </c>
      <c r="R154">
        <v>0</v>
      </c>
      <c r="S154">
        <v>0</v>
      </c>
      <c r="T154">
        <v>0</v>
      </c>
    </row>
    <row r="155" spans="1:20" x14ac:dyDescent="0.25">
      <c r="A155" t="str">
        <f t="shared" si="7"/>
        <v>Na h-Eileanan Siar2018-19</v>
      </c>
      <c r="B155" t="s">
        <v>269</v>
      </c>
      <c r="C155" s="14" t="s">
        <v>288</v>
      </c>
      <c r="D155">
        <v>2</v>
      </c>
      <c r="E155">
        <v>58000</v>
      </c>
      <c r="F155">
        <v>0</v>
      </c>
      <c r="G155">
        <v>2</v>
      </c>
      <c r="H155">
        <v>0</v>
      </c>
      <c r="I155">
        <v>0</v>
      </c>
      <c r="J155">
        <v>0</v>
      </c>
      <c r="K155">
        <v>0</v>
      </c>
      <c r="L155">
        <v>0</v>
      </c>
      <c r="M155">
        <v>0</v>
      </c>
      <c r="N155">
        <v>0</v>
      </c>
      <c r="O155">
        <v>0</v>
      </c>
      <c r="P155">
        <v>0</v>
      </c>
      <c r="Q155">
        <v>0</v>
      </c>
      <c r="R155">
        <v>0</v>
      </c>
      <c r="S155">
        <v>0</v>
      </c>
      <c r="T155">
        <v>2</v>
      </c>
    </row>
    <row r="156" spans="1:20" x14ac:dyDescent="0.25">
      <c r="A156" t="str">
        <f t="shared" si="7"/>
        <v>North Ayrshire2018-19</v>
      </c>
      <c r="B156" t="s">
        <v>21</v>
      </c>
      <c r="C156" s="14" t="s">
        <v>288</v>
      </c>
      <c r="D156">
        <v>45</v>
      </c>
      <c r="E156">
        <v>0</v>
      </c>
      <c r="F156">
        <v>4</v>
      </c>
      <c r="G156">
        <v>4</v>
      </c>
      <c r="H156">
        <v>3</v>
      </c>
      <c r="I156">
        <v>0</v>
      </c>
      <c r="J156">
        <v>0</v>
      </c>
      <c r="K156">
        <v>0</v>
      </c>
      <c r="L156">
        <v>1</v>
      </c>
      <c r="M156">
        <v>1</v>
      </c>
      <c r="N156">
        <v>2</v>
      </c>
      <c r="O156">
        <v>30</v>
      </c>
      <c r="P156">
        <v>0</v>
      </c>
      <c r="Q156">
        <v>0</v>
      </c>
      <c r="R156">
        <v>0</v>
      </c>
      <c r="S156">
        <v>0</v>
      </c>
      <c r="T156">
        <v>45</v>
      </c>
    </row>
    <row r="157" spans="1:20" x14ac:dyDescent="0.25">
      <c r="A157" t="str">
        <f t="shared" si="7"/>
        <v>North Lanarkshire2018-19</v>
      </c>
      <c r="B157" t="s">
        <v>22</v>
      </c>
      <c r="C157" s="14" t="s">
        <v>288</v>
      </c>
      <c r="D157">
        <v>0</v>
      </c>
      <c r="E157">
        <v>0</v>
      </c>
      <c r="F157">
        <v>0</v>
      </c>
      <c r="G157">
        <v>0</v>
      </c>
      <c r="H157">
        <v>0</v>
      </c>
      <c r="I157">
        <v>0</v>
      </c>
      <c r="J157">
        <v>0</v>
      </c>
      <c r="K157">
        <v>0</v>
      </c>
      <c r="L157">
        <v>0</v>
      </c>
      <c r="M157">
        <v>0</v>
      </c>
      <c r="N157">
        <v>0</v>
      </c>
      <c r="O157">
        <v>0</v>
      </c>
      <c r="P157">
        <v>0</v>
      </c>
      <c r="Q157">
        <v>0</v>
      </c>
      <c r="R157">
        <v>0</v>
      </c>
      <c r="S157">
        <v>0</v>
      </c>
      <c r="T157">
        <v>0</v>
      </c>
    </row>
    <row r="158" spans="1:20" x14ac:dyDescent="0.25">
      <c r="A158" t="str">
        <f t="shared" si="7"/>
        <v>Orkney2018-19</v>
      </c>
      <c r="B158" t="s">
        <v>23</v>
      </c>
      <c r="C158" s="14" t="s">
        <v>288</v>
      </c>
      <c r="D158">
        <v>4</v>
      </c>
      <c r="E158">
        <v>10514</v>
      </c>
      <c r="F158">
        <v>0</v>
      </c>
      <c r="G158">
        <v>0</v>
      </c>
      <c r="H158">
        <v>2</v>
      </c>
      <c r="I158">
        <v>0</v>
      </c>
      <c r="J158">
        <v>2</v>
      </c>
      <c r="K158">
        <v>0</v>
      </c>
      <c r="L158">
        <v>0</v>
      </c>
      <c r="M158">
        <v>0</v>
      </c>
      <c r="N158">
        <v>0</v>
      </c>
      <c r="O158">
        <v>0</v>
      </c>
      <c r="P158">
        <v>0</v>
      </c>
      <c r="Q158">
        <v>0</v>
      </c>
      <c r="R158">
        <v>0</v>
      </c>
      <c r="S158">
        <v>0</v>
      </c>
      <c r="T158">
        <v>4</v>
      </c>
    </row>
    <row r="159" spans="1:20" x14ac:dyDescent="0.25">
      <c r="A159" t="str">
        <f t="shared" si="7"/>
        <v>Perth &amp; Kinross2018-19</v>
      </c>
      <c r="B159" t="s">
        <v>24</v>
      </c>
      <c r="C159" s="14" t="s">
        <v>288</v>
      </c>
      <c r="D159">
        <v>7</v>
      </c>
      <c r="E159">
        <v>0</v>
      </c>
      <c r="F159">
        <v>0</v>
      </c>
      <c r="G159">
        <v>7</v>
      </c>
      <c r="H159">
        <v>0</v>
      </c>
      <c r="I159">
        <v>0</v>
      </c>
      <c r="J159">
        <v>0</v>
      </c>
      <c r="K159">
        <v>0</v>
      </c>
      <c r="L159">
        <v>0</v>
      </c>
      <c r="M159">
        <v>0</v>
      </c>
      <c r="N159">
        <v>0</v>
      </c>
      <c r="O159">
        <v>0</v>
      </c>
      <c r="P159">
        <v>0</v>
      </c>
      <c r="Q159">
        <v>0</v>
      </c>
      <c r="R159">
        <v>0</v>
      </c>
      <c r="S159">
        <v>0</v>
      </c>
      <c r="T159">
        <v>7</v>
      </c>
    </row>
    <row r="160" spans="1:20" x14ac:dyDescent="0.25">
      <c r="A160" t="str">
        <f t="shared" si="7"/>
        <v>Renfrewshire2018-19</v>
      </c>
      <c r="B160" t="s">
        <v>25</v>
      </c>
      <c r="C160" s="14" t="s">
        <v>288</v>
      </c>
      <c r="D160">
        <v>0</v>
      </c>
      <c r="E160">
        <v>0</v>
      </c>
      <c r="F160">
        <v>0</v>
      </c>
      <c r="G160">
        <v>0</v>
      </c>
      <c r="H160">
        <v>0</v>
      </c>
      <c r="I160">
        <v>0</v>
      </c>
      <c r="J160">
        <v>0</v>
      </c>
      <c r="K160">
        <v>0</v>
      </c>
      <c r="L160">
        <v>0</v>
      </c>
      <c r="M160">
        <v>0</v>
      </c>
      <c r="N160">
        <v>0</v>
      </c>
      <c r="O160">
        <v>0</v>
      </c>
      <c r="P160">
        <v>0</v>
      </c>
      <c r="Q160">
        <v>0</v>
      </c>
      <c r="R160">
        <v>0</v>
      </c>
      <c r="S160">
        <v>0</v>
      </c>
      <c r="T160">
        <v>0</v>
      </c>
    </row>
    <row r="161" spans="1:20" x14ac:dyDescent="0.25">
      <c r="A161" t="str">
        <f t="shared" si="7"/>
        <v>Scottish Borders, The2018-19</v>
      </c>
      <c r="B161" t="s">
        <v>26</v>
      </c>
      <c r="C161" s="14" t="s">
        <v>288</v>
      </c>
      <c r="D161">
        <v>0</v>
      </c>
      <c r="E161">
        <v>0</v>
      </c>
      <c r="F161">
        <v>0</v>
      </c>
      <c r="G161">
        <v>0</v>
      </c>
      <c r="H161">
        <v>0</v>
      </c>
      <c r="I161">
        <v>0</v>
      </c>
      <c r="J161">
        <v>0</v>
      </c>
      <c r="K161">
        <v>0</v>
      </c>
      <c r="L161">
        <v>0</v>
      </c>
      <c r="M161">
        <v>0</v>
      </c>
      <c r="N161">
        <v>0</v>
      </c>
      <c r="O161">
        <v>0</v>
      </c>
      <c r="P161">
        <v>0</v>
      </c>
      <c r="Q161">
        <v>0</v>
      </c>
      <c r="R161">
        <v>0</v>
      </c>
      <c r="S161">
        <v>0</v>
      </c>
      <c r="T161">
        <v>0</v>
      </c>
    </row>
    <row r="162" spans="1:20" x14ac:dyDescent="0.25">
      <c r="A162" t="str">
        <f t="shared" si="7"/>
        <v>Shetland2018-19</v>
      </c>
      <c r="B162" t="s">
        <v>27</v>
      </c>
      <c r="C162" s="14" t="s">
        <v>288</v>
      </c>
      <c r="D162">
        <v>0</v>
      </c>
      <c r="E162">
        <v>0</v>
      </c>
      <c r="F162">
        <v>0</v>
      </c>
      <c r="G162">
        <v>0</v>
      </c>
      <c r="H162">
        <v>0</v>
      </c>
      <c r="I162">
        <v>0</v>
      </c>
      <c r="J162">
        <v>0</v>
      </c>
      <c r="K162">
        <v>0</v>
      </c>
      <c r="L162">
        <v>0</v>
      </c>
      <c r="M162">
        <v>0</v>
      </c>
      <c r="N162">
        <v>0</v>
      </c>
      <c r="O162">
        <v>0</v>
      </c>
      <c r="P162">
        <v>0</v>
      </c>
      <c r="Q162">
        <v>0</v>
      </c>
      <c r="R162">
        <v>0</v>
      </c>
      <c r="S162">
        <v>0</v>
      </c>
      <c r="T162">
        <v>0</v>
      </c>
    </row>
    <row r="163" spans="1:20" x14ac:dyDescent="0.25">
      <c r="A163" t="str">
        <f t="shared" si="7"/>
        <v>South Ayrshire2018-19</v>
      </c>
      <c r="B163" t="s">
        <v>28</v>
      </c>
      <c r="C163" s="14" t="s">
        <v>288</v>
      </c>
      <c r="D163">
        <v>0</v>
      </c>
      <c r="E163">
        <v>0</v>
      </c>
      <c r="F163">
        <v>0</v>
      </c>
      <c r="G163">
        <v>0</v>
      </c>
      <c r="H163">
        <v>0</v>
      </c>
      <c r="I163">
        <v>0</v>
      </c>
      <c r="J163">
        <v>0</v>
      </c>
      <c r="K163">
        <v>0</v>
      </c>
      <c r="L163">
        <v>0</v>
      </c>
      <c r="M163">
        <v>0</v>
      </c>
      <c r="N163">
        <v>0</v>
      </c>
      <c r="O163">
        <v>0</v>
      </c>
      <c r="P163">
        <v>0</v>
      </c>
      <c r="Q163">
        <v>0</v>
      </c>
      <c r="R163">
        <v>0</v>
      </c>
      <c r="S163">
        <v>0</v>
      </c>
      <c r="T163">
        <v>0</v>
      </c>
    </row>
    <row r="164" spans="1:20" x14ac:dyDescent="0.25">
      <c r="A164" t="str">
        <f t="shared" si="7"/>
        <v>South Lanarkshire2018-19</v>
      </c>
      <c r="B164" t="s">
        <v>29</v>
      </c>
      <c r="C164" s="14" t="s">
        <v>288</v>
      </c>
      <c r="D164">
        <v>13</v>
      </c>
      <c r="E164">
        <v>33094.67</v>
      </c>
      <c r="F164">
        <v>8</v>
      </c>
      <c r="G164">
        <v>1</v>
      </c>
      <c r="H164">
        <v>0</v>
      </c>
      <c r="I164">
        <v>0</v>
      </c>
      <c r="J164">
        <v>2</v>
      </c>
      <c r="K164">
        <v>0</v>
      </c>
      <c r="L164">
        <v>0</v>
      </c>
      <c r="M164">
        <v>0</v>
      </c>
      <c r="N164">
        <v>1</v>
      </c>
      <c r="O164">
        <v>0</v>
      </c>
      <c r="P164">
        <v>0</v>
      </c>
      <c r="Q164">
        <v>0</v>
      </c>
      <c r="R164">
        <v>1</v>
      </c>
      <c r="S164">
        <v>0</v>
      </c>
      <c r="T164">
        <v>13</v>
      </c>
    </row>
    <row r="165" spans="1:20" x14ac:dyDescent="0.25">
      <c r="A165" t="str">
        <f t="shared" si="7"/>
        <v>Stirling2018-19</v>
      </c>
      <c r="B165" t="s">
        <v>30</v>
      </c>
      <c r="C165" s="14" t="s">
        <v>288</v>
      </c>
      <c r="D165">
        <v>0</v>
      </c>
      <c r="E165">
        <v>0</v>
      </c>
      <c r="F165">
        <v>0</v>
      </c>
      <c r="G165">
        <v>0</v>
      </c>
      <c r="H165">
        <v>0</v>
      </c>
      <c r="I165">
        <v>0</v>
      </c>
      <c r="J165">
        <v>0</v>
      </c>
      <c r="K165">
        <v>0</v>
      </c>
      <c r="L165">
        <v>0</v>
      </c>
      <c r="M165">
        <v>0</v>
      </c>
      <c r="N165">
        <v>0</v>
      </c>
      <c r="O165">
        <v>0</v>
      </c>
      <c r="P165">
        <v>0</v>
      </c>
      <c r="Q165">
        <v>0</v>
      </c>
      <c r="R165">
        <v>0</v>
      </c>
      <c r="S165">
        <v>0</v>
      </c>
      <c r="T165">
        <v>0</v>
      </c>
    </row>
    <row r="166" spans="1:20" x14ac:dyDescent="0.25">
      <c r="A166" t="str">
        <f t="shared" si="7"/>
        <v>West Dunbartonshire2018-19</v>
      </c>
      <c r="B166" t="s">
        <v>31</v>
      </c>
      <c r="C166" s="14" t="s">
        <v>288</v>
      </c>
      <c r="D166">
        <v>0</v>
      </c>
      <c r="E166">
        <v>0</v>
      </c>
      <c r="F166">
        <v>0</v>
      </c>
      <c r="G166">
        <v>0</v>
      </c>
      <c r="H166">
        <v>0</v>
      </c>
      <c r="I166">
        <v>0</v>
      </c>
      <c r="J166">
        <v>0</v>
      </c>
      <c r="K166">
        <v>0</v>
      </c>
      <c r="L166">
        <v>0</v>
      </c>
      <c r="M166">
        <v>0</v>
      </c>
      <c r="N166">
        <v>0</v>
      </c>
      <c r="O166">
        <v>0</v>
      </c>
      <c r="P166">
        <v>0</v>
      </c>
      <c r="Q166">
        <v>0</v>
      </c>
      <c r="R166">
        <v>0</v>
      </c>
      <c r="S166">
        <v>0</v>
      </c>
      <c r="T166">
        <v>0</v>
      </c>
    </row>
    <row r="167" spans="1:20" x14ac:dyDescent="0.25">
      <c r="A167" t="str">
        <f t="shared" si="7"/>
        <v>West Lothian2018-19</v>
      </c>
      <c r="B167" t="s">
        <v>32</v>
      </c>
      <c r="C167" s="14" t="s">
        <v>288</v>
      </c>
      <c r="D167">
        <v>0</v>
      </c>
      <c r="E167">
        <v>0</v>
      </c>
      <c r="F167">
        <v>0</v>
      </c>
      <c r="G167">
        <v>0</v>
      </c>
      <c r="H167">
        <v>0</v>
      </c>
      <c r="I167">
        <v>0</v>
      </c>
      <c r="J167">
        <v>0</v>
      </c>
      <c r="K167">
        <v>0</v>
      </c>
      <c r="L167">
        <v>0</v>
      </c>
      <c r="M167">
        <v>0</v>
      </c>
      <c r="N167">
        <v>0</v>
      </c>
      <c r="O167">
        <v>0</v>
      </c>
      <c r="P167">
        <v>0</v>
      </c>
      <c r="Q167">
        <v>0</v>
      </c>
      <c r="R167">
        <v>0</v>
      </c>
      <c r="S167">
        <v>0</v>
      </c>
      <c r="T167">
        <v>0</v>
      </c>
    </row>
    <row r="168" spans="1:20" s="22" customFormat="1" x14ac:dyDescent="0.25">
      <c r="A168" t="str">
        <f t="shared" si="7"/>
        <v>Scotland2018-19</v>
      </c>
      <c r="B168" s="32" t="s">
        <v>33</v>
      </c>
      <c r="C168" s="24" t="s">
        <v>288</v>
      </c>
      <c r="D168" s="22">
        <f t="shared" ref="D168:T168" si="8">SUM(D136:D167)</f>
        <v>1433</v>
      </c>
      <c r="E168" s="22">
        <f t="shared" si="8"/>
        <v>6312611.6100000003</v>
      </c>
      <c r="F168" s="22">
        <f t="shared" si="8"/>
        <v>82</v>
      </c>
      <c r="G168" s="22">
        <f t="shared" si="8"/>
        <v>1171</v>
      </c>
      <c r="H168" s="22">
        <f t="shared" si="8"/>
        <v>9</v>
      </c>
      <c r="I168" s="22">
        <f t="shared" si="8"/>
        <v>1</v>
      </c>
      <c r="J168" s="22">
        <f t="shared" si="8"/>
        <v>27</v>
      </c>
      <c r="K168" s="22">
        <f t="shared" si="8"/>
        <v>0</v>
      </c>
      <c r="L168" s="22">
        <f t="shared" si="8"/>
        <v>1</v>
      </c>
      <c r="M168" s="22">
        <f t="shared" si="8"/>
        <v>1</v>
      </c>
      <c r="N168" s="22">
        <f t="shared" si="8"/>
        <v>4</v>
      </c>
      <c r="O168" s="22">
        <f t="shared" si="8"/>
        <v>134</v>
      </c>
      <c r="P168" s="22">
        <f t="shared" si="8"/>
        <v>1</v>
      </c>
      <c r="Q168" s="22">
        <f t="shared" si="8"/>
        <v>1</v>
      </c>
      <c r="R168" s="22">
        <f t="shared" si="8"/>
        <v>1</v>
      </c>
      <c r="S168" s="22">
        <f t="shared" si="8"/>
        <v>0</v>
      </c>
      <c r="T168" s="22">
        <f t="shared" si="8"/>
        <v>1433</v>
      </c>
    </row>
    <row r="169" spans="1:20" x14ac:dyDescent="0.25">
      <c r="A169" t="str">
        <f t="shared" ref="A169:A201" si="9">B169&amp;C169</f>
        <v>Aberdeen City2019-20</v>
      </c>
      <c r="B169" t="s">
        <v>1</v>
      </c>
      <c r="C169" s="14" t="s">
        <v>290</v>
      </c>
      <c r="D169">
        <v>28</v>
      </c>
      <c r="E169">
        <v>98961</v>
      </c>
      <c r="F169">
        <v>2</v>
      </c>
      <c r="G169">
        <v>26</v>
      </c>
      <c r="H169">
        <v>0</v>
      </c>
      <c r="I169">
        <v>0</v>
      </c>
      <c r="J169">
        <v>0</v>
      </c>
      <c r="K169">
        <v>0</v>
      </c>
      <c r="L169">
        <v>0</v>
      </c>
      <c r="M169">
        <v>0</v>
      </c>
      <c r="N169">
        <v>0</v>
      </c>
      <c r="O169">
        <v>0</v>
      </c>
      <c r="P169">
        <v>0</v>
      </c>
      <c r="Q169">
        <v>0</v>
      </c>
      <c r="R169">
        <v>0</v>
      </c>
      <c r="S169">
        <v>0</v>
      </c>
      <c r="T169">
        <v>28</v>
      </c>
    </row>
    <row r="170" spans="1:20" x14ac:dyDescent="0.25">
      <c r="A170" t="str">
        <f t="shared" si="9"/>
        <v>Aberdeenshire2019-20</v>
      </c>
      <c r="B170" t="s">
        <v>2</v>
      </c>
      <c r="C170" s="14" t="s">
        <v>290</v>
      </c>
      <c r="D170">
        <v>3</v>
      </c>
      <c r="E170">
        <v>0</v>
      </c>
      <c r="F170">
        <v>1</v>
      </c>
      <c r="G170">
        <v>2</v>
      </c>
      <c r="H170">
        <v>0</v>
      </c>
      <c r="I170">
        <v>0</v>
      </c>
      <c r="J170">
        <v>0</v>
      </c>
      <c r="K170">
        <v>0</v>
      </c>
      <c r="L170">
        <v>0</v>
      </c>
      <c r="M170">
        <v>0</v>
      </c>
      <c r="N170">
        <v>0</v>
      </c>
      <c r="O170">
        <v>0</v>
      </c>
      <c r="P170">
        <v>0</v>
      </c>
      <c r="Q170">
        <v>0</v>
      </c>
      <c r="R170">
        <v>0</v>
      </c>
      <c r="S170">
        <v>0</v>
      </c>
      <c r="T170">
        <v>3</v>
      </c>
    </row>
    <row r="171" spans="1:20" x14ac:dyDescent="0.25">
      <c r="A171" t="str">
        <f t="shared" si="9"/>
        <v>Angus2019-20</v>
      </c>
      <c r="B171" t="s">
        <v>3</v>
      </c>
      <c r="C171" s="14" t="s">
        <v>290</v>
      </c>
      <c r="D171">
        <v>0</v>
      </c>
      <c r="E171">
        <v>0</v>
      </c>
      <c r="F171">
        <v>0</v>
      </c>
      <c r="G171">
        <v>0</v>
      </c>
      <c r="H171">
        <v>0</v>
      </c>
      <c r="I171">
        <v>0</v>
      </c>
      <c r="J171">
        <v>0</v>
      </c>
      <c r="K171">
        <v>0</v>
      </c>
      <c r="L171">
        <v>0</v>
      </c>
      <c r="M171">
        <v>0</v>
      </c>
      <c r="N171">
        <v>0</v>
      </c>
      <c r="O171">
        <v>0</v>
      </c>
      <c r="P171">
        <v>0</v>
      </c>
      <c r="Q171">
        <v>0</v>
      </c>
      <c r="R171">
        <v>0</v>
      </c>
      <c r="S171">
        <v>0</v>
      </c>
      <c r="T171">
        <v>0</v>
      </c>
    </row>
    <row r="172" spans="1:20" x14ac:dyDescent="0.25">
      <c r="A172" t="str">
        <f t="shared" si="9"/>
        <v>Argyll &amp; Bute2019-20</v>
      </c>
      <c r="B172" t="s">
        <v>4</v>
      </c>
      <c r="C172" s="14" t="s">
        <v>290</v>
      </c>
      <c r="D172">
        <v>0</v>
      </c>
      <c r="E172">
        <v>0</v>
      </c>
      <c r="F172">
        <v>0</v>
      </c>
      <c r="G172">
        <v>0</v>
      </c>
      <c r="H172">
        <v>0</v>
      </c>
      <c r="I172">
        <v>0</v>
      </c>
      <c r="J172">
        <v>0</v>
      </c>
      <c r="K172">
        <v>0</v>
      </c>
      <c r="L172">
        <v>0</v>
      </c>
      <c r="M172">
        <v>0</v>
      </c>
      <c r="N172">
        <v>0</v>
      </c>
      <c r="O172">
        <v>0</v>
      </c>
      <c r="P172">
        <v>0</v>
      </c>
      <c r="Q172">
        <v>0</v>
      </c>
      <c r="R172">
        <v>0</v>
      </c>
      <c r="S172">
        <v>0</v>
      </c>
      <c r="T172">
        <v>0</v>
      </c>
    </row>
    <row r="173" spans="1:20" x14ac:dyDescent="0.25">
      <c r="A173" t="str">
        <f t="shared" si="9"/>
        <v>Clackmannanshire2019-20</v>
      </c>
      <c r="B173" t="s">
        <v>5</v>
      </c>
      <c r="C173" s="14" t="s">
        <v>290</v>
      </c>
      <c r="D173">
        <v>16</v>
      </c>
      <c r="E173">
        <v>0</v>
      </c>
      <c r="F173">
        <v>0</v>
      </c>
      <c r="G173">
        <v>16</v>
      </c>
      <c r="H173">
        <v>0</v>
      </c>
      <c r="I173">
        <v>0</v>
      </c>
      <c r="J173">
        <v>0</v>
      </c>
      <c r="K173">
        <v>0</v>
      </c>
      <c r="L173">
        <v>0</v>
      </c>
      <c r="M173">
        <v>0</v>
      </c>
      <c r="N173">
        <v>0</v>
      </c>
      <c r="O173">
        <v>0</v>
      </c>
      <c r="P173">
        <v>0</v>
      </c>
      <c r="Q173">
        <v>0</v>
      </c>
      <c r="R173">
        <v>0</v>
      </c>
      <c r="S173">
        <v>0</v>
      </c>
      <c r="T173">
        <v>16</v>
      </c>
    </row>
    <row r="174" spans="1:20" x14ac:dyDescent="0.25">
      <c r="A174" t="str">
        <f t="shared" si="9"/>
        <v>Dumfries &amp; Galloway2019-20</v>
      </c>
      <c r="B174" t="s">
        <v>6</v>
      </c>
      <c r="C174" s="14" t="s">
        <v>290</v>
      </c>
      <c r="D174">
        <v>43</v>
      </c>
      <c r="E174">
        <v>253593.84</v>
      </c>
      <c r="F174">
        <v>0</v>
      </c>
      <c r="G174">
        <v>40</v>
      </c>
      <c r="H174">
        <v>0</v>
      </c>
      <c r="I174">
        <v>0</v>
      </c>
      <c r="J174">
        <v>0</v>
      </c>
      <c r="K174">
        <v>0</v>
      </c>
      <c r="L174">
        <v>0</v>
      </c>
      <c r="M174">
        <v>0</v>
      </c>
      <c r="N174">
        <v>0</v>
      </c>
      <c r="O174">
        <v>0</v>
      </c>
      <c r="P174">
        <v>0</v>
      </c>
      <c r="Q174">
        <v>0</v>
      </c>
      <c r="R174">
        <v>3</v>
      </c>
      <c r="S174">
        <v>0</v>
      </c>
      <c r="T174">
        <v>43</v>
      </c>
    </row>
    <row r="175" spans="1:20" x14ac:dyDescent="0.25">
      <c r="A175" t="str">
        <f t="shared" si="9"/>
        <v>Dundee City2019-20</v>
      </c>
      <c r="B175" t="s">
        <v>7</v>
      </c>
      <c r="C175" s="14" t="s">
        <v>290</v>
      </c>
      <c r="D175">
        <v>3</v>
      </c>
      <c r="E175">
        <v>4423</v>
      </c>
      <c r="F175">
        <v>2</v>
      </c>
      <c r="G175">
        <v>0</v>
      </c>
      <c r="H175">
        <v>0</v>
      </c>
      <c r="I175">
        <v>0</v>
      </c>
      <c r="J175">
        <v>0</v>
      </c>
      <c r="K175">
        <v>0</v>
      </c>
      <c r="L175">
        <v>0</v>
      </c>
      <c r="M175">
        <v>0</v>
      </c>
      <c r="N175">
        <v>0</v>
      </c>
      <c r="O175">
        <v>1</v>
      </c>
      <c r="P175">
        <v>0</v>
      </c>
      <c r="Q175">
        <v>0</v>
      </c>
      <c r="R175">
        <v>0</v>
      </c>
      <c r="S175">
        <v>0</v>
      </c>
      <c r="T175">
        <v>3</v>
      </c>
    </row>
    <row r="176" spans="1:20" x14ac:dyDescent="0.25">
      <c r="A176" t="str">
        <f t="shared" si="9"/>
        <v>East Ayrshire2019-20</v>
      </c>
      <c r="B176" t="s">
        <v>8</v>
      </c>
      <c r="C176" s="14" t="s">
        <v>290</v>
      </c>
      <c r="D176">
        <v>0</v>
      </c>
      <c r="E176">
        <v>0</v>
      </c>
      <c r="F176">
        <v>0</v>
      </c>
      <c r="G176">
        <v>0</v>
      </c>
      <c r="H176">
        <v>0</v>
      </c>
      <c r="I176">
        <v>0</v>
      </c>
      <c r="J176">
        <v>0</v>
      </c>
      <c r="K176">
        <v>0</v>
      </c>
      <c r="L176">
        <v>0</v>
      </c>
      <c r="M176">
        <v>0</v>
      </c>
      <c r="N176">
        <v>0</v>
      </c>
      <c r="O176">
        <v>0</v>
      </c>
      <c r="P176">
        <v>0</v>
      </c>
      <c r="Q176">
        <v>0</v>
      </c>
      <c r="R176">
        <v>0</v>
      </c>
      <c r="S176">
        <v>0</v>
      </c>
      <c r="T176">
        <v>0</v>
      </c>
    </row>
    <row r="177" spans="1:20" x14ac:dyDescent="0.25">
      <c r="A177" t="str">
        <f t="shared" si="9"/>
        <v>East Dunbartonshire2019-20</v>
      </c>
      <c r="B177" t="s">
        <v>9</v>
      </c>
      <c r="C177" s="14" t="s">
        <v>290</v>
      </c>
      <c r="D177">
        <v>2</v>
      </c>
      <c r="E177">
        <v>404</v>
      </c>
      <c r="F177">
        <v>0</v>
      </c>
      <c r="G177">
        <v>0</v>
      </c>
      <c r="H177">
        <v>0</v>
      </c>
      <c r="I177">
        <v>0</v>
      </c>
      <c r="J177">
        <v>2</v>
      </c>
      <c r="K177">
        <v>0</v>
      </c>
      <c r="L177">
        <v>0</v>
      </c>
      <c r="M177">
        <v>0</v>
      </c>
      <c r="N177">
        <v>0</v>
      </c>
      <c r="O177">
        <v>0</v>
      </c>
      <c r="P177">
        <v>0</v>
      </c>
      <c r="Q177">
        <v>0</v>
      </c>
      <c r="R177">
        <v>0</v>
      </c>
      <c r="S177">
        <v>0</v>
      </c>
      <c r="T177">
        <v>2</v>
      </c>
    </row>
    <row r="178" spans="1:20" x14ac:dyDescent="0.25">
      <c r="A178" t="str">
        <f t="shared" si="9"/>
        <v>East Lothian2019-20</v>
      </c>
      <c r="B178" t="s">
        <v>10</v>
      </c>
      <c r="C178" s="14" t="s">
        <v>290</v>
      </c>
      <c r="D178">
        <v>0</v>
      </c>
      <c r="E178">
        <v>0</v>
      </c>
      <c r="F178">
        <v>0</v>
      </c>
      <c r="G178">
        <v>0</v>
      </c>
      <c r="H178">
        <v>0</v>
      </c>
      <c r="I178">
        <v>0</v>
      </c>
      <c r="J178">
        <v>0</v>
      </c>
      <c r="K178">
        <v>0</v>
      </c>
      <c r="L178">
        <v>0</v>
      </c>
      <c r="M178">
        <v>0</v>
      </c>
      <c r="N178">
        <v>0</v>
      </c>
      <c r="O178">
        <v>0</v>
      </c>
      <c r="P178">
        <v>0</v>
      </c>
      <c r="Q178">
        <v>0</v>
      </c>
      <c r="R178">
        <v>0</v>
      </c>
      <c r="S178">
        <v>0</v>
      </c>
      <c r="T178">
        <v>0</v>
      </c>
    </row>
    <row r="179" spans="1:20" x14ac:dyDescent="0.25">
      <c r="A179" t="str">
        <f t="shared" si="9"/>
        <v>East Renfrewshire2019-20</v>
      </c>
      <c r="B179" t="s">
        <v>11</v>
      </c>
      <c r="C179" s="14" t="s">
        <v>290</v>
      </c>
      <c r="D179">
        <v>0</v>
      </c>
      <c r="E179">
        <v>0</v>
      </c>
      <c r="F179">
        <v>0</v>
      </c>
      <c r="G179">
        <v>0</v>
      </c>
      <c r="H179">
        <v>0</v>
      </c>
      <c r="I179">
        <v>0</v>
      </c>
      <c r="J179">
        <v>0</v>
      </c>
      <c r="K179">
        <v>0</v>
      </c>
      <c r="L179">
        <v>0</v>
      </c>
      <c r="M179">
        <v>0</v>
      </c>
      <c r="N179">
        <v>0</v>
      </c>
      <c r="O179">
        <v>0</v>
      </c>
      <c r="P179">
        <v>0</v>
      </c>
      <c r="Q179">
        <v>0</v>
      </c>
      <c r="R179">
        <v>0</v>
      </c>
      <c r="S179">
        <v>0</v>
      </c>
      <c r="T179">
        <v>0</v>
      </c>
    </row>
    <row r="180" spans="1:20" x14ac:dyDescent="0.25">
      <c r="A180" s="50" t="str">
        <f t="shared" si="9"/>
        <v>Edinburgh, City of2019-20</v>
      </c>
      <c r="B180" s="50" t="s">
        <v>12</v>
      </c>
      <c r="C180" s="14" t="s">
        <v>290</v>
      </c>
      <c r="D180" s="50">
        <v>0</v>
      </c>
      <c r="E180" s="50">
        <v>0</v>
      </c>
      <c r="F180" s="50">
        <v>0</v>
      </c>
      <c r="G180" s="50">
        <v>0</v>
      </c>
      <c r="H180" s="50">
        <v>0</v>
      </c>
      <c r="I180" s="50">
        <v>0</v>
      </c>
      <c r="J180" s="50">
        <v>0</v>
      </c>
      <c r="K180" s="50">
        <v>0</v>
      </c>
      <c r="L180" s="50">
        <v>0</v>
      </c>
      <c r="M180" s="50">
        <v>0</v>
      </c>
      <c r="N180" s="50">
        <v>0</v>
      </c>
      <c r="O180" s="50">
        <v>0</v>
      </c>
      <c r="P180" s="50">
        <v>0</v>
      </c>
      <c r="Q180" s="50">
        <v>0</v>
      </c>
      <c r="R180" s="50">
        <v>0</v>
      </c>
      <c r="S180" s="50">
        <v>0</v>
      </c>
      <c r="T180" s="50">
        <v>0</v>
      </c>
    </row>
    <row r="181" spans="1:20" x14ac:dyDescent="0.25">
      <c r="A181" t="str">
        <f t="shared" si="9"/>
        <v>Falkirk2019-20</v>
      </c>
      <c r="B181" t="s">
        <v>14</v>
      </c>
      <c r="C181" s="14" t="s">
        <v>290</v>
      </c>
      <c r="D181">
        <v>1</v>
      </c>
      <c r="E181">
        <v>0</v>
      </c>
      <c r="F181">
        <v>0</v>
      </c>
      <c r="G181">
        <v>0</v>
      </c>
      <c r="H181">
        <v>0</v>
      </c>
      <c r="I181">
        <v>0</v>
      </c>
      <c r="J181">
        <v>0</v>
      </c>
      <c r="K181">
        <v>0</v>
      </c>
      <c r="L181">
        <v>0</v>
      </c>
      <c r="M181">
        <v>0</v>
      </c>
      <c r="N181">
        <v>0</v>
      </c>
      <c r="O181">
        <v>1</v>
      </c>
      <c r="P181">
        <v>0</v>
      </c>
      <c r="Q181">
        <v>0</v>
      </c>
      <c r="R181">
        <v>0</v>
      </c>
      <c r="S181">
        <v>0</v>
      </c>
      <c r="T181">
        <v>1</v>
      </c>
    </row>
    <row r="182" spans="1:20" x14ac:dyDescent="0.25">
      <c r="A182" t="str">
        <f t="shared" si="9"/>
        <v>Fife2019-20</v>
      </c>
      <c r="B182" t="s">
        <v>15</v>
      </c>
      <c r="C182" s="14" t="s">
        <v>290</v>
      </c>
      <c r="D182">
        <v>118</v>
      </c>
      <c r="E182">
        <v>80227</v>
      </c>
      <c r="F182">
        <v>2</v>
      </c>
      <c r="G182">
        <v>6</v>
      </c>
      <c r="H182">
        <v>0</v>
      </c>
      <c r="I182">
        <v>1</v>
      </c>
      <c r="J182">
        <v>23</v>
      </c>
      <c r="K182">
        <v>0</v>
      </c>
      <c r="L182">
        <v>0</v>
      </c>
      <c r="M182">
        <v>0</v>
      </c>
      <c r="N182">
        <v>0</v>
      </c>
      <c r="O182">
        <v>83</v>
      </c>
      <c r="P182">
        <v>0</v>
      </c>
      <c r="Q182">
        <v>3</v>
      </c>
      <c r="R182">
        <v>0</v>
      </c>
      <c r="S182">
        <v>0</v>
      </c>
      <c r="T182">
        <v>118</v>
      </c>
    </row>
    <row r="183" spans="1:20" x14ac:dyDescent="0.25">
      <c r="A183" t="str">
        <f t="shared" si="9"/>
        <v>Glasgow City2019-20</v>
      </c>
      <c r="B183" t="s">
        <v>16</v>
      </c>
      <c r="C183" s="14" t="s">
        <v>290</v>
      </c>
      <c r="D183">
        <v>700</v>
      </c>
      <c r="E183">
        <v>5424762.8600000003</v>
      </c>
      <c r="F183">
        <v>53</v>
      </c>
      <c r="G183">
        <v>640</v>
      </c>
      <c r="H183">
        <v>0</v>
      </c>
      <c r="I183">
        <v>0</v>
      </c>
      <c r="J183">
        <v>5</v>
      </c>
      <c r="K183">
        <v>0</v>
      </c>
      <c r="L183">
        <v>0</v>
      </c>
      <c r="M183">
        <v>0</v>
      </c>
      <c r="N183">
        <v>0</v>
      </c>
      <c r="O183">
        <v>2</v>
      </c>
      <c r="P183">
        <v>0</v>
      </c>
      <c r="Q183">
        <v>0</v>
      </c>
      <c r="R183">
        <v>0</v>
      </c>
      <c r="S183">
        <v>0</v>
      </c>
      <c r="T183">
        <v>700</v>
      </c>
    </row>
    <row r="184" spans="1:20" x14ac:dyDescent="0.25">
      <c r="A184" t="str">
        <f t="shared" si="9"/>
        <v>Highland2019-20</v>
      </c>
      <c r="B184" t="s">
        <v>17</v>
      </c>
      <c r="C184" s="14" t="s">
        <v>290</v>
      </c>
      <c r="D184">
        <v>3</v>
      </c>
      <c r="E184">
        <v>27308</v>
      </c>
      <c r="F184">
        <v>1</v>
      </c>
      <c r="G184">
        <v>0</v>
      </c>
      <c r="H184">
        <v>0</v>
      </c>
      <c r="I184">
        <v>0</v>
      </c>
      <c r="J184">
        <v>0</v>
      </c>
      <c r="K184">
        <v>0</v>
      </c>
      <c r="L184">
        <v>0</v>
      </c>
      <c r="M184">
        <v>0</v>
      </c>
      <c r="N184">
        <v>2</v>
      </c>
      <c r="O184">
        <v>0</v>
      </c>
      <c r="P184">
        <v>0</v>
      </c>
      <c r="Q184">
        <v>0</v>
      </c>
      <c r="R184">
        <v>0</v>
      </c>
      <c r="S184">
        <v>0</v>
      </c>
      <c r="T184">
        <v>3</v>
      </c>
    </row>
    <row r="185" spans="1:20" x14ac:dyDescent="0.25">
      <c r="A185" t="str">
        <f t="shared" si="9"/>
        <v>Inverclyde2019-20</v>
      </c>
      <c r="B185" t="s">
        <v>18</v>
      </c>
      <c r="C185" s="14" t="s">
        <v>290</v>
      </c>
      <c r="D185">
        <v>0</v>
      </c>
      <c r="E185">
        <v>0</v>
      </c>
      <c r="F185">
        <v>0</v>
      </c>
      <c r="G185">
        <v>0</v>
      </c>
      <c r="H185">
        <v>0</v>
      </c>
      <c r="I185">
        <v>0</v>
      </c>
      <c r="J185">
        <v>0</v>
      </c>
      <c r="K185">
        <v>0</v>
      </c>
      <c r="L185">
        <v>0</v>
      </c>
      <c r="M185">
        <v>0</v>
      </c>
      <c r="N185">
        <v>0</v>
      </c>
      <c r="O185">
        <v>0</v>
      </c>
      <c r="P185">
        <v>0</v>
      </c>
      <c r="Q185">
        <v>0</v>
      </c>
      <c r="R185">
        <v>0</v>
      </c>
      <c r="S185">
        <v>0</v>
      </c>
      <c r="T185">
        <v>0</v>
      </c>
    </row>
    <row r="186" spans="1:20" x14ac:dyDescent="0.25">
      <c r="A186" t="str">
        <f t="shared" si="9"/>
        <v>Midlothian2019-20</v>
      </c>
      <c r="B186" t="s">
        <v>19</v>
      </c>
      <c r="C186" s="14" t="s">
        <v>290</v>
      </c>
      <c r="D186">
        <v>7</v>
      </c>
      <c r="E186">
        <v>4000</v>
      </c>
      <c r="F186">
        <v>0</v>
      </c>
      <c r="G186">
        <v>0</v>
      </c>
      <c r="H186">
        <v>0</v>
      </c>
      <c r="I186">
        <v>0</v>
      </c>
      <c r="J186">
        <v>6</v>
      </c>
      <c r="K186">
        <v>0</v>
      </c>
      <c r="L186">
        <v>0</v>
      </c>
      <c r="M186">
        <v>0</v>
      </c>
      <c r="N186">
        <v>0</v>
      </c>
      <c r="O186">
        <v>0</v>
      </c>
      <c r="P186">
        <v>0</v>
      </c>
      <c r="Q186">
        <v>1</v>
      </c>
      <c r="R186">
        <v>0</v>
      </c>
      <c r="S186">
        <v>0</v>
      </c>
      <c r="T186">
        <v>7</v>
      </c>
    </row>
    <row r="187" spans="1:20" x14ac:dyDescent="0.25">
      <c r="A187" t="str">
        <f t="shared" si="9"/>
        <v>Moray2019-20</v>
      </c>
      <c r="B187" t="s">
        <v>20</v>
      </c>
      <c r="C187" s="14" t="s">
        <v>290</v>
      </c>
      <c r="D187">
        <v>0</v>
      </c>
      <c r="E187">
        <v>0</v>
      </c>
      <c r="F187">
        <v>0</v>
      </c>
      <c r="G187">
        <v>0</v>
      </c>
      <c r="H187">
        <v>0</v>
      </c>
      <c r="I187">
        <v>0</v>
      </c>
      <c r="J187">
        <v>0</v>
      </c>
      <c r="K187">
        <v>0</v>
      </c>
      <c r="L187">
        <v>0</v>
      </c>
      <c r="M187">
        <v>0</v>
      </c>
      <c r="N187">
        <v>0</v>
      </c>
      <c r="O187">
        <v>0</v>
      </c>
      <c r="P187">
        <v>0</v>
      </c>
      <c r="Q187">
        <v>0</v>
      </c>
      <c r="R187">
        <v>0</v>
      </c>
      <c r="S187">
        <v>0</v>
      </c>
      <c r="T187">
        <v>0</v>
      </c>
    </row>
    <row r="188" spans="1:20" x14ac:dyDescent="0.25">
      <c r="A188" t="str">
        <f t="shared" si="9"/>
        <v>Na h-Eileanan Siar2019-20</v>
      </c>
      <c r="B188" t="s">
        <v>269</v>
      </c>
      <c r="C188" s="14" t="s">
        <v>290</v>
      </c>
      <c r="D188">
        <v>1</v>
      </c>
      <c r="E188">
        <v>16122</v>
      </c>
      <c r="F188">
        <v>0</v>
      </c>
      <c r="G188">
        <v>1</v>
      </c>
      <c r="H188">
        <v>0</v>
      </c>
      <c r="I188">
        <v>0</v>
      </c>
      <c r="J188">
        <v>0</v>
      </c>
      <c r="K188">
        <v>0</v>
      </c>
      <c r="L188">
        <v>0</v>
      </c>
      <c r="M188">
        <v>0</v>
      </c>
      <c r="N188">
        <v>0</v>
      </c>
      <c r="O188">
        <v>0</v>
      </c>
      <c r="P188">
        <v>0</v>
      </c>
      <c r="Q188">
        <v>0</v>
      </c>
      <c r="R188">
        <v>0</v>
      </c>
      <c r="S188">
        <v>0</v>
      </c>
      <c r="T188">
        <v>1</v>
      </c>
    </row>
    <row r="189" spans="1:20" x14ac:dyDescent="0.25">
      <c r="A189" t="str">
        <f t="shared" si="9"/>
        <v>North Ayrshire2019-20</v>
      </c>
      <c r="B189" t="s">
        <v>21</v>
      </c>
      <c r="C189" s="14" t="s">
        <v>290</v>
      </c>
      <c r="D189">
        <v>23</v>
      </c>
      <c r="E189">
        <v>0</v>
      </c>
      <c r="F189">
        <v>0</v>
      </c>
      <c r="G189">
        <v>7</v>
      </c>
      <c r="H189">
        <v>3</v>
      </c>
      <c r="I189">
        <v>0</v>
      </c>
      <c r="J189">
        <v>0</v>
      </c>
      <c r="K189">
        <v>0</v>
      </c>
      <c r="L189">
        <v>1</v>
      </c>
      <c r="M189">
        <v>0</v>
      </c>
      <c r="N189">
        <v>2</v>
      </c>
      <c r="O189">
        <v>10</v>
      </c>
      <c r="P189">
        <v>0</v>
      </c>
      <c r="Q189">
        <v>0</v>
      </c>
      <c r="R189">
        <v>0</v>
      </c>
      <c r="S189">
        <v>0</v>
      </c>
      <c r="T189">
        <v>23</v>
      </c>
    </row>
    <row r="190" spans="1:20" x14ac:dyDescent="0.25">
      <c r="A190" t="str">
        <f t="shared" si="9"/>
        <v>North Lanarkshire2019-20</v>
      </c>
      <c r="B190" t="s">
        <v>22</v>
      </c>
      <c r="C190" s="14" t="s">
        <v>290</v>
      </c>
      <c r="D190">
        <v>2</v>
      </c>
      <c r="E190">
        <v>6945</v>
      </c>
      <c r="F190">
        <v>0</v>
      </c>
      <c r="G190">
        <v>1</v>
      </c>
      <c r="H190">
        <v>0</v>
      </c>
      <c r="I190">
        <v>0</v>
      </c>
      <c r="J190">
        <v>0</v>
      </c>
      <c r="K190">
        <v>0</v>
      </c>
      <c r="L190">
        <v>0</v>
      </c>
      <c r="M190">
        <v>0</v>
      </c>
      <c r="N190">
        <v>0</v>
      </c>
      <c r="O190">
        <v>1</v>
      </c>
      <c r="P190">
        <v>0</v>
      </c>
      <c r="Q190">
        <v>0</v>
      </c>
      <c r="R190">
        <v>0</v>
      </c>
      <c r="S190">
        <v>0</v>
      </c>
      <c r="T190">
        <v>2</v>
      </c>
    </row>
    <row r="191" spans="1:20" x14ac:dyDescent="0.25">
      <c r="A191" t="str">
        <f t="shared" si="9"/>
        <v>Orkney2019-20</v>
      </c>
      <c r="B191" t="s">
        <v>23</v>
      </c>
      <c r="C191" s="14" t="s">
        <v>290</v>
      </c>
      <c r="D191">
        <v>1</v>
      </c>
      <c r="E191">
        <v>0</v>
      </c>
      <c r="F191">
        <v>0</v>
      </c>
      <c r="G191">
        <v>0</v>
      </c>
      <c r="H191">
        <v>1</v>
      </c>
      <c r="I191">
        <v>0</v>
      </c>
      <c r="J191">
        <v>0</v>
      </c>
      <c r="K191">
        <v>0</v>
      </c>
      <c r="L191">
        <v>0</v>
      </c>
      <c r="M191">
        <v>0</v>
      </c>
      <c r="N191">
        <v>0</v>
      </c>
      <c r="O191">
        <v>0</v>
      </c>
      <c r="P191">
        <v>0</v>
      </c>
      <c r="Q191">
        <v>0</v>
      </c>
      <c r="R191">
        <v>0</v>
      </c>
      <c r="S191">
        <v>0</v>
      </c>
      <c r="T191">
        <v>1</v>
      </c>
    </row>
    <row r="192" spans="1:20" x14ac:dyDescent="0.25">
      <c r="A192" t="str">
        <f t="shared" si="9"/>
        <v>Perth &amp; Kinross2019-20</v>
      </c>
      <c r="B192" t="s">
        <v>24</v>
      </c>
      <c r="C192" s="14" t="s">
        <v>290</v>
      </c>
      <c r="D192">
        <v>4</v>
      </c>
      <c r="E192">
        <v>0</v>
      </c>
      <c r="F192">
        <v>0</v>
      </c>
      <c r="G192">
        <v>4</v>
      </c>
      <c r="H192">
        <v>0</v>
      </c>
      <c r="I192">
        <v>0</v>
      </c>
      <c r="J192">
        <v>0</v>
      </c>
      <c r="K192">
        <v>0</v>
      </c>
      <c r="L192">
        <v>0</v>
      </c>
      <c r="M192">
        <v>0</v>
      </c>
      <c r="N192">
        <v>0</v>
      </c>
      <c r="O192">
        <v>0</v>
      </c>
      <c r="P192">
        <v>0</v>
      </c>
      <c r="Q192">
        <v>0</v>
      </c>
      <c r="R192">
        <v>0</v>
      </c>
      <c r="S192">
        <v>0</v>
      </c>
      <c r="T192">
        <v>4</v>
      </c>
    </row>
    <row r="193" spans="1:20" x14ac:dyDescent="0.25">
      <c r="A193" t="str">
        <f t="shared" si="9"/>
        <v>Renfrewshire2019-20</v>
      </c>
      <c r="B193" t="s">
        <v>25</v>
      </c>
      <c r="C193" s="14" t="s">
        <v>290</v>
      </c>
      <c r="D193">
        <v>0</v>
      </c>
      <c r="E193">
        <v>0</v>
      </c>
      <c r="F193">
        <v>0</v>
      </c>
      <c r="G193">
        <v>0</v>
      </c>
      <c r="H193">
        <v>0</v>
      </c>
      <c r="I193">
        <v>0</v>
      </c>
      <c r="J193">
        <v>0</v>
      </c>
      <c r="K193">
        <v>0</v>
      </c>
      <c r="L193">
        <v>0</v>
      </c>
      <c r="M193">
        <v>0</v>
      </c>
      <c r="N193">
        <v>0</v>
      </c>
      <c r="O193">
        <v>0</v>
      </c>
      <c r="P193">
        <v>0</v>
      </c>
      <c r="Q193">
        <v>0</v>
      </c>
      <c r="R193">
        <v>0</v>
      </c>
      <c r="S193">
        <v>0</v>
      </c>
      <c r="T193">
        <v>0</v>
      </c>
    </row>
    <row r="194" spans="1:20" x14ac:dyDescent="0.25">
      <c r="A194" t="str">
        <f t="shared" si="9"/>
        <v>Scottish Borders, The2019-20</v>
      </c>
      <c r="B194" t="s">
        <v>26</v>
      </c>
      <c r="C194" s="14" t="s">
        <v>290</v>
      </c>
      <c r="D194">
        <v>0</v>
      </c>
      <c r="E194">
        <v>0</v>
      </c>
      <c r="F194" t="s">
        <v>272</v>
      </c>
      <c r="G194" t="s">
        <v>272</v>
      </c>
      <c r="H194" t="s">
        <v>272</v>
      </c>
      <c r="I194" t="s">
        <v>272</v>
      </c>
      <c r="J194" t="s">
        <v>272</v>
      </c>
      <c r="K194" t="s">
        <v>272</v>
      </c>
      <c r="L194" t="s">
        <v>272</v>
      </c>
      <c r="M194" t="s">
        <v>272</v>
      </c>
      <c r="N194" t="s">
        <v>272</v>
      </c>
      <c r="O194" t="s">
        <v>272</v>
      </c>
      <c r="P194" t="s">
        <v>272</v>
      </c>
      <c r="Q194" t="s">
        <v>272</v>
      </c>
      <c r="R194" t="s">
        <v>272</v>
      </c>
      <c r="S194" t="s">
        <v>272</v>
      </c>
      <c r="T194">
        <v>0</v>
      </c>
    </row>
    <row r="195" spans="1:20" x14ac:dyDescent="0.25">
      <c r="A195" t="str">
        <f t="shared" si="9"/>
        <v>Shetland2019-20</v>
      </c>
      <c r="B195" t="s">
        <v>27</v>
      </c>
      <c r="C195" s="14" t="s">
        <v>290</v>
      </c>
      <c r="D195">
        <v>0</v>
      </c>
      <c r="E195">
        <v>0</v>
      </c>
      <c r="F195">
        <v>0</v>
      </c>
      <c r="G195">
        <v>0</v>
      </c>
      <c r="H195">
        <v>0</v>
      </c>
      <c r="I195">
        <v>0</v>
      </c>
      <c r="J195">
        <v>0</v>
      </c>
      <c r="K195">
        <v>0</v>
      </c>
      <c r="L195">
        <v>0</v>
      </c>
      <c r="M195">
        <v>0</v>
      </c>
      <c r="N195">
        <v>0</v>
      </c>
      <c r="O195">
        <v>0</v>
      </c>
      <c r="P195">
        <v>0</v>
      </c>
      <c r="Q195">
        <v>0</v>
      </c>
      <c r="R195">
        <v>0</v>
      </c>
      <c r="S195">
        <v>0</v>
      </c>
      <c r="T195">
        <v>0</v>
      </c>
    </row>
    <row r="196" spans="1:20" x14ac:dyDescent="0.25">
      <c r="A196" t="str">
        <f t="shared" si="9"/>
        <v>South Ayrshire2019-20</v>
      </c>
      <c r="B196" t="s">
        <v>28</v>
      </c>
      <c r="C196" s="14" t="s">
        <v>290</v>
      </c>
      <c r="D196">
        <v>0</v>
      </c>
      <c r="E196">
        <v>0</v>
      </c>
      <c r="F196">
        <v>0</v>
      </c>
      <c r="G196">
        <v>0</v>
      </c>
      <c r="H196">
        <v>0</v>
      </c>
      <c r="I196">
        <v>0</v>
      </c>
      <c r="J196">
        <v>0</v>
      </c>
      <c r="K196">
        <v>0</v>
      </c>
      <c r="L196">
        <v>0</v>
      </c>
      <c r="M196">
        <v>0</v>
      </c>
      <c r="N196">
        <v>0</v>
      </c>
      <c r="O196">
        <v>0</v>
      </c>
      <c r="P196">
        <v>0</v>
      </c>
      <c r="Q196">
        <v>0</v>
      </c>
      <c r="R196">
        <v>0</v>
      </c>
      <c r="S196">
        <v>0</v>
      </c>
      <c r="T196">
        <v>0</v>
      </c>
    </row>
    <row r="197" spans="1:20" x14ac:dyDescent="0.25">
      <c r="A197" t="str">
        <f t="shared" si="9"/>
        <v>South Lanarkshire2019-20</v>
      </c>
      <c r="B197" t="s">
        <v>29</v>
      </c>
      <c r="C197" s="14" t="s">
        <v>290</v>
      </c>
      <c r="D197">
        <v>8</v>
      </c>
      <c r="E197">
        <v>28955.280000000002</v>
      </c>
      <c r="F197">
        <v>7</v>
      </c>
      <c r="G197">
        <v>0</v>
      </c>
      <c r="H197">
        <v>0</v>
      </c>
      <c r="I197">
        <v>0</v>
      </c>
      <c r="J197">
        <v>0</v>
      </c>
      <c r="K197">
        <v>0</v>
      </c>
      <c r="L197">
        <v>0</v>
      </c>
      <c r="M197">
        <v>0</v>
      </c>
      <c r="N197">
        <v>1</v>
      </c>
      <c r="O197">
        <v>0</v>
      </c>
      <c r="P197">
        <v>0</v>
      </c>
      <c r="Q197">
        <v>0</v>
      </c>
      <c r="R197">
        <v>0</v>
      </c>
      <c r="S197">
        <v>0</v>
      </c>
      <c r="T197">
        <v>8</v>
      </c>
    </row>
    <row r="198" spans="1:20" x14ac:dyDescent="0.25">
      <c r="A198" t="str">
        <f t="shared" si="9"/>
        <v>Stirling2019-20</v>
      </c>
      <c r="B198" t="s">
        <v>30</v>
      </c>
      <c r="C198" s="14" t="s">
        <v>290</v>
      </c>
      <c r="D198">
        <v>0</v>
      </c>
      <c r="E198">
        <v>0</v>
      </c>
      <c r="F198">
        <v>0</v>
      </c>
      <c r="G198">
        <v>0</v>
      </c>
      <c r="H198">
        <v>0</v>
      </c>
      <c r="I198">
        <v>0</v>
      </c>
      <c r="J198">
        <v>0</v>
      </c>
      <c r="K198">
        <v>0</v>
      </c>
      <c r="L198">
        <v>0</v>
      </c>
      <c r="M198">
        <v>0</v>
      </c>
      <c r="N198">
        <v>0</v>
      </c>
      <c r="O198">
        <v>0</v>
      </c>
      <c r="P198">
        <v>0</v>
      </c>
      <c r="Q198">
        <v>0</v>
      </c>
      <c r="R198">
        <v>0</v>
      </c>
      <c r="S198">
        <v>0</v>
      </c>
      <c r="T198">
        <v>0</v>
      </c>
    </row>
    <row r="199" spans="1:20" x14ac:dyDescent="0.25">
      <c r="A199" t="str">
        <f t="shared" si="9"/>
        <v>West Dunbartonshire2019-20</v>
      </c>
      <c r="B199" t="s">
        <v>31</v>
      </c>
      <c r="C199" s="14" t="s">
        <v>290</v>
      </c>
      <c r="D199">
        <v>0</v>
      </c>
      <c r="E199">
        <v>0</v>
      </c>
      <c r="F199">
        <v>0</v>
      </c>
      <c r="G199">
        <v>0</v>
      </c>
      <c r="H199">
        <v>0</v>
      </c>
      <c r="I199">
        <v>0</v>
      </c>
      <c r="J199">
        <v>0</v>
      </c>
      <c r="K199">
        <v>0</v>
      </c>
      <c r="L199">
        <v>0</v>
      </c>
      <c r="M199">
        <v>0</v>
      </c>
      <c r="N199">
        <v>0</v>
      </c>
      <c r="O199">
        <v>0</v>
      </c>
      <c r="P199">
        <v>0</v>
      </c>
      <c r="Q199">
        <v>0</v>
      </c>
      <c r="R199">
        <v>0</v>
      </c>
      <c r="S199">
        <v>0</v>
      </c>
      <c r="T199">
        <v>0</v>
      </c>
    </row>
    <row r="200" spans="1:20" x14ac:dyDescent="0.25">
      <c r="A200" t="str">
        <f t="shared" si="9"/>
        <v>West Lothian2019-20</v>
      </c>
      <c r="B200" t="s">
        <v>32</v>
      </c>
      <c r="C200" s="14" t="s">
        <v>290</v>
      </c>
      <c r="D200">
        <v>0</v>
      </c>
      <c r="E200">
        <v>0</v>
      </c>
      <c r="F200">
        <v>0</v>
      </c>
      <c r="G200">
        <v>0</v>
      </c>
      <c r="H200">
        <v>0</v>
      </c>
      <c r="I200">
        <v>0</v>
      </c>
      <c r="J200">
        <v>0</v>
      </c>
      <c r="K200">
        <v>0</v>
      </c>
      <c r="L200">
        <v>0</v>
      </c>
      <c r="M200">
        <v>0</v>
      </c>
      <c r="N200">
        <v>0</v>
      </c>
      <c r="O200">
        <v>0</v>
      </c>
      <c r="P200">
        <v>0</v>
      </c>
      <c r="Q200">
        <v>0</v>
      </c>
      <c r="R200">
        <v>0</v>
      </c>
      <c r="S200">
        <v>0</v>
      </c>
      <c r="T200">
        <v>0</v>
      </c>
    </row>
    <row r="201" spans="1:20" s="22" customFormat="1" x14ac:dyDescent="0.25">
      <c r="A201" t="str">
        <f t="shared" si="9"/>
        <v>Scotland2019-20</v>
      </c>
      <c r="B201" s="32" t="s">
        <v>33</v>
      </c>
      <c r="C201" s="14" t="s">
        <v>290</v>
      </c>
      <c r="D201" s="22">
        <f t="shared" ref="D201:T201" si="10">SUM(D169:D200)</f>
        <v>963</v>
      </c>
      <c r="E201" s="22">
        <f t="shared" si="10"/>
        <v>5945701.9800000004</v>
      </c>
      <c r="F201" s="22">
        <f t="shared" si="10"/>
        <v>68</v>
      </c>
      <c r="G201" s="22">
        <f t="shared" si="10"/>
        <v>743</v>
      </c>
      <c r="H201" s="22">
        <f t="shared" si="10"/>
        <v>4</v>
      </c>
      <c r="I201" s="22">
        <f t="shared" si="10"/>
        <v>1</v>
      </c>
      <c r="J201" s="22">
        <f t="shared" si="10"/>
        <v>36</v>
      </c>
      <c r="K201" s="22">
        <f t="shared" si="10"/>
        <v>0</v>
      </c>
      <c r="L201" s="22">
        <f t="shared" si="10"/>
        <v>1</v>
      </c>
      <c r="M201" s="22">
        <f t="shared" si="10"/>
        <v>0</v>
      </c>
      <c r="N201" s="22">
        <f t="shared" si="10"/>
        <v>5</v>
      </c>
      <c r="O201" s="22">
        <f t="shared" si="10"/>
        <v>98</v>
      </c>
      <c r="P201" s="22">
        <f t="shared" si="10"/>
        <v>0</v>
      </c>
      <c r="Q201" s="22">
        <f t="shared" si="10"/>
        <v>4</v>
      </c>
      <c r="R201" s="22">
        <f t="shared" si="10"/>
        <v>3</v>
      </c>
      <c r="S201" s="22">
        <f t="shared" si="10"/>
        <v>0</v>
      </c>
      <c r="T201" s="22">
        <f t="shared" si="10"/>
        <v>963</v>
      </c>
    </row>
    <row r="202" spans="1:20" x14ac:dyDescent="0.25">
      <c r="A202" t="str">
        <f t="shared" ref="A202:A265" si="11">B202&amp;C202</f>
        <v>Aberdeen City2020-21</v>
      </c>
      <c r="B202" t="s">
        <v>1</v>
      </c>
      <c r="C202" s="14" t="s">
        <v>291</v>
      </c>
      <c r="D202">
        <v>45</v>
      </c>
      <c r="E202">
        <v>60223.93</v>
      </c>
      <c r="F202">
        <v>0</v>
      </c>
      <c r="G202">
        <v>45</v>
      </c>
      <c r="H202">
        <v>0</v>
      </c>
      <c r="I202">
        <v>0</v>
      </c>
      <c r="J202">
        <v>0</v>
      </c>
      <c r="K202">
        <v>0</v>
      </c>
      <c r="L202">
        <v>0</v>
      </c>
      <c r="M202">
        <v>0</v>
      </c>
      <c r="N202">
        <v>0</v>
      </c>
      <c r="O202">
        <v>0</v>
      </c>
      <c r="P202">
        <v>0</v>
      </c>
      <c r="Q202">
        <v>0</v>
      </c>
      <c r="R202">
        <v>0</v>
      </c>
      <c r="S202">
        <v>0</v>
      </c>
      <c r="T202">
        <v>45</v>
      </c>
    </row>
    <row r="203" spans="1:20" x14ac:dyDescent="0.25">
      <c r="A203" t="str">
        <f t="shared" si="11"/>
        <v>Aberdeenshire2020-21</v>
      </c>
      <c r="B203" t="s">
        <v>2</v>
      </c>
      <c r="C203" s="14" t="s">
        <v>291</v>
      </c>
      <c r="D203">
        <v>1</v>
      </c>
      <c r="E203">
        <v>0</v>
      </c>
      <c r="F203">
        <v>1</v>
      </c>
      <c r="G203">
        <v>0</v>
      </c>
      <c r="H203">
        <v>0</v>
      </c>
      <c r="I203">
        <v>0</v>
      </c>
      <c r="J203">
        <v>0</v>
      </c>
      <c r="K203">
        <v>0</v>
      </c>
      <c r="L203">
        <v>0</v>
      </c>
      <c r="M203">
        <v>0</v>
      </c>
      <c r="N203">
        <v>0</v>
      </c>
      <c r="O203">
        <v>0</v>
      </c>
      <c r="P203">
        <v>0</v>
      </c>
      <c r="Q203">
        <v>0</v>
      </c>
      <c r="R203">
        <v>0</v>
      </c>
      <c r="S203">
        <v>0</v>
      </c>
      <c r="T203">
        <v>1</v>
      </c>
    </row>
    <row r="204" spans="1:20" x14ac:dyDescent="0.25">
      <c r="A204" t="str">
        <f t="shared" si="11"/>
        <v>Angus2020-21</v>
      </c>
      <c r="B204" t="s">
        <v>3</v>
      </c>
      <c r="C204" s="14" t="s">
        <v>291</v>
      </c>
      <c r="D204">
        <v>0</v>
      </c>
      <c r="E204">
        <v>0</v>
      </c>
      <c r="F204">
        <v>0</v>
      </c>
      <c r="G204">
        <v>0</v>
      </c>
      <c r="H204">
        <v>0</v>
      </c>
      <c r="I204">
        <v>0</v>
      </c>
      <c r="J204">
        <v>0</v>
      </c>
      <c r="K204">
        <v>0</v>
      </c>
      <c r="L204">
        <v>0</v>
      </c>
      <c r="M204">
        <v>0</v>
      </c>
      <c r="N204">
        <v>0</v>
      </c>
      <c r="O204">
        <v>0</v>
      </c>
      <c r="P204">
        <v>0</v>
      </c>
      <c r="Q204">
        <v>0</v>
      </c>
      <c r="R204">
        <v>0</v>
      </c>
      <c r="S204">
        <v>0</v>
      </c>
      <c r="T204">
        <v>0</v>
      </c>
    </row>
    <row r="205" spans="1:20" x14ac:dyDescent="0.25">
      <c r="A205" t="str">
        <f t="shared" si="11"/>
        <v>Argyll &amp; Bute2020-21</v>
      </c>
      <c r="B205" t="s">
        <v>4</v>
      </c>
      <c r="C205" s="14" t="s">
        <v>291</v>
      </c>
      <c r="D205">
        <v>3</v>
      </c>
      <c r="E205">
        <v>15041</v>
      </c>
      <c r="F205">
        <v>0</v>
      </c>
      <c r="G205">
        <v>0</v>
      </c>
      <c r="H205">
        <v>0</v>
      </c>
      <c r="I205">
        <v>0</v>
      </c>
      <c r="J205">
        <v>0</v>
      </c>
      <c r="K205">
        <v>0</v>
      </c>
      <c r="L205">
        <v>0</v>
      </c>
      <c r="M205">
        <v>2</v>
      </c>
      <c r="N205">
        <v>0</v>
      </c>
      <c r="O205">
        <v>0</v>
      </c>
      <c r="P205">
        <v>0</v>
      </c>
      <c r="Q205">
        <v>0</v>
      </c>
      <c r="R205">
        <v>0</v>
      </c>
      <c r="S205">
        <v>1</v>
      </c>
      <c r="T205">
        <v>3</v>
      </c>
    </row>
    <row r="206" spans="1:20" x14ac:dyDescent="0.25">
      <c r="A206" t="str">
        <f t="shared" si="11"/>
        <v>Clackmannanshire2020-21</v>
      </c>
      <c r="B206" t="s">
        <v>5</v>
      </c>
      <c r="C206" s="14" t="s">
        <v>291</v>
      </c>
      <c r="D206">
        <v>0</v>
      </c>
      <c r="E206">
        <v>0</v>
      </c>
      <c r="F206">
        <v>0</v>
      </c>
      <c r="G206">
        <v>0</v>
      </c>
      <c r="H206">
        <v>0</v>
      </c>
      <c r="I206">
        <v>0</v>
      </c>
      <c r="J206">
        <v>0</v>
      </c>
      <c r="K206">
        <v>0</v>
      </c>
      <c r="L206">
        <v>0</v>
      </c>
      <c r="M206">
        <v>0</v>
      </c>
      <c r="N206">
        <v>0</v>
      </c>
      <c r="O206">
        <v>0</v>
      </c>
      <c r="P206">
        <v>0</v>
      </c>
      <c r="Q206">
        <v>0</v>
      </c>
      <c r="R206">
        <v>0</v>
      </c>
      <c r="S206">
        <v>0</v>
      </c>
      <c r="T206">
        <v>0</v>
      </c>
    </row>
    <row r="207" spans="1:20" x14ac:dyDescent="0.25">
      <c r="A207" t="str">
        <f t="shared" si="11"/>
        <v>Dumfries &amp; Galloway2020-21</v>
      </c>
      <c r="B207" t="s">
        <v>6</v>
      </c>
      <c r="C207" s="14" t="s">
        <v>291</v>
      </c>
      <c r="D207">
        <v>45</v>
      </c>
      <c r="E207">
        <v>343403</v>
      </c>
      <c r="F207">
        <v>0</v>
      </c>
      <c r="G207">
        <v>38</v>
      </c>
      <c r="H207">
        <v>0</v>
      </c>
      <c r="I207">
        <v>0</v>
      </c>
      <c r="J207">
        <v>0</v>
      </c>
      <c r="K207">
        <v>0</v>
      </c>
      <c r="L207">
        <v>0</v>
      </c>
      <c r="M207">
        <v>0</v>
      </c>
      <c r="N207">
        <v>0</v>
      </c>
      <c r="O207">
        <v>0</v>
      </c>
      <c r="P207">
        <v>0</v>
      </c>
      <c r="Q207">
        <v>0</v>
      </c>
      <c r="R207">
        <v>7</v>
      </c>
      <c r="S207">
        <v>0</v>
      </c>
      <c r="T207">
        <v>45</v>
      </c>
    </row>
    <row r="208" spans="1:20" x14ac:dyDescent="0.25">
      <c r="A208" t="str">
        <f t="shared" si="11"/>
        <v>Dundee City2020-21</v>
      </c>
      <c r="B208" t="s">
        <v>7</v>
      </c>
      <c r="C208" s="14" t="s">
        <v>291</v>
      </c>
      <c r="D208">
        <v>2</v>
      </c>
      <c r="E208">
        <v>2817</v>
      </c>
      <c r="F208">
        <v>0</v>
      </c>
      <c r="G208">
        <v>1</v>
      </c>
      <c r="H208">
        <v>0</v>
      </c>
      <c r="I208">
        <v>0</v>
      </c>
      <c r="J208">
        <v>0</v>
      </c>
      <c r="K208">
        <v>0</v>
      </c>
      <c r="L208">
        <v>0</v>
      </c>
      <c r="M208">
        <v>0</v>
      </c>
      <c r="N208">
        <v>0</v>
      </c>
      <c r="O208">
        <v>1</v>
      </c>
      <c r="P208">
        <v>0</v>
      </c>
      <c r="Q208">
        <v>0</v>
      </c>
      <c r="R208">
        <v>0</v>
      </c>
      <c r="S208">
        <v>0</v>
      </c>
      <c r="T208">
        <v>2</v>
      </c>
    </row>
    <row r="209" spans="1:20" x14ac:dyDescent="0.25">
      <c r="A209" t="str">
        <f t="shared" si="11"/>
        <v>East Ayrshire2020-21</v>
      </c>
      <c r="B209" t="s">
        <v>8</v>
      </c>
      <c r="C209" s="14" t="s">
        <v>291</v>
      </c>
      <c r="D209">
        <v>0</v>
      </c>
      <c r="E209">
        <v>0</v>
      </c>
      <c r="F209">
        <v>0</v>
      </c>
      <c r="G209">
        <v>0</v>
      </c>
      <c r="H209">
        <v>0</v>
      </c>
      <c r="I209">
        <v>0</v>
      </c>
      <c r="J209">
        <v>0</v>
      </c>
      <c r="K209">
        <v>0</v>
      </c>
      <c r="L209">
        <v>0</v>
      </c>
      <c r="M209">
        <v>0</v>
      </c>
      <c r="N209">
        <v>0</v>
      </c>
      <c r="O209">
        <v>0</v>
      </c>
      <c r="P209">
        <v>0</v>
      </c>
      <c r="Q209">
        <v>0</v>
      </c>
      <c r="R209">
        <v>0</v>
      </c>
      <c r="S209">
        <v>0</v>
      </c>
      <c r="T209">
        <v>0</v>
      </c>
    </row>
    <row r="210" spans="1:20" x14ac:dyDescent="0.25">
      <c r="A210" t="str">
        <f t="shared" si="11"/>
        <v>East Dunbartonshire2020-21</v>
      </c>
      <c r="B210" t="s">
        <v>9</v>
      </c>
      <c r="C210" s="14" t="s">
        <v>291</v>
      </c>
      <c r="D210">
        <v>0</v>
      </c>
      <c r="E210">
        <v>0</v>
      </c>
      <c r="F210">
        <v>0</v>
      </c>
      <c r="G210">
        <v>0</v>
      </c>
      <c r="H210">
        <v>0</v>
      </c>
      <c r="I210">
        <v>0</v>
      </c>
      <c r="J210">
        <v>0</v>
      </c>
      <c r="K210">
        <v>0</v>
      </c>
      <c r="L210">
        <v>0</v>
      </c>
      <c r="M210">
        <v>0</v>
      </c>
      <c r="N210">
        <v>0</v>
      </c>
      <c r="O210">
        <v>0</v>
      </c>
      <c r="P210">
        <v>0</v>
      </c>
      <c r="Q210">
        <v>0</v>
      </c>
      <c r="R210">
        <v>0</v>
      </c>
      <c r="S210">
        <v>0</v>
      </c>
      <c r="T210">
        <v>0</v>
      </c>
    </row>
    <row r="211" spans="1:20" x14ac:dyDescent="0.25">
      <c r="A211" t="str">
        <f t="shared" si="11"/>
        <v>East Lothian2020-21</v>
      </c>
      <c r="B211" t="s">
        <v>10</v>
      </c>
      <c r="C211" s="14" t="s">
        <v>291</v>
      </c>
      <c r="D211">
        <v>0</v>
      </c>
      <c r="E211">
        <v>0</v>
      </c>
      <c r="F211">
        <v>0</v>
      </c>
      <c r="G211">
        <v>0</v>
      </c>
      <c r="H211">
        <v>0</v>
      </c>
      <c r="I211">
        <v>0</v>
      </c>
      <c r="J211">
        <v>0</v>
      </c>
      <c r="K211">
        <v>0</v>
      </c>
      <c r="L211">
        <v>0</v>
      </c>
      <c r="M211">
        <v>0</v>
      </c>
      <c r="N211">
        <v>0</v>
      </c>
      <c r="O211">
        <v>0</v>
      </c>
      <c r="P211">
        <v>0</v>
      </c>
      <c r="Q211">
        <v>0</v>
      </c>
      <c r="R211">
        <v>0</v>
      </c>
      <c r="S211">
        <v>0</v>
      </c>
      <c r="T211">
        <v>0</v>
      </c>
    </row>
    <row r="212" spans="1:20" x14ac:dyDescent="0.25">
      <c r="A212" t="str">
        <f t="shared" si="11"/>
        <v>East Renfrewshire2020-21</v>
      </c>
      <c r="B212" t="s">
        <v>11</v>
      </c>
      <c r="C212" s="14" t="s">
        <v>291</v>
      </c>
      <c r="D212">
        <v>0</v>
      </c>
      <c r="E212">
        <v>0</v>
      </c>
      <c r="F212">
        <v>0</v>
      </c>
      <c r="G212">
        <v>0</v>
      </c>
      <c r="H212">
        <v>0</v>
      </c>
      <c r="I212">
        <v>0</v>
      </c>
      <c r="J212">
        <v>0</v>
      </c>
      <c r="K212">
        <v>0</v>
      </c>
      <c r="L212">
        <v>0</v>
      </c>
      <c r="M212">
        <v>0</v>
      </c>
      <c r="N212">
        <v>0</v>
      </c>
      <c r="O212">
        <v>0</v>
      </c>
      <c r="P212">
        <v>0</v>
      </c>
      <c r="Q212">
        <v>0</v>
      </c>
      <c r="R212">
        <v>0</v>
      </c>
      <c r="S212">
        <v>0</v>
      </c>
      <c r="T212">
        <v>0</v>
      </c>
    </row>
    <row r="213" spans="1:20" x14ac:dyDescent="0.25">
      <c r="A213" s="50" t="str">
        <f t="shared" si="11"/>
        <v>Edinburgh, City of2020-21</v>
      </c>
      <c r="B213" s="50" t="s">
        <v>12</v>
      </c>
      <c r="C213" s="14" t="s">
        <v>291</v>
      </c>
      <c r="D213" s="50">
        <v>0</v>
      </c>
      <c r="E213" s="50">
        <v>0</v>
      </c>
      <c r="F213" s="50">
        <v>0</v>
      </c>
      <c r="G213" s="50">
        <v>0</v>
      </c>
      <c r="H213" s="50">
        <v>0</v>
      </c>
      <c r="I213" s="50">
        <v>0</v>
      </c>
      <c r="J213" s="50">
        <v>0</v>
      </c>
      <c r="K213" s="50">
        <v>0</v>
      </c>
      <c r="L213" s="50">
        <v>0</v>
      </c>
      <c r="M213" s="50">
        <v>0</v>
      </c>
      <c r="N213" s="50">
        <v>0</v>
      </c>
      <c r="O213" s="50">
        <v>0</v>
      </c>
      <c r="P213" s="50">
        <v>0</v>
      </c>
      <c r="Q213" s="50">
        <v>0</v>
      </c>
      <c r="R213" s="50">
        <v>0</v>
      </c>
      <c r="S213" s="50">
        <v>0</v>
      </c>
      <c r="T213" s="50">
        <v>0</v>
      </c>
    </row>
    <row r="214" spans="1:20" x14ac:dyDescent="0.25">
      <c r="A214" t="str">
        <f t="shared" si="11"/>
        <v>Falkirk2020-21</v>
      </c>
      <c r="B214" t="s">
        <v>14</v>
      </c>
      <c r="C214" s="14" t="s">
        <v>291</v>
      </c>
      <c r="D214">
        <v>1</v>
      </c>
      <c r="E214">
        <v>0</v>
      </c>
      <c r="F214">
        <v>0</v>
      </c>
      <c r="G214">
        <v>1</v>
      </c>
      <c r="H214">
        <v>0</v>
      </c>
      <c r="I214">
        <v>0</v>
      </c>
      <c r="J214">
        <v>0</v>
      </c>
      <c r="K214">
        <v>0</v>
      </c>
      <c r="L214">
        <v>0</v>
      </c>
      <c r="M214">
        <v>0</v>
      </c>
      <c r="N214">
        <v>0</v>
      </c>
      <c r="O214">
        <v>0</v>
      </c>
      <c r="P214">
        <v>0</v>
      </c>
      <c r="Q214">
        <v>0</v>
      </c>
      <c r="R214">
        <v>0</v>
      </c>
      <c r="S214">
        <v>0</v>
      </c>
      <c r="T214">
        <v>1</v>
      </c>
    </row>
    <row r="215" spans="1:20" x14ac:dyDescent="0.25">
      <c r="A215" t="str">
        <f t="shared" si="11"/>
        <v>Fife2020-21</v>
      </c>
      <c r="B215" t="s">
        <v>15</v>
      </c>
      <c r="C215" s="14" t="s">
        <v>291</v>
      </c>
      <c r="D215">
        <v>0</v>
      </c>
      <c r="E215">
        <v>0</v>
      </c>
      <c r="F215">
        <v>0</v>
      </c>
      <c r="G215">
        <v>0</v>
      </c>
      <c r="H215">
        <v>0</v>
      </c>
      <c r="I215">
        <v>0</v>
      </c>
      <c r="J215">
        <v>0</v>
      </c>
      <c r="K215">
        <v>0</v>
      </c>
      <c r="L215">
        <v>0</v>
      </c>
      <c r="M215">
        <v>0</v>
      </c>
      <c r="N215">
        <v>0</v>
      </c>
      <c r="O215">
        <v>0</v>
      </c>
      <c r="P215">
        <v>0</v>
      </c>
      <c r="Q215">
        <v>0</v>
      </c>
      <c r="R215">
        <v>0</v>
      </c>
      <c r="S215">
        <v>0</v>
      </c>
      <c r="T215">
        <v>0</v>
      </c>
    </row>
    <row r="216" spans="1:20" x14ac:dyDescent="0.25">
      <c r="A216" t="str">
        <f t="shared" si="11"/>
        <v>Glasgow City2020-21</v>
      </c>
      <c r="B216" t="s">
        <v>16</v>
      </c>
      <c r="C216" s="14" t="s">
        <v>291</v>
      </c>
      <c r="D216">
        <v>383</v>
      </c>
      <c r="E216">
        <v>4745173</v>
      </c>
      <c r="F216">
        <v>39</v>
      </c>
      <c r="G216">
        <v>344</v>
      </c>
      <c r="H216">
        <v>0</v>
      </c>
      <c r="I216">
        <v>0</v>
      </c>
      <c r="J216">
        <v>0</v>
      </c>
      <c r="K216">
        <v>0</v>
      </c>
      <c r="L216">
        <v>0</v>
      </c>
      <c r="M216">
        <v>0</v>
      </c>
      <c r="N216">
        <v>0</v>
      </c>
      <c r="O216">
        <v>0</v>
      </c>
      <c r="P216">
        <v>0</v>
      </c>
      <c r="Q216">
        <v>0</v>
      </c>
      <c r="R216">
        <v>0</v>
      </c>
      <c r="S216">
        <v>0</v>
      </c>
      <c r="T216">
        <v>383</v>
      </c>
    </row>
    <row r="217" spans="1:20" x14ac:dyDescent="0.25">
      <c r="A217" t="str">
        <f t="shared" si="11"/>
        <v>Highland2020-21</v>
      </c>
      <c r="B217" t="s">
        <v>17</v>
      </c>
      <c r="C217" s="14" t="s">
        <v>291</v>
      </c>
      <c r="D217">
        <v>5</v>
      </c>
      <c r="E217">
        <v>10548</v>
      </c>
      <c r="F217">
        <v>0</v>
      </c>
      <c r="G217">
        <v>4</v>
      </c>
      <c r="H217">
        <v>0</v>
      </c>
      <c r="I217">
        <v>0</v>
      </c>
      <c r="J217">
        <v>0</v>
      </c>
      <c r="K217">
        <v>0</v>
      </c>
      <c r="L217">
        <v>0</v>
      </c>
      <c r="M217">
        <v>0</v>
      </c>
      <c r="N217">
        <v>0</v>
      </c>
      <c r="O217">
        <v>1</v>
      </c>
      <c r="P217">
        <v>0</v>
      </c>
      <c r="Q217">
        <v>0</v>
      </c>
      <c r="R217">
        <v>0</v>
      </c>
      <c r="S217">
        <v>0</v>
      </c>
      <c r="T217">
        <v>5</v>
      </c>
    </row>
    <row r="218" spans="1:20" x14ac:dyDescent="0.25">
      <c r="A218" t="str">
        <f t="shared" si="11"/>
        <v>Inverclyde2020-21</v>
      </c>
      <c r="B218" t="s">
        <v>18</v>
      </c>
      <c r="C218" s="14" t="s">
        <v>291</v>
      </c>
      <c r="D218">
        <v>0</v>
      </c>
      <c r="E218">
        <v>0</v>
      </c>
      <c r="F218">
        <v>0</v>
      </c>
      <c r="G218">
        <v>0</v>
      </c>
      <c r="H218">
        <v>0</v>
      </c>
      <c r="I218">
        <v>0</v>
      </c>
      <c r="J218">
        <v>0</v>
      </c>
      <c r="K218">
        <v>0</v>
      </c>
      <c r="L218">
        <v>0</v>
      </c>
      <c r="M218">
        <v>0</v>
      </c>
      <c r="N218">
        <v>0</v>
      </c>
      <c r="O218">
        <v>0</v>
      </c>
      <c r="P218">
        <v>0</v>
      </c>
      <c r="Q218">
        <v>0</v>
      </c>
      <c r="R218">
        <v>0</v>
      </c>
      <c r="S218">
        <v>0</v>
      </c>
      <c r="T218">
        <v>0</v>
      </c>
    </row>
    <row r="219" spans="1:20" x14ac:dyDescent="0.25">
      <c r="A219" t="str">
        <f t="shared" si="11"/>
        <v>Midlothian2020-21</v>
      </c>
      <c r="B219" t="s">
        <v>19</v>
      </c>
      <c r="C219" s="14" t="s">
        <v>291</v>
      </c>
      <c r="D219">
        <v>0</v>
      </c>
      <c r="E219" t="s">
        <v>226</v>
      </c>
      <c r="F219" t="s">
        <v>226</v>
      </c>
      <c r="G219" t="s">
        <v>226</v>
      </c>
      <c r="H219" t="s">
        <v>226</v>
      </c>
      <c r="I219" t="s">
        <v>226</v>
      </c>
      <c r="J219" t="s">
        <v>226</v>
      </c>
      <c r="K219" t="s">
        <v>226</v>
      </c>
      <c r="L219" t="s">
        <v>226</v>
      </c>
      <c r="M219" t="s">
        <v>226</v>
      </c>
      <c r="N219" t="s">
        <v>226</v>
      </c>
      <c r="O219" t="s">
        <v>226</v>
      </c>
      <c r="P219" t="s">
        <v>226</v>
      </c>
      <c r="Q219" t="s">
        <v>226</v>
      </c>
      <c r="R219" t="s">
        <v>226</v>
      </c>
      <c r="S219" t="s">
        <v>226</v>
      </c>
      <c r="T219">
        <v>0</v>
      </c>
    </row>
    <row r="220" spans="1:20" x14ac:dyDescent="0.25">
      <c r="A220" t="str">
        <f t="shared" si="11"/>
        <v>Moray2020-21</v>
      </c>
      <c r="B220" t="s">
        <v>20</v>
      </c>
      <c r="C220" s="14" t="s">
        <v>291</v>
      </c>
      <c r="D220">
        <v>0</v>
      </c>
      <c r="E220">
        <v>0</v>
      </c>
      <c r="F220">
        <v>0</v>
      </c>
      <c r="G220">
        <v>0</v>
      </c>
      <c r="H220">
        <v>0</v>
      </c>
      <c r="I220">
        <v>0</v>
      </c>
      <c r="J220">
        <v>0</v>
      </c>
      <c r="K220">
        <v>0</v>
      </c>
      <c r="L220">
        <v>0</v>
      </c>
      <c r="M220">
        <v>0</v>
      </c>
      <c r="N220">
        <v>0</v>
      </c>
      <c r="O220">
        <v>0</v>
      </c>
      <c r="P220">
        <v>0</v>
      </c>
      <c r="Q220">
        <v>0</v>
      </c>
      <c r="R220">
        <v>0</v>
      </c>
      <c r="S220">
        <v>0</v>
      </c>
      <c r="T220">
        <v>0</v>
      </c>
    </row>
    <row r="221" spans="1:20" x14ac:dyDescent="0.25">
      <c r="A221" t="str">
        <f t="shared" si="11"/>
        <v>Na h-Eileanan Siar2020-21</v>
      </c>
      <c r="B221" t="s">
        <v>269</v>
      </c>
      <c r="C221" s="14" t="s">
        <v>291</v>
      </c>
      <c r="D221">
        <v>0</v>
      </c>
      <c r="E221">
        <v>0</v>
      </c>
      <c r="F221">
        <v>0</v>
      </c>
      <c r="G221">
        <v>0</v>
      </c>
      <c r="H221">
        <v>0</v>
      </c>
      <c r="I221">
        <v>0</v>
      </c>
      <c r="J221">
        <v>0</v>
      </c>
      <c r="K221">
        <v>0</v>
      </c>
      <c r="L221">
        <v>0</v>
      </c>
      <c r="M221">
        <v>0</v>
      </c>
      <c r="N221">
        <v>0</v>
      </c>
      <c r="O221">
        <v>0</v>
      </c>
      <c r="P221">
        <v>0</v>
      </c>
      <c r="Q221">
        <v>0</v>
      </c>
      <c r="R221">
        <v>0</v>
      </c>
      <c r="S221">
        <v>0</v>
      </c>
      <c r="T221">
        <v>0</v>
      </c>
    </row>
    <row r="222" spans="1:20" x14ac:dyDescent="0.25">
      <c r="A222" t="str">
        <f t="shared" si="11"/>
        <v>North Ayrshire2020-21</v>
      </c>
      <c r="B222" t="s">
        <v>21</v>
      </c>
      <c r="C222" s="14" t="s">
        <v>291</v>
      </c>
      <c r="D222">
        <v>8</v>
      </c>
      <c r="E222">
        <v>0</v>
      </c>
      <c r="F222">
        <v>0</v>
      </c>
      <c r="G222">
        <v>0</v>
      </c>
      <c r="H222">
        <v>0</v>
      </c>
      <c r="I222">
        <v>0</v>
      </c>
      <c r="J222">
        <v>0</v>
      </c>
      <c r="K222">
        <v>0</v>
      </c>
      <c r="L222">
        <v>0</v>
      </c>
      <c r="M222">
        <v>0</v>
      </c>
      <c r="N222">
        <v>1</v>
      </c>
      <c r="O222">
        <v>7</v>
      </c>
      <c r="P222">
        <v>0</v>
      </c>
      <c r="Q222">
        <v>0</v>
      </c>
      <c r="R222">
        <v>0</v>
      </c>
      <c r="S222">
        <v>0</v>
      </c>
      <c r="T222">
        <v>8</v>
      </c>
    </row>
    <row r="223" spans="1:20" x14ac:dyDescent="0.25">
      <c r="A223" t="str">
        <f t="shared" si="11"/>
        <v>North Lanarkshire2020-21</v>
      </c>
      <c r="B223" t="s">
        <v>22</v>
      </c>
      <c r="C223" s="14" t="s">
        <v>291</v>
      </c>
      <c r="D223">
        <v>1</v>
      </c>
      <c r="E223">
        <v>4450</v>
      </c>
      <c r="F223">
        <v>0</v>
      </c>
      <c r="G223">
        <v>1</v>
      </c>
      <c r="H223">
        <v>0</v>
      </c>
      <c r="I223">
        <v>0</v>
      </c>
      <c r="J223">
        <v>0</v>
      </c>
      <c r="K223">
        <v>0</v>
      </c>
      <c r="L223">
        <v>0</v>
      </c>
      <c r="M223">
        <v>0</v>
      </c>
      <c r="N223">
        <v>0</v>
      </c>
      <c r="O223">
        <v>0</v>
      </c>
      <c r="P223">
        <v>0</v>
      </c>
      <c r="Q223">
        <v>0</v>
      </c>
      <c r="R223">
        <v>0</v>
      </c>
      <c r="S223">
        <v>0</v>
      </c>
      <c r="T223">
        <v>1</v>
      </c>
    </row>
    <row r="224" spans="1:20" x14ac:dyDescent="0.25">
      <c r="A224" t="str">
        <f t="shared" si="11"/>
        <v>Orkney2020-21</v>
      </c>
      <c r="B224" t="s">
        <v>23</v>
      </c>
      <c r="C224" s="14" t="s">
        <v>291</v>
      </c>
      <c r="D224">
        <v>0</v>
      </c>
      <c r="E224">
        <v>0</v>
      </c>
      <c r="F224">
        <v>0</v>
      </c>
      <c r="G224">
        <v>0</v>
      </c>
      <c r="H224">
        <v>0</v>
      </c>
      <c r="I224">
        <v>0</v>
      </c>
      <c r="J224">
        <v>0</v>
      </c>
      <c r="K224">
        <v>0</v>
      </c>
      <c r="L224">
        <v>0</v>
      </c>
      <c r="M224">
        <v>0</v>
      </c>
      <c r="N224">
        <v>0</v>
      </c>
      <c r="O224">
        <v>0</v>
      </c>
      <c r="P224">
        <v>0</v>
      </c>
      <c r="Q224">
        <v>0</v>
      </c>
      <c r="R224">
        <v>0</v>
      </c>
      <c r="S224">
        <v>0</v>
      </c>
      <c r="T224">
        <v>0</v>
      </c>
    </row>
    <row r="225" spans="1:20" x14ac:dyDescent="0.25">
      <c r="A225" t="str">
        <f t="shared" si="11"/>
        <v>Perth &amp; Kinross2020-21</v>
      </c>
      <c r="B225" t="s">
        <v>24</v>
      </c>
      <c r="C225" s="14" t="s">
        <v>291</v>
      </c>
      <c r="D225">
        <v>7</v>
      </c>
      <c r="E225">
        <v>0</v>
      </c>
      <c r="F225">
        <v>0</v>
      </c>
      <c r="G225">
        <v>0</v>
      </c>
      <c r="H225">
        <v>6</v>
      </c>
      <c r="I225">
        <v>0</v>
      </c>
      <c r="J225">
        <v>0</v>
      </c>
      <c r="K225">
        <v>0</v>
      </c>
      <c r="L225">
        <v>0</v>
      </c>
      <c r="M225">
        <v>0</v>
      </c>
      <c r="N225">
        <v>0</v>
      </c>
      <c r="O225">
        <v>1</v>
      </c>
      <c r="P225">
        <v>0</v>
      </c>
      <c r="Q225">
        <v>0</v>
      </c>
      <c r="R225">
        <v>0</v>
      </c>
      <c r="S225">
        <v>0</v>
      </c>
      <c r="T225">
        <v>7</v>
      </c>
    </row>
    <row r="226" spans="1:20" x14ac:dyDescent="0.25">
      <c r="A226" t="str">
        <f t="shared" si="11"/>
        <v>Renfrewshire2020-21</v>
      </c>
      <c r="B226" t="s">
        <v>25</v>
      </c>
      <c r="C226" s="14" t="s">
        <v>291</v>
      </c>
      <c r="D226">
        <v>0</v>
      </c>
      <c r="E226">
        <v>0</v>
      </c>
      <c r="F226">
        <v>0</v>
      </c>
      <c r="G226">
        <v>0</v>
      </c>
      <c r="H226">
        <v>0</v>
      </c>
      <c r="I226">
        <v>0</v>
      </c>
      <c r="J226">
        <v>0</v>
      </c>
      <c r="K226">
        <v>0</v>
      </c>
      <c r="L226">
        <v>0</v>
      </c>
      <c r="M226">
        <v>0</v>
      </c>
      <c r="N226">
        <v>0</v>
      </c>
      <c r="O226">
        <v>0</v>
      </c>
      <c r="P226">
        <v>0</v>
      </c>
      <c r="Q226">
        <v>0</v>
      </c>
      <c r="R226">
        <v>0</v>
      </c>
      <c r="S226">
        <v>0</v>
      </c>
      <c r="T226">
        <v>0</v>
      </c>
    </row>
    <row r="227" spans="1:20" x14ac:dyDescent="0.25">
      <c r="A227" t="str">
        <f t="shared" si="11"/>
        <v>Scottish Borders, The2020-21</v>
      </c>
      <c r="B227" t="s">
        <v>26</v>
      </c>
      <c r="C227" s="14" t="s">
        <v>291</v>
      </c>
      <c r="D227">
        <v>0</v>
      </c>
      <c r="E227">
        <v>0</v>
      </c>
      <c r="F227">
        <v>0</v>
      </c>
      <c r="G227">
        <v>0</v>
      </c>
      <c r="H227">
        <v>0</v>
      </c>
      <c r="I227">
        <v>0</v>
      </c>
      <c r="J227">
        <v>0</v>
      </c>
      <c r="K227">
        <v>0</v>
      </c>
      <c r="L227">
        <v>0</v>
      </c>
      <c r="M227">
        <v>0</v>
      </c>
      <c r="N227">
        <v>0</v>
      </c>
      <c r="O227">
        <v>0</v>
      </c>
      <c r="P227">
        <v>0</v>
      </c>
      <c r="Q227">
        <v>0</v>
      </c>
      <c r="R227">
        <v>0</v>
      </c>
      <c r="S227">
        <v>0</v>
      </c>
      <c r="T227">
        <v>0</v>
      </c>
    </row>
    <row r="228" spans="1:20" x14ac:dyDescent="0.25">
      <c r="A228" t="str">
        <f t="shared" si="11"/>
        <v>Shetland2020-21</v>
      </c>
      <c r="B228" t="s">
        <v>27</v>
      </c>
      <c r="C228" s="14" t="s">
        <v>291</v>
      </c>
      <c r="D228">
        <v>0</v>
      </c>
      <c r="E228">
        <v>0</v>
      </c>
      <c r="F228">
        <v>0</v>
      </c>
      <c r="G228">
        <v>0</v>
      </c>
      <c r="H228">
        <v>0</v>
      </c>
      <c r="I228">
        <v>0</v>
      </c>
      <c r="J228">
        <v>0</v>
      </c>
      <c r="K228">
        <v>0</v>
      </c>
      <c r="L228">
        <v>0</v>
      </c>
      <c r="M228">
        <v>0</v>
      </c>
      <c r="N228">
        <v>0</v>
      </c>
      <c r="O228">
        <v>0</v>
      </c>
      <c r="P228">
        <v>0</v>
      </c>
      <c r="Q228">
        <v>0</v>
      </c>
      <c r="R228">
        <v>0</v>
      </c>
      <c r="S228">
        <v>0</v>
      </c>
      <c r="T228">
        <v>0</v>
      </c>
    </row>
    <row r="229" spans="1:20" x14ac:dyDescent="0.25">
      <c r="A229" t="str">
        <f t="shared" si="11"/>
        <v>South Ayrshire2020-21</v>
      </c>
      <c r="B229" t="s">
        <v>28</v>
      </c>
      <c r="C229" s="14" t="s">
        <v>291</v>
      </c>
      <c r="D229">
        <v>0</v>
      </c>
      <c r="E229">
        <v>0</v>
      </c>
      <c r="F229">
        <v>0</v>
      </c>
      <c r="G229">
        <v>0</v>
      </c>
      <c r="H229">
        <v>0</v>
      </c>
      <c r="I229">
        <v>0</v>
      </c>
      <c r="J229">
        <v>0</v>
      </c>
      <c r="K229">
        <v>0</v>
      </c>
      <c r="L229">
        <v>0</v>
      </c>
      <c r="M229">
        <v>0</v>
      </c>
      <c r="N229">
        <v>0</v>
      </c>
      <c r="O229">
        <v>0</v>
      </c>
      <c r="P229">
        <v>0</v>
      </c>
      <c r="Q229">
        <v>0</v>
      </c>
      <c r="R229">
        <v>0</v>
      </c>
      <c r="S229">
        <v>0</v>
      </c>
      <c r="T229">
        <v>0</v>
      </c>
    </row>
    <row r="230" spans="1:20" x14ac:dyDescent="0.25">
      <c r="A230" t="str">
        <f t="shared" si="11"/>
        <v>South Lanarkshire2020-21</v>
      </c>
      <c r="B230" t="s">
        <v>29</v>
      </c>
      <c r="C230" s="14" t="s">
        <v>291</v>
      </c>
      <c r="D230">
        <v>7</v>
      </c>
      <c r="E230">
        <v>23590.18</v>
      </c>
      <c r="F230">
        <v>2</v>
      </c>
      <c r="G230">
        <v>0</v>
      </c>
      <c r="H230">
        <v>0</v>
      </c>
      <c r="I230">
        <v>0</v>
      </c>
      <c r="J230">
        <v>3</v>
      </c>
      <c r="K230">
        <v>0</v>
      </c>
      <c r="L230">
        <v>0</v>
      </c>
      <c r="M230">
        <v>0</v>
      </c>
      <c r="N230">
        <v>1</v>
      </c>
      <c r="O230">
        <v>0</v>
      </c>
      <c r="P230">
        <v>0</v>
      </c>
      <c r="Q230">
        <v>0</v>
      </c>
      <c r="R230">
        <v>1</v>
      </c>
      <c r="S230">
        <v>0</v>
      </c>
      <c r="T230">
        <v>7</v>
      </c>
    </row>
    <row r="231" spans="1:20" x14ac:dyDescent="0.25">
      <c r="A231" t="str">
        <f t="shared" si="11"/>
        <v>Stirling2020-21</v>
      </c>
      <c r="B231" t="s">
        <v>30</v>
      </c>
      <c r="C231" s="14" t="s">
        <v>291</v>
      </c>
      <c r="D231">
        <v>0</v>
      </c>
      <c r="E231">
        <v>0</v>
      </c>
      <c r="F231">
        <v>0</v>
      </c>
      <c r="G231">
        <v>0</v>
      </c>
      <c r="H231">
        <v>0</v>
      </c>
      <c r="I231">
        <v>0</v>
      </c>
      <c r="J231">
        <v>0</v>
      </c>
      <c r="K231">
        <v>0</v>
      </c>
      <c r="L231">
        <v>0</v>
      </c>
      <c r="M231">
        <v>0</v>
      </c>
      <c r="N231">
        <v>0</v>
      </c>
      <c r="O231">
        <v>0</v>
      </c>
      <c r="P231">
        <v>0</v>
      </c>
      <c r="Q231">
        <v>0</v>
      </c>
      <c r="R231">
        <v>0</v>
      </c>
      <c r="S231">
        <v>0</v>
      </c>
      <c r="T231">
        <v>0</v>
      </c>
    </row>
    <row r="232" spans="1:20" x14ac:dyDescent="0.25">
      <c r="A232" t="str">
        <f t="shared" si="11"/>
        <v>West Dunbartonshire2020-21</v>
      </c>
      <c r="B232" t="s">
        <v>31</v>
      </c>
      <c r="C232" s="14" t="s">
        <v>291</v>
      </c>
      <c r="D232">
        <v>0</v>
      </c>
      <c r="E232">
        <v>0</v>
      </c>
      <c r="F232">
        <v>0</v>
      </c>
      <c r="G232">
        <v>0</v>
      </c>
      <c r="H232">
        <v>0</v>
      </c>
      <c r="I232">
        <v>0</v>
      </c>
      <c r="J232">
        <v>0</v>
      </c>
      <c r="K232">
        <v>0</v>
      </c>
      <c r="L232">
        <v>0</v>
      </c>
      <c r="M232">
        <v>0</v>
      </c>
      <c r="N232">
        <v>0</v>
      </c>
      <c r="O232">
        <v>0</v>
      </c>
      <c r="P232">
        <v>0</v>
      </c>
      <c r="Q232">
        <v>0</v>
      </c>
      <c r="R232">
        <v>0</v>
      </c>
      <c r="S232">
        <v>0</v>
      </c>
      <c r="T232">
        <v>0</v>
      </c>
    </row>
    <row r="233" spans="1:20" x14ac:dyDescent="0.25">
      <c r="A233" t="str">
        <f t="shared" si="11"/>
        <v>West Lothian2020-21</v>
      </c>
      <c r="B233" t="s">
        <v>32</v>
      </c>
      <c r="C233" s="14" t="s">
        <v>291</v>
      </c>
      <c r="D233">
        <v>0</v>
      </c>
      <c r="E233">
        <v>0</v>
      </c>
      <c r="F233">
        <v>0</v>
      </c>
      <c r="G233">
        <v>0</v>
      </c>
      <c r="H233">
        <v>0</v>
      </c>
      <c r="I233">
        <v>0</v>
      </c>
      <c r="J233">
        <v>0</v>
      </c>
      <c r="K233">
        <v>0</v>
      </c>
      <c r="L233">
        <v>0</v>
      </c>
      <c r="M233">
        <v>0</v>
      </c>
      <c r="N233">
        <v>0</v>
      </c>
      <c r="O233">
        <v>0</v>
      </c>
      <c r="P233">
        <v>0</v>
      </c>
      <c r="Q233">
        <v>0</v>
      </c>
      <c r="R233">
        <v>0</v>
      </c>
      <c r="S233">
        <v>0</v>
      </c>
      <c r="T233">
        <v>0</v>
      </c>
    </row>
    <row r="234" spans="1:20" s="22" customFormat="1" x14ac:dyDescent="0.25">
      <c r="A234" t="str">
        <f t="shared" si="11"/>
        <v>Scotland2020-21</v>
      </c>
      <c r="B234" s="32" t="s">
        <v>33</v>
      </c>
      <c r="C234" s="14" t="s">
        <v>291</v>
      </c>
      <c r="D234" s="22">
        <f t="shared" ref="D234:T234" si="12">SUM(D202:D233)</f>
        <v>508</v>
      </c>
      <c r="E234" s="22">
        <f t="shared" si="12"/>
        <v>5205246.1099999994</v>
      </c>
      <c r="F234" s="22">
        <f t="shared" si="12"/>
        <v>42</v>
      </c>
      <c r="G234" s="22">
        <f t="shared" si="12"/>
        <v>434</v>
      </c>
      <c r="H234" s="22">
        <f t="shared" si="12"/>
        <v>6</v>
      </c>
      <c r="I234" s="22">
        <f t="shared" si="12"/>
        <v>0</v>
      </c>
      <c r="J234" s="22">
        <f t="shared" si="12"/>
        <v>3</v>
      </c>
      <c r="K234" s="22">
        <f t="shared" si="12"/>
        <v>0</v>
      </c>
      <c r="L234" s="22">
        <f t="shared" si="12"/>
        <v>0</v>
      </c>
      <c r="M234" s="22">
        <f t="shared" si="12"/>
        <v>2</v>
      </c>
      <c r="N234" s="22">
        <f t="shared" si="12"/>
        <v>2</v>
      </c>
      <c r="O234" s="22">
        <f t="shared" si="12"/>
        <v>10</v>
      </c>
      <c r="P234" s="22">
        <f t="shared" si="12"/>
        <v>0</v>
      </c>
      <c r="Q234" s="22">
        <f t="shared" si="12"/>
        <v>0</v>
      </c>
      <c r="R234" s="22">
        <f t="shared" si="12"/>
        <v>8</v>
      </c>
      <c r="S234" s="22">
        <f t="shared" si="12"/>
        <v>1</v>
      </c>
      <c r="T234" s="22">
        <f t="shared" si="12"/>
        <v>508</v>
      </c>
    </row>
    <row r="235" spans="1:20" x14ac:dyDescent="0.25">
      <c r="A235" t="str">
        <f t="shared" si="11"/>
        <v>Aberdeen City2021-22</v>
      </c>
      <c r="B235" t="s">
        <v>1</v>
      </c>
      <c r="C235" s="14" t="s">
        <v>295</v>
      </c>
      <c r="D235">
        <v>4</v>
      </c>
      <c r="E235">
        <v>2400</v>
      </c>
      <c r="F235">
        <v>0</v>
      </c>
      <c r="G235">
        <v>4</v>
      </c>
      <c r="H235">
        <v>0</v>
      </c>
      <c r="I235">
        <v>0</v>
      </c>
      <c r="J235">
        <v>0</v>
      </c>
      <c r="K235">
        <v>0</v>
      </c>
      <c r="L235">
        <v>0</v>
      </c>
      <c r="M235">
        <v>0</v>
      </c>
      <c r="N235">
        <v>0</v>
      </c>
      <c r="O235">
        <v>0</v>
      </c>
      <c r="P235">
        <v>0</v>
      </c>
      <c r="Q235">
        <v>0</v>
      </c>
      <c r="R235">
        <v>0</v>
      </c>
      <c r="S235">
        <v>0</v>
      </c>
      <c r="T235">
        <v>4</v>
      </c>
    </row>
    <row r="236" spans="1:20" x14ac:dyDescent="0.25">
      <c r="A236" t="str">
        <f t="shared" si="11"/>
        <v>Aberdeenshire2021-22</v>
      </c>
      <c r="B236" t="s">
        <v>2</v>
      </c>
      <c r="C236" s="14" t="s">
        <v>295</v>
      </c>
      <c r="D236">
        <v>5</v>
      </c>
      <c r="E236">
        <v>0</v>
      </c>
      <c r="F236">
        <v>2</v>
      </c>
      <c r="G236">
        <v>1</v>
      </c>
      <c r="H236">
        <v>1</v>
      </c>
      <c r="I236">
        <v>0</v>
      </c>
      <c r="J236">
        <v>0</v>
      </c>
      <c r="K236">
        <v>1</v>
      </c>
      <c r="L236">
        <v>0</v>
      </c>
      <c r="M236">
        <v>0</v>
      </c>
      <c r="N236">
        <v>0</v>
      </c>
      <c r="O236">
        <v>0</v>
      </c>
      <c r="P236">
        <v>0</v>
      </c>
      <c r="Q236">
        <v>0</v>
      </c>
      <c r="R236">
        <v>0</v>
      </c>
      <c r="S236">
        <v>0</v>
      </c>
      <c r="T236">
        <v>5</v>
      </c>
    </row>
    <row r="237" spans="1:20" x14ac:dyDescent="0.25">
      <c r="A237" t="str">
        <f t="shared" si="11"/>
        <v>Angus2021-22</v>
      </c>
      <c r="B237" t="s">
        <v>3</v>
      </c>
      <c r="C237" s="14" t="s">
        <v>295</v>
      </c>
      <c r="D237">
        <v>0</v>
      </c>
      <c r="E237">
        <v>0</v>
      </c>
      <c r="F237">
        <v>0</v>
      </c>
      <c r="G237">
        <v>0</v>
      </c>
      <c r="H237">
        <v>0</v>
      </c>
      <c r="I237">
        <v>0</v>
      </c>
      <c r="J237">
        <v>0</v>
      </c>
      <c r="K237">
        <v>0</v>
      </c>
      <c r="L237">
        <v>0</v>
      </c>
      <c r="M237">
        <v>0</v>
      </c>
      <c r="N237">
        <v>0</v>
      </c>
      <c r="O237">
        <v>0</v>
      </c>
      <c r="P237">
        <v>0</v>
      </c>
      <c r="Q237">
        <v>0</v>
      </c>
      <c r="R237">
        <v>0</v>
      </c>
      <c r="S237">
        <v>0</v>
      </c>
      <c r="T237">
        <v>0</v>
      </c>
    </row>
    <row r="238" spans="1:20" x14ac:dyDescent="0.25">
      <c r="A238" t="str">
        <f t="shared" si="11"/>
        <v>Argyll &amp; Bute2021-22</v>
      </c>
      <c r="B238" t="s">
        <v>4</v>
      </c>
      <c r="C238" s="14" t="s">
        <v>295</v>
      </c>
      <c r="D238">
        <v>7</v>
      </c>
      <c r="E238">
        <v>0</v>
      </c>
      <c r="F238">
        <v>0</v>
      </c>
      <c r="G238">
        <v>7</v>
      </c>
      <c r="H238">
        <v>0</v>
      </c>
      <c r="I238">
        <v>0</v>
      </c>
      <c r="J238">
        <v>0</v>
      </c>
      <c r="K238">
        <v>0</v>
      </c>
      <c r="L238">
        <v>0</v>
      </c>
      <c r="M238">
        <v>0</v>
      </c>
      <c r="N238">
        <v>0</v>
      </c>
      <c r="O238">
        <v>0</v>
      </c>
      <c r="P238">
        <v>0</v>
      </c>
      <c r="Q238">
        <v>0</v>
      </c>
      <c r="R238">
        <v>0</v>
      </c>
      <c r="S238">
        <v>0</v>
      </c>
      <c r="T238">
        <v>7</v>
      </c>
    </row>
    <row r="239" spans="1:20" x14ac:dyDescent="0.25">
      <c r="A239" t="str">
        <f t="shared" si="11"/>
        <v>Clackmannanshire2021-22</v>
      </c>
      <c r="B239" t="s">
        <v>5</v>
      </c>
      <c r="C239" s="14" t="s">
        <v>295</v>
      </c>
      <c r="D239">
        <v>0</v>
      </c>
      <c r="E239">
        <v>0</v>
      </c>
      <c r="F239">
        <v>0</v>
      </c>
      <c r="G239">
        <v>0</v>
      </c>
      <c r="H239">
        <v>0</v>
      </c>
      <c r="I239">
        <v>0</v>
      </c>
      <c r="J239">
        <v>0</v>
      </c>
      <c r="K239">
        <v>0</v>
      </c>
      <c r="L239">
        <v>0</v>
      </c>
      <c r="M239">
        <v>0</v>
      </c>
      <c r="N239">
        <v>0</v>
      </c>
      <c r="O239">
        <v>0</v>
      </c>
      <c r="P239">
        <v>0</v>
      </c>
      <c r="Q239">
        <v>0</v>
      </c>
      <c r="R239">
        <v>0</v>
      </c>
      <c r="S239">
        <v>0</v>
      </c>
      <c r="T239">
        <v>0</v>
      </c>
    </row>
    <row r="240" spans="1:20" x14ac:dyDescent="0.25">
      <c r="A240" t="str">
        <f t="shared" si="11"/>
        <v>Dumfries &amp; Galloway2021-22</v>
      </c>
      <c r="B240" t="s">
        <v>6</v>
      </c>
      <c r="C240" s="14" t="s">
        <v>295</v>
      </c>
      <c r="D240">
        <v>40</v>
      </c>
      <c r="E240">
        <v>193742</v>
      </c>
      <c r="F240">
        <v>0</v>
      </c>
      <c r="G240">
        <v>38</v>
      </c>
      <c r="H240">
        <v>0</v>
      </c>
      <c r="I240">
        <v>0</v>
      </c>
      <c r="J240">
        <v>1</v>
      </c>
      <c r="K240">
        <v>0</v>
      </c>
      <c r="L240">
        <v>0</v>
      </c>
      <c r="M240">
        <v>0</v>
      </c>
      <c r="N240">
        <v>0</v>
      </c>
      <c r="O240">
        <v>1</v>
      </c>
      <c r="P240">
        <v>0</v>
      </c>
      <c r="Q240">
        <v>0</v>
      </c>
      <c r="R240">
        <v>0</v>
      </c>
      <c r="S240">
        <v>0</v>
      </c>
      <c r="T240">
        <v>40</v>
      </c>
    </row>
    <row r="241" spans="1:20" x14ac:dyDescent="0.25">
      <c r="A241" t="str">
        <f t="shared" si="11"/>
        <v>Dundee City2021-22</v>
      </c>
      <c r="B241" t="s">
        <v>7</v>
      </c>
      <c r="C241" s="14" t="s">
        <v>295</v>
      </c>
      <c r="D241">
        <v>0</v>
      </c>
      <c r="E241">
        <v>0</v>
      </c>
      <c r="F241">
        <v>0</v>
      </c>
      <c r="G241">
        <v>0</v>
      </c>
      <c r="H241">
        <v>0</v>
      </c>
      <c r="I241">
        <v>0</v>
      </c>
      <c r="J241">
        <v>0</v>
      </c>
      <c r="K241">
        <v>0</v>
      </c>
      <c r="L241">
        <v>0</v>
      </c>
      <c r="M241">
        <v>0</v>
      </c>
      <c r="N241">
        <v>0</v>
      </c>
      <c r="O241">
        <v>0</v>
      </c>
      <c r="P241">
        <v>0</v>
      </c>
      <c r="Q241">
        <v>0</v>
      </c>
      <c r="R241">
        <v>0</v>
      </c>
      <c r="S241">
        <v>0</v>
      </c>
      <c r="T241">
        <v>0</v>
      </c>
    </row>
    <row r="242" spans="1:20" x14ac:dyDescent="0.25">
      <c r="A242" t="str">
        <f t="shared" si="11"/>
        <v>East Ayrshire2021-22</v>
      </c>
      <c r="B242" t="s">
        <v>8</v>
      </c>
      <c r="C242" s="14" t="s">
        <v>295</v>
      </c>
      <c r="D242">
        <v>0</v>
      </c>
      <c r="E242">
        <v>0</v>
      </c>
      <c r="F242">
        <v>0</v>
      </c>
      <c r="G242">
        <v>0</v>
      </c>
      <c r="H242">
        <v>0</v>
      </c>
      <c r="I242">
        <v>0</v>
      </c>
      <c r="J242">
        <v>0</v>
      </c>
      <c r="K242">
        <v>0</v>
      </c>
      <c r="L242">
        <v>0</v>
      </c>
      <c r="M242">
        <v>0</v>
      </c>
      <c r="N242">
        <v>0</v>
      </c>
      <c r="O242">
        <v>0</v>
      </c>
      <c r="P242">
        <v>0</v>
      </c>
      <c r="Q242">
        <v>0</v>
      </c>
      <c r="R242">
        <v>0</v>
      </c>
      <c r="S242">
        <v>0</v>
      </c>
      <c r="T242">
        <v>0</v>
      </c>
    </row>
    <row r="243" spans="1:20" x14ac:dyDescent="0.25">
      <c r="A243" t="str">
        <f t="shared" si="11"/>
        <v>East Dunbartonshire2021-22</v>
      </c>
      <c r="B243" t="s">
        <v>9</v>
      </c>
      <c r="C243" s="14" t="s">
        <v>295</v>
      </c>
      <c r="D243">
        <v>0</v>
      </c>
      <c r="E243">
        <v>0</v>
      </c>
      <c r="F243">
        <v>0</v>
      </c>
      <c r="G243">
        <v>0</v>
      </c>
      <c r="H243">
        <v>0</v>
      </c>
      <c r="I243">
        <v>0</v>
      </c>
      <c r="J243">
        <v>0</v>
      </c>
      <c r="K243">
        <v>0</v>
      </c>
      <c r="L243">
        <v>0</v>
      </c>
      <c r="M243">
        <v>0</v>
      </c>
      <c r="N243">
        <v>0</v>
      </c>
      <c r="O243">
        <v>0</v>
      </c>
      <c r="P243">
        <v>0</v>
      </c>
      <c r="Q243">
        <v>0</v>
      </c>
      <c r="R243">
        <v>0</v>
      </c>
      <c r="S243">
        <v>0</v>
      </c>
      <c r="T243">
        <v>0</v>
      </c>
    </row>
    <row r="244" spans="1:20" x14ac:dyDescent="0.25">
      <c r="A244" t="str">
        <f t="shared" si="11"/>
        <v>East Lothian2021-22</v>
      </c>
      <c r="B244" t="s">
        <v>10</v>
      </c>
      <c r="C244" s="14" t="s">
        <v>295</v>
      </c>
      <c r="D244">
        <v>0</v>
      </c>
      <c r="E244">
        <v>0</v>
      </c>
      <c r="F244">
        <v>0</v>
      </c>
      <c r="G244">
        <v>0</v>
      </c>
      <c r="H244">
        <v>0</v>
      </c>
      <c r="I244">
        <v>0</v>
      </c>
      <c r="J244">
        <v>0</v>
      </c>
      <c r="K244">
        <v>0</v>
      </c>
      <c r="L244">
        <v>0</v>
      </c>
      <c r="M244">
        <v>0</v>
      </c>
      <c r="N244">
        <v>0</v>
      </c>
      <c r="O244">
        <v>0</v>
      </c>
      <c r="P244">
        <v>0</v>
      </c>
      <c r="Q244">
        <v>0</v>
      </c>
      <c r="R244">
        <v>0</v>
      </c>
      <c r="S244">
        <v>0</v>
      </c>
      <c r="T244">
        <v>0</v>
      </c>
    </row>
    <row r="245" spans="1:20" x14ac:dyDescent="0.25">
      <c r="A245" t="str">
        <f t="shared" si="11"/>
        <v>East Renfrewshire2021-22</v>
      </c>
      <c r="B245" t="s">
        <v>11</v>
      </c>
      <c r="C245" s="14" t="s">
        <v>295</v>
      </c>
      <c r="D245">
        <v>0</v>
      </c>
      <c r="E245">
        <v>0</v>
      </c>
      <c r="F245">
        <v>0</v>
      </c>
      <c r="G245">
        <v>0</v>
      </c>
      <c r="H245">
        <v>0</v>
      </c>
      <c r="I245">
        <v>0</v>
      </c>
      <c r="J245">
        <v>0</v>
      </c>
      <c r="K245">
        <v>0</v>
      </c>
      <c r="L245">
        <v>0</v>
      </c>
      <c r="M245">
        <v>0</v>
      </c>
      <c r="N245">
        <v>0</v>
      </c>
      <c r="O245">
        <v>0</v>
      </c>
      <c r="P245">
        <v>0</v>
      </c>
      <c r="Q245">
        <v>0</v>
      </c>
      <c r="R245">
        <v>0</v>
      </c>
      <c r="S245">
        <v>0</v>
      </c>
      <c r="T245">
        <v>0</v>
      </c>
    </row>
    <row r="246" spans="1:20" x14ac:dyDescent="0.25">
      <c r="A246" t="str">
        <f t="shared" si="11"/>
        <v>Edinburgh, City of2021-22</v>
      </c>
      <c r="B246" s="50" t="s">
        <v>12</v>
      </c>
      <c r="C246" s="14" t="s">
        <v>295</v>
      </c>
      <c r="D246">
        <v>0</v>
      </c>
      <c r="E246">
        <v>0</v>
      </c>
      <c r="F246">
        <v>0</v>
      </c>
      <c r="G246">
        <v>0</v>
      </c>
      <c r="H246">
        <v>0</v>
      </c>
      <c r="I246">
        <v>0</v>
      </c>
      <c r="J246">
        <v>0</v>
      </c>
      <c r="K246">
        <v>0</v>
      </c>
      <c r="L246">
        <v>0</v>
      </c>
      <c r="M246">
        <v>0</v>
      </c>
      <c r="N246">
        <v>0</v>
      </c>
      <c r="O246">
        <v>0</v>
      </c>
      <c r="P246">
        <v>0</v>
      </c>
      <c r="Q246">
        <v>0</v>
      </c>
      <c r="R246">
        <v>0</v>
      </c>
      <c r="S246">
        <v>0</v>
      </c>
      <c r="T246">
        <v>0</v>
      </c>
    </row>
    <row r="247" spans="1:20" x14ac:dyDescent="0.25">
      <c r="A247" t="str">
        <f t="shared" si="11"/>
        <v>Falkirk2021-22</v>
      </c>
      <c r="B247" t="s">
        <v>14</v>
      </c>
      <c r="C247" s="14" t="s">
        <v>295</v>
      </c>
      <c r="D247">
        <v>0</v>
      </c>
      <c r="E247">
        <v>0</v>
      </c>
      <c r="F247">
        <v>0</v>
      </c>
      <c r="G247">
        <v>0</v>
      </c>
      <c r="H247">
        <v>0</v>
      </c>
      <c r="I247">
        <v>0</v>
      </c>
      <c r="J247">
        <v>0</v>
      </c>
      <c r="K247">
        <v>0</v>
      </c>
      <c r="L247">
        <v>0</v>
      </c>
      <c r="M247">
        <v>0</v>
      </c>
      <c r="N247">
        <v>0</v>
      </c>
      <c r="O247">
        <v>0</v>
      </c>
      <c r="P247">
        <v>0</v>
      </c>
      <c r="Q247">
        <v>0</v>
      </c>
      <c r="R247">
        <v>0</v>
      </c>
      <c r="S247">
        <v>0</v>
      </c>
      <c r="T247">
        <v>0</v>
      </c>
    </row>
    <row r="248" spans="1:20" x14ac:dyDescent="0.25">
      <c r="A248" t="str">
        <f t="shared" si="11"/>
        <v>Fife2021-22</v>
      </c>
      <c r="B248" t="s">
        <v>15</v>
      </c>
      <c r="C248" s="14" t="s">
        <v>295</v>
      </c>
      <c r="D248">
        <v>0</v>
      </c>
      <c r="E248">
        <v>0</v>
      </c>
      <c r="F248">
        <v>0</v>
      </c>
      <c r="G248">
        <v>0</v>
      </c>
      <c r="H248">
        <v>0</v>
      </c>
      <c r="I248">
        <v>0</v>
      </c>
      <c r="J248">
        <v>0</v>
      </c>
      <c r="K248">
        <v>0</v>
      </c>
      <c r="L248">
        <v>0</v>
      </c>
      <c r="M248">
        <v>0</v>
      </c>
      <c r="N248">
        <v>0</v>
      </c>
      <c r="O248">
        <v>0</v>
      </c>
      <c r="P248">
        <v>0</v>
      </c>
      <c r="Q248">
        <v>0</v>
      </c>
      <c r="R248">
        <v>0</v>
      </c>
      <c r="S248">
        <v>0</v>
      </c>
      <c r="T248">
        <v>0</v>
      </c>
    </row>
    <row r="249" spans="1:20" x14ac:dyDescent="0.25">
      <c r="A249" t="str">
        <f t="shared" si="11"/>
        <v>Glasgow City2021-22</v>
      </c>
      <c r="B249" t="s">
        <v>16</v>
      </c>
      <c r="C249" s="14" t="s">
        <v>295</v>
      </c>
      <c r="D249">
        <v>449</v>
      </c>
      <c r="E249">
        <v>4743486.91</v>
      </c>
      <c r="F249">
        <v>28</v>
      </c>
      <c r="G249">
        <v>421</v>
      </c>
      <c r="H249">
        <v>0</v>
      </c>
      <c r="I249">
        <v>0</v>
      </c>
      <c r="J249">
        <v>0</v>
      </c>
      <c r="K249">
        <v>0</v>
      </c>
      <c r="L249">
        <v>0</v>
      </c>
      <c r="M249">
        <v>0</v>
      </c>
      <c r="N249">
        <v>0</v>
      </c>
      <c r="O249">
        <v>0</v>
      </c>
      <c r="P249">
        <v>0</v>
      </c>
      <c r="Q249">
        <v>0</v>
      </c>
      <c r="R249">
        <v>0</v>
      </c>
      <c r="S249">
        <v>0</v>
      </c>
      <c r="T249">
        <v>449</v>
      </c>
    </row>
    <row r="250" spans="1:20" x14ac:dyDescent="0.25">
      <c r="A250" t="str">
        <f t="shared" si="11"/>
        <v>Highland2021-22</v>
      </c>
      <c r="B250" t="s">
        <v>17</v>
      </c>
      <c r="C250" s="14" t="s">
        <v>295</v>
      </c>
      <c r="D250">
        <v>4</v>
      </c>
      <c r="E250">
        <v>14456</v>
      </c>
      <c r="F250">
        <v>1</v>
      </c>
      <c r="G250">
        <v>2</v>
      </c>
      <c r="H250">
        <v>0</v>
      </c>
      <c r="I250">
        <v>0</v>
      </c>
      <c r="J250">
        <v>0</v>
      </c>
      <c r="K250">
        <v>0</v>
      </c>
      <c r="L250">
        <v>0</v>
      </c>
      <c r="M250">
        <v>0</v>
      </c>
      <c r="N250">
        <v>1</v>
      </c>
      <c r="O250">
        <v>0</v>
      </c>
      <c r="P250">
        <v>0</v>
      </c>
      <c r="Q250">
        <v>0</v>
      </c>
      <c r="R250">
        <v>0</v>
      </c>
      <c r="S250">
        <v>0</v>
      </c>
      <c r="T250">
        <v>4</v>
      </c>
    </row>
    <row r="251" spans="1:20" x14ac:dyDescent="0.25">
      <c r="A251" t="str">
        <f t="shared" si="11"/>
        <v>Inverclyde2021-22</v>
      </c>
      <c r="B251" t="s">
        <v>18</v>
      </c>
      <c r="C251" s="14" t="s">
        <v>295</v>
      </c>
      <c r="D251">
        <v>0</v>
      </c>
      <c r="E251">
        <v>0</v>
      </c>
      <c r="F251">
        <v>0</v>
      </c>
      <c r="G251">
        <v>0</v>
      </c>
      <c r="H251">
        <v>0</v>
      </c>
      <c r="I251">
        <v>0</v>
      </c>
      <c r="J251">
        <v>0</v>
      </c>
      <c r="K251">
        <v>0</v>
      </c>
      <c r="L251">
        <v>0</v>
      </c>
      <c r="M251">
        <v>0</v>
      </c>
      <c r="N251">
        <v>0</v>
      </c>
      <c r="O251">
        <v>0</v>
      </c>
      <c r="P251">
        <v>0</v>
      </c>
      <c r="Q251">
        <v>0</v>
      </c>
      <c r="R251">
        <v>0</v>
      </c>
      <c r="S251">
        <v>0</v>
      </c>
      <c r="T251">
        <v>0</v>
      </c>
    </row>
    <row r="252" spans="1:20" x14ac:dyDescent="0.25">
      <c r="A252" t="str">
        <f t="shared" si="11"/>
        <v>Midlothian2021-22</v>
      </c>
      <c r="B252" t="s">
        <v>19</v>
      </c>
      <c r="C252" s="14" t="s">
        <v>295</v>
      </c>
      <c r="D252">
        <v>0</v>
      </c>
      <c r="E252">
        <v>0</v>
      </c>
      <c r="F252">
        <v>0</v>
      </c>
      <c r="G252">
        <v>0</v>
      </c>
      <c r="H252">
        <v>0</v>
      </c>
      <c r="I252">
        <v>0</v>
      </c>
      <c r="J252">
        <v>0</v>
      </c>
      <c r="K252">
        <v>0</v>
      </c>
      <c r="L252">
        <v>0</v>
      </c>
      <c r="M252">
        <v>0</v>
      </c>
      <c r="N252">
        <v>0</v>
      </c>
      <c r="O252">
        <v>0</v>
      </c>
      <c r="P252">
        <v>0</v>
      </c>
      <c r="Q252">
        <v>0</v>
      </c>
      <c r="R252">
        <v>0</v>
      </c>
      <c r="S252">
        <v>0</v>
      </c>
      <c r="T252">
        <v>0</v>
      </c>
    </row>
    <row r="253" spans="1:20" x14ac:dyDescent="0.25">
      <c r="A253" t="str">
        <f t="shared" si="11"/>
        <v>Moray2021-22</v>
      </c>
      <c r="B253" t="s">
        <v>20</v>
      </c>
      <c r="C253" s="14" t="s">
        <v>295</v>
      </c>
      <c r="D253">
        <v>0</v>
      </c>
      <c r="E253">
        <v>0</v>
      </c>
      <c r="F253">
        <v>0</v>
      </c>
      <c r="G253">
        <v>0</v>
      </c>
      <c r="H253">
        <v>0</v>
      </c>
      <c r="I253">
        <v>0</v>
      </c>
      <c r="J253">
        <v>0</v>
      </c>
      <c r="K253">
        <v>0</v>
      </c>
      <c r="L253">
        <v>0</v>
      </c>
      <c r="M253">
        <v>0</v>
      </c>
      <c r="N253">
        <v>0</v>
      </c>
      <c r="O253">
        <v>0</v>
      </c>
      <c r="P253">
        <v>0</v>
      </c>
      <c r="Q253">
        <v>0</v>
      </c>
      <c r="R253">
        <v>0</v>
      </c>
      <c r="S253">
        <v>0</v>
      </c>
      <c r="T253">
        <v>0</v>
      </c>
    </row>
    <row r="254" spans="1:20" x14ac:dyDescent="0.25">
      <c r="A254" t="str">
        <f t="shared" si="11"/>
        <v>Na h-Eileanan Siar2021-22</v>
      </c>
      <c r="B254" t="s">
        <v>269</v>
      </c>
      <c r="C254" s="14" t="s">
        <v>295</v>
      </c>
      <c r="D254">
        <v>0</v>
      </c>
      <c r="E254">
        <v>0</v>
      </c>
      <c r="F254">
        <v>0</v>
      </c>
      <c r="G254">
        <v>0</v>
      </c>
      <c r="H254">
        <v>0</v>
      </c>
      <c r="I254">
        <v>0</v>
      </c>
      <c r="J254">
        <v>0</v>
      </c>
      <c r="K254">
        <v>0</v>
      </c>
      <c r="L254">
        <v>0</v>
      </c>
      <c r="M254">
        <v>0</v>
      </c>
      <c r="N254">
        <v>0</v>
      </c>
      <c r="O254">
        <v>0</v>
      </c>
      <c r="P254">
        <v>0</v>
      </c>
      <c r="Q254">
        <v>0</v>
      </c>
      <c r="R254">
        <v>0</v>
      </c>
      <c r="S254">
        <v>0</v>
      </c>
      <c r="T254">
        <v>0</v>
      </c>
    </row>
    <row r="255" spans="1:20" x14ac:dyDescent="0.25">
      <c r="A255" t="str">
        <f t="shared" si="11"/>
        <v>North Ayrshire2021-22</v>
      </c>
      <c r="B255" t="s">
        <v>21</v>
      </c>
      <c r="C255" s="14" t="s">
        <v>295</v>
      </c>
      <c r="D255">
        <v>19</v>
      </c>
      <c r="E255">
        <v>0</v>
      </c>
      <c r="F255">
        <v>0</v>
      </c>
      <c r="G255">
        <v>8</v>
      </c>
      <c r="H255">
        <v>2</v>
      </c>
      <c r="I255">
        <v>0</v>
      </c>
      <c r="J255">
        <v>0</v>
      </c>
      <c r="K255">
        <v>0</v>
      </c>
      <c r="L255">
        <v>0</v>
      </c>
      <c r="M255">
        <v>0</v>
      </c>
      <c r="N255">
        <v>0</v>
      </c>
      <c r="O255">
        <v>9</v>
      </c>
      <c r="P255">
        <v>0</v>
      </c>
      <c r="Q255">
        <v>0</v>
      </c>
      <c r="R255">
        <v>0</v>
      </c>
      <c r="S255">
        <v>0</v>
      </c>
      <c r="T255">
        <v>19</v>
      </c>
    </row>
    <row r="256" spans="1:20" x14ac:dyDescent="0.25">
      <c r="A256" t="str">
        <f t="shared" si="11"/>
        <v>North Lanarkshire2021-22</v>
      </c>
      <c r="B256" t="s">
        <v>22</v>
      </c>
      <c r="C256" s="14" t="s">
        <v>295</v>
      </c>
      <c r="D256">
        <v>33</v>
      </c>
      <c r="E256">
        <v>0</v>
      </c>
      <c r="F256">
        <v>0</v>
      </c>
      <c r="G256">
        <v>33</v>
      </c>
      <c r="H256">
        <v>0</v>
      </c>
      <c r="I256">
        <v>0</v>
      </c>
      <c r="J256">
        <v>0</v>
      </c>
      <c r="K256">
        <v>0</v>
      </c>
      <c r="L256">
        <v>0</v>
      </c>
      <c r="M256">
        <v>0</v>
      </c>
      <c r="N256">
        <v>0</v>
      </c>
      <c r="O256">
        <v>0</v>
      </c>
      <c r="P256">
        <v>0</v>
      </c>
      <c r="Q256">
        <v>0</v>
      </c>
      <c r="R256">
        <v>0</v>
      </c>
      <c r="S256">
        <v>0</v>
      </c>
      <c r="T256">
        <v>33</v>
      </c>
    </row>
    <row r="257" spans="1:20" x14ac:dyDescent="0.25">
      <c r="A257" t="str">
        <f t="shared" si="11"/>
        <v>Orkney2021-22</v>
      </c>
      <c r="B257" t="s">
        <v>23</v>
      </c>
      <c r="C257" s="14" t="s">
        <v>295</v>
      </c>
      <c r="D257">
        <v>0</v>
      </c>
      <c r="E257">
        <v>0</v>
      </c>
      <c r="F257">
        <v>0</v>
      </c>
      <c r="G257">
        <v>0</v>
      </c>
      <c r="H257">
        <v>0</v>
      </c>
      <c r="I257">
        <v>0</v>
      </c>
      <c r="J257">
        <v>0</v>
      </c>
      <c r="K257">
        <v>0</v>
      </c>
      <c r="L257">
        <v>0</v>
      </c>
      <c r="M257">
        <v>0</v>
      </c>
      <c r="N257">
        <v>0</v>
      </c>
      <c r="O257">
        <v>0</v>
      </c>
      <c r="P257">
        <v>0</v>
      </c>
      <c r="Q257">
        <v>0</v>
      </c>
      <c r="R257">
        <v>0</v>
      </c>
      <c r="S257">
        <v>0</v>
      </c>
      <c r="T257">
        <v>0</v>
      </c>
    </row>
    <row r="258" spans="1:20" x14ac:dyDescent="0.25">
      <c r="A258" t="str">
        <f t="shared" si="11"/>
        <v>Perth &amp; Kinross2021-22</v>
      </c>
      <c r="B258" t="s">
        <v>24</v>
      </c>
      <c r="C258" s="14" t="s">
        <v>295</v>
      </c>
      <c r="D258">
        <v>80</v>
      </c>
      <c r="E258">
        <v>0</v>
      </c>
      <c r="F258">
        <v>2</v>
      </c>
      <c r="G258">
        <v>3</v>
      </c>
      <c r="H258">
        <v>0</v>
      </c>
      <c r="I258">
        <v>0</v>
      </c>
      <c r="J258">
        <v>73</v>
      </c>
      <c r="K258">
        <v>0</v>
      </c>
      <c r="L258">
        <v>0</v>
      </c>
      <c r="M258">
        <v>0</v>
      </c>
      <c r="N258">
        <v>0</v>
      </c>
      <c r="O258">
        <v>0</v>
      </c>
      <c r="P258">
        <v>0</v>
      </c>
      <c r="Q258">
        <v>0</v>
      </c>
      <c r="R258">
        <v>2</v>
      </c>
      <c r="S258">
        <v>0</v>
      </c>
      <c r="T258">
        <v>80</v>
      </c>
    </row>
    <row r="259" spans="1:20" x14ac:dyDescent="0.25">
      <c r="A259" t="str">
        <f t="shared" si="11"/>
        <v>Renfrewshire2021-22</v>
      </c>
      <c r="B259" t="s">
        <v>25</v>
      </c>
      <c r="C259" s="14" t="s">
        <v>295</v>
      </c>
      <c r="D259">
        <v>0</v>
      </c>
      <c r="E259">
        <v>0</v>
      </c>
      <c r="F259">
        <v>0</v>
      </c>
      <c r="G259">
        <v>0</v>
      </c>
      <c r="H259">
        <v>0</v>
      </c>
      <c r="I259">
        <v>0</v>
      </c>
      <c r="J259">
        <v>0</v>
      </c>
      <c r="K259">
        <v>0</v>
      </c>
      <c r="L259">
        <v>0</v>
      </c>
      <c r="M259">
        <v>0</v>
      </c>
      <c r="N259">
        <v>0</v>
      </c>
      <c r="O259">
        <v>0</v>
      </c>
      <c r="P259">
        <v>0</v>
      </c>
      <c r="Q259">
        <v>0</v>
      </c>
      <c r="R259">
        <v>0</v>
      </c>
      <c r="S259">
        <v>0</v>
      </c>
      <c r="T259">
        <v>0</v>
      </c>
    </row>
    <row r="260" spans="1:20" x14ac:dyDescent="0.25">
      <c r="A260" t="str">
        <f t="shared" si="11"/>
        <v>Scottish Borders, The2021-22</v>
      </c>
      <c r="B260" t="s">
        <v>26</v>
      </c>
      <c r="C260" s="14" t="s">
        <v>295</v>
      </c>
      <c r="D260">
        <v>0</v>
      </c>
      <c r="E260">
        <v>0</v>
      </c>
      <c r="F260">
        <v>0</v>
      </c>
      <c r="G260">
        <v>0</v>
      </c>
      <c r="H260">
        <v>0</v>
      </c>
      <c r="I260">
        <v>0</v>
      </c>
      <c r="J260">
        <v>0</v>
      </c>
      <c r="K260">
        <v>0</v>
      </c>
      <c r="L260">
        <v>0</v>
      </c>
      <c r="M260">
        <v>0</v>
      </c>
      <c r="N260">
        <v>0</v>
      </c>
      <c r="O260">
        <v>0</v>
      </c>
      <c r="P260">
        <v>0</v>
      </c>
      <c r="Q260">
        <v>0</v>
      </c>
      <c r="R260">
        <v>0</v>
      </c>
      <c r="S260">
        <v>0</v>
      </c>
      <c r="T260">
        <v>0</v>
      </c>
    </row>
    <row r="261" spans="1:20" x14ac:dyDescent="0.25">
      <c r="A261" t="str">
        <f t="shared" si="11"/>
        <v>Shetland2021-22</v>
      </c>
      <c r="B261" t="s">
        <v>27</v>
      </c>
      <c r="C261" s="14" t="s">
        <v>295</v>
      </c>
      <c r="D261">
        <v>0</v>
      </c>
      <c r="E261">
        <v>0</v>
      </c>
      <c r="F261">
        <v>0</v>
      </c>
      <c r="G261">
        <v>0</v>
      </c>
      <c r="H261">
        <v>0</v>
      </c>
      <c r="I261">
        <v>0</v>
      </c>
      <c r="J261">
        <v>0</v>
      </c>
      <c r="K261">
        <v>0</v>
      </c>
      <c r="L261">
        <v>0</v>
      </c>
      <c r="M261">
        <v>0</v>
      </c>
      <c r="N261">
        <v>0</v>
      </c>
      <c r="O261">
        <v>0</v>
      </c>
      <c r="P261">
        <v>0</v>
      </c>
      <c r="Q261">
        <v>0</v>
      </c>
      <c r="R261">
        <v>0</v>
      </c>
      <c r="S261">
        <v>0</v>
      </c>
      <c r="T261">
        <v>0</v>
      </c>
    </row>
    <row r="262" spans="1:20" x14ac:dyDescent="0.25">
      <c r="A262" t="str">
        <f t="shared" si="11"/>
        <v>South Ayrshire2021-22</v>
      </c>
      <c r="B262" t="s">
        <v>28</v>
      </c>
      <c r="C262" s="14" t="s">
        <v>295</v>
      </c>
      <c r="D262">
        <v>0</v>
      </c>
      <c r="E262">
        <v>0</v>
      </c>
      <c r="F262">
        <v>0</v>
      </c>
      <c r="G262">
        <v>0</v>
      </c>
      <c r="H262">
        <v>0</v>
      </c>
      <c r="I262">
        <v>0</v>
      </c>
      <c r="J262">
        <v>0</v>
      </c>
      <c r="K262">
        <v>0</v>
      </c>
      <c r="L262">
        <v>0</v>
      </c>
      <c r="M262">
        <v>0</v>
      </c>
      <c r="N262">
        <v>0</v>
      </c>
      <c r="O262">
        <v>0</v>
      </c>
      <c r="P262">
        <v>0</v>
      </c>
      <c r="Q262">
        <v>0</v>
      </c>
      <c r="R262">
        <v>0</v>
      </c>
      <c r="S262">
        <v>0</v>
      </c>
      <c r="T262">
        <v>0</v>
      </c>
    </row>
    <row r="263" spans="1:20" x14ac:dyDescent="0.25">
      <c r="A263" t="str">
        <f t="shared" si="11"/>
        <v>South Lanarkshire2021-22</v>
      </c>
      <c r="B263" t="s">
        <v>29</v>
      </c>
      <c r="C263" s="14" t="s">
        <v>295</v>
      </c>
      <c r="D263">
        <v>2</v>
      </c>
      <c r="E263">
        <v>849.5</v>
      </c>
      <c r="F263">
        <v>0</v>
      </c>
      <c r="G263">
        <v>1</v>
      </c>
      <c r="H263">
        <v>0</v>
      </c>
      <c r="I263">
        <v>0</v>
      </c>
      <c r="J263">
        <v>1</v>
      </c>
      <c r="K263">
        <v>0</v>
      </c>
      <c r="L263">
        <v>0</v>
      </c>
      <c r="M263">
        <v>0</v>
      </c>
      <c r="N263">
        <v>0</v>
      </c>
      <c r="O263">
        <v>0</v>
      </c>
      <c r="P263">
        <v>0</v>
      </c>
      <c r="Q263">
        <v>0</v>
      </c>
      <c r="R263">
        <v>0</v>
      </c>
      <c r="S263">
        <v>0</v>
      </c>
      <c r="T263">
        <v>2</v>
      </c>
    </row>
    <row r="264" spans="1:20" x14ac:dyDescent="0.25">
      <c r="A264" t="str">
        <f t="shared" si="11"/>
        <v>Stirling2021-22</v>
      </c>
      <c r="B264" t="s">
        <v>30</v>
      </c>
      <c r="C264" s="14" t="s">
        <v>295</v>
      </c>
      <c r="D264">
        <v>0</v>
      </c>
      <c r="E264">
        <v>0</v>
      </c>
      <c r="F264">
        <v>0</v>
      </c>
      <c r="G264">
        <v>0</v>
      </c>
      <c r="H264">
        <v>0</v>
      </c>
      <c r="I264">
        <v>0</v>
      </c>
      <c r="J264">
        <v>0</v>
      </c>
      <c r="K264">
        <v>0</v>
      </c>
      <c r="L264">
        <v>0</v>
      </c>
      <c r="M264">
        <v>0</v>
      </c>
      <c r="N264">
        <v>0</v>
      </c>
      <c r="O264">
        <v>0</v>
      </c>
      <c r="P264">
        <v>0</v>
      </c>
      <c r="Q264">
        <v>0</v>
      </c>
      <c r="R264">
        <v>0</v>
      </c>
      <c r="S264">
        <v>0</v>
      </c>
      <c r="T264">
        <v>0</v>
      </c>
    </row>
    <row r="265" spans="1:20" x14ac:dyDescent="0.25">
      <c r="A265" t="str">
        <f t="shared" si="11"/>
        <v>West Dunbartonshire2021-22</v>
      </c>
      <c r="B265" t="s">
        <v>31</v>
      </c>
      <c r="C265" s="14" t="s">
        <v>295</v>
      </c>
      <c r="D265">
        <v>0</v>
      </c>
      <c r="E265">
        <v>0</v>
      </c>
      <c r="F265">
        <v>0</v>
      </c>
      <c r="G265">
        <v>0</v>
      </c>
      <c r="H265">
        <v>0</v>
      </c>
      <c r="I265">
        <v>0</v>
      </c>
      <c r="J265">
        <v>0</v>
      </c>
      <c r="K265">
        <v>0</v>
      </c>
      <c r="L265">
        <v>0</v>
      </c>
      <c r="M265">
        <v>0</v>
      </c>
      <c r="N265">
        <v>0</v>
      </c>
      <c r="O265">
        <v>0</v>
      </c>
      <c r="P265">
        <v>0</v>
      </c>
      <c r="Q265">
        <v>0</v>
      </c>
      <c r="R265">
        <v>0</v>
      </c>
      <c r="S265">
        <v>0</v>
      </c>
      <c r="T265">
        <v>0</v>
      </c>
    </row>
    <row r="266" spans="1:20" x14ac:dyDescent="0.25">
      <c r="A266" t="str">
        <f>B266&amp;C266</f>
        <v>West Lothian2021-22</v>
      </c>
      <c r="B266" t="s">
        <v>32</v>
      </c>
      <c r="C266" s="14" t="s">
        <v>295</v>
      </c>
      <c r="D266">
        <v>0</v>
      </c>
      <c r="E266">
        <v>0</v>
      </c>
      <c r="F266">
        <v>0</v>
      </c>
      <c r="G266">
        <v>0</v>
      </c>
      <c r="H266">
        <v>0</v>
      </c>
      <c r="I266">
        <v>0</v>
      </c>
      <c r="J266">
        <v>0</v>
      </c>
      <c r="K266">
        <v>0</v>
      </c>
      <c r="L266">
        <v>0</v>
      </c>
      <c r="M266">
        <v>0</v>
      </c>
      <c r="N266">
        <v>0</v>
      </c>
      <c r="O266">
        <v>0</v>
      </c>
      <c r="P266">
        <v>0</v>
      </c>
      <c r="Q266">
        <v>0</v>
      </c>
      <c r="R266">
        <v>0</v>
      </c>
      <c r="S266">
        <v>0</v>
      </c>
      <c r="T266">
        <v>0</v>
      </c>
    </row>
    <row r="267" spans="1:20" x14ac:dyDescent="0.25">
      <c r="A267" t="str">
        <f>B267&amp;C267</f>
        <v>Scotland2021-22</v>
      </c>
      <c r="B267" s="32" t="s">
        <v>33</v>
      </c>
      <c r="C267" s="14" t="s">
        <v>295</v>
      </c>
      <c r="D267" s="22">
        <f t="shared" ref="D267:T267" si="13">SUM(D235:D266)</f>
        <v>643</v>
      </c>
      <c r="E267" s="22">
        <f t="shared" si="13"/>
        <v>4954934.41</v>
      </c>
      <c r="F267" s="22">
        <f t="shared" si="13"/>
        <v>33</v>
      </c>
      <c r="G267" s="22">
        <f t="shared" si="13"/>
        <v>518</v>
      </c>
      <c r="H267" s="22">
        <f t="shared" si="13"/>
        <v>3</v>
      </c>
      <c r="I267" s="22">
        <f t="shared" si="13"/>
        <v>0</v>
      </c>
      <c r="J267" s="22">
        <f t="shared" si="13"/>
        <v>75</v>
      </c>
      <c r="K267" s="22">
        <f t="shared" si="13"/>
        <v>1</v>
      </c>
      <c r="L267" s="22">
        <f t="shared" si="13"/>
        <v>0</v>
      </c>
      <c r="M267" s="22">
        <f t="shared" si="13"/>
        <v>0</v>
      </c>
      <c r="N267" s="22">
        <f t="shared" si="13"/>
        <v>1</v>
      </c>
      <c r="O267" s="22">
        <f t="shared" si="13"/>
        <v>10</v>
      </c>
      <c r="P267" s="22">
        <f t="shared" si="13"/>
        <v>0</v>
      </c>
      <c r="Q267" s="22">
        <f t="shared" si="13"/>
        <v>0</v>
      </c>
      <c r="R267" s="22">
        <f t="shared" si="13"/>
        <v>2</v>
      </c>
      <c r="S267" s="22">
        <f t="shared" si="13"/>
        <v>0</v>
      </c>
      <c r="T267" s="22">
        <f t="shared" si="13"/>
        <v>643</v>
      </c>
    </row>
    <row r="268" spans="1:20" x14ac:dyDescent="0.25">
      <c r="A268" t="str">
        <f t="shared" ref="A268:A298" si="14">B268&amp;C268</f>
        <v>Aberdeen City2022-23</v>
      </c>
      <c r="B268" t="s">
        <v>1</v>
      </c>
      <c r="C268" s="14" t="s">
        <v>296</v>
      </c>
      <c r="D268" s="61">
        <v>1</v>
      </c>
      <c r="E268" s="61">
        <v>10292</v>
      </c>
      <c r="F268" s="61">
        <v>0</v>
      </c>
      <c r="G268" s="61">
        <v>0</v>
      </c>
      <c r="H268" s="61">
        <v>1</v>
      </c>
      <c r="I268" s="61">
        <v>0</v>
      </c>
      <c r="J268" s="61">
        <v>0</v>
      </c>
      <c r="K268" s="61">
        <v>0</v>
      </c>
      <c r="L268" s="61">
        <v>0</v>
      </c>
      <c r="M268" s="61">
        <v>0</v>
      </c>
      <c r="N268" s="61">
        <v>0</v>
      </c>
      <c r="O268" s="61">
        <v>0</v>
      </c>
      <c r="P268" s="61">
        <v>0</v>
      </c>
      <c r="Q268" s="61">
        <v>0</v>
      </c>
      <c r="R268" s="61">
        <v>0</v>
      </c>
      <c r="S268" s="61">
        <v>0</v>
      </c>
      <c r="T268" s="61">
        <v>1</v>
      </c>
    </row>
    <row r="269" spans="1:20" x14ac:dyDescent="0.25">
      <c r="A269" t="str">
        <f t="shared" si="14"/>
        <v>Aberdeenshire2022-23</v>
      </c>
      <c r="B269" t="s">
        <v>2</v>
      </c>
      <c r="C269" s="14" t="s">
        <v>296</v>
      </c>
      <c r="D269" s="61">
        <v>0</v>
      </c>
      <c r="E269" s="61">
        <v>0</v>
      </c>
      <c r="F269" s="61">
        <v>0</v>
      </c>
      <c r="G269" s="61">
        <v>0</v>
      </c>
      <c r="H269" s="61">
        <v>0</v>
      </c>
      <c r="I269" s="61">
        <v>0</v>
      </c>
      <c r="J269" s="61">
        <v>0</v>
      </c>
      <c r="K269" s="61">
        <v>0</v>
      </c>
      <c r="L269" s="61">
        <v>0</v>
      </c>
      <c r="M269" s="61">
        <v>0</v>
      </c>
      <c r="N269" s="61">
        <v>0</v>
      </c>
      <c r="O269" s="61">
        <v>0</v>
      </c>
      <c r="P269" s="61">
        <v>0</v>
      </c>
      <c r="Q269" s="61">
        <v>0</v>
      </c>
      <c r="R269" s="61">
        <v>0</v>
      </c>
      <c r="S269" s="61">
        <v>0</v>
      </c>
      <c r="T269" s="61">
        <v>0</v>
      </c>
    </row>
    <row r="270" spans="1:20" x14ac:dyDescent="0.25">
      <c r="A270" t="str">
        <f t="shared" si="14"/>
        <v>Angus2022-23</v>
      </c>
      <c r="B270" t="s">
        <v>3</v>
      </c>
      <c r="C270" s="14" t="s">
        <v>296</v>
      </c>
      <c r="D270" s="61">
        <v>0</v>
      </c>
      <c r="E270" s="61">
        <v>0</v>
      </c>
      <c r="F270" s="61">
        <v>0</v>
      </c>
      <c r="G270" s="61">
        <v>0</v>
      </c>
      <c r="H270" s="61">
        <v>0</v>
      </c>
      <c r="I270" s="61">
        <v>0</v>
      </c>
      <c r="J270" s="61">
        <v>0</v>
      </c>
      <c r="K270" s="61">
        <v>0</v>
      </c>
      <c r="L270" s="61">
        <v>0</v>
      </c>
      <c r="M270" s="61">
        <v>0</v>
      </c>
      <c r="N270" s="61">
        <v>0</v>
      </c>
      <c r="O270" s="61">
        <v>0</v>
      </c>
      <c r="P270" s="61">
        <v>0</v>
      </c>
      <c r="Q270" s="61">
        <v>0</v>
      </c>
      <c r="R270" s="61">
        <v>0</v>
      </c>
      <c r="S270" s="61">
        <v>0</v>
      </c>
      <c r="T270" s="61">
        <v>0</v>
      </c>
    </row>
    <row r="271" spans="1:20" x14ac:dyDescent="0.25">
      <c r="A271" t="str">
        <f t="shared" si="14"/>
        <v>Argyll &amp; Bute2022-23</v>
      </c>
      <c r="B271" t="s">
        <v>4</v>
      </c>
      <c r="C271" s="14" t="s">
        <v>296</v>
      </c>
      <c r="D271" s="61">
        <v>4</v>
      </c>
      <c r="E271" s="61">
        <v>1380</v>
      </c>
      <c r="F271" s="61">
        <v>2</v>
      </c>
      <c r="G271" s="61">
        <v>2</v>
      </c>
      <c r="H271" s="61">
        <v>0</v>
      </c>
      <c r="I271" s="61">
        <v>0</v>
      </c>
      <c r="J271" s="61">
        <v>0</v>
      </c>
      <c r="K271" s="61">
        <v>0</v>
      </c>
      <c r="L271" s="61">
        <v>0</v>
      </c>
      <c r="M271" s="61">
        <v>0</v>
      </c>
      <c r="N271" s="61">
        <v>0</v>
      </c>
      <c r="O271" s="61">
        <v>0</v>
      </c>
      <c r="P271" s="61">
        <v>0</v>
      </c>
      <c r="Q271" s="61">
        <v>0</v>
      </c>
      <c r="R271" s="61">
        <v>0</v>
      </c>
      <c r="S271" s="61">
        <v>0</v>
      </c>
      <c r="T271" s="61">
        <v>4</v>
      </c>
    </row>
    <row r="272" spans="1:20" x14ac:dyDescent="0.25">
      <c r="A272" t="str">
        <f t="shared" si="14"/>
        <v>Clackmannanshire2022-23</v>
      </c>
      <c r="B272" t="s">
        <v>5</v>
      </c>
      <c r="C272" s="14" t="s">
        <v>296</v>
      </c>
      <c r="D272" s="61">
        <v>0</v>
      </c>
      <c r="E272" s="61">
        <v>0</v>
      </c>
      <c r="F272" s="61">
        <v>0</v>
      </c>
      <c r="G272" s="61">
        <v>0</v>
      </c>
      <c r="H272" s="61">
        <v>0</v>
      </c>
      <c r="I272" s="61">
        <v>0</v>
      </c>
      <c r="J272" s="61">
        <v>0</v>
      </c>
      <c r="K272" s="61">
        <v>0</v>
      </c>
      <c r="L272" s="61">
        <v>0</v>
      </c>
      <c r="M272" s="61">
        <v>0</v>
      </c>
      <c r="N272" s="61">
        <v>0</v>
      </c>
      <c r="O272" s="61">
        <v>0</v>
      </c>
      <c r="P272" s="61">
        <v>0</v>
      </c>
      <c r="Q272" s="61">
        <v>0</v>
      </c>
      <c r="R272" s="61">
        <v>0</v>
      </c>
      <c r="S272" s="61">
        <v>0</v>
      </c>
      <c r="T272" s="61">
        <v>0</v>
      </c>
    </row>
    <row r="273" spans="1:20" x14ac:dyDescent="0.25">
      <c r="A273" t="str">
        <f t="shared" si="14"/>
        <v>Dumfries &amp; Galloway2022-23</v>
      </c>
      <c r="B273" t="s">
        <v>6</v>
      </c>
      <c r="C273" s="14" t="s">
        <v>296</v>
      </c>
      <c r="D273" s="61">
        <v>54</v>
      </c>
      <c r="E273" s="61">
        <v>30084</v>
      </c>
      <c r="F273" s="61">
        <v>0</v>
      </c>
      <c r="G273" s="61">
        <v>52</v>
      </c>
      <c r="H273" s="61">
        <v>0</v>
      </c>
      <c r="I273" s="61">
        <v>0</v>
      </c>
      <c r="J273" s="61">
        <v>1</v>
      </c>
      <c r="K273" s="61">
        <v>0</v>
      </c>
      <c r="L273" s="61">
        <v>0</v>
      </c>
      <c r="M273" s="61">
        <v>0</v>
      </c>
      <c r="N273" s="61">
        <v>1</v>
      </c>
      <c r="O273" s="61">
        <v>0</v>
      </c>
      <c r="P273" s="61">
        <v>0</v>
      </c>
      <c r="Q273" s="61">
        <v>0</v>
      </c>
      <c r="R273" s="61">
        <v>0</v>
      </c>
      <c r="S273" s="61">
        <v>0</v>
      </c>
      <c r="T273" s="61">
        <v>54</v>
      </c>
    </row>
    <row r="274" spans="1:20" x14ac:dyDescent="0.25">
      <c r="A274" t="str">
        <f t="shared" si="14"/>
        <v>Dundee City2022-23</v>
      </c>
      <c r="B274" t="s">
        <v>7</v>
      </c>
      <c r="C274" s="14" t="s">
        <v>296</v>
      </c>
      <c r="D274" s="61">
        <v>19</v>
      </c>
      <c r="E274" s="61">
        <v>8135</v>
      </c>
      <c r="F274" s="61">
        <v>0</v>
      </c>
      <c r="G274" s="61">
        <v>4</v>
      </c>
      <c r="H274" s="61">
        <v>0</v>
      </c>
      <c r="I274" s="61">
        <v>0</v>
      </c>
      <c r="J274" s="61">
        <v>0</v>
      </c>
      <c r="K274" s="61">
        <v>0</v>
      </c>
      <c r="L274" s="61">
        <v>0</v>
      </c>
      <c r="M274" s="61">
        <v>0</v>
      </c>
      <c r="N274" s="61">
        <v>0</v>
      </c>
      <c r="O274" s="61">
        <v>0</v>
      </c>
      <c r="P274" s="61">
        <v>0</v>
      </c>
      <c r="Q274" s="61">
        <v>0</v>
      </c>
      <c r="R274" s="61">
        <v>15</v>
      </c>
      <c r="S274" s="61">
        <v>0</v>
      </c>
      <c r="T274" s="61">
        <v>19</v>
      </c>
    </row>
    <row r="275" spans="1:20" x14ac:dyDescent="0.25">
      <c r="A275" t="str">
        <f t="shared" si="14"/>
        <v>East Ayrshire2022-23</v>
      </c>
      <c r="B275" t="s">
        <v>8</v>
      </c>
      <c r="C275" s="14" t="s">
        <v>296</v>
      </c>
      <c r="D275" s="61">
        <v>0</v>
      </c>
      <c r="E275" s="61">
        <v>0</v>
      </c>
      <c r="F275" s="61">
        <v>0</v>
      </c>
      <c r="G275" s="61">
        <v>0</v>
      </c>
      <c r="H275" s="61">
        <v>0</v>
      </c>
      <c r="I275" s="61">
        <v>0</v>
      </c>
      <c r="J275" s="61">
        <v>0</v>
      </c>
      <c r="K275" s="61">
        <v>0</v>
      </c>
      <c r="L275" s="61">
        <v>0</v>
      </c>
      <c r="M275" s="61">
        <v>0</v>
      </c>
      <c r="N275" s="61">
        <v>0</v>
      </c>
      <c r="O275" s="61">
        <v>0</v>
      </c>
      <c r="P275" s="61">
        <v>0</v>
      </c>
      <c r="Q275" s="61">
        <v>0</v>
      </c>
      <c r="R275" s="61">
        <v>0</v>
      </c>
      <c r="S275" s="61">
        <v>0</v>
      </c>
      <c r="T275" s="61">
        <v>0</v>
      </c>
    </row>
    <row r="276" spans="1:20" x14ac:dyDescent="0.25">
      <c r="A276" t="str">
        <f t="shared" si="14"/>
        <v>East Dunbartonshire2022-23</v>
      </c>
      <c r="B276" t="s">
        <v>9</v>
      </c>
      <c r="C276" s="14" t="s">
        <v>296</v>
      </c>
      <c r="D276" s="61">
        <v>0</v>
      </c>
      <c r="E276" s="61">
        <v>0</v>
      </c>
      <c r="F276" s="61">
        <v>0</v>
      </c>
      <c r="G276" s="61">
        <v>0</v>
      </c>
      <c r="H276" s="61">
        <v>0</v>
      </c>
      <c r="I276" s="61">
        <v>0</v>
      </c>
      <c r="J276" s="61">
        <v>0</v>
      </c>
      <c r="K276" s="61">
        <v>0</v>
      </c>
      <c r="L276" s="61">
        <v>0</v>
      </c>
      <c r="M276" s="61">
        <v>0</v>
      </c>
      <c r="N276" s="61">
        <v>0</v>
      </c>
      <c r="O276" s="61">
        <v>0</v>
      </c>
      <c r="P276" s="61">
        <v>0</v>
      </c>
      <c r="Q276" s="61">
        <v>0</v>
      </c>
      <c r="R276" s="61">
        <v>0</v>
      </c>
      <c r="S276" s="61">
        <v>0</v>
      </c>
      <c r="T276" s="61">
        <v>0</v>
      </c>
    </row>
    <row r="277" spans="1:20" x14ac:dyDescent="0.25">
      <c r="A277" t="str">
        <f t="shared" si="14"/>
        <v>East Lothian2022-23</v>
      </c>
      <c r="B277" t="s">
        <v>10</v>
      </c>
      <c r="C277" s="14" t="s">
        <v>296</v>
      </c>
      <c r="D277" s="61">
        <v>0</v>
      </c>
      <c r="E277" s="61">
        <v>0</v>
      </c>
      <c r="F277" s="61">
        <v>0</v>
      </c>
      <c r="G277" s="61">
        <v>0</v>
      </c>
      <c r="H277" s="61">
        <v>0</v>
      </c>
      <c r="I277" s="61">
        <v>0</v>
      </c>
      <c r="J277" s="61">
        <v>0</v>
      </c>
      <c r="K277" s="61">
        <v>0</v>
      </c>
      <c r="L277" s="61">
        <v>0</v>
      </c>
      <c r="M277" s="61">
        <v>0</v>
      </c>
      <c r="N277" s="61">
        <v>0</v>
      </c>
      <c r="O277" s="61">
        <v>0</v>
      </c>
      <c r="P277" s="61">
        <v>0</v>
      </c>
      <c r="Q277" s="61">
        <v>0</v>
      </c>
      <c r="R277" s="61">
        <v>0</v>
      </c>
      <c r="S277" s="61">
        <v>0</v>
      </c>
      <c r="T277" s="61">
        <v>0</v>
      </c>
    </row>
    <row r="278" spans="1:20" x14ac:dyDescent="0.25">
      <c r="A278" t="str">
        <f t="shared" si="14"/>
        <v>East Renfrewshire2022-23</v>
      </c>
      <c r="B278" t="s">
        <v>11</v>
      </c>
      <c r="C278" s="14" t="s">
        <v>296</v>
      </c>
      <c r="D278" s="61">
        <v>0</v>
      </c>
      <c r="E278" s="61">
        <v>0</v>
      </c>
      <c r="F278" s="61">
        <v>0</v>
      </c>
      <c r="G278" s="61">
        <v>0</v>
      </c>
      <c r="H278" s="61">
        <v>0</v>
      </c>
      <c r="I278" s="61">
        <v>0</v>
      </c>
      <c r="J278" s="61">
        <v>0</v>
      </c>
      <c r="K278" s="61">
        <v>0</v>
      </c>
      <c r="L278" s="61">
        <v>0</v>
      </c>
      <c r="M278" s="61">
        <v>0</v>
      </c>
      <c r="N278" s="61">
        <v>0</v>
      </c>
      <c r="O278" s="61">
        <v>0</v>
      </c>
      <c r="P278" s="61">
        <v>0</v>
      </c>
      <c r="Q278" s="61">
        <v>0</v>
      </c>
      <c r="R278" s="61">
        <v>0</v>
      </c>
      <c r="S278" s="61">
        <v>0</v>
      </c>
      <c r="T278" s="61">
        <v>0</v>
      </c>
    </row>
    <row r="279" spans="1:20" x14ac:dyDescent="0.25">
      <c r="A279" t="str">
        <f t="shared" si="14"/>
        <v>Edinburgh, City of2022-23</v>
      </c>
      <c r="B279" s="50" t="s">
        <v>12</v>
      </c>
      <c r="C279" s="14" t="s">
        <v>296</v>
      </c>
      <c r="D279" s="61">
        <v>0</v>
      </c>
      <c r="E279" s="61">
        <v>0</v>
      </c>
      <c r="F279" s="61">
        <v>0</v>
      </c>
      <c r="G279" s="61">
        <v>0</v>
      </c>
      <c r="H279" s="61">
        <v>0</v>
      </c>
      <c r="I279" s="61">
        <v>0</v>
      </c>
      <c r="J279" s="61">
        <v>0</v>
      </c>
      <c r="K279" s="61">
        <v>0</v>
      </c>
      <c r="L279" s="61">
        <v>0</v>
      </c>
      <c r="M279" s="61">
        <v>0</v>
      </c>
      <c r="N279" s="61">
        <v>0</v>
      </c>
      <c r="O279" s="61">
        <v>0</v>
      </c>
      <c r="P279" s="61">
        <v>0</v>
      </c>
      <c r="Q279" s="61">
        <v>0</v>
      </c>
      <c r="R279" s="61">
        <v>0</v>
      </c>
      <c r="S279" s="61">
        <v>0</v>
      </c>
      <c r="T279" s="61">
        <v>0</v>
      </c>
    </row>
    <row r="280" spans="1:20" x14ac:dyDescent="0.25">
      <c r="A280" t="str">
        <f t="shared" si="14"/>
        <v>Falkirk2022-23</v>
      </c>
      <c r="B280" t="s">
        <v>14</v>
      </c>
      <c r="C280" s="14" t="s">
        <v>296</v>
      </c>
      <c r="D280" s="61">
        <v>2</v>
      </c>
      <c r="E280" s="61">
        <v>0</v>
      </c>
      <c r="F280" s="61">
        <v>0</v>
      </c>
      <c r="G280" s="61">
        <v>2</v>
      </c>
      <c r="H280" s="61">
        <v>0</v>
      </c>
      <c r="I280" s="61">
        <v>0</v>
      </c>
      <c r="J280" s="61">
        <v>0</v>
      </c>
      <c r="K280" s="61">
        <v>0</v>
      </c>
      <c r="L280" s="61">
        <v>0</v>
      </c>
      <c r="M280" s="61">
        <v>0</v>
      </c>
      <c r="N280" s="61">
        <v>0</v>
      </c>
      <c r="O280" s="61">
        <v>0</v>
      </c>
      <c r="P280" s="61">
        <v>0</v>
      </c>
      <c r="Q280" s="61">
        <v>0</v>
      </c>
      <c r="R280" s="61">
        <v>0</v>
      </c>
      <c r="S280" s="61">
        <v>0</v>
      </c>
      <c r="T280" s="61">
        <v>2</v>
      </c>
    </row>
    <row r="281" spans="1:20" x14ac:dyDescent="0.25">
      <c r="A281" t="str">
        <f t="shared" si="14"/>
        <v>Fife2022-23</v>
      </c>
      <c r="B281" t="s">
        <v>15</v>
      </c>
      <c r="C281" s="14" t="s">
        <v>296</v>
      </c>
      <c r="D281" s="61">
        <v>0</v>
      </c>
      <c r="E281" s="61">
        <v>0</v>
      </c>
      <c r="F281" s="61">
        <v>0</v>
      </c>
      <c r="G281" s="61">
        <v>0</v>
      </c>
      <c r="H281" s="61">
        <v>0</v>
      </c>
      <c r="I281" s="61">
        <v>0</v>
      </c>
      <c r="J281" s="61">
        <v>0</v>
      </c>
      <c r="K281" s="61">
        <v>0</v>
      </c>
      <c r="L281" s="61">
        <v>0</v>
      </c>
      <c r="M281" s="61">
        <v>0</v>
      </c>
      <c r="N281" s="61">
        <v>0</v>
      </c>
      <c r="O281" s="61">
        <v>0</v>
      </c>
      <c r="P281" s="61">
        <v>0</v>
      </c>
      <c r="Q281" s="61">
        <v>0</v>
      </c>
      <c r="R281" s="61">
        <v>0</v>
      </c>
      <c r="S281" s="61">
        <v>0</v>
      </c>
      <c r="T281" s="61">
        <v>0</v>
      </c>
    </row>
    <row r="282" spans="1:20" x14ac:dyDescent="0.25">
      <c r="A282" t="str">
        <f t="shared" si="14"/>
        <v>Glasgow City2022-23</v>
      </c>
      <c r="B282" t="s">
        <v>16</v>
      </c>
      <c r="C282" s="14" t="s">
        <v>296</v>
      </c>
      <c r="D282" s="61">
        <v>509</v>
      </c>
      <c r="E282" s="61">
        <v>5141852.68</v>
      </c>
      <c r="F282" s="61">
        <v>44</v>
      </c>
      <c r="G282" s="61">
        <v>453</v>
      </c>
      <c r="H282" s="61">
        <v>0</v>
      </c>
      <c r="I282" s="61">
        <v>0</v>
      </c>
      <c r="J282" s="61">
        <v>12</v>
      </c>
      <c r="K282" s="61">
        <v>0</v>
      </c>
      <c r="L282" s="61">
        <v>0</v>
      </c>
      <c r="M282" s="61">
        <v>0</v>
      </c>
      <c r="N282" s="61">
        <v>0</v>
      </c>
      <c r="O282" s="61">
        <v>0</v>
      </c>
      <c r="P282" s="61">
        <v>0</v>
      </c>
      <c r="Q282" s="61">
        <v>0</v>
      </c>
      <c r="R282" s="61">
        <v>0</v>
      </c>
      <c r="S282" s="61">
        <v>0</v>
      </c>
      <c r="T282" s="61">
        <v>509</v>
      </c>
    </row>
    <row r="283" spans="1:20" x14ac:dyDescent="0.25">
      <c r="A283" t="str">
        <f t="shared" si="14"/>
        <v>Highland2022-23</v>
      </c>
      <c r="B283" t="s">
        <v>17</v>
      </c>
      <c r="C283" s="14" t="s">
        <v>296</v>
      </c>
      <c r="D283" s="61">
        <v>9</v>
      </c>
      <c r="E283" s="61">
        <v>24013</v>
      </c>
      <c r="F283" s="61">
        <v>3</v>
      </c>
      <c r="G283" s="61">
        <v>5</v>
      </c>
      <c r="H283" s="61">
        <v>0</v>
      </c>
      <c r="I283" s="61">
        <v>0</v>
      </c>
      <c r="J283" s="61">
        <v>0</v>
      </c>
      <c r="K283" s="61">
        <v>0</v>
      </c>
      <c r="L283" s="61">
        <v>0</v>
      </c>
      <c r="M283" s="61">
        <v>0</v>
      </c>
      <c r="N283" s="61">
        <v>0</v>
      </c>
      <c r="O283" s="61">
        <v>0</v>
      </c>
      <c r="P283" s="61">
        <v>0</v>
      </c>
      <c r="Q283" s="61">
        <v>0</v>
      </c>
      <c r="R283" s="61">
        <v>1</v>
      </c>
      <c r="S283" s="61">
        <v>0</v>
      </c>
      <c r="T283" s="61">
        <v>9</v>
      </c>
    </row>
    <row r="284" spans="1:20" x14ac:dyDescent="0.25">
      <c r="A284" t="str">
        <f t="shared" si="14"/>
        <v>Inverclyde2022-23</v>
      </c>
      <c r="B284" t="s">
        <v>18</v>
      </c>
      <c r="C284" s="14" t="s">
        <v>296</v>
      </c>
      <c r="D284" s="61">
        <v>0</v>
      </c>
      <c r="E284" s="61">
        <v>0</v>
      </c>
      <c r="F284" s="61">
        <v>0</v>
      </c>
      <c r="G284" s="61">
        <v>0</v>
      </c>
      <c r="H284" s="61">
        <v>0</v>
      </c>
      <c r="I284" s="61">
        <v>0</v>
      </c>
      <c r="J284" s="61">
        <v>0</v>
      </c>
      <c r="K284" s="61">
        <v>0</v>
      </c>
      <c r="L284" s="61">
        <v>0</v>
      </c>
      <c r="M284" s="61">
        <v>0</v>
      </c>
      <c r="N284" s="61">
        <v>0</v>
      </c>
      <c r="O284" s="61">
        <v>0</v>
      </c>
      <c r="P284" s="61">
        <v>0</v>
      </c>
      <c r="Q284" s="61">
        <v>0</v>
      </c>
      <c r="R284" s="61">
        <v>0</v>
      </c>
      <c r="S284" s="61">
        <v>0</v>
      </c>
      <c r="T284" s="61">
        <v>0</v>
      </c>
    </row>
    <row r="285" spans="1:20" x14ac:dyDescent="0.25">
      <c r="A285" t="str">
        <f t="shared" si="14"/>
        <v>Midlothian2022-23</v>
      </c>
      <c r="B285" t="s">
        <v>19</v>
      </c>
      <c r="C285" s="14" t="s">
        <v>296</v>
      </c>
      <c r="D285" s="61">
        <v>0</v>
      </c>
      <c r="E285" s="61">
        <v>0</v>
      </c>
      <c r="F285" s="61">
        <v>0</v>
      </c>
      <c r="G285" s="61">
        <v>0</v>
      </c>
      <c r="H285" s="61">
        <v>0</v>
      </c>
      <c r="I285" s="61">
        <v>0</v>
      </c>
      <c r="J285" s="61">
        <v>0</v>
      </c>
      <c r="K285" s="61">
        <v>0</v>
      </c>
      <c r="L285" s="61">
        <v>0</v>
      </c>
      <c r="M285" s="61">
        <v>0</v>
      </c>
      <c r="N285" s="61">
        <v>0</v>
      </c>
      <c r="O285" s="61">
        <v>0</v>
      </c>
      <c r="P285" s="61">
        <v>0</v>
      </c>
      <c r="Q285" s="61">
        <v>0</v>
      </c>
      <c r="R285" s="61">
        <v>0</v>
      </c>
      <c r="S285" s="61">
        <v>0</v>
      </c>
      <c r="T285" s="61">
        <v>0</v>
      </c>
    </row>
    <row r="286" spans="1:20" x14ac:dyDescent="0.25">
      <c r="A286" t="str">
        <f t="shared" si="14"/>
        <v>Moray2022-23</v>
      </c>
      <c r="B286" t="s">
        <v>20</v>
      </c>
      <c r="C286" s="14" t="s">
        <v>296</v>
      </c>
      <c r="D286" s="61">
        <v>0</v>
      </c>
      <c r="E286" s="61">
        <v>0</v>
      </c>
      <c r="F286" s="61">
        <v>0</v>
      </c>
      <c r="G286" s="61">
        <v>0</v>
      </c>
      <c r="H286" s="61">
        <v>0</v>
      </c>
      <c r="I286" s="61">
        <v>0</v>
      </c>
      <c r="J286" s="61">
        <v>0</v>
      </c>
      <c r="K286" s="61">
        <v>0</v>
      </c>
      <c r="L286" s="61">
        <v>0</v>
      </c>
      <c r="M286" s="61">
        <v>0</v>
      </c>
      <c r="N286" s="61">
        <v>0</v>
      </c>
      <c r="O286" s="61">
        <v>0</v>
      </c>
      <c r="P286" s="61">
        <v>0</v>
      </c>
      <c r="Q286" s="61">
        <v>0</v>
      </c>
      <c r="R286" s="61">
        <v>0</v>
      </c>
      <c r="S286" s="61">
        <v>0</v>
      </c>
      <c r="T286" s="61">
        <v>0</v>
      </c>
    </row>
    <row r="287" spans="1:20" x14ac:dyDescent="0.25">
      <c r="A287" t="str">
        <f t="shared" si="14"/>
        <v>Na h-Eileanan Siar2022-23</v>
      </c>
      <c r="B287" t="s">
        <v>269</v>
      </c>
      <c r="C287" s="14" t="s">
        <v>296</v>
      </c>
      <c r="D287" s="61">
        <v>0</v>
      </c>
      <c r="E287" s="61">
        <v>0</v>
      </c>
      <c r="F287" s="61">
        <v>0</v>
      </c>
      <c r="G287" s="61">
        <v>0</v>
      </c>
      <c r="H287" s="61">
        <v>0</v>
      </c>
      <c r="I287" s="61">
        <v>0</v>
      </c>
      <c r="J287" s="61">
        <v>0</v>
      </c>
      <c r="K287" s="61">
        <v>0</v>
      </c>
      <c r="L287" s="61">
        <v>0</v>
      </c>
      <c r="M287" s="61">
        <v>0</v>
      </c>
      <c r="N287" s="61">
        <v>0</v>
      </c>
      <c r="O287" s="61">
        <v>0</v>
      </c>
      <c r="P287" s="61">
        <v>0</v>
      </c>
      <c r="Q287" s="61">
        <v>0</v>
      </c>
      <c r="R287" s="61">
        <v>0</v>
      </c>
      <c r="S287" s="61">
        <v>0</v>
      </c>
      <c r="T287" s="61">
        <v>0</v>
      </c>
    </row>
    <row r="288" spans="1:20" x14ac:dyDescent="0.25">
      <c r="A288" t="str">
        <f t="shared" si="14"/>
        <v>North Ayrshire2022-23</v>
      </c>
      <c r="B288" t="s">
        <v>21</v>
      </c>
      <c r="C288" s="14" t="s">
        <v>296</v>
      </c>
      <c r="D288" s="61">
        <v>48</v>
      </c>
      <c r="E288" s="61">
        <v>0</v>
      </c>
      <c r="F288" s="61">
        <v>1</v>
      </c>
      <c r="G288" s="61">
        <v>16</v>
      </c>
      <c r="H288" s="61">
        <v>6</v>
      </c>
      <c r="I288" s="61">
        <v>0</v>
      </c>
      <c r="J288" s="61">
        <v>0</v>
      </c>
      <c r="K288" s="61">
        <v>0</v>
      </c>
      <c r="L288" s="61">
        <v>0</v>
      </c>
      <c r="M288" s="61">
        <v>0</v>
      </c>
      <c r="N288" s="61">
        <v>0</v>
      </c>
      <c r="O288" s="61">
        <v>24</v>
      </c>
      <c r="P288" s="61">
        <v>0</v>
      </c>
      <c r="Q288" s="61">
        <v>1</v>
      </c>
      <c r="R288" s="61">
        <v>0</v>
      </c>
      <c r="S288" s="61">
        <v>0</v>
      </c>
      <c r="T288" s="61">
        <v>48</v>
      </c>
    </row>
    <row r="289" spans="1:20" x14ac:dyDescent="0.25">
      <c r="A289" t="str">
        <f t="shared" si="14"/>
        <v>North Lanarkshire2022-23</v>
      </c>
      <c r="B289" t="s">
        <v>22</v>
      </c>
      <c r="C289" s="14" t="s">
        <v>296</v>
      </c>
      <c r="D289" s="61">
        <v>10</v>
      </c>
      <c r="E289" s="61">
        <v>27414</v>
      </c>
      <c r="F289" s="61">
        <v>0</v>
      </c>
      <c r="G289" s="61">
        <v>10</v>
      </c>
      <c r="H289" s="61">
        <v>0</v>
      </c>
      <c r="I289" s="61">
        <v>0</v>
      </c>
      <c r="J289" s="61">
        <v>0</v>
      </c>
      <c r="K289" s="61">
        <v>0</v>
      </c>
      <c r="L289" s="61">
        <v>0</v>
      </c>
      <c r="M289" s="61">
        <v>0</v>
      </c>
      <c r="N289" s="61">
        <v>0</v>
      </c>
      <c r="O289" s="61">
        <v>0</v>
      </c>
      <c r="P289" s="61">
        <v>0</v>
      </c>
      <c r="Q289" s="61">
        <v>0</v>
      </c>
      <c r="R289" s="61">
        <v>0</v>
      </c>
      <c r="S289" s="61">
        <v>0</v>
      </c>
      <c r="T289" s="61">
        <v>10</v>
      </c>
    </row>
    <row r="290" spans="1:20" x14ac:dyDescent="0.25">
      <c r="A290" t="str">
        <f t="shared" si="14"/>
        <v>Orkney2022-23</v>
      </c>
      <c r="B290" t="s">
        <v>23</v>
      </c>
      <c r="C290" s="14" t="s">
        <v>296</v>
      </c>
      <c r="D290" s="61">
        <v>0</v>
      </c>
      <c r="E290" s="61">
        <v>0</v>
      </c>
      <c r="F290" s="61">
        <v>0</v>
      </c>
      <c r="G290" s="61">
        <v>0</v>
      </c>
      <c r="H290" s="61">
        <v>0</v>
      </c>
      <c r="I290" s="61">
        <v>0</v>
      </c>
      <c r="J290" s="61">
        <v>0</v>
      </c>
      <c r="K290" s="61">
        <v>0</v>
      </c>
      <c r="L290" s="61">
        <v>0</v>
      </c>
      <c r="M290" s="61">
        <v>0</v>
      </c>
      <c r="N290" s="61">
        <v>0</v>
      </c>
      <c r="O290" s="61">
        <v>0</v>
      </c>
      <c r="P290" s="61">
        <v>0</v>
      </c>
      <c r="Q290" s="61">
        <v>0</v>
      </c>
      <c r="R290" s="61">
        <v>0</v>
      </c>
      <c r="S290" s="61">
        <v>0</v>
      </c>
      <c r="T290" s="61">
        <v>0</v>
      </c>
    </row>
    <row r="291" spans="1:20" x14ac:dyDescent="0.25">
      <c r="A291" t="str">
        <f t="shared" si="14"/>
        <v>Perth &amp; Kinross2022-23</v>
      </c>
      <c r="B291" t="s">
        <v>24</v>
      </c>
      <c r="C291" s="14" t="s">
        <v>296</v>
      </c>
      <c r="D291" s="61">
        <v>0</v>
      </c>
      <c r="E291" s="61">
        <v>0</v>
      </c>
      <c r="F291" s="61">
        <v>0</v>
      </c>
      <c r="G291" s="61">
        <v>5</v>
      </c>
      <c r="H291" s="61">
        <v>0</v>
      </c>
      <c r="I291" s="61">
        <v>0</v>
      </c>
      <c r="J291" s="61">
        <v>251</v>
      </c>
      <c r="K291" s="61">
        <v>0</v>
      </c>
      <c r="L291" s="61">
        <v>0</v>
      </c>
      <c r="M291" s="61">
        <v>0</v>
      </c>
      <c r="N291" s="61">
        <v>0</v>
      </c>
      <c r="O291" s="61">
        <v>0</v>
      </c>
      <c r="P291" s="61">
        <v>0</v>
      </c>
      <c r="Q291" s="61">
        <v>0</v>
      </c>
      <c r="R291" s="61">
        <v>50</v>
      </c>
      <c r="S291" s="61">
        <v>6</v>
      </c>
      <c r="T291" s="61">
        <v>312</v>
      </c>
    </row>
    <row r="292" spans="1:20" x14ac:dyDescent="0.25">
      <c r="A292" t="str">
        <f t="shared" si="14"/>
        <v>Renfrewshire2022-23</v>
      </c>
      <c r="B292" t="s">
        <v>25</v>
      </c>
      <c r="C292" s="14" t="s">
        <v>296</v>
      </c>
      <c r="D292" s="61">
        <v>0</v>
      </c>
      <c r="E292" s="61">
        <v>0</v>
      </c>
      <c r="F292" s="61">
        <v>0</v>
      </c>
      <c r="G292" s="61">
        <v>0</v>
      </c>
      <c r="H292" s="61">
        <v>0</v>
      </c>
      <c r="I292" s="61">
        <v>0</v>
      </c>
      <c r="J292" s="61">
        <v>0</v>
      </c>
      <c r="K292" s="61">
        <v>0</v>
      </c>
      <c r="L292" s="61">
        <v>0</v>
      </c>
      <c r="M292" s="61">
        <v>0</v>
      </c>
      <c r="N292" s="61">
        <v>0</v>
      </c>
      <c r="O292" s="61">
        <v>0</v>
      </c>
      <c r="P292" s="61">
        <v>0</v>
      </c>
      <c r="Q292" s="61">
        <v>0</v>
      </c>
      <c r="R292" s="61">
        <v>0</v>
      </c>
      <c r="S292" s="61">
        <v>0</v>
      </c>
      <c r="T292" s="61">
        <v>0</v>
      </c>
    </row>
    <row r="293" spans="1:20" x14ac:dyDescent="0.25">
      <c r="A293" t="str">
        <f t="shared" si="14"/>
        <v>Scottish Borders, The2022-23</v>
      </c>
      <c r="B293" t="s">
        <v>26</v>
      </c>
      <c r="C293" s="14" t="s">
        <v>296</v>
      </c>
      <c r="D293" s="61">
        <v>0</v>
      </c>
      <c r="E293" s="61">
        <v>0</v>
      </c>
      <c r="F293" s="61">
        <v>0</v>
      </c>
      <c r="G293" s="61">
        <v>0</v>
      </c>
      <c r="H293" s="61">
        <v>0</v>
      </c>
      <c r="I293" s="61">
        <v>0</v>
      </c>
      <c r="J293" s="61">
        <v>0</v>
      </c>
      <c r="K293" s="61">
        <v>0</v>
      </c>
      <c r="L293" s="61">
        <v>0</v>
      </c>
      <c r="M293" s="61">
        <v>0</v>
      </c>
      <c r="N293" s="61">
        <v>0</v>
      </c>
      <c r="O293" s="61">
        <v>0</v>
      </c>
      <c r="P293" s="61">
        <v>0</v>
      </c>
      <c r="Q293" s="61">
        <v>0</v>
      </c>
      <c r="R293" s="61">
        <v>0</v>
      </c>
      <c r="S293" s="61">
        <v>0</v>
      </c>
      <c r="T293" s="61">
        <v>0</v>
      </c>
    </row>
    <row r="294" spans="1:20" x14ac:dyDescent="0.25">
      <c r="A294" t="str">
        <f t="shared" si="14"/>
        <v>Shetland2022-23</v>
      </c>
      <c r="B294" t="s">
        <v>27</v>
      </c>
      <c r="C294" s="14" t="s">
        <v>296</v>
      </c>
      <c r="D294" s="61">
        <v>0</v>
      </c>
      <c r="E294" s="61">
        <v>0</v>
      </c>
      <c r="F294" s="61">
        <v>0</v>
      </c>
      <c r="G294" s="61">
        <v>0</v>
      </c>
      <c r="H294" s="61">
        <v>0</v>
      </c>
      <c r="I294" s="61">
        <v>0</v>
      </c>
      <c r="J294" s="61">
        <v>0</v>
      </c>
      <c r="K294" s="61">
        <v>0</v>
      </c>
      <c r="L294" s="61">
        <v>0</v>
      </c>
      <c r="M294" s="61">
        <v>0</v>
      </c>
      <c r="N294" s="61">
        <v>0</v>
      </c>
      <c r="O294" s="61">
        <v>0</v>
      </c>
      <c r="P294" s="61">
        <v>0</v>
      </c>
      <c r="Q294" s="61">
        <v>0</v>
      </c>
      <c r="R294" s="61">
        <v>0</v>
      </c>
      <c r="S294" s="61">
        <v>0</v>
      </c>
      <c r="T294" s="61">
        <v>0</v>
      </c>
    </row>
    <row r="295" spans="1:20" x14ac:dyDescent="0.25">
      <c r="A295" t="str">
        <f t="shared" si="14"/>
        <v>South Ayrshire2022-23</v>
      </c>
      <c r="B295" t="s">
        <v>28</v>
      </c>
      <c r="C295" s="14" t="s">
        <v>296</v>
      </c>
      <c r="D295" s="61">
        <v>3</v>
      </c>
      <c r="E295" s="61">
        <v>12677.2</v>
      </c>
      <c r="F295" s="61">
        <v>0</v>
      </c>
      <c r="G295" s="61">
        <v>2</v>
      </c>
      <c r="H295" s="61">
        <v>0</v>
      </c>
      <c r="I295" s="61">
        <v>0</v>
      </c>
      <c r="J295" s="61">
        <v>0</v>
      </c>
      <c r="K295" s="61">
        <v>0</v>
      </c>
      <c r="L295" s="61">
        <v>1</v>
      </c>
      <c r="M295" s="61">
        <v>0</v>
      </c>
      <c r="N295" s="61">
        <v>0</v>
      </c>
      <c r="O295" s="61">
        <v>0</v>
      </c>
      <c r="P295" s="61">
        <v>0</v>
      </c>
      <c r="Q295" s="61">
        <v>0</v>
      </c>
      <c r="R295" s="61">
        <v>0</v>
      </c>
      <c r="S295" s="61">
        <v>0</v>
      </c>
      <c r="T295" s="61">
        <v>3</v>
      </c>
    </row>
    <row r="296" spans="1:20" x14ac:dyDescent="0.25">
      <c r="A296" t="str">
        <f t="shared" si="14"/>
        <v>South Lanarkshire2022-23</v>
      </c>
      <c r="B296" t="s">
        <v>29</v>
      </c>
      <c r="C296" s="14" t="s">
        <v>296</v>
      </c>
      <c r="D296" s="61">
        <v>5</v>
      </c>
      <c r="E296" s="61">
        <v>13450.1</v>
      </c>
      <c r="F296" s="61">
        <v>3</v>
      </c>
      <c r="G296" s="61">
        <v>0</v>
      </c>
      <c r="H296" s="61">
        <v>0</v>
      </c>
      <c r="I296" s="61">
        <v>0</v>
      </c>
      <c r="J296" s="61">
        <v>2</v>
      </c>
      <c r="K296" s="61">
        <v>0</v>
      </c>
      <c r="L296" s="61">
        <v>0</v>
      </c>
      <c r="M296" s="61">
        <v>0</v>
      </c>
      <c r="N296" s="61">
        <v>0</v>
      </c>
      <c r="O296" s="61">
        <v>0</v>
      </c>
      <c r="P296" s="61">
        <v>0</v>
      </c>
      <c r="Q296" s="61">
        <v>0</v>
      </c>
      <c r="R296" s="61">
        <v>0</v>
      </c>
      <c r="S296" s="61">
        <v>0</v>
      </c>
      <c r="T296" s="61">
        <v>5</v>
      </c>
    </row>
    <row r="297" spans="1:20" x14ac:dyDescent="0.25">
      <c r="A297" t="str">
        <f t="shared" si="14"/>
        <v>Stirling2022-23</v>
      </c>
      <c r="B297" t="s">
        <v>30</v>
      </c>
      <c r="C297" s="14" t="s">
        <v>296</v>
      </c>
      <c r="D297" s="61">
        <v>0</v>
      </c>
      <c r="E297" s="61">
        <v>0</v>
      </c>
      <c r="F297" s="61">
        <v>0</v>
      </c>
      <c r="G297" s="61">
        <v>0</v>
      </c>
      <c r="H297" s="61">
        <v>0</v>
      </c>
      <c r="I297" s="61">
        <v>0</v>
      </c>
      <c r="J297" s="61">
        <v>0</v>
      </c>
      <c r="K297" s="61">
        <v>0</v>
      </c>
      <c r="L297" s="61">
        <v>0</v>
      </c>
      <c r="M297" s="61">
        <v>0</v>
      </c>
      <c r="N297" s="61">
        <v>0</v>
      </c>
      <c r="O297" s="61">
        <v>0</v>
      </c>
      <c r="P297" s="61">
        <v>0</v>
      </c>
      <c r="Q297" s="61">
        <v>0</v>
      </c>
      <c r="R297" s="61">
        <v>0</v>
      </c>
      <c r="S297" s="61">
        <v>0</v>
      </c>
      <c r="T297" s="61">
        <v>0</v>
      </c>
    </row>
    <row r="298" spans="1:20" x14ac:dyDescent="0.25">
      <c r="A298" t="str">
        <f t="shared" si="14"/>
        <v>West Dunbartonshire2022-23</v>
      </c>
      <c r="B298" t="s">
        <v>31</v>
      </c>
      <c r="C298" s="14" t="s">
        <v>296</v>
      </c>
      <c r="D298" s="61">
        <v>0</v>
      </c>
      <c r="E298" s="61">
        <v>0</v>
      </c>
      <c r="F298" s="61">
        <v>0</v>
      </c>
      <c r="G298" s="61">
        <v>0</v>
      </c>
      <c r="H298" s="61">
        <v>0</v>
      </c>
      <c r="I298" s="61">
        <v>0</v>
      </c>
      <c r="J298" s="61">
        <v>0</v>
      </c>
      <c r="K298" s="61">
        <v>0</v>
      </c>
      <c r="L298" s="61">
        <v>0</v>
      </c>
      <c r="M298" s="61">
        <v>0</v>
      </c>
      <c r="N298" s="61">
        <v>0</v>
      </c>
      <c r="O298" s="61">
        <v>0</v>
      </c>
      <c r="P298" s="61">
        <v>0</v>
      </c>
      <c r="Q298" s="61">
        <v>0</v>
      </c>
      <c r="R298" s="61">
        <v>0</v>
      </c>
      <c r="S298" s="61">
        <v>0</v>
      </c>
      <c r="T298" s="61">
        <v>0</v>
      </c>
    </row>
    <row r="299" spans="1:20" x14ac:dyDescent="0.25">
      <c r="A299" t="str">
        <f>B299&amp;C299</f>
        <v>West Lothian2022-23</v>
      </c>
      <c r="B299" t="s">
        <v>32</v>
      </c>
      <c r="C299" s="14" t="s">
        <v>296</v>
      </c>
      <c r="D299" s="61">
        <v>0</v>
      </c>
      <c r="E299" s="61">
        <v>0</v>
      </c>
      <c r="F299" s="61">
        <v>0</v>
      </c>
      <c r="G299" s="61">
        <v>0</v>
      </c>
      <c r="H299" s="61">
        <v>0</v>
      </c>
      <c r="I299" s="61">
        <v>0</v>
      </c>
      <c r="J299" s="61">
        <v>0</v>
      </c>
      <c r="K299" s="61">
        <v>0</v>
      </c>
      <c r="L299" s="61">
        <v>0</v>
      </c>
      <c r="M299" s="61">
        <v>0</v>
      </c>
      <c r="N299" s="61">
        <v>0</v>
      </c>
      <c r="O299" s="61">
        <v>0</v>
      </c>
      <c r="P299" s="61">
        <v>0</v>
      </c>
      <c r="Q299" s="61">
        <v>0</v>
      </c>
      <c r="R299" s="61">
        <v>0</v>
      </c>
      <c r="S299" s="61">
        <v>0</v>
      </c>
      <c r="T299" s="61">
        <v>0</v>
      </c>
    </row>
    <row r="300" spans="1:20" x14ac:dyDescent="0.25">
      <c r="A300" t="str">
        <f>B300&amp;C300</f>
        <v>Scotland2022-23</v>
      </c>
      <c r="B300" s="32" t="s">
        <v>33</v>
      </c>
      <c r="C300" s="14" t="s">
        <v>296</v>
      </c>
      <c r="D300" s="22">
        <f t="shared" ref="D300:T300" si="15">SUM(D268:D299)</f>
        <v>664</v>
      </c>
      <c r="E300" s="22">
        <f t="shared" si="15"/>
        <v>5269297.9799999995</v>
      </c>
      <c r="F300" s="22">
        <f t="shared" si="15"/>
        <v>53</v>
      </c>
      <c r="G300" s="22">
        <f t="shared" si="15"/>
        <v>551</v>
      </c>
      <c r="H300" s="22">
        <f t="shared" si="15"/>
        <v>7</v>
      </c>
      <c r="I300" s="22">
        <f t="shared" si="15"/>
        <v>0</v>
      </c>
      <c r="J300" s="22">
        <f t="shared" si="15"/>
        <v>266</v>
      </c>
      <c r="K300" s="22">
        <f t="shared" si="15"/>
        <v>0</v>
      </c>
      <c r="L300" s="22">
        <f t="shared" si="15"/>
        <v>1</v>
      </c>
      <c r="M300" s="22">
        <f t="shared" si="15"/>
        <v>0</v>
      </c>
      <c r="N300" s="22">
        <f t="shared" si="15"/>
        <v>1</v>
      </c>
      <c r="O300" s="22">
        <f t="shared" si="15"/>
        <v>24</v>
      </c>
      <c r="P300" s="22">
        <f t="shared" si="15"/>
        <v>0</v>
      </c>
      <c r="Q300" s="22">
        <f t="shared" si="15"/>
        <v>1</v>
      </c>
      <c r="R300" s="22">
        <f t="shared" si="15"/>
        <v>66</v>
      </c>
      <c r="S300" s="22">
        <f t="shared" si="15"/>
        <v>6</v>
      </c>
      <c r="T300" s="22">
        <f t="shared" si="15"/>
        <v>976</v>
      </c>
    </row>
  </sheetData>
  <phoneticPr fontId="1" type="noConversion"/>
  <pageMargins left="0.7" right="0.7" top="0.75" bottom="0.75" header="0.3" footer="0.3"/>
  <legacy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B6"/>
  <sheetViews>
    <sheetView workbookViewId="0"/>
  </sheetViews>
  <sheetFormatPr defaultRowHeight="13.2" x14ac:dyDescent="0.25"/>
  <cols>
    <col min="1" max="1" width="21" style="84" customWidth="1"/>
    <col min="2" max="2" width="207.77734375" bestFit="1" customWidth="1"/>
  </cols>
  <sheetData>
    <row r="1" spans="1:2" ht="15.6" x14ac:dyDescent="0.3">
      <c r="A1" s="252" t="s">
        <v>359</v>
      </c>
      <c r="B1" s="76"/>
    </row>
    <row r="2" spans="1:2" ht="15" x14ac:dyDescent="0.25">
      <c r="A2" s="77" t="s">
        <v>360</v>
      </c>
      <c r="B2" s="76"/>
    </row>
    <row r="3" spans="1:2" ht="15" x14ac:dyDescent="0.25">
      <c r="A3" s="78"/>
      <c r="B3" s="79"/>
    </row>
    <row r="4" spans="1:2" ht="16.2" thickBot="1" x14ac:dyDescent="0.3">
      <c r="A4" s="80" t="s">
        <v>361</v>
      </c>
      <c r="B4" s="81" t="s">
        <v>362</v>
      </c>
    </row>
    <row r="5" spans="1:2" ht="15.6" thickBot="1" x14ac:dyDescent="0.3">
      <c r="A5" s="82" t="s">
        <v>363</v>
      </c>
      <c r="B5" s="83"/>
    </row>
    <row r="6" spans="1:2" ht="15.6" thickBot="1" x14ac:dyDescent="0.3">
      <c r="A6" s="82" t="s">
        <v>364</v>
      </c>
      <c r="B6" s="83"/>
    </row>
  </sheetData>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53D26341A57B383EE0540010E0463CCA" version="1.0.0">
  <systemFields>
    <field name="Objective-Id">
      <value order="0">A47261698</value>
    </field>
    <field name="Objective-Title">
      <value order="0">Scheme of Assistance - 2023</value>
    </field>
    <field name="Objective-Description">
      <value order="0"/>
    </field>
    <field name="Objective-CreationStamp">
      <value order="0">2023-11-15T14:10:03Z</value>
    </field>
    <field name="Objective-IsApproved">
      <value order="0">false</value>
    </field>
    <field name="Objective-IsPublished">
      <value order="0">false</value>
    </field>
    <field name="Objective-DatePublished">
      <value order="0"/>
    </field>
    <field name="Objective-ModificationStamp">
      <value order="0">2024-02-06T15:16:07Z</value>
    </field>
    <field name="Objective-Owner">
      <value order="0">Mizen, Ozzie (U450482)</value>
    </field>
    <field name="Objective-Path">
      <value order="0">Objective Global Folder:SG File Plan:People, communities and living:Housing:General:Research and analysis: Housing - general:Annual Housing Statistics Publications: Pre-release statistics: 2020-2025</value>
    </field>
    <field name="Objective-Parent">
      <value order="0">Annual Housing Statistics Publications: Pre-release statistics: 2020-2025</value>
    </field>
    <field name="Objective-State">
      <value order="0">Being Drafted</value>
    </field>
    <field name="Objective-VersionId">
      <value order="0">vA70846892</value>
    </field>
    <field name="Objective-Version">
      <value order="0">0.1</value>
    </field>
    <field name="Objective-VersionNumber">
      <value order="0">1</value>
    </field>
    <field name="Objective-VersionComment">
      <value order="0">First version</value>
    </field>
    <field name="Objective-FileNumber">
      <value order="0">CASE/533621</value>
    </field>
    <field name="Objective-Classification">
      <value order="0">OFFICIAL-SENSITIVE</value>
    </field>
    <field name="Objective-Caveats">
      <value order="0">Caveat for access to SG Fileplan</value>
    </field>
  </systemFields>
  <catalogues>
    <catalogue name="Document Type Catalogue" type="type" ori="id:cA35">
      <field name="Objective-Date of Original">
        <value order="0"/>
      </field>
      <field name="Objective-Date Received">
        <value order="0"/>
      </field>
      <field name="Objective-SG Web Publication - Category">
        <value order="0"/>
      </field>
      <field name="Objective-SG Web Publication - Category 2 Classification">
        <value order="0"/>
      </field>
      <field name="Objective-Connect Creator">
        <value order="0"/>
      </field>
      <field name="Objective-Required Redaction">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COVER SHEET</vt:lpstr>
      <vt:lpstr>CONTENTS</vt:lpstr>
      <vt:lpstr>DATA SoA overview</vt:lpstr>
      <vt:lpstr>DATA Disabled adaptions</vt:lpstr>
      <vt:lpstr>DATA Work and statutory notices</vt:lpstr>
      <vt:lpstr>DATA Other assistance</vt:lpstr>
      <vt:lpstr>DATA Non-financial assistance</vt:lpstr>
      <vt:lpstr>DATA Below Tolerable Standard</vt:lpstr>
      <vt:lpstr>NOTES</vt:lpstr>
      <vt:lpstr>SoA overview</vt:lpstr>
      <vt:lpstr>All Grants</vt:lpstr>
      <vt:lpstr>Disabled adaptations</vt:lpstr>
      <vt:lpstr>Work and statutory notices</vt:lpstr>
      <vt:lpstr>Other assistance</vt:lpstr>
      <vt:lpstr>Non-financial assistance</vt:lpstr>
      <vt:lpstr>Below Tolerable Standard</vt:lpstr>
    </vt:vector>
  </TitlesOfParts>
  <Company>Scottish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n310333</dc:creator>
  <cp:lastModifiedBy>Iain Scherr</cp:lastModifiedBy>
  <dcterms:created xsi:type="dcterms:W3CDTF">2014-10-30T09:37:24Z</dcterms:created>
  <dcterms:modified xsi:type="dcterms:W3CDTF">2024-02-27T08:41:02Z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A47261698</vt:lpwstr>
  </property>
  <property fmtid="{D5CDD505-2E9C-101B-9397-08002B2CF9AE}" pid="4" name="Objective-Title">
    <vt:lpwstr>Scheme of Assistance - 2023</vt:lpwstr>
  </property>
  <property fmtid="{D5CDD505-2E9C-101B-9397-08002B2CF9AE}" pid="5" name="Objective-Description">
    <vt:lpwstr/>
  </property>
  <property fmtid="{D5CDD505-2E9C-101B-9397-08002B2CF9AE}" pid="6" name="Objective-CreationStamp">
    <vt:filetime>2023-11-15T14:10:03Z</vt:filetime>
  </property>
  <property fmtid="{D5CDD505-2E9C-101B-9397-08002B2CF9AE}" pid="7" name="Objective-IsApproved">
    <vt:bool>false</vt:bool>
  </property>
  <property fmtid="{D5CDD505-2E9C-101B-9397-08002B2CF9AE}" pid="8" name="Objective-IsPublished">
    <vt:bool>false</vt:bool>
  </property>
  <property fmtid="{D5CDD505-2E9C-101B-9397-08002B2CF9AE}" pid="9" name="Objective-DatePublished">
    <vt:lpwstr/>
  </property>
  <property fmtid="{D5CDD505-2E9C-101B-9397-08002B2CF9AE}" pid="10" name="Objective-ModificationStamp">
    <vt:filetime>2024-02-06T15:16:07Z</vt:filetime>
  </property>
  <property fmtid="{D5CDD505-2E9C-101B-9397-08002B2CF9AE}" pid="11" name="Objective-Owner">
    <vt:lpwstr>Mizen, Ozzie (U450482)</vt:lpwstr>
  </property>
  <property fmtid="{D5CDD505-2E9C-101B-9397-08002B2CF9AE}" pid="12" name="Objective-Path">
    <vt:lpwstr>Objective Global Folder:SG File Plan:People, communities and living:Housing:General:Research and analysis: Housing - general:Annual Housing Statistics Publications: Pre-release statistics: 2020-2025</vt:lpwstr>
  </property>
  <property fmtid="{D5CDD505-2E9C-101B-9397-08002B2CF9AE}" pid="13" name="Objective-Parent">
    <vt:lpwstr>Annual Housing Statistics Publications: Pre-release statistics: 2020-2025</vt:lpwstr>
  </property>
  <property fmtid="{D5CDD505-2E9C-101B-9397-08002B2CF9AE}" pid="14" name="Objective-State">
    <vt:lpwstr>Being Drafted</vt:lpwstr>
  </property>
  <property fmtid="{D5CDD505-2E9C-101B-9397-08002B2CF9AE}" pid="15" name="Objective-VersionId">
    <vt:lpwstr>vA70846892</vt:lpwstr>
  </property>
  <property fmtid="{D5CDD505-2E9C-101B-9397-08002B2CF9AE}" pid="16" name="Objective-Version">
    <vt:lpwstr>0.1</vt:lpwstr>
  </property>
  <property fmtid="{D5CDD505-2E9C-101B-9397-08002B2CF9AE}" pid="17" name="Objective-VersionNumber">
    <vt:r8>1</vt:r8>
  </property>
  <property fmtid="{D5CDD505-2E9C-101B-9397-08002B2CF9AE}" pid="18" name="Objective-VersionComment">
    <vt:lpwstr>First version</vt:lpwstr>
  </property>
  <property fmtid="{D5CDD505-2E9C-101B-9397-08002B2CF9AE}" pid="19" name="Objective-FileNumber">
    <vt:lpwstr>CASE/533621</vt:lpwstr>
  </property>
  <property fmtid="{D5CDD505-2E9C-101B-9397-08002B2CF9AE}" pid="20" name="Objective-Classification">
    <vt:lpwstr>OFFICIAL-SENSITIVE</vt:lpwstr>
  </property>
  <property fmtid="{D5CDD505-2E9C-101B-9397-08002B2CF9AE}" pid="21" name="Objective-Caveats">
    <vt:lpwstr>Caveat for access to SG Fileplan</vt:lpwstr>
  </property>
  <property fmtid="{D5CDD505-2E9C-101B-9397-08002B2CF9AE}" pid="22" name="Objective-Date of Original">
    <vt:lpwstr/>
  </property>
  <property fmtid="{D5CDD505-2E9C-101B-9397-08002B2CF9AE}" pid="23" name="Objective-Date Received">
    <vt:lpwstr/>
  </property>
  <property fmtid="{D5CDD505-2E9C-101B-9397-08002B2CF9AE}" pid="24" name="Objective-SG Web Publication - Category">
    <vt:lpwstr/>
  </property>
  <property fmtid="{D5CDD505-2E9C-101B-9397-08002B2CF9AE}" pid="25" name="Objective-SG Web Publication - Category 2 Classification">
    <vt:lpwstr/>
  </property>
  <property fmtid="{D5CDD505-2E9C-101B-9397-08002B2CF9AE}" pid="26" name="Objective-Connect Creator">
    <vt:lpwstr/>
  </property>
  <property fmtid="{D5CDD505-2E9C-101B-9397-08002B2CF9AE}" pid="27" name="Objective-Required Redaction">
    <vt:lpwstr/>
  </property>
</Properties>
</file>