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drawings/drawing3.xml" ContentType="application/vnd.openxmlformats-officedocument.drawing+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scotsconnect-my.sharepoint.com/personal/iain_scherr_gov_scot/Documents/"/>
    </mc:Choice>
  </mc:AlternateContent>
  <xr:revisionPtr revIDLastSave="0" documentId="8_{3A93B275-0BE5-4AC9-81DA-89ED24B2E1DF}" xr6:coauthVersionLast="47" xr6:coauthVersionMax="47" xr10:uidLastSave="{00000000-0000-0000-0000-000000000000}"/>
  <bookViews>
    <workbookView xWindow="-108" yWindow="-108" windowWidth="46296" windowHeight="25536" tabRatio="749" xr2:uid="{00000000-000D-0000-FFFF-FFFF00000000}"/>
  </bookViews>
  <sheets>
    <sheet name="COVER SHEET" sheetId="8" r:id="rId1"/>
    <sheet name="DATA" sheetId="1" state="hidden" r:id="rId2"/>
    <sheet name="CONTENTS" sheetId="15" r:id="rId3"/>
    <sheet name="NOTES" sheetId="16" r:id="rId4"/>
    <sheet name="TblHousingList" sheetId="6" r:id="rId5"/>
    <sheet name="TsApplicants" sheetId="9" r:id="rId6"/>
    <sheet name="TsNewApps" sheetId="11" r:id="rId7"/>
    <sheet name="TsRehoused" sheetId="10" r:id="rId8"/>
    <sheet name="Tsleftlist" sheetId="12" r:id="rId9"/>
    <sheet name="TsCHR" sheetId="13" r:id="rId10"/>
  </sheets>
  <definedNames>
    <definedName name="_xlnm._FilterDatabase" localSheetId="1" hidden="1">DATA!$A$5:$AO$357</definedName>
    <definedName name="Calendar_year_table">#REF!</definedName>
    <definedName name="Calendar_year_table_4">#REF!</definedName>
    <definedName name="Calendar_year_table_5">#REF!</definedName>
    <definedName name="Excel_BuiltIn__FilterDatabase_1">DATA!$B$4:$C$229</definedName>
    <definedName name="Financial_year_table">#REF!</definedName>
    <definedName name="Financial_year_table_4">#REF!</definedName>
    <definedName name="Financial_year_table_5">#REF!</definedName>
    <definedName name="Quarterly_table">#REF!</definedName>
    <definedName name="Quarterly_table_4">#REF!</definedName>
    <definedName name="Quarterly_table_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6" l="1"/>
  <c r="AL714" i="1"/>
  <c r="AL715" i="1"/>
  <c r="AL716" i="1"/>
  <c r="AL717" i="1"/>
  <c r="AL718" i="1"/>
  <c r="AL719" i="1"/>
  <c r="AL720" i="1"/>
  <c r="AL721" i="1"/>
  <c r="AL722" i="1"/>
  <c r="AL723" i="1"/>
  <c r="AL724" i="1"/>
  <c r="AL725" i="1"/>
  <c r="AL726" i="1"/>
  <c r="AL727" i="1"/>
  <c r="AL728" i="1"/>
  <c r="AL729" i="1"/>
  <c r="AL730" i="1"/>
  <c r="AL731" i="1"/>
  <c r="AL732" i="1"/>
  <c r="AL733" i="1"/>
  <c r="AL734" i="1"/>
  <c r="AL735" i="1"/>
  <c r="AL736" i="1"/>
  <c r="AL737" i="1"/>
  <c r="AL738" i="1"/>
  <c r="AL739" i="1"/>
  <c r="AL740" i="1"/>
  <c r="AL741" i="1"/>
  <c r="AL742" i="1"/>
  <c r="AL743" i="1"/>
  <c r="AL744" i="1"/>
  <c r="AL745"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L666" i="1"/>
  <c r="AL667" i="1"/>
  <c r="AL668" i="1"/>
  <c r="AL669" i="1"/>
  <c r="AL670" i="1"/>
  <c r="AL671" i="1"/>
  <c r="AL672" i="1"/>
  <c r="AL673" i="1"/>
  <c r="AL674" i="1"/>
  <c r="AL675" i="1"/>
  <c r="AL676" i="1"/>
  <c r="AL677" i="1"/>
  <c r="AL678" i="1"/>
  <c r="AL679" i="1"/>
  <c r="AL680" i="1"/>
  <c r="AL681" i="1"/>
  <c r="AL682" i="1"/>
  <c r="AL683" i="1"/>
  <c r="AL684" i="1"/>
  <c r="AL685" i="1"/>
  <c r="AL686" i="1"/>
  <c r="AL687" i="1"/>
  <c r="AL688" i="1"/>
  <c r="AL689" i="1"/>
  <c r="AL690" i="1"/>
  <c r="AL691" i="1"/>
  <c r="AL692" i="1"/>
  <c r="AL693" i="1"/>
  <c r="AL694" i="1"/>
  <c r="AL695" i="1"/>
  <c r="AL696" i="1"/>
  <c r="AL697" i="1"/>
  <c r="AL698" i="1"/>
  <c r="AL699" i="1"/>
  <c r="AL700" i="1"/>
  <c r="AL701" i="1"/>
  <c r="AL702" i="1"/>
  <c r="AL703" i="1"/>
  <c r="AL704" i="1"/>
  <c r="AL705" i="1"/>
  <c r="AL706" i="1"/>
  <c r="AL707" i="1"/>
  <c r="AL708" i="1"/>
  <c r="AL709" i="1"/>
  <c r="AL710" i="1"/>
  <c r="AL711" i="1"/>
  <c r="AL712" i="1"/>
  <c r="AL713" i="1"/>
  <c r="B9" i="6"/>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L617" i="1"/>
  <c r="AL618" i="1"/>
  <c r="AL619" i="1"/>
  <c r="AL620" i="1"/>
  <c r="AL621" i="1"/>
  <c r="AL622" i="1"/>
  <c r="AL623" i="1"/>
  <c r="AL624" i="1"/>
  <c r="AL625" i="1"/>
  <c r="AL626" i="1"/>
  <c r="AL627" i="1"/>
  <c r="AL628" i="1"/>
  <c r="AL629" i="1"/>
  <c r="AL630" i="1"/>
  <c r="AL631" i="1"/>
  <c r="AL632" i="1"/>
  <c r="AL633" i="1"/>
  <c r="AL634" i="1"/>
  <c r="AL635" i="1"/>
  <c r="AL636" i="1"/>
  <c r="AL637" i="1"/>
  <c r="AL638" i="1"/>
  <c r="AL639" i="1"/>
  <c r="AL640" i="1"/>
  <c r="AL641" i="1"/>
  <c r="AL642" i="1"/>
  <c r="AL643" i="1"/>
  <c r="AL644" i="1"/>
  <c r="AL645" i="1"/>
  <c r="AL646" i="1"/>
  <c r="AL647" i="1"/>
  <c r="AL648" i="1"/>
  <c r="AL650" i="1"/>
  <c r="AL651" i="1"/>
  <c r="AL652" i="1"/>
  <c r="AL653" i="1"/>
  <c r="AL654" i="1"/>
  <c r="AL655" i="1"/>
  <c r="AL656" i="1"/>
  <c r="AL657" i="1"/>
  <c r="AL658" i="1"/>
  <c r="AL659" i="1"/>
  <c r="AL660" i="1"/>
  <c r="AL661" i="1"/>
  <c r="AL662" i="1"/>
  <c r="AL663" i="1"/>
  <c r="AL664" i="1"/>
  <c r="AL665"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L585" i="1"/>
  <c r="AL586" i="1"/>
  <c r="AL587" i="1"/>
  <c r="AL588" i="1"/>
  <c r="AL589" i="1"/>
  <c r="AL590" i="1"/>
  <c r="AL591" i="1"/>
  <c r="AL592" i="1"/>
  <c r="AL593" i="1"/>
  <c r="AL594" i="1"/>
  <c r="AL595" i="1"/>
  <c r="AL596" i="1"/>
  <c r="AL597" i="1"/>
  <c r="AL598" i="1"/>
  <c r="AL599" i="1"/>
  <c r="AL600" i="1"/>
  <c r="AL601" i="1"/>
  <c r="AL602" i="1"/>
  <c r="AL603" i="1"/>
  <c r="AL604" i="1"/>
  <c r="AL605" i="1"/>
  <c r="AL606" i="1"/>
  <c r="AL607" i="1"/>
  <c r="AL608" i="1"/>
  <c r="AL609" i="1"/>
  <c r="AL610" i="1"/>
  <c r="AL611" i="1"/>
  <c r="AL612" i="1"/>
  <c r="AL613" i="1"/>
  <c r="AL614" i="1"/>
  <c r="AL615" i="1"/>
  <c r="AL584" i="1"/>
  <c r="A590" i="1"/>
  <c r="A586" i="1"/>
  <c r="A587" i="1"/>
  <c r="A588" i="1"/>
  <c r="A589"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585" i="1"/>
  <c r="A584" i="1"/>
  <c r="AL582" i="1"/>
  <c r="AL559" i="1"/>
  <c r="AL560" i="1"/>
  <c r="AL561" i="1"/>
  <c r="AL562" i="1"/>
  <c r="AL563" i="1"/>
  <c r="AL564" i="1"/>
  <c r="AL565" i="1"/>
  <c r="AL566" i="1"/>
  <c r="AL567" i="1"/>
  <c r="AL568" i="1"/>
  <c r="AL569" i="1"/>
  <c r="AL570" i="1"/>
  <c r="AL571" i="1"/>
  <c r="AL572" i="1"/>
  <c r="AL573" i="1"/>
  <c r="AL574" i="1"/>
  <c r="AL575" i="1"/>
  <c r="AL576" i="1"/>
  <c r="AL577" i="1"/>
  <c r="AL578" i="1"/>
  <c r="AL579" i="1"/>
  <c r="AL580" i="1"/>
  <c r="AL581" i="1"/>
  <c r="AL551" i="1"/>
  <c r="AL552" i="1"/>
  <c r="AL553" i="1"/>
  <c r="AL554" i="1"/>
  <c r="AL555" i="1"/>
  <c r="AL556" i="1"/>
  <c r="AL557" i="1"/>
  <c r="AL558"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C28" i="6"/>
  <c r="Z28" i="6" s="1"/>
  <c r="AL549" i="1"/>
  <c r="A549" i="1"/>
  <c r="AL548" i="1"/>
  <c r="A548" i="1"/>
  <c r="AL547" i="1"/>
  <c r="A547" i="1"/>
  <c r="AL546" i="1"/>
  <c r="A546" i="1"/>
  <c r="AL545" i="1"/>
  <c r="A545" i="1"/>
  <c r="AL544" i="1"/>
  <c r="A544" i="1"/>
  <c r="AL543" i="1"/>
  <c r="A543" i="1"/>
  <c r="AL542" i="1"/>
  <c r="A542" i="1"/>
  <c r="AL541" i="1"/>
  <c r="A541" i="1"/>
  <c r="AL540" i="1"/>
  <c r="A540" i="1"/>
  <c r="AL539" i="1"/>
  <c r="A539" i="1"/>
  <c r="AL538" i="1"/>
  <c r="A538" i="1"/>
  <c r="AL537" i="1"/>
  <c r="A537" i="1"/>
  <c r="AL536" i="1"/>
  <c r="A536" i="1"/>
  <c r="AL535" i="1"/>
  <c r="A535" i="1"/>
  <c r="AL534" i="1"/>
  <c r="A534" i="1"/>
  <c r="AL533" i="1"/>
  <c r="A533" i="1"/>
  <c r="AL532" i="1"/>
  <c r="A532" i="1"/>
  <c r="AL531" i="1"/>
  <c r="A531" i="1"/>
  <c r="AL530" i="1"/>
  <c r="A530" i="1"/>
  <c r="AL529" i="1"/>
  <c r="A529" i="1"/>
  <c r="AL528" i="1"/>
  <c r="A528" i="1"/>
  <c r="AL527" i="1"/>
  <c r="A527" i="1"/>
  <c r="AL526" i="1"/>
  <c r="A526" i="1"/>
  <c r="AL525" i="1"/>
  <c r="A525" i="1"/>
  <c r="AL524" i="1"/>
  <c r="A524" i="1"/>
  <c r="AL523" i="1"/>
  <c r="A523" i="1"/>
  <c r="AL522" i="1"/>
  <c r="A522" i="1"/>
  <c r="AL521" i="1"/>
  <c r="A521" i="1"/>
  <c r="AL520" i="1"/>
  <c r="A520" i="1"/>
  <c r="AL519" i="1"/>
  <c r="A519" i="1"/>
  <c r="AL518" i="1"/>
  <c r="A518" i="1"/>
  <c r="AL487" i="1"/>
  <c r="AL488" i="1"/>
  <c r="AL489" i="1"/>
  <c r="AL490" i="1"/>
  <c r="AL491" i="1"/>
  <c r="AL492" i="1"/>
  <c r="AL493" i="1"/>
  <c r="AL494" i="1"/>
  <c r="AL495" i="1"/>
  <c r="AL496" i="1"/>
  <c r="AL497" i="1"/>
  <c r="AL498" i="1"/>
  <c r="AL499" i="1"/>
  <c r="AL500" i="1"/>
  <c r="AL501" i="1"/>
  <c r="AL502" i="1"/>
  <c r="AL503" i="1"/>
  <c r="AL504" i="1"/>
  <c r="AL505" i="1"/>
  <c r="AL506" i="1"/>
  <c r="AL507" i="1"/>
  <c r="AL508" i="1"/>
  <c r="AL509" i="1"/>
  <c r="AL510" i="1"/>
  <c r="AL511" i="1"/>
  <c r="AL512" i="1"/>
  <c r="AL513" i="1"/>
  <c r="AL514" i="1"/>
  <c r="AL515" i="1"/>
  <c r="AL516" i="1"/>
  <c r="AL517" i="1"/>
  <c r="AL486" i="1"/>
  <c r="C28" i="6"/>
  <c r="B28" i="6"/>
  <c r="A505" i="1"/>
  <c r="A487" i="1"/>
  <c r="A488" i="1"/>
  <c r="A489" i="1"/>
  <c r="A490" i="1"/>
  <c r="A491" i="1"/>
  <c r="A492" i="1"/>
  <c r="A493" i="1"/>
  <c r="A494" i="1"/>
  <c r="A495" i="1"/>
  <c r="A496" i="1"/>
  <c r="A497" i="1"/>
  <c r="A498" i="1"/>
  <c r="A499" i="1"/>
  <c r="A500" i="1"/>
  <c r="A501" i="1"/>
  <c r="A502" i="1"/>
  <c r="A503" i="1"/>
  <c r="A504" i="1"/>
  <c r="A506" i="1"/>
  <c r="A507" i="1"/>
  <c r="A508" i="1"/>
  <c r="A509" i="1"/>
  <c r="A510" i="1"/>
  <c r="A511" i="1"/>
  <c r="A512" i="1"/>
  <c r="A513" i="1"/>
  <c r="A514" i="1"/>
  <c r="A515" i="1"/>
  <c r="A516" i="1"/>
  <c r="A517" i="1"/>
  <c r="A486"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22" i="1"/>
  <c r="AL423" i="1"/>
  <c r="AL424" i="1"/>
  <c r="AL425" i="1"/>
  <c r="A34"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3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6" i="1"/>
  <c r="A7" i="1"/>
  <c r="A23" i="1"/>
  <c r="A24" i="1"/>
  <c r="A25" i="1"/>
  <c r="A26" i="1"/>
  <c r="A27" i="1"/>
  <c r="A28" i="1"/>
  <c r="B10" i="6"/>
  <c r="B11" i="6"/>
  <c r="AC12" i="6"/>
  <c r="S12" i="6" s="1"/>
  <c r="B13" i="6"/>
  <c r="AC14" i="6"/>
  <c r="AB14" i="6" s="1"/>
  <c r="B15" i="6"/>
  <c r="B16" i="6"/>
  <c r="B17" i="6"/>
  <c r="B18" i="6"/>
  <c r="B19" i="6"/>
  <c r="B20" i="6"/>
  <c r="B21" i="6"/>
  <c r="B22" i="6"/>
  <c r="AC23" i="6"/>
  <c r="M23" i="6" s="1"/>
  <c r="B24" i="6"/>
  <c r="AC25" i="6"/>
  <c r="AA25" i="6" s="1"/>
  <c r="B26" i="6"/>
  <c r="B27" i="6"/>
  <c r="B29" i="6"/>
  <c r="B30" i="6"/>
  <c r="B31" i="6"/>
  <c r="B32" i="6"/>
  <c r="B33" i="6"/>
  <c r="AC34" i="6"/>
  <c r="B35" i="6"/>
  <c r="B36" i="6"/>
  <c r="B37" i="6"/>
  <c r="B38" i="6"/>
  <c r="B39" i="6"/>
  <c r="B40" i="6"/>
  <c r="C9" i="6"/>
  <c r="C10" i="6"/>
  <c r="C11" i="6"/>
  <c r="C13" i="6"/>
  <c r="C15" i="6"/>
  <c r="C16" i="6"/>
  <c r="C17" i="6"/>
  <c r="C18" i="6"/>
  <c r="C19" i="6"/>
  <c r="C20" i="6"/>
  <c r="C21" i="6"/>
  <c r="C22" i="6"/>
  <c r="C24" i="6"/>
  <c r="C26" i="6"/>
  <c r="C27" i="6"/>
  <c r="C30" i="6"/>
  <c r="C31" i="6"/>
  <c r="C32" i="6"/>
  <c r="C33" i="6"/>
  <c r="C35" i="6"/>
  <c r="C36" i="6"/>
  <c r="C37" i="6"/>
  <c r="C38" i="6"/>
  <c r="C39" i="6"/>
  <c r="C40" i="6"/>
  <c r="AK326" i="1"/>
  <c r="AL326" i="1"/>
  <c r="AK327" i="1"/>
  <c r="AL327" i="1"/>
  <c r="AK328" i="1"/>
  <c r="AL328" i="1"/>
  <c r="AK329" i="1"/>
  <c r="AL329" i="1"/>
  <c r="AK330" i="1"/>
  <c r="AL330" i="1"/>
  <c r="AK331" i="1"/>
  <c r="AL331" i="1"/>
  <c r="AK332" i="1"/>
  <c r="AL332" i="1"/>
  <c r="AK333" i="1"/>
  <c r="AL333" i="1"/>
  <c r="AK334" i="1"/>
  <c r="AL334" i="1"/>
  <c r="AK335" i="1"/>
  <c r="AL335" i="1"/>
  <c r="AK336" i="1"/>
  <c r="AL336" i="1"/>
  <c r="AK337" i="1"/>
  <c r="AL337" i="1"/>
  <c r="AK338" i="1"/>
  <c r="AL338" i="1"/>
  <c r="AK339" i="1"/>
  <c r="AL339" i="1"/>
  <c r="AK340" i="1"/>
  <c r="AL340" i="1"/>
  <c r="AK341" i="1"/>
  <c r="AL341" i="1"/>
  <c r="AK342" i="1"/>
  <c r="AL342" i="1"/>
  <c r="AK343" i="1"/>
  <c r="AL343" i="1"/>
  <c r="AK344" i="1"/>
  <c r="AL344" i="1"/>
  <c r="AK345" i="1"/>
  <c r="AL345" i="1"/>
  <c r="AK346" i="1"/>
  <c r="AL346" i="1"/>
  <c r="AK347" i="1"/>
  <c r="AL347" i="1"/>
  <c r="AK348" i="1"/>
  <c r="AL348" i="1"/>
  <c r="AK349" i="1"/>
  <c r="AL349" i="1"/>
  <c r="AK350" i="1"/>
  <c r="AL350" i="1"/>
  <c r="AK351" i="1"/>
  <c r="AL351" i="1"/>
  <c r="AK352" i="1"/>
  <c r="AL352" i="1"/>
  <c r="AK353" i="1"/>
  <c r="AL353" i="1"/>
  <c r="AK354" i="1"/>
  <c r="AL354" i="1"/>
  <c r="AK355" i="1"/>
  <c r="AL355" i="1"/>
  <c r="AK356" i="1"/>
  <c r="AL356" i="1"/>
  <c r="AK357" i="1"/>
  <c r="AL357" i="1"/>
  <c r="A8" i="1"/>
  <c r="A9" i="1"/>
  <c r="A10" i="1"/>
  <c r="A11" i="1"/>
  <c r="A12" i="1"/>
  <c r="A13" i="1"/>
  <c r="A14" i="1"/>
  <c r="A15" i="1"/>
  <c r="A16" i="1"/>
  <c r="A17" i="1"/>
  <c r="A18" i="1"/>
  <c r="A19" i="1"/>
  <c r="A20" i="1"/>
  <c r="A21" i="1"/>
  <c r="A22" i="1"/>
  <c r="A29" i="1"/>
  <c r="A30" i="1"/>
  <c r="A31" i="1"/>
  <c r="A32" i="1"/>
  <c r="A33" i="1"/>
  <c r="A35" i="1"/>
  <c r="A36" i="1"/>
  <c r="B38" i="1"/>
  <c r="A38" i="1"/>
  <c r="B39" i="1"/>
  <c r="B40" i="1"/>
  <c r="B41" i="1"/>
  <c r="A41" i="1"/>
  <c r="B42" i="1"/>
  <c r="B74" i="1" s="1"/>
  <c r="B43" i="1"/>
  <c r="B44" i="1"/>
  <c r="B45" i="1"/>
  <c r="A45" i="1"/>
  <c r="B46" i="1"/>
  <c r="A46" i="1" s="1"/>
  <c r="B47" i="1"/>
  <c r="B79" i="1" s="1"/>
  <c r="A79" i="1" s="1"/>
  <c r="A47" i="1"/>
  <c r="B48" i="1"/>
  <c r="B49" i="1"/>
  <c r="A49" i="1" s="1"/>
  <c r="B50" i="1"/>
  <c r="A50" i="1"/>
  <c r="B51" i="1"/>
  <c r="A51" i="1"/>
  <c r="B52" i="1"/>
  <c r="B53" i="1"/>
  <c r="A53" i="1" s="1"/>
  <c r="B54" i="1"/>
  <c r="A54" i="1"/>
  <c r="B55" i="1"/>
  <c r="A55" i="1"/>
  <c r="B56" i="1"/>
  <c r="A56" i="1" s="1"/>
  <c r="B57" i="1"/>
  <c r="A57" i="1"/>
  <c r="B58" i="1"/>
  <c r="B90" i="1"/>
  <c r="B59" i="1"/>
  <c r="A59" i="1" s="1"/>
  <c r="B60" i="1"/>
  <c r="B61" i="1"/>
  <c r="B62" i="1"/>
  <c r="A62" i="1" s="1"/>
  <c r="B63" i="1"/>
  <c r="A63" i="1"/>
  <c r="B64" i="1"/>
  <c r="B65" i="1"/>
  <c r="B97" i="1" s="1"/>
  <c r="B129" i="1" s="1"/>
  <c r="A65" i="1"/>
  <c r="B66" i="1"/>
  <c r="A66" i="1"/>
  <c r="B67" i="1"/>
  <c r="B99" i="1"/>
  <c r="B131" i="1"/>
  <c r="B68" i="1"/>
  <c r="B69" i="1"/>
  <c r="B101" i="1" s="1"/>
  <c r="A101" i="1" s="1"/>
  <c r="C177" i="1"/>
  <c r="C178" i="1"/>
  <c r="C210" i="1" s="1"/>
  <c r="C242" i="1"/>
  <c r="C274" i="1"/>
  <c r="C306" i="1" s="1"/>
  <c r="C338" i="1" s="1"/>
  <c r="C370" i="1" s="1"/>
  <c r="C402" i="1" s="1"/>
  <c r="C434" i="1"/>
  <c r="C179" i="1"/>
  <c r="C211" i="1"/>
  <c r="C243" i="1" s="1"/>
  <c r="C275" i="1" s="1"/>
  <c r="C307" i="1" s="1"/>
  <c r="C339" i="1" s="1"/>
  <c r="C371" i="1" s="1"/>
  <c r="C403" i="1" s="1"/>
  <c r="C435" i="1" s="1"/>
  <c r="C180" i="1"/>
  <c r="C212" i="1"/>
  <c r="C244" i="1" s="1"/>
  <c r="C276" i="1" s="1"/>
  <c r="C308" i="1" s="1"/>
  <c r="C340" i="1" s="1"/>
  <c r="C372" i="1"/>
  <c r="C404" i="1" s="1"/>
  <c r="C436" i="1" s="1"/>
  <c r="C181" i="1"/>
  <c r="C182" i="1"/>
  <c r="C183" i="1"/>
  <c r="C184" i="1"/>
  <c r="C216" i="1"/>
  <c r="C248" i="1"/>
  <c r="C280" i="1" s="1"/>
  <c r="C312" i="1"/>
  <c r="C344" i="1" s="1"/>
  <c r="C376" i="1" s="1"/>
  <c r="C408" i="1" s="1"/>
  <c r="C440" i="1" s="1"/>
  <c r="C185" i="1"/>
  <c r="C186" i="1"/>
  <c r="C218" i="1" s="1"/>
  <c r="C250" i="1" s="1"/>
  <c r="C282" i="1" s="1"/>
  <c r="C314" i="1" s="1"/>
  <c r="C346" i="1" s="1"/>
  <c r="C378" i="1" s="1"/>
  <c r="C410" i="1" s="1"/>
  <c r="C442" i="1" s="1"/>
  <c r="C187" i="1"/>
  <c r="C188" i="1"/>
  <c r="C220" i="1" s="1"/>
  <c r="C252" i="1" s="1"/>
  <c r="C284" i="1" s="1"/>
  <c r="C316" i="1" s="1"/>
  <c r="C348" i="1" s="1"/>
  <c r="C380" i="1" s="1"/>
  <c r="C412" i="1" s="1"/>
  <c r="C444" i="1" s="1"/>
  <c r="C189" i="1"/>
  <c r="C190" i="1"/>
  <c r="C191" i="1"/>
  <c r="A191" i="1" s="1"/>
  <c r="C192" i="1"/>
  <c r="C193" i="1"/>
  <c r="C225" i="1"/>
  <c r="C257" i="1" s="1"/>
  <c r="C289" i="1" s="1"/>
  <c r="C321" i="1" s="1"/>
  <c r="C353" i="1" s="1"/>
  <c r="C385" i="1"/>
  <c r="C417" i="1" s="1"/>
  <c r="C449" i="1" s="1"/>
  <c r="C194" i="1"/>
  <c r="C226" i="1" s="1"/>
  <c r="C258" i="1" s="1"/>
  <c r="C290" i="1" s="1"/>
  <c r="C322" i="1" s="1"/>
  <c r="C354" i="1"/>
  <c r="C386" i="1" s="1"/>
  <c r="C418" i="1" s="1"/>
  <c r="C450" i="1" s="1"/>
  <c r="C195" i="1"/>
  <c r="C227" i="1"/>
  <c r="C259" i="1" s="1"/>
  <c r="C291" i="1" s="1"/>
  <c r="C323" i="1"/>
  <c r="C355" i="1" s="1"/>
  <c r="C387" i="1" s="1"/>
  <c r="C419" i="1" s="1"/>
  <c r="C451" i="1" s="1"/>
  <c r="C196" i="1"/>
  <c r="C197" i="1"/>
  <c r="C229" i="1"/>
  <c r="C261" i="1"/>
  <c r="C293" i="1" s="1"/>
  <c r="C325" i="1"/>
  <c r="C357" i="1"/>
  <c r="C389" i="1" s="1"/>
  <c r="C421" i="1" s="1"/>
  <c r="C453" i="1" s="1"/>
  <c r="C198" i="1"/>
  <c r="C199" i="1"/>
  <c r="C231" i="1" s="1"/>
  <c r="C263" i="1"/>
  <c r="C295" i="1" s="1"/>
  <c r="C327" i="1" s="1"/>
  <c r="C359" i="1" s="1"/>
  <c r="C391" i="1" s="1"/>
  <c r="C423" i="1" s="1"/>
  <c r="C201" i="1"/>
  <c r="C233" i="1" s="1"/>
  <c r="C265" i="1"/>
  <c r="C297" i="1"/>
  <c r="C329" i="1" s="1"/>
  <c r="C361" i="1" s="1"/>
  <c r="C393" i="1" s="1"/>
  <c r="C425" i="1" s="1"/>
  <c r="C202" i="1"/>
  <c r="C234" i="1" s="1"/>
  <c r="C266" i="1" s="1"/>
  <c r="C298" i="1" s="1"/>
  <c r="C330" i="1" s="1"/>
  <c r="C362" i="1" s="1"/>
  <c r="C394" i="1" s="1"/>
  <c r="C426" i="1" s="1"/>
  <c r="C203" i="1"/>
  <c r="C235" i="1" s="1"/>
  <c r="C267" i="1" s="1"/>
  <c r="C299" i="1" s="1"/>
  <c r="C331" i="1" s="1"/>
  <c r="C363" i="1" s="1"/>
  <c r="C395" i="1" s="1"/>
  <c r="C427" i="1" s="1"/>
  <c r="C204" i="1"/>
  <c r="C236" i="1" s="1"/>
  <c r="C268" i="1" s="1"/>
  <c r="C300" i="1" s="1"/>
  <c r="C332" i="1" s="1"/>
  <c r="C205" i="1"/>
  <c r="C237" i="1"/>
  <c r="C269" i="1"/>
  <c r="C301" i="1" s="1"/>
  <c r="C333" i="1" s="1"/>
  <c r="C365" i="1" s="1"/>
  <c r="C397" i="1" s="1"/>
  <c r="C429" i="1" s="1"/>
  <c r="C206" i="1"/>
  <c r="C238" i="1"/>
  <c r="C270" i="1" s="1"/>
  <c r="C302" i="1" s="1"/>
  <c r="C334" i="1" s="1"/>
  <c r="C366" i="1" s="1"/>
  <c r="C398" i="1" s="1"/>
  <c r="C430" i="1" s="1"/>
  <c r="C207" i="1"/>
  <c r="C239" i="1"/>
  <c r="C271" i="1" s="1"/>
  <c r="C303" i="1" s="1"/>
  <c r="C335" i="1" s="1"/>
  <c r="C367" i="1" s="1"/>
  <c r="C399" i="1" s="1"/>
  <c r="C431" i="1" s="1"/>
  <c r="C208" i="1"/>
  <c r="C214" i="1"/>
  <c r="C246" i="1" s="1"/>
  <c r="C278" i="1" s="1"/>
  <c r="C310" i="1" s="1"/>
  <c r="C342" i="1" s="1"/>
  <c r="C374" i="1" s="1"/>
  <c r="C406" i="1" s="1"/>
  <c r="C438" i="1" s="1"/>
  <c r="C222" i="1"/>
  <c r="C254" i="1"/>
  <c r="C286" i="1" s="1"/>
  <c r="C318" i="1" s="1"/>
  <c r="C350" i="1" s="1"/>
  <c r="C382" i="1" s="1"/>
  <c r="C414" i="1" s="1"/>
  <c r="C446" i="1" s="1"/>
  <c r="C224" i="1"/>
  <c r="C256" i="1"/>
  <c r="C288" i="1" s="1"/>
  <c r="C320" i="1" s="1"/>
  <c r="C352" i="1" s="1"/>
  <c r="C384" i="1" s="1"/>
  <c r="C416" i="1" s="1"/>
  <c r="C448" i="1" s="1"/>
  <c r="C228" i="1"/>
  <c r="C260" i="1"/>
  <c r="C292" i="1" s="1"/>
  <c r="C324" i="1" s="1"/>
  <c r="C356" i="1" s="1"/>
  <c r="C388" i="1" s="1"/>
  <c r="C420" i="1"/>
  <c r="C452" i="1" s="1"/>
  <c r="C230" i="1"/>
  <c r="C262" i="1"/>
  <c r="C294" i="1" s="1"/>
  <c r="C326" i="1" s="1"/>
  <c r="C358" i="1" s="1"/>
  <c r="C390" i="1" s="1"/>
  <c r="C422" i="1" s="1"/>
  <c r="C232" i="1"/>
  <c r="C264" i="1"/>
  <c r="C296" i="1" s="1"/>
  <c r="C328" i="1" s="1"/>
  <c r="C360" i="1" s="1"/>
  <c r="C392" i="1" s="1"/>
  <c r="C424" i="1" s="1"/>
  <c r="B12" i="6"/>
  <c r="B34" i="6"/>
  <c r="B25" i="6"/>
  <c r="B23" i="6"/>
  <c r="B14" i="6"/>
  <c r="C12" i="6"/>
  <c r="C14" i="6"/>
  <c r="C23" i="6"/>
  <c r="C25" i="6"/>
  <c r="C34" i="6"/>
  <c r="E4" i="6"/>
  <c r="D1" i="6"/>
  <c r="V207" i="1"/>
  <c r="E207" i="1"/>
  <c r="F207" i="1"/>
  <c r="G207" i="1"/>
  <c r="H207" i="1"/>
  <c r="I207" i="1"/>
  <c r="J207" i="1"/>
  <c r="K207" i="1"/>
  <c r="L207" i="1"/>
  <c r="M207" i="1"/>
  <c r="N207" i="1"/>
  <c r="O207" i="1"/>
  <c r="P207" i="1"/>
  <c r="Q207" i="1"/>
  <c r="R207" i="1"/>
  <c r="S207" i="1"/>
  <c r="T207" i="1"/>
  <c r="U207" i="1"/>
  <c r="W207" i="1"/>
  <c r="X207" i="1"/>
  <c r="Y207" i="1"/>
  <c r="Z207" i="1"/>
  <c r="AA207" i="1"/>
  <c r="AB207" i="1"/>
  <c r="AC207" i="1"/>
  <c r="AD207" i="1"/>
  <c r="AE207" i="1"/>
  <c r="AJ207" i="1"/>
  <c r="AK175" i="1"/>
  <c r="AK207" i="1" s="1"/>
  <c r="AL175" i="1"/>
  <c r="AL207" i="1"/>
  <c r="AM175" i="1"/>
  <c r="AM207" i="1"/>
  <c r="AN175" i="1"/>
  <c r="AN207" i="1" s="1"/>
  <c r="AO175" i="1"/>
  <c r="AO207" i="1" s="1"/>
  <c r="AP207" i="1"/>
  <c r="AQ207" i="1"/>
  <c r="AR207" i="1"/>
  <c r="AS207" i="1"/>
  <c r="AT207" i="1"/>
  <c r="AU207" i="1"/>
  <c r="AV207" i="1"/>
  <c r="AW207" i="1"/>
  <c r="AX207" i="1"/>
  <c r="AY207" i="1"/>
  <c r="AZ207" i="1"/>
  <c r="BA207" i="1"/>
  <c r="BB207" i="1"/>
  <c r="BC207" i="1"/>
  <c r="BD207" i="1"/>
  <c r="BE207" i="1"/>
  <c r="BF207" i="1"/>
  <c r="BG207" i="1"/>
  <c r="BH207" i="1"/>
  <c r="BI207" i="1"/>
  <c r="BJ207" i="1"/>
  <c r="BK207" i="1"/>
  <c r="BL207" i="1"/>
  <c r="BM207" i="1"/>
  <c r="BN207" i="1"/>
  <c r="BO207" i="1"/>
  <c r="BP207" i="1"/>
  <c r="BQ207" i="1"/>
  <c r="BR207" i="1"/>
  <c r="BS207" i="1"/>
  <c r="BT207" i="1"/>
  <c r="BU207" i="1"/>
  <c r="BV207" i="1"/>
  <c r="BW207" i="1"/>
  <c r="BX207" i="1"/>
  <c r="BY207" i="1"/>
  <c r="BZ207" i="1"/>
  <c r="CA207" i="1"/>
  <c r="CB207" i="1"/>
  <c r="CC207" i="1"/>
  <c r="CD207" i="1"/>
  <c r="CE207" i="1"/>
  <c r="CF207" i="1"/>
  <c r="CG207" i="1"/>
  <c r="CH207" i="1"/>
  <c r="CI207" i="1"/>
  <c r="CJ207" i="1"/>
  <c r="CK207" i="1"/>
  <c r="CL207" i="1"/>
  <c r="CM207" i="1"/>
  <c r="CN207" i="1"/>
  <c r="CO207" i="1"/>
  <c r="CP207" i="1"/>
  <c r="CQ207" i="1"/>
  <c r="CR207" i="1"/>
  <c r="CS207" i="1"/>
  <c r="CT207" i="1"/>
  <c r="CU207" i="1"/>
  <c r="CV207" i="1"/>
  <c r="CW207" i="1"/>
  <c r="CX207" i="1"/>
  <c r="CY207" i="1"/>
  <c r="CZ207" i="1"/>
  <c r="DA207" i="1"/>
  <c r="DB207" i="1"/>
  <c r="DC207" i="1"/>
  <c r="DD207" i="1"/>
  <c r="DE207" i="1"/>
  <c r="DF207" i="1"/>
  <c r="DG207" i="1"/>
  <c r="DH207" i="1"/>
  <c r="DI207" i="1"/>
  <c r="DJ207" i="1"/>
  <c r="DK207" i="1"/>
  <c r="DL207" i="1"/>
  <c r="DM207" i="1"/>
  <c r="DN207" i="1"/>
  <c r="DO207" i="1"/>
  <c r="DP207" i="1"/>
  <c r="DQ207" i="1"/>
  <c r="DR207" i="1"/>
  <c r="DS207" i="1"/>
  <c r="DT207" i="1"/>
  <c r="DU207" i="1"/>
  <c r="DV207" i="1"/>
  <c r="DW207" i="1"/>
  <c r="DX207" i="1"/>
  <c r="DY207" i="1"/>
  <c r="DZ207" i="1"/>
  <c r="EA207" i="1"/>
  <c r="EB207" i="1"/>
  <c r="EC207" i="1"/>
  <c r="ED207" i="1"/>
  <c r="EE207" i="1"/>
  <c r="EF207" i="1"/>
  <c r="EG207" i="1"/>
  <c r="EH207" i="1"/>
  <c r="EI207" i="1"/>
  <c r="EJ207" i="1"/>
  <c r="D207" i="1"/>
  <c r="AL317" i="1"/>
  <c r="AL297" i="1"/>
  <c r="AK298" i="1"/>
  <c r="AK297" i="1"/>
  <c r="AK296" i="1"/>
  <c r="AK294" i="1"/>
  <c r="AK295" i="1"/>
  <c r="AK299" i="1"/>
  <c r="AK300" i="1"/>
  <c r="AK301" i="1"/>
  <c r="AK302" i="1"/>
  <c r="AK303" i="1"/>
  <c r="AK304" i="1"/>
  <c r="AK305" i="1"/>
  <c r="AK306" i="1"/>
  <c r="AK307" i="1"/>
  <c r="AK308" i="1"/>
  <c r="AK309" i="1"/>
  <c r="AK310" i="1"/>
  <c r="AK311" i="1"/>
  <c r="AK312" i="1"/>
  <c r="AK313" i="1"/>
  <c r="AK314" i="1"/>
  <c r="AK315" i="1"/>
  <c r="AK316" i="1"/>
  <c r="AK317" i="1"/>
  <c r="AK318" i="1"/>
  <c r="AK319" i="1"/>
  <c r="AK320" i="1"/>
  <c r="AK321" i="1"/>
  <c r="AK322" i="1"/>
  <c r="AK323" i="1"/>
  <c r="AK324" i="1"/>
  <c r="AK325" i="1"/>
  <c r="AL296" i="1"/>
  <c r="AL294" i="1"/>
  <c r="AL295" i="1"/>
  <c r="AL298" i="1"/>
  <c r="AL299" i="1"/>
  <c r="AL300" i="1"/>
  <c r="AL301" i="1"/>
  <c r="AL302" i="1"/>
  <c r="AL303" i="1"/>
  <c r="AL304" i="1"/>
  <c r="AL305" i="1"/>
  <c r="AL306" i="1"/>
  <c r="AL307" i="1"/>
  <c r="AL308" i="1"/>
  <c r="AL309" i="1"/>
  <c r="AL310" i="1"/>
  <c r="AL311" i="1"/>
  <c r="AL312" i="1"/>
  <c r="AL313" i="1"/>
  <c r="AL314" i="1"/>
  <c r="AL315" i="1"/>
  <c r="AL316" i="1"/>
  <c r="AL318" i="1"/>
  <c r="AL319" i="1"/>
  <c r="AL320" i="1"/>
  <c r="AL321" i="1"/>
  <c r="AL322" i="1"/>
  <c r="AL323" i="1"/>
  <c r="AL324" i="1"/>
  <c r="AL325" i="1"/>
  <c r="AM294" i="1"/>
  <c r="AN294" i="1"/>
  <c r="AO294" i="1"/>
  <c r="AM295" i="1"/>
  <c r="AN295" i="1"/>
  <c r="AO295" i="1"/>
  <c r="AM296" i="1"/>
  <c r="AN296" i="1"/>
  <c r="AO296" i="1"/>
  <c r="AM297" i="1"/>
  <c r="AN297" i="1"/>
  <c r="AO297" i="1"/>
  <c r="AM298" i="1"/>
  <c r="AN298" i="1"/>
  <c r="AO298" i="1"/>
  <c r="AM299" i="1"/>
  <c r="AN299" i="1"/>
  <c r="AO299" i="1"/>
  <c r="AM300" i="1"/>
  <c r="AN300" i="1"/>
  <c r="AO300" i="1"/>
  <c r="AM301" i="1"/>
  <c r="AN301" i="1"/>
  <c r="AO301" i="1"/>
  <c r="AM302" i="1"/>
  <c r="AN302" i="1"/>
  <c r="AO302" i="1"/>
  <c r="AM303" i="1"/>
  <c r="AN303" i="1"/>
  <c r="AO303" i="1"/>
  <c r="AM304" i="1"/>
  <c r="AN304" i="1"/>
  <c r="AO304" i="1"/>
  <c r="AM305" i="1"/>
  <c r="AN305" i="1"/>
  <c r="AO305" i="1"/>
  <c r="AM306" i="1"/>
  <c r="AN306" i="1"/>
  <c r="AO306" i="1"/>
  <c r="AM307" i="1"/>
  <c r="AN307" i="1"/>
  <c r="AO307" i="1"/>
  <c r="AM308" i="1"/>
  <c r="AN308" i="1"/>
  <c r="AO308" i="1"/>
  <c r="AM309" i="1"/>
  <c r="AN309" i="1"/>
  <c r="AO309" i="1"/>
  <c r="AM310" i="1"/>
  <c r="AN310" i="1"/>
  <c r="AO310" i="1"/>
  <c r="AM311" i="1"/>
  <c r="AN311" i="1"/>
  <c r="AO311" i="1"/>
  <c r="AM312" i="1"/>
  <c r="AN312" i="1"/>
  <c r="AO312" i="1"/>
  <c r="AM313" i="1"/>
  <c r="AN313" i="1"/>
  <c r="AO313" i="1"/>
  <c r="AM314" i="1"/>
  <c r="AN314" i="1"/>
  <c r="AO314" i="1"/>
  <c r="AM315" i="1"/>
  <c r="AN315" i="1"/>
  <c r="AO315" i="1"/>
  <c r="AM316" i="1"/>
  <c r="AN316" i="1"/>
  <c r="AO316" i="1"/>
  <c r="AM317" i="1"/>
  <c r="AN317" i="1"/>
  <c r="AO317" i="1"/>
  <c r="AM318" i="1"/>
  <c r="AN318" i="1"/>
  <c r="AO318" i="1"/>
  <c r="AM319" i="1"/>
  <c r="AN319" i="1"/>
  <c r="AO319" i="1"/>
  <c r="AM320" i="1"/>
  <c r="AN320" i="1"/>
  <c r="AO320" i="1"/>
  <c r="AM321" i="1"/>
  <c r="AN321" i="1"/>
  <c r="AO321" i="1"/>
  <c r="AM322" i="1"/>
  <c r="AN322" i="1"/>
  <c r="AO322" i="1"/>
  <c r="AM323" i="1"/>
  <c r="AN323" i="1"/>
  <c r="AO323" i="1"/>
  <c r="AM324" i="1"/>
  <c r="AN324" i="1"/>
  <c r="AO324" i="1"/>
  <c r="AM325" i="1"/>
  <c r="AN325" i="1"/>
  <c r="AO325" i="1"/>
  <c r="AK293" i="1"/>
  <c r="AM28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6" i="1"/>
  <c r="AK38" i="1"/>
  <c r="AK70" i="1"/>
  <c r="AK102" i="1"/>
  <c r="AK134" i="1"/>
  <c r="AK166" i="1"/>
  <c r="AK198" i="1"/>
  <c r="AK230" i="1"/>
  <c r="AK262" i="1"/>
  <c r="AK39" i="1"/>
  <c r="AK71" i="1"/>
  <c r="AK103" i="1"/>
  <c r="AK135" i="1"/>
  <c r="AK167" i="1"/>
  <c r="AK199" i="1"/>
  <c r="AK231" i="1"/>
  <c r="AK263" i="1"/>
  <c r="AK40" i="1"/>
  <c r="AK72" i="1"/>
  <c r="AK104" i="1"/>
  <c r="AK136" i="1"/>
  <c r="AK168" i="1"/>
  <c r="AK200" i="1"/>
  <c r="AK232" i="1"/>
  <c r="AK264" i="1"/>
  <c r="AK41" i="1"/>
  <c r="AK73" i="1"/>
  <c r="AK105" i="1"/>
  <c r="AK137" i="1"/>
  <c r="AK169" i="1"/>
  <c r="AK201" i="1"/>
  <c r="AK233" i="1"/>
  <c r="AK265" i="1"/>
  <c r="AK42" i="1"/>
  <c r="AK74" i="1"/>
  <c r="AK106" i="1"/>
  <c r="AK138" i="1"/>
  <c r="AK170" i="1"/>
  <c r="AK202" i="1"/>
  <c r="AK234" i="1"/>
  <c r="AK266" i="1"/>
  <c r="AK43" i="1"/>
  <c r="AK75" i="1"/>
  <c r="AK107" i="1"/>
  <c r="AK139" i="1"/>
  <c r="AK171" i="1"/>
  <c r="AK203" i="1"/>
  <c r="AK235" i="1"/>
  <c r="AK267" i="1"/>
  <c r="AK44" i="1"/>
  <c r="AK76" i="1"/>
  <c r="AK108" i="1"/>
  <c r="AK140" i="1"/>
  <c r="AK172" i="1"/>
  <c r="AK204" i="1"/>
  <c r="AK236" i="1"/>
  <c r="AK268" i="1"/>
  <c r="AK45" i="1"/>
  <c r="AK77" i="1"/>
  <c r="AK109" i="1"/>
  <c r="AK141" i="1"/>
  <c r="AK173" i="1"/>
  <c r="AK205" i="1"/>
  <c r="AK237" i="1"/>
  <c r="AK269" i="1"/>
  <c r="AK46" i="1"/>
  <c r="AK78" i="1"/>
  <c r="AK110" i="1"/>
  <c r="AK142" i="1"/>
  <c r="AK174" i="1"/>
  <c r="AK206" i="1"/>
  <c r="AK238" i="1"/>
  <c r="AK270" i="1"/>
  <c r="AK47" i="1"/>
  <c r="AK79" i="1"/>
  <c r="AK111" i="1"/>
  <c r="AK143" i="1"/>
  <c r="AK239" i="1"/>
  <c r="AK271" i="1"/>
  <c r="AK48" i="1"/>
  <c r="AK80" i="1"/>
  <c r="AK112" i="1"/>
  <c r="AK144" i="1"/>
  <c r="AK176" i="1"/>
  <c r="AK208" i="1"/>
  <c r="AK240" i="1"/>
  <c r="AK272" i="1"/>
  <c r="AK49" i="1"/>
  <c r="AK81" i="1"/>
  <c r="AK113" i="1"/>
  <c r="AK145" i="1"/>
  <c r="AK177" i="1"/>
  <c r="AK209" i="1"/>
  <c r="AK241" i="1"/>
  <c r="AK273" i="1"/>
  <c r="AK50" i="1"/>
  <c r="AK82" i="1"/>
  <c r="AK114" i="1"/>
  <c r="AK146" i="1"/>
  <c r="AK178" i="1"/>
  <c r="AK210" i="1"/>
  <c r="AK242" i="1"/>
  <c r="AK274" i="1"/>
  <c r="AK51" i="1"/>
  <c r="AK83" i="1"/>
  <c r="AK115" i="1"/>
  <c r="AK147" i="1"/>
  <c r="AK179" i="1"/>
  <c r="AK211" i="1"/>
  <c r="AK243" i="1"/>
  <c r="AK275" i="1"/>
  <c r="AK52" i="1"/>
  <c r="AK84" i="1"/>
  <c r="AK116" i="1"/>
  <c r="AK148" i="1"/>
  <c r="AK180" i="1"/>
  <c r="AK212" i="1"/>
  <c r="AK244" i="1"/>
  <c r="AK276" i="1"/>
  <c r="AK53" i="1"/>
  <c r="AK85" i="1"/>
  <c r="AK117" i="1"/>
  <c r="AK149" i="1"/>
  <c r="AK181" i="1"/>
  <c r="AK213" i="1"/>
  <c r="AK245" i="1"/>
  <c r="AK277" i="1"/>
  <c r="AK54" i="1"/>
  <c r="AK86" i="1"/>
  <c r="AK118" i="1"/>
  <c r="AK150" i="1"/>
  <c r="AK182" i="1"/>
  <c r="AK214" i="1"/>
  <c r="AK246" i="1"/>
  <c r="AK278" i="1"/>
  <c r="AK55" i="1"/>
  <c r="AK87" i="1"/>
  <c r="AK119" i="1"/>
  <c r="AK151" i="1"/>
  <c r="AK183" i="1"/>
  <c r="AK215" i="1"/>
  <c r="AK279" i="1"/>
  <c r="AK56" i="1"/>
  <c r="AK88" i="1"/>
  <c r="AK120" i="1"/>
  <c r="AK152" i="1"/>
  <c r="AK184" i="1"/>
  <c r="AK216" i="1"/>
  <c r="AK248" i="1"/>
  <c r="AK280" i="1"/>
  <c r="AK57" i="1"/>
  <c r="AK89" i="1"/>
  <c r="AK121" i="1"/>
  <c r="AK153" i="1"/>
  <c r="AK185" i="1"/>
  <c r="AK217" i="1"/>
  <c r="AK249" i="1"/>
  <c r="AK281" i="1"/>
  <c r="AK58" i="1"/>
  <c r="AK90" i="1"/>
  <c r="AK122" i="1"/>
  <c r="AK154" i="1"/>
  <c r="AK186" i="1"/>
  <c r="AK218" i="1"/>
  <c r="AK250" i="1"/>
  <c r="AK282" i="1"/>
  <c r="AK59" i="1"/>
  <c r="AK91" i="1"/>
  <c r="AK123" i="1"/>
  <c r="AK155" i="1"/>
  <c r="AK187" i="1"/>
  <c r="AK219" i="1"/>
  <c r="AK251" i="1"/>
  <c r="AK283" i="1"/>
  <c r="AK60" i="1"/>
  <c r="AK92" i="1"/>
  <c r="AK124" i="1"/>
  <c r="AK156" i="1"/>
  <c r="AK188" i="1"/>
  <c r="AK220" i="1"/>
  <c r="AK252" i="1"/>
  <c r="AK284" i="1"/>
  <c r="AK61" i="1"/>
  <c r="AK93" i="1"/>
  <c r="AK125" i="1"/>
  <c r="AK157" i="1"/>
  <c r="AK189" i="1"/>
  <c r="AK221" i="1"/>
  <c r="AK253" i="1"/>
  <c r="AK285" i="1"/>
  <c r="AK62" i="1"/>
  <c r="AK94" i="1"/>
  <c r="AK126" i="1"/>
  <c r="AK158" i="1"/>
  <c r="AK190" i="1"/>
  <c r="AK222" i="1"/>
  <c r="AK254" i="1"/>
  <c r="AK286" i="1"/>
  <c r="AK63" i="1"/>
  <c r="AK95" i="1"/>
  <c r="AK127" i="1"/>
  <c r="AK159" i="1"/>
  <c r="AK191" i="1"/>
  <c r="AK223" i="1"/>
  <c r="AK255" i="1"/>
  <c r="AK287" i="1"/>
  <c r="AK64" i="1"/>
  <c r="AK96" i="1"/>
  <c r="AK128" i="1"/>
  <c r="AK160" i="1"/>
  <c r="AK192" i="1"/>
  <c r="AK256" i="1"/>
  <c r="AK288" i="1"/>
  <c r="AK65" i="1"/>
  <c r="AK97" i="1"/>
  <c r="AK129" i="1"/>
  <c r="AK161" i="1"/>
  <c r="AK193" i="1"/>
  <c r="AK225" i="1"/>
  <c r="AK257" i="1"/>
  <c r="AK289" i="1"/>
  <c r="AK66" i="1"/>
  <c r="AK98" i="1"/>
  <c r="AK130" i="1"/>
  <c r="AK162" i="1"/>
  <c r="AK194" i="1"/>
  <c r="AK226" i="1"/>
  <c r="AK258" i="1"/>
  <c r="AK290" i="1"/>
  <c r="AK67" i="1"/>
  <c r="AK99" i="1"/>
  <c r="AK131" i="1"/>
  <c r="AK163" i="1"/>
  <c r="AK195" i="1"/>
  <c r="AK227" i="1"/>
  <c r="AK259" i="1"/>
  <c r="AK291" i="1"/>
  <c r="AK68" i="1"/>
  <c r="AK100" i="1"/>
  <c r="AK132" i="1"/>
  <c r="AK164" i="1"/>
  <c r="AK196" i="1"/>
  <c r="AK228" i="1"/>
  <c r="AK260" i="1"/>
  <c r="AK292" i="1"/>
  <c r="AK69" i="1"/>
  <c r="AK101" i="1"/>
  <c r="AK133" i="1"/>
  <c r="AK165" i="1"/>
  <c r="AK197" i="1"/>
  <c r="AK229" i="1"/>
  <c r="AK7" i="1"/>
  <c r="AK8" i="1"/>
  <c r="AK9" i="1"/>
  <c r="AK10" i="1"/>
  <c r="AK11" i="1"/>
  <c r="AK12" i="1"/>
  <c r="AK13" i="1"/>
  <c r="AK14" i="1"/>
  <c r="AK15" i="1"/>
  <c r="AK16" i="1"/>
  <c r="AK17" i="1"/>
  <c r="AK18" i="1"/>
  <c r="AK19" i="1"/>
  <c r="AK20" i="1"/>
  <c r="AK21" i="1"/>
  <c r="AK22" i="1"/>
  <c r="AK23" i="1"/>
  <c r="AK24" i="1"/>
  <c r="AK25" i="1"/>
  <c r="AK27" i="1"/>
  <c r="AK28" i="1"/>
  <c r="AK29" i="1"/>
  <c r="AK30" i="1"/>
  <c r="AK31" i="1"/>
  <c r="AK32" i="1"/>
  <c r="AK33" i="1"/>
  <c r="AK34" i="1"/>
  <c r="AK35" i="1"/>
  <c r="AK36" i="1"/>
  <c r="AK37" i="1"/>
  <c r="AK6" i="1"/>
  <c r="AK261" i="1"/>
  <c r="W4" i="6"/>
  <c r="AM6" i="1"/>
  <c r="AK247" i="1"/>
  <c r="AM230" i="1"/>
  <c r="AN230" i="1"/>
  <c r="AO230" i="1"/>
  <c r="AM231" i="1"/>
  <c r="AN231" i="1"/>
  <c r="AO231" i="1"/>
  <c r="AM232" i="1"/>
  <c r="AN232" i="1"/>
  <c r="AO232" i="1"/>
  <c r="AM233" i="1"/>
  <c r="AN233" i="1"/>
  <c r="AO233" i="1"/>
  <c r="AM234" i="1"/>
  <c r="AN234" i="1"/>
  <c r="AO234" i="1"/>
  <c r="AM235" i="1"/>
  <c r="AN235" i="1"/>
  <c r="AO235" i="1"/>
  <c r="AM236" i="1"/>
  <c r="AN236" i="1"/>
  <c r="AO236" i="1"/>
  <c r="AM237" i="1"/>
  <c r="AN237" i="1"/>
  <c r="AO237" i="1"/>
  <c r="AM238" i="1"/>
  <c r="AN238" i="1"/>
  <c r="AO238" i="1"/>
  <c r="AM239" i="1"/>
  <c r="AN239" i="1"/>
  <c r="AO239" i="1"/>
  <c r="AM240" i="1"/>
  <c r="AN240" i="1"/>
  <c r="AO240" i="1"/>
  <c r="AM241" i="1"/>
  <c r="AN241" i="1"/>
  <c r="AO241" i="1"/>
  <c r="AM242" i="1"/>
  <c r="AN242" i="1"/>
  <c r="AO242" i="1"/>
  <c r="AM243" i="1"/>
  <c r="AN243" i="1"/>
  <c r="AO243" i="1"/>
  <c r="AM244" i="1"/>
  <c r="AN244" i="1"/>
  <c r="AO244" i="1"/>
  <c r="AM245" i="1"/>
  <c r="AN245" i="1"/>
  <c r="AO245" i="1"/>
  <c r="AM246" i="1"/>
  <c r="AN246" i="1"/>
  <c r="AO246" i="1"/>
  <c r="AM247" i="1"/>
  <c r="AN247" i="1"/>
  <c r="AO247" i="1"/>
  <c r="AM248" i="1"/>
  <c r="AN248" i="1"/>
  <c r="AO248" i="1"/>
  <c r="AM249" i="1"/>
  <c r="AN249" i="1"/>
  <c r="AO249" i="1"/>
  <c r="AM250" i="1"/>
  <c r="AN250" i="1"/>
  <c r="AO250" i="1"/>
  <c r="AM251" i="1"/>
  <c r="AN251" i="1"/>
  <c r="AO251" i="1"/>
  <c r="AM252" i="1"/>
  <c r="AN252" i="1"/>
  <c r="AO252" i="1"/>
  <c r="AM253" i="1"/>
  <c r="AN253" i="1"/>
  <c r="AO253" i="1"/>
  <c r="AM254" i="1"/>
  <c r="AN254" i="1"/>
  <c r="AO254" i="1"/>
  <c r="AM255" i="1"/>
  <c r="AN255" i="1"/>
  <c r="AO255" i="1"/>
  <c r="AM256" i="1"/>
  <c r="AN256" i="1"/>
  <c r="AO256" i="1"/>
  <c r="AM257" i="1"/>
  <c r="AN257" i="1"/>
  <c r="AO257" i="1"/>
  <c r="AM258" i="1"/>
  <c r="AN258" i="1"/>
  <c r="AO258" i="1"/>
  <c r="AM259" i="1"/>
  <c r="AN259" i="1"/>
  <c r="AO259" i="1"/>
  <c r="AM260" i="1"/>
  <c r="AN260" i="1"/>
  <c r="AO260" i="1"/>
  <c r="AM261" i="1"/>
  <c r="AN261" i="1"/>
  <c r="AO261" i="1"/>
  <c r="AO200" i="1"/>
  <c r="AN200" i="1"/>
  <c r="AM200" i="1"/>
  <c r="AO222" i="1"/>
  <c r="AN222" i="1"/>
  <c r="AM222" i="1"/>
  <c r="AO215" i="1"/>
  <c r="AN215" i="1"/>
  <c r="AM215" i="1"/>
  <c r="T5" i="6"/>
  <c r="AK26" i="1"/>
  <c r="AM7" i="1"/>
  <c r="AN7" i="1"/>
  <c r="AO7" i="1"/>
  <c r="AM8" i="1"/>
  <c r="AN8" i="1"/>
  <c r="AO8" i="1"/>
  <c r="AM9" i="1"/>
  <c r="AN9" i="1"/>
  <c r="AO9" i="1"/>
  <c r="AM10" i="1"/>
  <c r="AN10" i="1"/>
  <c r="AO10" i="1"/>
  <c r="AM11" i="1"/>
  <c r="AN11" i="1"/>
  <c r="AO11" i="1"/>
  <c r="AM12" i="1"/>
  <c r="AN12" i="1"/>
  <c r="AO12" i="1"/>
  <c r="AM13" i="1"/>
  <c r="AN13" i="1"/>
  <c r="AO13" i="1"/>
  <c r="AM14" i="1"/>
  <c r="AN14" i="1"/>
  <c r="AO14" i="1"/>
  <c r="AM15" i="1"/>
  <c r="AN15" i="1"/>
  <c r="AO15" i="1"/>
  <c r="AM16" i="1"/>
  <c r="AN16" i="1"/>
  <c r="AO16" i="1"/>
  <c r="AM17" i="1"/>
  <c r="AN17" i="1"/>
  <c r="AO17" i="1"/>
  <c r="AM18" i="1"/>
  <c r="AN18" i="1"/>
  <c r="AO18" i="1"/>
  <c r="AM19" i="1"/>
  <c r="AN19" i="1"/>
  <c r="AO19" i="1"/>
  <c r="AM20" i="1"/>
  <c r="AN20" i="1"/>
  <c r="AO20" i="1"/>
  <c r="AM21" i="1"/>
  <c r="AN21" i="1"/>
  <c r="AO21" i="1"/>
  <c r="AM22" i="1"/>
  <c r="AN22" i="1"/>
  <c r="AO22" i="1"/>
  <c r="AM23" i="1"/>
  <c r="AN23" i="1"/>
  <c r="AO23" i="1"/>
  <c r="AM24" i="1"/>
  <c r="AN24" i="1"/>
  <c r="AO24" i="1"/>
  <c r="AM25" i="1"/>
  <c r="AN25" i="1"/>
  <c r="AO25" i="1"/>
  <c r="AM26" i="1"/>
  <c r="AN26" i="1"/>
  <c r="AO26" i="1"/>
  <c r="AM27" i="1"/>
  <c r="AN27" i="1"/>
  <c r="AO27" i="1"/>
  <c r="AM28" i="1"/>
  <c r="AN28" i="1"/>
  <c r="AO28" i="1"/>
  <c r="AM29" i="1"/>
  <c r="AN29" i="1"/>
  <c r="AO29" i="1"/>
  <c r="AM30" i="1"/>
  <c r="AN30" i="1"/>
  <c r="AO30" i="1"/>
  <c r="AM31" i="1"/>
  <c r="AN31" i="1"/>
  <c r="AO31" i="1"/>
  <c r="AM32" i="1"/>
  <c r="AN32" i="1"/>
  <c r="AO32" i="1"/>
  <c r="AM33" i="1"/>
  <c r="AN33" i="1"/>
  <c r="AO33" i="1"/>
  <c r="AM34" i="1"/>
  <c r="AN34" i="1"/>
  <c r="AO34" i="1"/>
  <c r="AM35" i="1"/>
  <c r="AN35" i="1"/>
  <c r="AO35" i="1"/>
  <c r="AM36" i="1"/>
  <c r="AN36" i="1"/>
  <c r="AO36" i="1"/>
  <c r="AM37" i="1"/>
  <c r="AN37" i="1"/>
  <c r="AO37" i="1"/>
  <c r="AM38" i="1"/>
  <c r="AN38" i="1"/>
  <c r="AO38" i="1"/>
  <c r="AM39" i="1"/>
  <c r="AN39" i="1"/>
  <c r="AO39" i="1"/>
  <c r="AM40" i="1"/>
  <c r="AN40" i="1"/>
  <c r="AO40" i="1"/>
  <c r="AM41" i="1"/>
  <c r="AN41" i="1"/>
  <c r="AO41" i="1"/>
  <c r="AM42" i="1"/>
  <c r="AN42" i="1"/>
  <c r="AO42" i="1"/>
  <c r="AM43" i="1"/>
  <c r="AN43" i="1"/>
  <c r="AO43" i="1"/>
  <c r="AM44" i="1"/>
  <c r="AN44" i="1"/>
  <c r="AO44" i="1"/>
  <c r="AM45" i="1"/>
  <c r="AN45" i="1"/>
  <c r="AO45" i="1"/>
  <c r="AM46" i="1"/>
  <c r="AN46" i="1"/>
  <c r="AO46" i="1"/>
  <c r="AM47" i="1"/>
  <c r="AN47" i="1"/>
  <c r="AO47" i="1"/>
  <c r="AM48" i="1"/>
  <c r="AN48" i="1"/>
  <c r="AO48" i="1"/>
  <c r="AM49" i="1"/>
  <c r="AN49" i="1"/>
  <c r="AO49" i="1"/>
  <c r="AM50" i="1"/>
  <c r="AN50" i="1"/>
  <c r="AO50" i="1"/>
  <c r="AM51" i="1"/>
  <c r="AN51" i="1"/>
  <c r="AO51" i="1"/>
  <c r="AM52" i="1"/>
  <c r="AN52" i="1"/>
  <c r="AO52" i="1"/>
  <c r="AM53" i="1"/>
  <c r="AN53" i="1"/>
  <c r="AO53" i="1"/>
  <c r="AM54" i="1"/>
  <c r="AN54" i="1"/>
  <c r="AO54" i="1"/>
  <c r="AM55" i="1"/>
  <c r="AN55" i="1"/>
  <c r="AO55" i="1"/>
  <c r="AM56" i="1"/>
  <c r="AN56" i="1"/>
  <c r="AO56" i="1"/>
  <c r="AM57" i="1"/>
  <c r="AN57" i="1"/>
  <c r="AO57" i="1"/>
  <c r="AM58" i="1"/>
  <c r="AN58" i="1"/>
  <c r="AO58" i="1"/>
  <c r="AM59" i="1"/>
  <c r="AN59" i="1"/>
  <c r="AO59" i="1"/>
  <c r="AM60" i="1"/>
  <c r="AN60" i="1"/>
  <c r="AO60" i="1"/>
  <c r="AM61" i="1"/>
  <c r="AN61" i="1"/>
  <c r="AO61" i="1"/>
  <c r="AM62" i="1"/>
  <c r="AN62" i="1"/>
  <c r="AO62" i="1"/>
  <c r="AM63" i="1"/>
  <c r="AN63" i="1"/>
  <c r="AO63" i="1"/>
  <c r="AM64" i="1"/>
  <c r="AN64" i="1"/>
  <c r="AO64" i="1"/>
  <c r="AM65" i="1"/>
  <c r="AN65" i="1"/>
  <c r="AO65" i="1"/>
  <c r="AM66" i="1"/>
  <c r="AN66" i="1"/>
  <c r="AO66" i="1"/>
  <c r="AM67" i="1"/>
  <c r="AN67" i="1"/>
  <c r="AO67" i="1"/>
  <c r="AM68" i="1"/>
  <c r="AN68" i="1"/>
  <c r="AO68" i="1"/>
  <c r="AM69" i="1"/>
  <c r="AN69" i="1"/>
  <c r="AO69" i="1"/>
  <c r="AM70" i="1"/>
  <c r="AN70" i="1"/>
  <c r="AO70" i="1"/>
  <c r="AM71" i="1"/>
  <c r="AN71" i="1"/>
  <c r="AO71" i="1"/>
  <c r="AM72" i="1"/>
  <c r="AN72" i="1"/>
  <c r="AO72" i="1"/>
  <c r="AM73" i="1"/>
  <c r="AN73" i="1"/>
  <c r="AO73" i="1"/>
  <c r="AM74" i="1"/>
  <c r="AN74" i="1"/>
  <c r="AO74" i="1"/>
  <c r="AM75" i="1"/>
  <c r="AN75" i="1"/>
  <c r="AO75" i="1"/>
  <c r="AM76" i="1"/>
  <c r="AN76" i="1"/>
  <c r="AO76" i="1"/>
  <c r="AM77" i="1"/>
  <c r="AN77" i="1"/>
  <c r="AO77" i="1"/>
  <c r="AM78" i="1"/>
  <c r="AN78" i="1"/>
  <c r="AO78" i="1"/>
  <c r="AM79" i="1"/>
  <c r="AN79" i="1"/>
  <c r="AO79" i="1"/>
  <c r="AM80" i="1"/>
  <c r="AN80" i="1"/>
  <c r="AO80" i="1"/>
  <c r="AM81" i="1"/>
  <c r="AN81" i="1"/>
  <c r="AO81" i="1"/>
  <c r="AM82" i="1"/>
  <c r="AN82" i="1"/>
  <c r="AO82" i="1"/>
  <c r="AM83" i="1"/>
  <c r="AN83" i="1"/>
  <c r="AO83" i="1"/>
  <c r="AM84" i="1"/>
  <c r="AN84" i="1"/>
  <c r="AO84" i="1"/>
  <c r="AM85" i="1"/>
  <c r="AN85" i="1"/>
  <c r="AO85" i="1"/>
  <c r="AM86" i="1"/>
  <c r="AN86" i="1"/>
  <c r="AO86" i="1"/>
  <c r="AM87" i="1"/>
  <c r="AN87" i="1"/>
  <c r="AO87" i="1"/>
  <c r="AM88" i="1"/>
  <c r="AN88" i="1"/>
  <c r="AO88" i="1"/>
  <c r="AM89" i="1"/>
  <c r="AN89" i="1"/>
  <c r="AO89" i="1"/>
  <c r="AM90" i="1"/>
  <c r="AN90" i="1"/>
  <c r="AO90" i="1"/>
  <c r="AM91" i="1"/>
  <c r="AN91" i="1"/>
  <c r="AO91" i="1"/>
  <c r="AM92" i="1"/>
  <c r="AN92" i="1"/>
  <c r="AO92" i="1"/>
  <c r="AM93" i="1"/>
  <c r="AN93" i="1"/>
  <c r="AO93" i="1"/>
  <c r="AM94" i="1"/>
  <c r="AN94" i="1"/>
  <c r="AO94" i="1"/>
  <c r="AM95" i="1"/>
  <c r="AN95" i="1"/>
  <c r="AO95" i="1"/>
  <c r="AM96" i="1"/>
  <c r="AN96" i="1"/>
  <c r="AO96" i="1"/>
  <c r="AM97" i="1"/>
  <c r="AN97" i="1"/>
  <c r="AO97" i="1"/>
  <c r="AM98" i="1"/>
  <c r="AN98" i="1"/>
  <c r="AO98" i="1"/>
  <c r="AM99" i="1"/>
  <c r="AN99" i="1"/>
  <c r="AO99" i="1"/>
  <c r="AM100" i="1"/>
  <c r="AN100" i="1"/>
  <c r="AO100" i="1"/>
  <c r="AM101" i="1"/>
  <c r="AN101" i="1"/>
  <c r="AO101" i="1"/>
  <c r="AM102" i="1"/>
  <c r="AN102" i="1"/>
  <c r="AO102" i="1"/>
  <c r="AM103" i="1"/>
  <c r="AN103" i="1"/>
  <c r="AO103" i="1"/>
  <c r="AM104" i="1"/>
  <c r="AN104" i="1"/>
  <c r="AO104" i="1"/>
  <c r="AM105" i="1"/>
  <c r="AN105" i="1"/>
  <c r="AO105" i="1"/>
  <c r="AM106" i="1"/>
  <c r="AN106" i="1"/>
  <c r="AO106" i="1"/>
  <c r="AM107" i="1"/>
  <c r="AN107" i="1"/>
  <c r="AO107" i="1"/>
  <c r="AM108" i="1"/>
  <c r="AN108" i="1"/>
  <c r="AO108" i="1"/>
  <c r="AM109" i="1"/>
  <c r="AN109" i="1"/>
  <c r="AO109" i="1"/>
  <c r="AM110" i="1"/>
  <c r="AN110" i="1"/>
  <c r="AO110" i="1"/>
  <c r="AM111" i="1"/>
  <c r="AN111" i="1"/>
  <c r="AO111" i="1"/>
  <c r="AM112" i="1"/>
  <c r="AN112" i="1"/>
  <c r="AO112" i="1"/>
  <c r="AM113" i="1"/>
  <c r="AN113" i="1"/>
  <c r="AO113" i="1"/>
  <c r="AM114" i="1"/>
  <c r="AN114" i="1"/>
  <c r="AO114" i="1"/>
  <c r="AM115" i="1"/>
  <c r="AN115" i="1"/>
  <c r="AO115" i="1"/>
  <c r="AM116" i="1"/>
  <c r="AN116" i="1"/>
  <c r="AO116" i="1"/>
  <c r="AM117" i="1"/>
  <c r="AN117" i="1"/>
  <c r="AO117" i="1"/>
  <c r="AM118" i="1"/>
  <c r="AN118" i="1"/>
  <c r="AO118" i="1"/>
  <c r="AM119" i="1"/>
  <c r="AN119" i="1"/>
  <c r="AO119" i="1"/>
  <c r="AM120" i="1"/>
  <c r="AN120" i="1"/>
  <c r="AO120" i="1"/>
  <c r="AM121" i="1"/>
  <c r="AN121" i="1"/>
  <c r="AO121" i="1"/>
  <c r="AM122" i="1"/>
  <c r="AN122" i="1"/>
  <c r="AO122" i="1"/>
  <c r="AM123" i="1"/>
  <c r="AN123" i="1"/>
  <c r="AO123" i="1"/>
  <c r="AM124" i="1"/>
  <c r="AN124" i="1"/>
  <c r="AO124" i="1"/>
  <c r="AM125" i="1"/>
  <c r="AN125" i="1"/>
  <c r="AO125" i="1"/>
  <c r="AM126" i="1"/>
  <c r="AN126" i="1"/>
  <c r="AO126" i="1"/>
  <c r="AM127" i="1"/>
  <c r="AN127" i="1"/>
  <c r="AO127" i="1"/>
  <c r="AM128" i="1"/>
  <c r="AN128" i="1"/>
  <c r="AO128" i="1"/>
  <c r="AM129" i="1"/>
  <c r="AN129" i="1"/>
  <c r="AO129" i="1"/>
  <c r="AM130" i="1"/>
  <c r="AN130" i="1"/>
  <c r="AO130" i="1"/>
  <c r="AM131" i="1"/>
  <c r="AN131" i="1"/>
  <c r="AO131" i="1"/>
  <c r="AM132" i="1"/>
  <c r="AN132" i="1"/>
  <c r="AO132" i="1"/>
  <c r="AM133" i="1"/>
  <c r="AN133" i="1"/>
  <c r="AO133" i="1"/>
  <c r="AM134" i="1"/>
  <c r="AN134" i="1"/>
  <c r="AO134" i="1"/>
  <c r="AM135" i="1"/>
  <c r="AN135" i="1"/>
  <c r="AO135" i="1"/>
  <c r="AM136" i="1"/>
  <c r="AN136" i="1"/>
  <c r="AO136" i="1"/>
  <c r="AM137" i="1"/>
  <c r="AN137" i="1"/>
  <c r="AO137" i="1"/>
  <c r="AM138" i="1"/>
  <c r="AN138" i="1"/>
  <c r="AO138" i="1"/>
  <c r="AM139" i="1"/>
  <c r="AN139" i="1"/>
  <c r="AO139" i="1"/>
  <c r="AM140" i="1"/>
  <c r="AN140" i="1"/>
  <c r="AO140" i="1"/>
  <c r="AM141" i="1"/>
  <c r="AN141" i="1"/>
  <c r="AO141" i="1"/>
  <c r="AM142" i="1"/>
  <c r="AN142" i="1"/>
  <c r="AO142" i="1"/>
  <c r="AM143" i="1"/>
  <c r="AN143" i="1"/>
  <c r="AO143" i="1"/>
  <c r="AM144" i="1"/>
  <c r="AN144" i="1"/>
  <c r="AO144" i="1"/>
  <c r="AM145" i="1"/>
  <c r="AN145" i="1"/>
  <c r="AO145" i="1"/>
  <c r="AM146" i="1"/>
  <c r="AN146" i="1"/>
  <c r="AO146" i="1"/>
  <c r="AM147" i="1"/>
  <c r="AN147" i="1"/>
  <c r="AO147" i="1"/>
  <c r="AM148" i="1"/>
  <c r="AN148" i="1"/>
  <c r="AO148" i="1"/>
  <c r="AM149" i="1"/>
  <c r="AN149" i="1"/>
  <c r="AO149" i="1"/>
  <c r="AM150" i="1"/>
  <c r="AN150" i="1"/>
  <c r="AO150" i="1"/>
  <c r="AM151" i="1"/>
  <c r="AN151" i="1"/>
  <c r="AO151" i="1"/>
  <c r="AM152" i="1"/>
  <c r="AN152" i="1"/>
  <c r="AO152" i="1"/>
  <c r="AM153" i="1"/>
  <c r="AN153" i="1"/>
  <c r="AO153" i="1"/>
  <c r="AM154" i="1"/>
  <c r="AN154" i="1"/>
  <c r="AO154" i="1"/>
  <c r="AM155" i="1"/>
  <c r="AN155" i="1"/>
  <c r="AO155" i="1"/>
  <c r="AM156" i="1"/>
  <c r="AN156" i="1"/>
  <c r="AO156" i="1"/>
  <c r="AM157" i="1"/>
  <c r="AN157" i="1"/>
  <c r="AO157" i="1"/>
  <c r="AM158" i="1"/>
  <c r="AN158" i="1"/>
  <c r="AO158" i="1"/>
  <c r="AM159" i="1"/>
  <c r="AN159" i="1"/>
  <c r="AO159" i="1"/>
  <c r="AM160" i="1"/>
  <c r="AN160" i="1"/>
  <c r="AO160" i="1"/>
  <c r="AM161" i="1"/>
  <c r="AN161" i="1"/>
  <c r="AO161" i="1"/>
  <c r="AM162" i="1"/>
  <c r="AN162" i="1"/>
  <c r="AO162" i="1"/>
  <c r="AM163" i="1"/>
  <c r="AN163" i="1"/>
  <c r="AO163" i="1"/>
  <c r="AM164" i="1"/>
  <c r="AN164" i="1"/>
  <c r="AO164" i="1"/>
  <c r="AM165" i="1"/>
  <c r="AN165" i="1"/>
  <c r="AO165" i="1"/>
  <c r="AM166" i="1"/>
  <c r="AN166" i="1"/>
  <c r="AO166" i="1"/>
  <c r="AM167" i="1"/>
  <c r="AN167" i="1"/>
  <c r="AO167" i="1"/>
  <c r="AM168" i="1"/>
  <c r="AN168" i="1"/>
  <c r="AO168" i="1"/>
  <c r="AM169" i="1"/>
  <c r="AN169" i="1"/>
  <c r="AO169" i="1"/>
  <c r="AM170" i="1"/>
  <c r="AN170" i="1"/>
  <c r="AO170" i="1"/>
  <c r="AM171" i="1"/>
  <c r="AN171" i="1"/>
  <c r="AO171" i="1"/>
  <c r="AM172" i="1"/>
  <c r="AN172" i="1"/>
  <c r="AO172" i="1"/>
  <c r="AM173" i="1"/>
  <c r="AN173" i="1"/>
  <c r="AO173" i="1"/>
  <c r="AM174" i="1"/>
  <c r="AN174" i="1"/>
  <c r="AO174" i="1"/>
  <c r="AM176" i="1"/>
  <c r="AN176" i="1"/>
  <c r="AO176" i="1"/>
  <c r="AM177" i="1"/>
  <c r="AN177" i="1"/>
  <c r="AO177" i="1"/>
  <c r="AM178" i="1"/>
  <c r="AN178" i="1"/>
  <c r="AO178" i="1"/>
  <c r="AM179" i="1"/>
  <c r="AN179" i="1"/>
  <c r="AO179" i="1"/>
  <c r="AM180" i="1"/>
  <c r="AN180" i="1"/>
  <c r="AO180" i="1"/>
  <c r="AM181" i="1"/>
  <c r="AN181" i="1"/>
  <c r="AO181" i="1"/>
  <c r="AM182" i="1"/>
  <c r="AN182" i="1"/>
  <c r="AO182" i="1"/>
  <c r="AM183" i="1"/>
  <c r="AN183" i="1"/>
  <c r="AO183" i="1"/>
  <c r="AM184" i="1"/>
  <c r="AN184" i="1"/>
  <c r="AO184" i="1"/>
  <c r="AM185" i="1"/>
  <c r="AN185" i="1"/>
  <c r="AO185" i="1"/>
  <c r="AM186" i="1"/>
  <c r="AN186" i="1"/>
  <c r="AO186" i="1"/>
  <c r="AM187" i="1"/>
  <c r="AN187" i="1"/>
  <c r="AO187" i="1"/>
  <c r="AM188" i="1"/>
  <c r="AN188" i="1"/>
  <c r="AO188" i="1"/>
  <c r="AM189" i="1"/>
  <c r="AN189" i="1"/>
  <c r="AO189" i="1"/>
  <c r="AM190" i="1"/>
  <c r="AN190" i="1"/>
  <c r="AO190" i="1"/>
  <c r="AM191" i="1"/>
  <c r="AN191" i="1"/>
  <c r="AO191" i="1"/>
  <c r="AM192" i="1"/>
  <c r="AN192" i="1"/>
  <c r="AO192" i="1"/>
  <c r="AM193" i="1"/>
  <c r="AN193" i="1"/>
  <c r="AO193" i="1"/>
  <c r="AM194" i="1"/>
  <c r="AN194" i="1"/>
  <c r="AO194" i="1"/>
  <c r="AM195" i="1"/>
  <c r="AN195" i="1"/>
  <c r="AO195" i="1"/>
  <c r="AM196" i="1"/>
  <c r="AN196" i="1"/>
  <c r="AO196" i="1"/>
  <c r="AM197" i="1"/>
  <c r="AN197" i="1"/>
  <c r="AO197" i="1"/>
  <c r="AM198" i="1"/>
  <c r="AN198" i="1"/>
  <c r="AO198" i="1"/>
  <c r="AM199" i="1"/>
  <c r="AN199" i="1"/>
  <c r="AO199" i="1"/>
  <c r="AM201" i="1"/>
  <c r="AN201" i="1"/>
  <c r="AO201" i="1"/>
  <c r="AM202" i="1"/>
  <c r="AN202" i="1"/>
  <c r="AO202" i="1"/>
  <c r="AM203" i="1"/>
  <c r="AN203" i="1"/>
  <c r="AO203" i="1"/>
  <c r="AM204" i="1"/>
  <c r="AN204" i="1"/>
  <c r="AO204" i="1"/>
  <c r="AM205" i="1"/>
  <c r="AN205" i="1"/>
  <c r="AO205" i="1"/>
  <c r="AM206" i="1"/>
  <c r="AN206" i="1"/>
  <c r="AO206" i="1"/>
  <c r="AM208" i="1"/>
  <c r="AN208" i="1"/>
  <c r="AO208" i="1"/>
  <c r="AM209" i="1"/>
  <c r="AN209" i="1"/>
  <c r="AO209" i="1"/>
  <c r="AM210" i="1"/>
  <c r="AN210" i="1"/>
  <c r="AO210" i="1"/>
  <c r="AM211" i="1"/>
  <c r="AN211" i="1"/>
  <c r="AO211" i="1"/>
  <c r="AM212" i="1"/>
  <c r="AN212" i="1"/>
  <c r="AO212" i="1"/>
  <c r="AM213" i="1"/>
  <c r="AN213" i="1"/>
  <c r="AO213" i="1"/>
  <c r="AM214" i="1"/>
  <c r="AN214" i="1"/>
  <c r="AO214" i="1"/>
  <c r="AM216" i="1"/>
  <c r="AN216" i="1"/>
  <c r="AO216" i="1"/>
  <c r="AM217" i="1"/>
  <c r="AN217" i="1"/>
  <c r="AO217" i="1"/>
  <c r="AM218" i="1"/>
  <c r="AN218" i="1"/>
  <c r="AO218" i="1"/>
  <c r="AM219" i="1"/>
  <c r="AN219" i="1"/>
  <c r="AO219" i="1"/>
  <c r="AM220" i="1"/>
  <c r="AN220" i="1"/>
  <c r="AO220" i="1"/>
  <c r="AM221" i="1"/>
  <c r="AN221" i="1"/>
  <c r="AO221" i="1"/>
  <c r="AM223" i="1"/>
  <c r="AN223" i="1"/>
  <c r="AO223" i="1"/>
  <c r="AM224" i="1"/>
  <c r="AN224" i="1"/>
  <c r="AO224" i="1"/>
  <c r="AM225" i="1"/>
  <c r="AN225" i="1"/>
  <c r="AO225" i="1"/>
  <c r="AM226" i="1"/>
  <c r="AN226" i="1"/>
  <c r="AO226" i="1"/>
  <c r="AM227" i="1"/>
  <c r="AN227" i="1"/>
  <c r="AO227" i="1"/>
  <c r="AM228" i="1"/>
  <c r="AN228" i="1"/>
  <c r="AO228" i="1"/>
  <c r="AM229" i="1"/>
  <c r="AN229" i="1"/>
  <c r="AO229" i="1"/>
  <c r="AM262" i="1"/>
  <c r="AN262" i="1"/>
  <c r="AO262" i="1"/>
  <c r="AM263" i="1"/>
  <c r="AN263" i="1"/>
  <c r="AO263" i="1"/>
  <c r="AM264" i="1"/>
  <c r="AN264" i="1"/>
  <c r="AO264" i="1"/>
  <c r="AM265" i="1"/>
  <c r="AN265" i="1"/>
  <c r="AO265" i="1"/>
  <c r="AM266" i="1"/>
  <c r="AN266" i="1"/>
  <c r="AO266" i="1"/>
  <c r="AM267" i="1"/>
  <c r="AN267" i="1"/>
  <c r="AO267" i="1"/>
  <c r="AM268" i="1"/>
  <c r="AN268" i="1"/>
  <c r="AO268" i="1"/>
  <c r="AM269" i="1"/>
  <c r="AN269" i="1"/>
  <c r="AO269" i="1"/>
  <c r="AM270" i="1"/>
  <c r="AN270" i="1"/>
  <c r="AO270" i="1"/>
  <c r="AM271" i="1"/>
  <c r="AN271" i="1"/>
  <c r="AO271" i="1"/>
  <c r="AM272" i="1"/>
  <c r="AN272" i="1"/>
  <c r="AO272" i="1"/>
  <c r="AM273" i="1"/>
  <c r="AN273" i="1"/>
  <c r="AO273" i="1"/>
  <c r="AM274" i="1"/>
  <c r="AN274" i="1"/>
  <c r="AO274" i="1"/>
  <c r="AM275" i="1"/>
  <c r="AN275" i="1"/>
  <c r="AO275" i="1"/>
  <c r="AM276" i="1"/>
  <c r="AN276" i="1"/>
  <c r="AO276" i="1"/>
  <c r="AM277" i="1"/>
  <c r="AN277" i="1"/>
  <c r="AO277" i="1"/>
  <c r="AM278" i="1"/>
  <c r="AN278" i="1"/>
  <c r="AO278" i="1"/>
  <c r="AM279" i="1"/>
  <c r="AN279" i="1"/>
  <c r="AO279" i="1"/>
  <c r="AM280" i="1"/>
  <c r="AN280" i="1"/>
  <c r="AO280" i="1"/>
  <c r="AM281" i="1"/>
  <c r="AN281" i="1"/>
  <c r="AO281" i="1"/>
  <c r="AM282" i="1"/>
  <c r="AN282" i="1"/>
  <c r="AO282" i="1"/>
  <c r="AM283" i="1"/>
  <c r="AN283" i="1"/>
  <c r="AO283" i="1"/>
  <c r="AM284" i="1"/>
  <c r="AN284" i="1"/>
  <c r="AO284" i="1"/>
  <c r="AM285" i="1"/>
  <c r="AN285" i="1"/>
  <c r="AO285" i="1"/>
  <c r="AN286" i="1"/>
  <c r="AO286" i="1"/>
  <c r="AM287" i="1"/>
  <c r="AN287" i="1"/>
  <c r="AO287" i="1"/>
  <c r="AM288" i="1"/>
  <c r="AN288" i="1"/>
  <c r="AO288" i="1"/>
  <c r="AM289" i="1"/>
  <c r="AN289" i="1"/>
  <c r="AO289" i="1"/>
  <c r="AM290" i="1"/>
  <c r="AN290" i="1"/>
  <c r="AO290" i="1"/>
  <c r="AM291" i="1"/>
  <c r="AN291" i="1"/>
  <c r="AO291" i="1"/>
  <c r="AM292" i="1"/>
  <c r="AN292" i="1"/>
  <c r="AO292" i="1"/>
  <c r="AM293" i="1"/>
  <c r="AN293" i="1"/>
  <c r="AO293" i="1"/>
  <c r="AN6" i="1"/>
  <c r="AO6" i="1"/>
  <c r="C240" i="1"/>
  <c r="C272" i="1" s="1"/>
  <c r="C304" i="1" s="1"/>
  <c r="C336" i="1" s="1"/>
  <c r="C368" i="1" s="1"/>
  <c r="C400" i="1" s="1"/>
  <c r="C432" i="1" s="1"/>
  <c r="C364" i="1"/>
  <c r="C396" i="1" s="1"/>
  <c r="C428" i="1"/>
  <c r="A42" i="1"/>
  <c r="A40" i="1"/>
  <c r="B72" i="1"/>
  <c r="B104" i="1" s="1"/>
  <c r="A104" i="1" s="1"/>
  <c r="B70" i="1"/>
  <c r="A67" i="1"/>
  <c r="C221" i="1"/>
  <c r="C253" i="1" s="1"/>
  <c r="C285" i="1" s="1"/>
  <c r="C317" i="1" s="1"/>
  <c r="C349" i="1" s="1"/>
  <c r="C381" i="1" s="1"/>
  <c r="C413" i="1" s="1"/>
  <c r="C445" i="1"/>
  <c r="C217" i="1"/>
  <c r="C249" i="1" s="1"/>
  <c r="C281" i="1" s="1"/>
  <c r="C313" i="1" s="1"/>
  <c r="C345" i="1" s="1"/>
  <c r="C377" i="1" s="1"/>
  <c r="C409" i="1" s="1"/>
  <c r="C441" i="1"/>
  <c r="C213" i="1"/>
  <c r="C245" i="1" s="1"/>
  <c r="C277" i="1" s="1"/>
  <c r="C309" i="1" s="1"/>
  <c r="C341" i="1" s="1"/>
  <c r="C373" i="1" s="1"/>
  <c r="C405" i="1" s="1"/>
  <c r="C437" i="1" s="1"/>
  <c r="C209" i="1"/>
  <c r="C241" i="1" s="1"/>
  <c r="C273" i="1" s="1"/>
  <c r="C305" i="1" s="1"/>
  <c r="C337" i="1" s="1"/>
  <c r="C369" i="1"/>
  <c r="C401" i="1" s="1"/>
  <c r="C433" i="1"/>
  <c r="C223" i="1"/>
  <c r="C219" i="1"/>
  <c r="C251" i="1" s="1"/>
  <c r="C283" i="1" s="1"/>
  <c r="C315" i="1" s="1"/>
  <c r="C347" i="1" s="1"/>
  <c r="C379" i="1"/>
  <c r="C411" i="1" s="1"/>
  <c r="C443" i="1" s="1"/>
  <c r="C215" i="1"/>
  <c r="C247" i="1" s="1"/>
  <c r="C279" i="1" s="1"/>
  <c r="C311" i="1" s="1"/>
  <c r="C343" i="1" s="1"/>
  <c r="C375" i="1" s="1"/>
  <c r="C407" i="1" s="1"/>
  <c r="C439" i="1" s="1"/>
  <c r="A99" i="1"/>
  <c r="B95" i="1"/>
  <c r="A95" i="1"/>
  <c r="B91" i="1"/>
  <c r="B123" i="1" s="1"/>
  <c r="B87" i="1"/>
  <c r="B83" i="1"/>
  <c r="A72" i="1"/>
  <c r="A97" i="1"/>
  <c r="B89" i="1"/>
  <c r="B81" i="1"/>
  <c r="B111" i="1"/>
  <c r="A87" i="1"/>
  <c r="B119" i="1"/>
  <c r="B73" i="1"/>
  <c r="AA14" i="6"/>
  <c r="AA12" i="6"/>
  <c r="B133" i="1"/>
  <c r="B77" i="1"/>
  <c r="B127" i="1"/>
  <c r="B85" i="1"/>
  <c r="B136" i="1"/>
  <c r="A69" i="1"/>
  <c r="B94" i="1"/>
  <c r="B86" i="1"/>
  <c r="B118" i="1" s="1"/>
  <c r="A118" i="1" s="1"/>
  <c r="B78" i="1"/>
  <c r="A89" i="1"/>
  <c r="B121" i="1"/>
  <c r="A86" i="1"/>
  <c r="A64" i="1"/>
  <c r="B96" i="1"/>
  <c r="B88" i="1"/>
  <c r="A48" i="1"/>
  <c r="B80" i="1"/>
  <c r="B112" i="1" s="1"/>
  <c r="B144" i="1" s="1"/>
  <c r="A44" i="1"/>
  <c r="B76" i="1"/>
  <c r="A90" i="1"/>
  <c r="B122" i="1"/>
  <c r="B154" i="1" s="1"/>
  <c r="B82" i="1"/>
  <c r="B98" i="1"/>
  <c r="A58" i="1"/>
  <c r="A78" i="1"/>
  <c r="B110" i="1"/>
  <c r="B117" i="1"/>
  <c r="A85" i="1"/>
  <c r="A129" i="1"/>
  <c r="B161" i="1"/>
  <c r="B193" i="1" s="1"/>
  <c r="B159" i="1"/>
  <c r="A127" i="1"/>
  <c r="B126" i="1"/>
  <c r="A94" i="1"/>
  <c r="A96" i="1"/>
  <c r="B128" i="1"/>
  <c r="A122" i="1"/>
  <c r="A76" i="1"/>
  <c r="B108" i="1"/>
  <c r="A82" i="1"/>
  <c r="B114" i="1"/>
  <c r="A121" i="1"/>
  <c r="B153" i="1"/>
  <c r="B150" i="1"/>
  <c r="A80" i="1"/>
  <c r="A98" i="1"/>
  <c r="B130" i="1"/>
  <c r="B158" i="1"/>
  <c r="A126" i="1"/>
  <c r="B191" i="1"/>
  <c r="A159" i="1"/>
  <c r="A161" i="1"/>
  <c r="A154" i="1"/>
  <c r="B186" i="1"/>
  <c r="A130" i="1"/>
  <c r="B162" i="1"/>
  <c r="A153" i="1"/>
  <c r="B185" i="1"/>
  <c r="B217" i="1" s="1"/>
  <c r="A108" i="1"/>
  <c r="B140" i="1"/>
  <c r="A140" i="1" s="1"/>
  <c r="B160" i="1"/>
  <c r="A128" i="1"/>
  <c r="A114" i="1"/>
  <c r="B146" i="1"/>
  <c r="B178" i="1" s="1"/>
  <c r="B223" i="1"/>
  <c r="A158" i="1"/>
  <c r="B190" i="1"/>
  <c r="B172" i="1"/>
  <c r="A185" i="1"/>
  <c r="A146" i="1"/>
  <c r="B194" i="1"/>
  <c r="A194" i="1" s="1"/>
  <c r="A162" i="1"/>
  <c r="B255" i="1"/>
  <c r="B226" i="1"/>
  <c r="A226" i="1" s="1"/>
  <c r="B204" i="1"/>
  <c r="A204" i="1" s="1"/>
  <c r="A172" i="1"/>
  <c r="B287" i="1"/>
  <c r="B319" i="1" s="1"/>
  <c r="B258" i="1"/>
  <c r="A258" i="1"/>
  <c r="B290" i="1"/>
  <c r="B351" i="1"/>
  <c r="B383" i="1"/>
  <c r="AA28" i="6"/>
  <c r="AA23" i="6"/>
  <c r="O12" i="6"/>
  <c r="AB12" i="6"/>
  <c r="U23" i="6"/>
  <c r="AA34" i="6"/>
  <c r="F14" i="6"/>
  <c r="V14" i="6"/>
  <c r="K34" i="6"/>
  <c r="Z34" i="6"/>
  <c r="X34" i="6"/>
  <c r="O34" i="6"/>
  <c r="G34" i="6"/>
  <c r="F34" i="6"/>
  <c r="T34" i="6"/>
  <c r="L34" i="6"/>
  <c r="N25" i="6"/>
  <c r="S25" i="6"/>
  <c r="L12" i="6"/>
  <c r="Z12" i="6"/>
  <c r="E14" i="6"/>
  <c r="U14" i="6"/>
  <c r="W23" i="6"/>
  <c r="O23" i="6"/>
  <c r="G23" i="6"/>
  <c r="V23" i="6"/>
  <c r="N23" i="6"/>
  <c r="F23" i="6"/>
  <c r="T23" i="6"/>
  <c r="L23" i="6"/>
  <c r="AB23" i="6"/>
  <c r="S23" i="6"/>
  <c r="K23" i="6"/>
  <c r="Z23" i="6"/>
  <c r="R23" i="6"/>
  <c r="J23" i="6"/>
  <c r="Y23" i="6"/>
  <c r="Q23" i="6"/>
  <c r="I23" i="6"/>
  <c r="X23" i="6"/>
  <c r="P23" i="6"/>
  <c r="H23" i="6"/>
  <c r="T28" i="6"/>
  <c r="L28" i="6"/>
  <c r="AB28" i="6"/>
  <c r="S28" i="6"/>
  <c r="K28" i="6"/>
  <c r="Y28" i="6"/>
  <c r="Q28" i="6"/>
  <c r="I28" i="6"/>
  <c r="X28" i="6"/>
  <c r="P28" i="6"/>
  <c r="H28" i="6"/>
  <c r="W28" i="6"/>
  <c r="O28" i="6"/>
  <c r="G28" i="6"/>
  <c r="V28" i="6"/>
  <c r="N28" i="6"/>
  <c r="F28" i="6"/>
  <c r="U28" i="6"/>
  <c r="M28" i="6"/>
  <c r="E28" i="6"/>
  <c r="Q12" i="6"/>
  <c r="K14" i="6"/>
  <c r="Z14" i="6"/>
  <c r="R14" i="6"/>
  <c r="J14" i="6"/>
  <c r="Y14" i="6"/>
  <c r="Q14" i="6"/>
  <c r="I14" i="6"/>
  <c r="X14" i="6"/>
  <c r="P14" i="6"/>
  <c r="H14" i="6"/>
  <c r="W14" i="6"/>
  <c r="O14" i="6"/>
  <c r="G14" i="6"/>
  <c r="R12" i="6"/>
  <c r="L14" i="6"/>
  <c r="G12" i="6"/>
  <c r="M14" i="6"/>
  <c r="X12" i="6"/>
  <c r="P12" i="6"/>
  <c r="H12" i="6"/>
  <c r="V12" i="6"/>
  <c r="N12" i="6"/>
  <c r="F12" i="6"/>
  <c r="U12" i="6"/>
  <c r="M12" i="6"/>
  <c r="E12" i="6"/>
  <c r="I12" i="6"/>
  <c r="T12" i="6"/>
  <c r="N14" i="6"/>
  <c r="J12" i="6"/>
  <c r="W12" i="6"/>
  <c r="S14" i="6"/>
  <c r="J28" i="6"/>
  <c r="K12" i="6"/>
  <c r="Y12" i="6"/>
  <c r="T14" i="6"/>
  <c r="E23" i="6"/>
  <c r="R28" i="6"/>
  <c r="I34" i="6"/>
  <c r="A144" i="1" l="1"/>
  <c r="B176" i="1"/>
  <c r="A81" i="1"/>
  <c r="B113" i="1"/>
  <c r="B120" i="1"/>
  <c r="A88" i="1"/>
  <c r="A290" i="1"/>
  <c r="B322" i="1"/>
  <c r="B105" i="1"/>
  <c r="A73" i="1"/>
  <c r="B210" i="1"/>
  <c r="A178" i="1"/>
  <c r="B143" i="1"/>
  <c r="A111" i="1"/>
  <c r="A91" i="1"/>
  <c r="B415" i="1"/>
  <c r="A112" i="1"/>
  <c r="B106" i="1"/>
  <c r="A74" i="1"/>
  <c r="B236" i="1"/>
  <c r="B192" i="1"/>
  <c r="A160" i="1"/>
  <c r="A133" i="1"/>
  <c r="B165" i="1"/>
  <c r="B102" i="1"/>
  <c r="A70" i="1"/>
  <c r="A68" i="1"/>
  <c r="B100" i="1"/>
  <c r="A83" i="1"/>
  <c r="B115" i="1"/>
  <c r="B142" i="1"/>
  <c r="A110" i="1"/>
  <c r="A119" i="1"/>
  <c r="B151" i="1"/>
  <c r="B218" i="1"/>
  <c r="A186" i="1"/>
  <c r="B168" i="1"/>
  <c r="A136" i="1"/>
  <c r="A123" i="1"/>
  <c r="B155" i="1"/>
  <c r="B222" i="1"/>
  <c r="A190" i="1"/>
  <c r="A193" i="1"/>
  <c r="B225" i="1"/>
  <c r="B163" i="1"/>
  <c r="A131" i="1"/>
  <c r="A52" i="1"/>
  <c r="B84" i="1"/>
  <c r="B182" i="1"/>
  <c r="A150" i="1"/>
  <c r="B149" i="1"/>
  <c r="A117" i="1"/>
  <c r="C255" i="1"/>
  <c r="A223" i="1"/>
  <c r="A61" i="1"/>
  <c r="B93" i="1"/>
  <c r="A39" i="1"/>
  <c r="B71" i="1"/>
  <c r="A60" i="1"/>
  <c r="B92" i="1"/>
  <c r="A43" i="1"/>
  <c r="B75" i="1"/>
  <c r="R34" i="6"/>
  <c r="Y34" i="6"/>
  <c r="B249" i="1"/>
  <c r="A217" i="1"/>
  <c r="A77" i="1"/>
  <c r="B109" i="1"/>
  <c r="AB25" i="6"/>
  <c r="V25" i="6"/>
  <c r="L25" i="6"/>
  <c r="H25" i="6"/>
  <c r="E34" i="6"/>
  <c r="W34" i="6"/>
  <c r="S34" i="6"/>
  <c r="W25" i="6"/>
  <c r="T25" i="6"/>
  <c r="P25" i="6"/>
  <c r="M34" i="6"/>
  <c r="H34" i="6"/>
  <c r="AB34" i="6"/>
  <c r="Q34" i="6"/>
  <c r="J25" i="6"/>
  <c r="E25" i="6"/>
  <c r="X25" i="6"/>
  <c r="U34" i="6"/>
  <c r="P34" i="6"/>
  <c r="R25" i="6"/>
  <c r="M25" i="6"/>
  <c r="I25" i="6"/>
  <c r="G25" i="6"/>
  <c r="Z25" i="6"/>
  <c r="U25" i="6"/>
  <c r="Q25" i="6"/>
  <c r="N34" i="6"/>
  <c r="J34" i="6"/>
  <c r="O25" i="6"/>
  <c r="K25" i="6"/>
  <c r="F25" i="6"/>
  <c r="Y25" i="6"/>
  <c r="V34" i="6"/>
  <c r="B145" i="1" l="1"/>
  <c r="A113" i="1"/>
  <c r="B134" i="1"/>
  <c r="A102" i="1"/>
  <c r="B257" i="1"/>
  <c r="A225" i="1"/>
  <c r="A115" i="1"/>
  <c r="B147" i="1"/>
  <c r="A106" i="1"/>
  <c r="B138" i="1"/>
  <c r="A109" i="1"/>
  <c r="B141" i="1"/>
  <c r="A218" i="1"/>
  <c r="B250" i="1"/>
  <c r="B447" i="1"/>
  <c r="A210" i="1"/>
  <c r="B242" i="1"/>
  <c r="A176" i="1"/>
  <c r="B208" i="1"/>
  <c r="A168" i="1"/>
  <c r="B200" i="1"/>
  <c r="A75" i="1"/>
  <c r="B107" i="1"/>
  <c r="B124" i="1"/>
  <c r="A92" i="1"/>
  <c r="C287" i="1"/>
  <c r="A255" i="1"/>
  <c r="B183" i="1"/>
  <c r="A151" i="1"/>
  <c r="A192" i="1"/>
  <c r="B224" i="1"/>
  <c r="A182" i="1"/>
  <c r="B214" i="1"/>
  <c r="A165" i="1"/>
  <c r="B197" i="1"/>
  <c r="B254" i="1"/>
  <c r="A222" i="1"/>
  <c r="B132" i="1"/>
  <c r="A100" i="1"/>
  <c r="B125" i="1"/>
  <c r="A93" i="1"/>
  <c r="B195" i="1"/>
  <c r="A163" i="1"/>
  <c r="B175" i="1"/>
  <c r="A143" i="1"/>
  <c r="B281" i="1"/>
  <c r="A249" i="1"/>
  <c r="B181" i="1"/>
  <c r="A149" i="1"/>
  <c r="A84" i="1"/>
  <c r="B116" i="1"/>
  <c r="A155" i="1"/>
  <c r="B187" i="1"/>
  <c r="B268" i="1"/>
  <c r="A236" i="1"/>
  <c r="B137" i="1"/>
  <c r="A105" i="1"/>
  <c r="A120" i="1"/>
  <c r="B152" i="1"/>
  <c r="A71" i="1"/>
  <c r="B103" i="1"/>
  <c r="B174" i="1"/>
  <c r="A142" i="1"/>
  <c r="B354" i="1"/>
  <c r="A322" i="1"/>
  <c r="B219" i="1" l="1"/>
  <c r="A187" i="1"/>
  <c r="B184" i="1"/>
  <c r="A152" i="1"/>
  <c r="B157" i="1"/>
  <c r="A125" i="1"/>
  <c r="B289" i="1"/>
  <c r="A257" i="1"/>
  <c r="A281" i="1"/>
  <c r="B313" i="1"/>
  <c r="C319" i="1"/>
  <c r="A287" i="1"/>
  <c r="A134" i="1"/>
  <c r="B166" i="1"/>
  <c r="B177" i="1"/>
  <c r="A145" i="1"/>
  <c r="B148" i="1"/>
  <c r="A116" i="1"/>
  <c r="B164" i="1"/>
  <c r="A132" i="1"/>
  <c r="B256" i="1"/>
  <c r="A224" i="1"/>
  <c r="B282" i="1"/>
  <c r="A250" i="1"/>
  <c r="A137" i="1"/>
  <c r="B169" i="1"/>
  <c r="A124" i="1"/>
  <c r="B156" i="1"/>
  <c r="B232" i="1"/>
  <c r="A200" i="1"/>
  <c r="B240" i="1"/>
  <c r="A208" i="1"/>
  <c r="B170" i="1"/>
  <c r="A138" i="1"/>
  <c r="A147" i="1"/>
  <c r="B179" i="1"/>
  <c r="B206" i="1"/>
  <c r="A174" i="1"/>
  <c r="B207" i="1"/>
  <c r="A175" i="1"/>
  <c r="B286" i="1"/>
  <c r="A254" i="1"/>
  <c r="A107" i="1"/>
  <c r="B139" i="1"/>
  <c r="B135" i="1"/>
  <c r="A103" i="1"/>
  <c r="A181" i="1"/>
  <c r="B213" i="1"/>
  <c r="A214" i="1"/>
  <c r="B246" i="1"/>
  <c r="B274" i="1"/>
  <c r="A242" i="1"/>
  <c r="A141" i="1"/>
  <c r="B173" i="1"/>
  <c r="B227" i="1"/>
  <c r="A195" i="1"/>
  <c r="B229" i="1"/>
  <c r="A197" i="1"/>
  <c r="A183" i="1"/>
  <c r="B215" i="1"/>
  <c r="B386" i="1"/>
  <c r="A354" i="1"/>
  <c r="A268" i="1"/>
  <c r="B300" i="1"/>
  <c r="B247" i="1" l="1"/>
  <c r="A215" i="1"/>
  <c r="A156" i="1"/>
  <c r="B188" i="1"/>
  <c r="A229" i="1"/>
  <c r="B261" i="1"/>
  <c r="A227" i="1"/>
  <c r="B259" i="1"/>
  <c r="A286" i="1"/>
  <c r="B318" i="1"/>
  <c r="B202" i="1"/>
  <c r="A170" i="1"/>
  <c r="B264" i="1"/>
  <c r="A232" i="1"/>
  <c r="A169" i="1"/>
  <c r="B201" i="1"/>
  <c r="C351" i="1"/>
  <c r="A319" i="1"/>
  <c r="A157" i="1"/>
  <c r="B189" i="1"/>
  <c r="A184" i="1"/>
  <c r="B216" i="1"/>
  <c r="B306" i="1"/>
  <c r="A274" i="1"/>
  <c r="A135" i="1"/>
  <c r="B167" i="1"/>
  <c r="A282" i="1"/>
  <c r="B314" i="1"/>
  <c r="B288" i="1"/>
  <c r="A256" i="1"/>
  <c r="A164" i="1"/>
  <c r="B196" i="1"/>
  <c r="B238" i="1"/>
  <c r="A206" i="1"/>
  <c r="B209" i="1"/>
  <c r="A177" i="1"/>
  <c r="A246" i="1"/>
  <c r="B278" i="1"/>
  <c r="A148" i="1"/>
  <c r="B180" i="1"/>
  <c r="A179" i="1"/>
  <c r="B211" i="1"/>
  <c r="B251" i="1"/>
  <c r="A219" i="1"/>
  <c r="A300" i="1"/>
  <c r="B332" i="1"/>
  <c r="B171" i="1"/>
  <c r="A139" i="1"/>
  <c r="A240" i="1"/>
  <c r="B272" i="1"/>
  <c r="B198" i="1"/>
  <c r="A166" i="1"/>
  <c r="A313" i="1"/>
  <c r="B345" i="1"/>
  <c r="A386" i="1"/>
  <c r="B418" i="1"/>
  <c r="B205" i="1"/>
  <c r="A173" i="1"/>
  <c r="B245" i="1"/>
  <c r="A213" i="1"/>
  <c r="A207" i="1"/>
  <c r="B239" i="1"/>
  <c r="B321" i="1"/>
  <c r="A289" i="1"/>
  <c r="A239" i="1" l="1"/>
  <c r="B271" i="1"/>
  <c r="B377" i="1"/>
  <c r="A345" i="1"/>
  <c r="B364" i="1"/>
  <c r="A332" i="1"/>
  <c r="B310" i="1"/>
  <c r="A278" i="1"/>
  <c r="B248" i="1"/>
  <c r="A216" i="1"/>
  <c r="A261" i="1"/>
  <c r="B293" i="1"/>
  <c r="A264" i="1"/>
  <c r="B296" i="1"/>
  <c r="A189" i="1"/>
  <c r="B221" i="1"/>
  <c r="A198" i="1"/>
  <c r="B230" i="1"/>
  <c r="B277" i="1"/>
  <c r="A245" i="1"/>
  <c r="A251" i="1"/>
  <c r="B283" i="1"/>
  <c r="A209" i="1"/>
  <c r="B241" i="1"/>
  <c r="A202" i="1"/>
  <c r="B234" i="1"/>
  <c r="B304" i="1"/>
  <c r="A272" i="1"/>
  <c r="B243" i="1"/>
  <c r="A211" i="1"/>
  <c r="A167" i="1"/>
  <c r="B199" i="1"/>
  <c r="A318" i="1"/>
  <c r="B350" i="1"/>
  <c r="A247" i="1"/>
  <c r="B279" i="1"/>
  <c r="B320" i="1"/>
  <c r="A288" i="1"/>
  <c r="B220" i="1"/>
  <c r="A188" i="1"/>
  <c r="A205" i="1"/>
  <c r="B237" i="1"/>
  <c r="B270" i="1"/>
  <c r="A238" i="1"/>
  <c r="C383" i="1"/>
  <c r="A351" i="1"/>
  <c r="A418" i="1"/>
  <c r="B450" i="1"/>
  <c r="A450" i="1" s="1"/>
  <c r="B212" i="1"/>
  <c r="A180" i="1"/>
  <c r="B228" i="1"/>
  <c r="A196" i="1"/>
  <c r="B233" i="1"/>
  <c r="A201" i="1"/>
  <c r="B291" i="1"/>
  <c r="A259" i="1"/>
  <c r="A314" i="1"/>
  <c r="B346" i="1"/>
  <c r="A321" i="1"/>
  <c r="B353" i="1"/>
  <c r="B203" i="1"/>
  <c r="A171" i="1"/>
  <c r="A306" i="1"/>
  <c r="B338" i="1"/>
  <c r="B252" i="1" l="1"/>
  <c r="A220" i="1"/>
  <c r="B311" i="1"/>
  <c r="A279" i="1"/>
  <c r="A199" i="1"/>
  <c r="B231" i="1"/>
  <c r="A364" i="1"/>
  <c r="B396" i="1"/>
  <c r="A338" i="1"/>
  <c r="B370" i="1"/>
  <c r="B352" i="1"/>
  <c r="A320" i="1"/>
  <c r="A277" i="1"/>
  <c r="B309" i="1"/>
  <c r="A293" i="1"/>
  <c r="B325" i="1"/>
  <c r="B253" i="1"/>
  <c r="A221" i="1"/>
  <c r="B235" i="1"/>
  <c r="A203" i="1"/>
  <c r="A212" i="1"/>
  <c r="B244" i="1"/>
  <c r="A234" i="1"/>
  <c r="B266" i="1"/>
  <c r="B409" i="1"/>
  <c r="A377" i="1"/>
  <c r="A228" i="1"/>
  <c r="B260" i="1"/>
  <c r="A353" i="1"/>
  <c r="B385" i="1"/>
  <c r="A346" i="1"/>
  <c r="B378" i="1"/>
  <c r="A243" i="1"/>
  <c r="B275" i="1"/>
  <c r="B303" i="1"/>
  <c r="A271" i="1"/>
  <c r="A291" i="1"/>
  <c r="B323" i="1"/>
  <c r="B273" i="1"/>
  <c r="A241" i="1"/>
  <c r="B280" i="1"/>
  <c r="A248" i="1"/>
  <c r="B302" i="1"/>
  <c r="A270" i="1"/>
  <c r="B336" i="1"/>
  <c r="A304" i="1"/>
  <c r="A233" i="1"/>
  <c r="B265" i="1"/>
  <c r="C415" i="1"/>
  <c r="A383" i="1"/>
  <c r="A237" i="1"/>
  <c r="B269" i="1"/>
  <c r="A350" i="1"/>
  <c r="B382" i="1"/>
  <c r="B315" i="1"/>
  <c r="A283" i="1"/>
  <c r="B262" i="1"/>
  <c r="A230" i="1"/>
  <c r="A296" i="1"/>
  <c r="B328" i="1"/>
  <c r="A310" i="1"/>
  <c r="B342" i="1"/>
  <c r="B368" i="1" l="1"/>
  <c r="A336" i="1"/>
  <c r="A303" i="1"/>
  <c r="B335" i="1"/>
  <c r="A260" i="1"/>
  <c r="B292" i="1"/>
  <c r="A235" i="1"/>
  <c r="B267" i="1"/>
  <c r="A253" i="1"/>
  <c r="B285" i="1"/>
  <c r="B263" i="1"/>
  <c r="A231" i="1"/>
  <c r="A323" i="1"/>
  <c r="B355" i="1"/>
  <c r="A275" i="1"/>
  <c r="B307" i="1"/>
  <c r="A244" i="1"/>
  <c r="B276" i="1"/>
  <c r="A370" i="1"/>
  <c r="B402" i="1"/>
  <c r="B284" i="1"/>
  <c r="A252" i="1"/>
  <c r="A342" i="1"/>
  <c r="B374" i="1"/>
  <c r="A409" i="1"/>
  <c r="B441" i="1"/>
  <c r="A441" i="1" s="1"/>
  <c r="A352" i="1"/>
  <c r="B384" i="1"/>
  <c r="B360" i="1"/>
  <c r="A328" i="1"/>
  <c r="C447" i="1"/>
  <c r="A447" i="1" s="1"/>
  <c r="A415" i="1"/>
  <c r="B334" i="1"/>
  <c r="A302" i="1"/>
  <c r="B417" i="1"/>
  <c r="A385" i="1"/>
  <c r="A396" i="1"/>
  <c r="B428" i="1"/>
  <c r="A428" i="1" s="1"/>
  <c r="B294" i="1"/>
  <c r="A262" i="1"/>
  <c r="A315" i="1"/>
  <c r="B347" i="1"/>
  <c r="A273" i="1"/>
  <c r="B305" i="1"/>
  <c r="A325" i="1"/>
  <c r="B357" i="1"/>
  <c r="A265" i="1"/>
  <c r="B297" i="1"/>
  <c r="A311" i="1"/>
  <c r="B343" i="1"/>
  <c r="B301" i="1"/>
  <c r="A269" i="1"/>
  <c r="A378" i="1"/>
  <c r="B410" i="1"/>
  <c r="A382" i="1"/>
  <c r="B414" i="1"/>
  <c r="B312" i="1"/>
  <c r="A280" i="1"/>
  <c r="A266" i="1"/>
  <c r="B298" i="1"/>
  <c r="B341" i="1"/>
  <c r="A309" i="1"/>
  <c r="A276" i="1" l="1"/>
  <c r="B308" i="1"/>
  <c r="B387" i="1"/>
  <c r="A355" i="1"/>
  <c r="B317" i="1"/>
  <c r="A285" i="1"/>
  <c r="B446" i="1"/>
  <c r="A446" i="1" s="1"/>
  <c r="A414" i="1"/>
  <c r="B326" i="1"/>
  <c r="A294" i="1"/>
  <c r="A334" i="1"/>
  <c r="B366" i="1"/>
  <c r="A335" i="1"/>
  <c r="B367" i="1"/>
  <c r="A297" i="1"/>
  <c r="B329" i="1"/>
  <c r="B406" i="1"/>
  <c r="A374" i="1"/>
  <c r="A267" i="1"/>
  <c r="B299" i="1"/>
  <c r="B442" i="1"/>
  <c r="A442" i="1" s="1"/>
  <c r="A410" i="1"/>
  <c r="B337" i="1"/>
  <c r="A305" i="1"/>
  <c r="A417" i="1"/>
  <c r="B449" i="1"/>
  <c r="A449" i="1" s="1"/>
  <c r="A292" i="1"/>
  <c r="B324" i="1"/>
  <c r="A368" i="1"/>
  <c r="B400" i="1"/>
  <c r="B330" i="1"/>
  <c r="A298" i="1"/>
  <c r="A312" i="1"/>
  <c r="B344" i="1"/>
  <c r="A360" i="1"/>
  <c r="B392" i="1"/>
  <c r="B316" i="1"/>
  <c r="A284" i="1"/>
  <c r="A341" i="1"/>
  <c r="B373" i="1"/>
  <c r="A343" i="1"/>
  <c r="B375" i="1"/>
  <c r="B295" i="1"/>
  <c r="A263" i="1"/>
  <c r="A357" i="1"/>
  <c r="B389" i="1"/>
  <c r="B333" i="1"/>
  <c r="A301" i="1"/>
  <c r="A347" i="1"/>
  <c r="B379" i="1"/>
  <c r="B416" i="1"/>
  <c r="A384" i="1"/>
  <c r="A402" i="1"/>
  <c r="B434" i="1"/>
  <c r="A434" i="1" s="1"/>
  <c r="A307" i="1"/>
  <c r="B339" i="1"/>
  <c r="A389" i="1" l="1"/>
  <c r="B421" i="1"/>
  <c r="A400" i="1"/>
  <c r="B432" i="1"/>
  <c r="A432" i="1" s="1"/>
  <c r="A367" i="1"/>
  <c r="B399" i="1"/>
  <c r="A316" i="1"/>
  <c r="B348" i="1"/>
  <c r="B349" i="1"/>
  <c r="A317" i="1"/>
  <c r="A339" i="1"/>
  <c r="B371" i="1"/>
  <c r="B405" i="1"/>
  <c r="A373" i="1"/>
  <c r="A329" i="1"/>
  <c r="B361" i="1"/>
  <c r="B365" i="1"/>
  <c r="A333" i="1"/>
  <c r="B362" i="1"/>
  <c r="A330" i="1"/>
  <c r="B369" i="1"/>
  <c r="A337" i="1"/>
  <c r="B424" i="1"/>
  <c r="A424" i="1" s="1"/>
  <c r="A392" i="1"/>
  <c r="B356" i="1"/>
  <c r="A324" i="1"/>
  <c r="B331" i="1"/>
  <c r="A299" i="1"/>
  <c r="A366" i="1"/>
  <c r="B398" i="1"/>
  <c r="B448" i="1"/>
  <c r="A448" i="1" s="1"/>
  <c r="A416" i="1"/>
  <c r="A295" i="1"/>
  <c r="B327" i="1"/>
  <c r="A387" i="1"/>
  <c r="B419" i="1"/>
  <c r="A379" i="1"/>
  <c r="B411" i="1"/>
  <c r="B407" i="1"/>
  <c r="A375" i="1"/>
  <c r="B376" i="1"/>
  <c r="A344" i="1"/>
  <c r="B340" i="1"/>
  <c r="A308" i="1"/>
  <c r="A406" i="1"/>
  <c r="B438" i="1"/>
  <c r="A438" i="1" s="1"/>
  <c r="B358" i="1"/>
  <c r="A326" i="1"/>
  <c r="A411" i="1" l="1"/>
  <c r="B443" i="1"/>
  <c r="A443" i="1" s="1"/>
  <c r="B430" i="1"/>
  <c r="A430" i="1" s="1"/>
  <c r="A398" i="1"/>
  <c r="A399" i="1"/>
  <c r="B431" i="1"/>
  <c r="A431" i="1" s="1"/>
  <c r="B401" i="1"/>
  <c r="A369" i="1"/>
  <c r="B437" i="1"/>
  <c r="A437" i="1" s="1"/>
  <c r="A405" i="1"/>
  <c r="A419" i="1"/>
  <c r="B451" i="1"/>
  <c r="A451" i="1" s="1"/>
  <c r="A371" i="1"/>
  <c r="B403" i="1"/>
  <c r="A340" i="1"/>
  <c r="B372" i="1"/>
  <c r="B363" i="1"/>
  <c r="A331" i="1"/>
  <c r="A362" i="1"/>
  <c r="B394" i="1"/>
  <c r="A361" i="1"/>
  <c r="B393" i="1"/>
  <c r="B439" i="1"/>
  <c r="A439" i="1" s="1"/>
  <c r="A407" i="1"/>
  <c r="A327" i="1"/>
  <c r="B359" i="1"/>
  <c r="A421" i="1"/>
  <c r="B453" i="1"/>
  <c r="B380" i="1"/>
  <c r="A348" i="1"/>
  <c r="B390" i="1"/>
  <c r="A358" i="1"/>
  <c r="A376" i="1"/>
  <c r="B408" i="1"/>
  <c r="A356" i="1"/>
  <c r="B388" i="1"/>
  <c r="B397" i="1"/>
  <c r="A365" i="1"/>
  <c r="B381" i="1"/>
  <c r="A349" i="1"/>
  <c r="A372" i="1" l="1"/>
  <c r="B404" i="1"/>
  <c r="B433" i="1"/>
  <c r="A433" i="1" s="1"/>
  <c r="A401" i="1"/>
  <c r="B425" i="1"/>
  <c r="A425" i="1" s="1"/>
  <c r="A393" i="1"/>
  <c r="A403" i="1"/>
  <c r="B435" i="1"/>
  <c r="A435" i="1" s="1"/>
  <c r="A397" i="1"/>
  <c r="B429" i="1"/>
  <c r="A429" i="1" s="1"/>
  <c r="B412" i="1"/>
  <c r="A380" i="1"/>
  <c r="A390" i="1"/>
  <c r="B422" i="1"/>
  <c r="A422" i="1" s="1"/>
  <c r="A388" i="1"/>
  <c r="B420" i="1"/>
  <c r="A453" i="1"/>
  <c r="A394" i="1"/>
  <c r="B426" i="1"/>
  <c r="A426" i="1" s="1"/>
  <c r="B413" i="1"/>
  <c r="A381" i="1"/>
  <c r="A408" i="1"/>
  <c r="B440" i="1"/>
  <c r="A440" i="1" s="1"/>
  <c r="B391" i="1"/>
  <c r="A359" i="1"/>
  <c r="B395" i="1"/>
  <c r="A363" i="1"/>
  <c r="B452" i="1" l="1"/>
  <c r="A452" i="1" s="1"/>
  <c r="A420" i="1"/>
  <c r="B445" i="1"/>
  <c r="A445" i="1" s="1"/>
  <c r="A413" i="1"/>
  <c r="A412" i="1"/>
  <c r="AA22" i="6" s="1"/>
  <c r="B444" i="1"/>
  <c r="A444" i="1" s="1"/>
  <c r="B423" i="1"/>
  <c r="A423" i="1" s="1"/>
  <c r="A391" i="1"/>
  <c r="Y35" i="6" s="1"/>
  <c r="P40" i="6"/>
  <c r="G39" i="6"/>
  <c r="Z39" i="6"/>
  <c r="W10" i="6"/>
  <c r="B436" i="1"/>
  <c r="A436" i="1" s="1"/>
  <c r="A404" i="1"/>
  <c r="Q29" i="6" s="1"/>
  <c r="B427" i="1"/>
  <c r="A427" i="1" s="1"/>
  <c r="S37" i="6" s="1"/>
  <c r="A395" i="1"/>
  <c r="L17" i="6" s="1"/>
  <c r="AB29" i="6"/>
  <c r="M27" i="6"/>
  <c r="Y38" i="6"/>
  <c r="W26" i="6"/>
  <c r="T10" i="6"/>
  <c r="P13" i="6"/>
  <c r="G31" i="6"/>
  <c r="O24" i="6"/>
  <c r="AA37" i="6"/>
  <c r="N38" i="6" l="1"/>
  <c r="N24" i="6"/>
  <c r="R36" i="6"/>
  <c r="L37" i="6"/>
  <c r="AA19" i="6"/>
  <c r="V20" i="6"/>
  <c r="I15" i="6"/>
  <c r="L30" i="6"/>
  <c r="AA21" i="6"/>
  <c r="U22" i="6"/>
  <c r="X35" i="6"/>
  <c r="V32" i="6"/>
  <c r="P33" i="6"/>
  <c r="K10" i="6"/>
  <c r="P39" i="6"/>
  <c r="G16" i="6"/>
  <c r="U13" i="6"/>
  <c r="F11" i="6"/>
  <c r="K29" i="6"/>
  <c r="P30" i="6"/>
  <c r="AA32" i="6"/>
  <c r="J19" i="6"/>
  <c r="Y11" i="6"/>
  <c r="W20" i="6"/>
  <c r="I26" i="6"/>
  <c r="AB10" i="6"/>
  <c r="I27" i="6"/>
  <c r="N16" i="6"/>
  <c r="I17" i="6"/>
  <c r="U17" i="6"/>
  <c r="R21" i="6"/>
  <c r="U21" i="6"/>
  <c r="H19" i="6"/>
  <c r="O40" i="6"/>
  <c r="AB20" i="6"/>
  <c r="K21" i="6"/>
  <c r="AA24" i="6"/>
  <c r="G9" i="6"/>
  <c r="V38" i="6"/>
  <c r="U29" i="6"/>
  <c r="Q21" i="6"/>
  <c r="M9" i="6"/>
  <c r="O18" i="6"/>
  <c r="X24" i="6"/>
  <c r="G37" i="6"/>
  <c r="R11" i="6"/>
  <c r="G15" i="6"/>
  <c r="L31" i="6"/>
  <c r="H22" i="6"/>
  <c r="P20" i="6"/>
  <c r="S18" i="6"/>
  <c r="O31" i="6"/>
  <c r="V35" i="6"/>
  <c r="T29" i="6"/>
  <c r="AA36" i="6"/>
  <c r="T21" i="6"/>
  <c r="Z32" i="6"/>
  <c r="J36" i="6"/>
  <c r="Q30" i="6"/>
  <c r="AA11" i="6"/>
  <c r="X17" i="6"/>
  <c r="E35" i="6"/>
  <c r="Z35" i="6"/>
  <c r="N9" i="6"/>
  <c r="E26" i="6"/>
  <c r="I40" i="6"/>
  <c r="O32" i="6"/>
  <c r="T35" i="6"/>
  <c r="P35" i="6"/>
  <c r="P38" i="6"/>
  <c r="K26" i="6"/>
  <c r="N37" i="6"/>
  <c r="Q19" i="6"/>
  <c r="Z15" i="6"/>
  <c r="E30" i="6"/>
  <c r="Z16" i="6"/>
  <c r="I37" i="6"/>
  <c r="H11" i="6"/>
  <c r="M36" i="6"/>
  <c r="Y9" i="6"/>
  <c r="P17" i="6"/>
  <c r="AB37" i="6"/>
  <c r="J32" i="6"/>
  <c r="X38" i="6"/>
  <c r="O33" i="6"/>
  <c r="Q37" i="6"/>
  <c r="O11" i="6"/>
  <c r="K37" i="6"/>
  <c r="AA35" i="6"/>
  <c r="E40" i="6"/>
  <c r="F33" i="6"/>
  <c r="J18" i="6"/>
  <c r="J15" i="6"/>
  <c r="G40" i="6"/>
  <c r="G29" i="6"/>
  <c r="V18" i="6"/>
  <c r="AB32" i="6"/>
  <c r="P10" i="6"/>
  <c r="O30" i="6"/>
  <c r="V31" i="6"/>
  <c r="Z29" i="6"/>
  <c r="N21" i="6"/>
  <c r="J26" i="6"/>
  <c r="J35" i="6"/>
  <c r="Q39" i="6"/>
  <c r="T17" i="6"/>
  <c r="E16" i="6"/>
  <c r="V16" i="6"/>
  <c r="F30" i="6"/>
  <c r="L33" i="6"/>
  <c r="M19" i="6"/>
  <c r="AB26" i="6"/>
  <c r="R18" i="6"/>
  <c r="Z27" i="6"/>
  <c r="M10" i="6"/>
  <c r="S9" i="6"/>
  <c r="K40" i="6"/>
  <c r="G18" i="6"/>
  <c r="J39" i="6"/>
  <c r="J10" i="6"/>
  <c r="Z36" i="6"/>
  <c r="R38" i="6"/>
  <c r="U26" i="6"/>
  <c r="O35" i="6"/>
  <c r="E11" i="6"/>
  <c r="H24" i="6"/>
  <c r="I21" i="6"/>
  <c r="E39" i="6"/>
  <c r="P18" i="6"/>
  <c r="S19" i="6"/>
  <c r="X9" i="6"/>
  <c r="E24" i="6"/>
  <c r="T36" i="6"/>
  <c r="R19" i="6"/>
  <c r="R20" i="6"/>
  <c r="Q22" i="6"/>
  <c r="M16" i="6"/>
  <c r="H15" i="6"/>
  <c r="Q10" i="6"/>
  <c r="Q16" i="6"/>
  <c r="F29" i="6"/>
  <c r="Q26" i="6"/>
  <c r="AB19" i="6"/>
  <c r="V30" i="6"/>
  <c r="I13" i="6"/>
  <c r="AB22" i="6"/>
  <c r="V22" i="6"/>
  <c r="V40" i="6"/>
  <c r="E10" i="6"/>
  <c r="N10" i="6"/>
  <c r="U20" i="6"/>
  <c r="O21" i="6"/>
  <c r="W37" i="6"/>
  <c r="J13" i="6"/>
  <c r="S39" i="6"/>
  <c r="X18" i="6"/>
  <c r="AA30" i="6"/>
  <c r="F20" i="6"/>
  <c r="Z26" i="6"/>
  <c r="U40" i="6"/>
  <c r="W35" i="6"/>
  <c r="P27" i="6"/>
  <c r="O13" i="6"/>
  <c r="P29" i="6"/>
  <c r="AB33" i="6"/>
  <c r="S16" i="6"/>
  <c r="K22" i="6"/>
  <c r="Q24" i="6"/>
  <c r="Y26" i="6"/>
  <c r="T37" i="6"/>
  <c r="L16" i="6"/>
  <c r="S29" i="6"/>
  <c r="K33" i="6"/>
  <c r="X33" i="6"/>
  <c r="S36" i="6"/>
  <c r="W39" i="6"/>
  <c r="N35" i="6"/>
  <c r="J9" i="6"/>
  <c r="AA17" i="6"/>
  <c r="E27" i="6"/>
  <c r="W32" i="6"/>
  <c r="Q32" i="6"/>
  <c r="Z11" i="6"/>
  <c r="M26" i="6"/>
  <c r="AA27" i="6"/>
  <c r="Q31" i="6"/>
  <c r="S26" i="6"/>
  <c r="F27" i="6"/>
  <c r="O37" i="6"/>
  <c r="P16" i="6"/>
  <c r="Y31" i="6"/>
  <c r="F32" i="6"/>
  <c r="AA18" i="6"/>
  <c r="Y29" i="6"/>
  <c r="AB39" i="6"/>
  <c r="H40" i="6"/>
  <c r="L15" i="6"/>
  <c r="AA39" i="6"/>
  <c r="X31" i="6"/>
  <c r="H32" i="6"/>
  <c r="H39" i="6"/>
  <c r="O9" i="6"/>
  <c r="T18" i="6"/>
  <c r="V36" i="6"/>
  <c r="AA26" i="6"/>
  <c r="W16" i="6"/>
  <c r="N18" i="6"/>
  <c r="F22" i="6"/>
  <c r="Z17" i="6"/>
  <c r="Q15" i="6"/>
  <c r="K9" i="6"/>
  <c r="K38" i="6"/>
  <c r="AA38" i="6"/>
  <c r="T31" i="6"/>
  <c r="M22" i="6"/>
  <c r="P9" i="6"/>
  <c r="M29" i="6"/>
  <c r="V33" i="6"/>
  <c r="Z40" i="6"/>
  <c r="S40" i="6"/>
  <c r="R13" i="6"/>
  <c r="X40" i="6"/>
  <c r="V10" i="6"/>
  <c r="Y37" i="6"/>
  <c r="L18" i="6"/>
  <c r="M40" i="6"/>
  <c r="Q9" i="6"/>
  <c r="Z31" i="6"/>
  <c r="F40" i="6"/>
  <c r="X21" i="6"/>
  <c r="W40" i="6"/>
  <c r="I31" i="6"/>
  <c r="P19" i="6"/>
  <c r="H37" i="6"/>
  <c r="I20" i="6"/>
  <c r="F36" i="6"/>
  <c r="K30" i="6"/>
  <c r="K39" i="6"/>
  <c r="L32" i="6"/>
  <c r="J16" i="6"/>
  <c r="E31" i="6"/>
  <c r="Y36" i="6"/>
  <c r="M32" i="6"/>
  <c r="V24" i="6"/>
  <c r="W18" i="6"/>
  <c r="Y21" i="6"/>
  <c r="T26" i="6"/>
  <c r="AB38" i="6"/>
  <c r="W9" i="6"/>
  <c r="Q17" i="6"/>
  <c r="H13" i="6"/>
  <c r="H20" i="6"/>
  <c r="J30" i="6"/>
  <c r="O27" i="6"/>
  <c r="I9" i="6"/>
  <c r="AB13" i="6"/>
  <c r="I10" i="6"/>
  <c r="S13" i="6"/>
  <c r="L40" i="6"/>
  <c r="U9" i="6"/>
  <c r="W33" i="6"/>
  <c r="N19" i="6"/>
  <c r="G38" i="6"/>
  <c r="Y33" i="6"/>
  <c r="M20" i="6"/>
  <c r="T20" i="6"/>
  <c r="M18" i="6"/>
  <c r="O20" i="6"/>
  <c r="T11" i="6"/>
  <c r="Z20" i="6"/>
  <c r="AA16" i="6"/>
  <c r="Z24" i="6"/>
  <c r="L19" i="6"/>
  <c r="R10" i="6"/>
  <c r="U39" i="6"/>
  <c r="K11" i="6"/>
  <c r="H9" i="6"/>
  <c r="Y16" i="6"/>
  <c r="Q13" i="6"/>
  <c r="W13" i="6"/>
  <c r="G36" i="6"/>
  <c r="K15" i="6"/>
  <c r="H36" i="6"/>
  <c r="K13" i="6"/>
  <c r="I39" i="6"/>
  <c r="M11" i="6"/>
  <c r="I36" i="6"/>
  <c r="O38" i="6"/>
  <c r="J31" i="6"/>
  <c r="F19" i="6"/>
  <c r="F13" i="6"/>
  <c r="AB11" i="6"/>
  <c r="W30" i="6"/>
  <c r="Z21" i="6"/>
  <c r="G22" i="6"/>
  <c r="V11" i="6"/>
  <c r="AB17" i="6"/>
  <c r="P24" i="6"/>
  <c r="E15" i="6"/>
  <c r="N40" i="6"/>
  <c r="N39" i="6"/>
  <c r="T19" i="6"/>
  <c r="O17" i="6"/>
  <c r="T27" i="6"/>
  <c r="W19" i="6"/>
  <c r="AA29" i="6"/>
  <c r="Y40" i="6"/>
  <c r="AA13" i="6"/>
  <c r="R16" i="6"/>
  <c r="Y18" i="6"/>
  <c r="V37" i="6"/>
  <c r="L20" i="6"/>
  <c r="Q11" i="6"/>
  <c r="E38" i="6"/>
  <c r="S35" i="6"/>
  <c r="R31" i="6"/>
  <c r="L9" i="6"/>
  <c r="T38" i="6"/>
  <c r="F10" i="6"/>
  <c r="K18" i="6"/>
  <c r="X39" i="6"/>
  <c r="Z33" i="6"/>
  <c r="I35" i="6"/>
  <c r="S22" i="6"/>
  <c r="AB30" i="6"/>
  <c r="AA10" i="6"/>
  <c r="AA40" i="6"/>
  <c r="E13" i="6"/>
  <c r="Y24" i="6"/>
  <c r="K19" i="6"/>
  <c r="W29" i="6"/>
  <c r="J38" i="6"/>
  <c r="E17" i="6"/>
  <c r="Q36" i="6"/>
  <c r="W17" i="6"/>
  <c r="G30" i="6"/>
  <c r="U10" i="6"/>
  <c r="T32" i="6"/>
  <c r="R24" i="6"/>
  <c r="T22" i="6"/>
  <c r="P37" i="6"/>
  <c r="X15" i="6"/>
  <c r="V19" i="6"/>
  <c r="X30" i="6"/>
  <c r="J22" i="6"/>
  <c r="J17" i="6"/>
  <c r="X32" i="6"/>
  <c r="L27" i="6"/>
  <c r="G17" i="6"/>
  <c r="X27" i="6"/>
  <c r="R30" i="6"/>
  <c r="K16" i="6"/>
  <c r="F21" i="6"/>
  <c r="G20" i="6"/>
  <c r="M39" i="6"/>
  <c r="M37" i="6"/>
  <c r="Q20" i="6"/>
  <c r="P32" i="6"/>
  <c r="P21" i="6"/>
  <c r="H30" i="6"/>
  <c r="J29" i="6"/>
  <c r="I30" i="6"/>
  <c r="N29" i="6"/>
  <c r="AB24" i="6"/>
  <c r="Y19" i="6"/>
  <c r="L21" i="6"/>
  <c r="S32" i="6"/>
  <c r="N32" i="6"/>
  <c r="N30" i="6"/>
  <c r="AB40" i="6"/>
  <c r="Y13" i="6"/>
  <c r="Y17" i="6"/>
  <c r="G32" i="6"/>
  <c r="J21" i="6"/>
  <c r="I24" i="6"/>
  <c r="AB27" i="6"/>
  <c r="Y27" i="6"/>
  <c r="S30" i="6"/>
  <c r="I29" i="6"/>
  <c r="Y39" i="6"/>
  <c r="I16" i="6"/>
  <c r="G27" i="6"/>
  <c r="F9" i="6"/>
  <c r="G26" i="6"/>
  <c r="G24" i="6"/>
  <c r="L35" i="6"/>
  <c r="G35" i="6"/>
  <c r="L11" i="6"/>
  <c r="J11" i="6"/>
  <c r="AA9" i="6"/>
  <c r="J24" i="6"/>
  <c r="S24" i="6"/>
  <c r="O29" i="6"/>
  <c r="Y15" i="6"/>
  <c r="E33" i="6"/>
  <c r="U16" i="6"/>
  <c r="H35" i="6"/>
  <c r="X37" i="6"/>
  <c r="X20" i="6"/>
  <c r="M31" i="6"/>
  <c r="F16" i="6"/>
  <c r="S10" i="6"/>
  <c r="Z10" i="6"/>
  <c r="F37" i="6"/>
  <c r="F31" i="6"/>
  <c r="N26" i="6"/>
  <c r="S27" i="6"/>
  <c r="I33" i="6"/>
  <c r="E36" i="6"/>
  <c r="Y20" i="6"/>
  <c r="W11" i="6"/>
  <c r="M38" i="6"/>
  <c r="H31" i="6"/>
  <c r="U31" i="6"/>
  <c r="W36" i="6"/>
  <c r="F39" i="6"/>
  <c r="R27" i="6"/>
  <c r="L36" i="6"/>
  <c r="K27" i="6"/>
  <c r="I32" i="6"/>
  <c r="F15" i="6"/>
  <c r="S38" i="6"/>
  <c r="R22" i="6"/>
  <c r="R40" i="6"/>
  <c r="G19" i="6"/>
  <c r="E18" i="6"/>
  <c r="W21" i="6"/>
  <c r="P11" i="6"/>
  <c r="J40" i="6"/>
  <c r="X36" i="6"/>
  <c r="N20" i="6"/>
  <c r="Z30" i="6"/>
  <c r="E19" i="6"/>
  <c r="E9" i="6"/>
  <c r="W38" i="6"/>
  <c r="L24" i="6"/>
  <c r="Z9" i="6"/>
  <c r="M35" i="6"/>
  <c r="Z19" i="6"/>
  <c r="P31" i="6"/>
  <c r="T39" i="6"/>
  <c r="U19" i="6"/>
  <c r="AB21" i="6"/>
  <c r="Q18" i="6"/>
  <c r="K24" i="6"/>
  <c r="U38" i="6"/>
  <c r="F24" i="6"/>
  <c r="AB9" i="6"/>
  <c r="W22" i="6"/>
  <c r="H27" i="6"/>
  <c r="N17" i="6"/>
  <c r="T13" i="6"/>
  <c r="X29" i="6"/>
  <c r="O36" i="6"/>
  <c r="Z38" i="6"/>
  <c r="I19" i="6"/>
  <c r="I18" i="6"/>
  <c r="E20" i="6"/>
  <c r="R32" i="6"/>
  <c r="K32" i="6"/>
  <c r="Y10" i="6"/>
  <c r="R35" i="6"/>
  <c r="N33" i="6"/>
  <c r="AB36" i="6"/>
  <c r="V39" i="6"/>
  <c r="R37" i="6"/>
  <c r="T24" i="6"/>
  <c r="AB31" i="6"/>
  <c r="AB16" i="6"/>
  <c r="T16" i="6"/>
  <c r="L38" i="6"/>
  <c r="Z13" i="6"/>
  <c r="U37" i="6"/>
  <c r="W27" i="6"/>
  <c r="G13" i="6"/>
  <c r="G33" i="6"/>
  <c r="AB15" i="6"/>
  <c r="Q27" i="6"/>
  <c r="T15" i="6"/>
  <c r="H18" i="6"/>
  <c r="R9" i="6"/>
  <c r="H26" i="6"/>
  <c r="R26" i="6"/>
  <c r="Z37" i="6"/>
  <c r="Z18" i="6"/>
  <c r="V21" i="6"/>
  <c r="Y32" i="6"/>
  <c r="W24" i="6"/>
  <c r="N15" i="6"/>
  <c r="L10" i="6"/>
  <c r="M33" i="6"/>
  <c r="O16" i="6"/>
  <c r="V29" i="6"/>
  <c r="R33" i="6"/>
  <c r="R29" i="6"/>
  <c r="P36" i="6"/>
  <c r="H38" i="6"/>
  <c r="N22" i="6"/>
  <c r="T9" i="6"/>
  <c r="K17" i="6"/>
  <c r="H16" i="6"/>
  <c r="S11" i="6"/>
  <c r="W15" i="6"/>
  <c r="J27" i="6"/>
  <c r="G21" i="6"/>
  <c r="V17" i="6"/>
  <c r="X16" i="6"/>
  <c r="I38" i="6"/>
  <c r="X11" i="6"/>
  <c r="F38" i="6"/>
  <c r="S20" i="6"/>
  <c r="S8" i="6" s="1"/>
  <c r="AA20" i="6"/>
  <c r="X19" i="6"/>
  <c r="AB18" i="6"/>
  <c r="X13" i="6"/>
  <c r="V13" i="6"/>
  <c r="Q40" i="6"/>
  <c r="M24" i="6"/>
  <c r="H29" i="6"/>
  <c r="X22" i="6"/>
  <c r="F17" i="6"/>
  <c r="J37" i="6"/>
  <c r="S21" i="6"/>
  <c r="K35" i="6"/>
  <c r="O39" i="6"/>
  <c r="AA31" i="6"/>
  <c r="H33" i="6"/>
  <c r="X10" i="6"/>
  <c r="R39" i="6"/>
  <c r="K31" i="6"/>
  <c r="U24" i="6"/>
  <c r="AA15" i="6"/>
  <c r="U36" i="6"/>
  <c r="P15" i="6"/>
  <c r="H21" i="6"/>
  <c r="Q33" i="6"/>
  <c r="U30" i="6"/>
  <c r="F35" i="6"/>
  <c r="U33" i="6"/>
  <c r="S33" i="6"/>
  <c r="M30" i="6"/>
  <c r="V15" i="6"/>
  <c r="K36" i="6"/>
  <c r="AB35" i="6"/>
  <c r="M13" i="6"/>
  <c r="E32" i="6"/>
  <c r="V26" i="6"/>
  <c r="U11" i="6"/>
  <c r="G10" i="6"/>
  <c r="O10" i="6"/>
  <c r="P22" i="6"/>
  <c r="S17" i="6"/>
  <c r="O22" i="6"/>
  <c r="L26" i="6"/>
  <c r="AA33" i="6"/>
  <c r="N27" i="6"/>
  <c r="O26" i="6"/>
  <c r="G11" i="6"/>
  <c r="H10" i="6"/>
  <c r="N11" i="6"/>
  <c r="Q38" i="6"/>
  <c r="U35" i="6"/>
  <c r="N31" i="6"/>
  <c r="J20" i="6"/>
  <c r="K20" i="6"/>
  <c r="R15" i="6"/>
  <c r="O15" i="6"/>
  <c r="Y30" i="6"/>
  <c r="L29" i="6"/>
  <c r="M17" i="6"/>
  <c r="O19" i="6"/>
  <c r="I22" i="6"/>
  <c r="L13" i="6"/>
  <c r="E37" i="6"/>
  <c r="N36" i="6"/>
  <c r="Y22" i="6"/>
  <c r="S31" i="6"/>
  <c r="R17" i="6"/>
  <c r="F26" i="6"/>
  <c r="W31" i="6"/>
  <c r="J33" i="6"/>
  <c r="E21" i="6"/>
  <c r="U27" i="6"/>
  <c r="E22" i="6"/>
  <c r="L22" i="6"/>
  <c r="H17" i="6"/>
  <c r="Z22" i="6"/>
  <c r="U15" i="6"/>
  <c r="T40" i="6"/>
  <c r="V9" i="6"/>
  <c r="T33" i="6"/>
  <c r="X26" i="6"/>
  <c r="N13" i="6"/>
  <c r="V27" i="6"/>
  <c r="Q35" i="6"/>
  <c r="L39" i="6"/>
  <c r="P26" i="6"/>
  <c r="F18" i="6"/>
  <c r="U32" i="6"/>
  <c r="M21" i="6"/>
  <c r="M15" i="6"/>
  <c r="I11" i="6"/>
  <c r="S15" i="6"/>
  <c r="U18" i="6"/>
  <c r="T30" i="6"/>
  <c r="R8" i="6" l="1"/>
  <c r="N8" i="6"/>
  <c r="W8" i="6"/>
  <c r="Y8" i="6"/>
  <c r="K8" i="6"/>
  <c r="V8" i="6"/>
  <c r="T8" i="6" s="1"/>
  <c r="U8" i="6" s="1"/>
  <c r="J8" i="6"/>
  <c r="Q8" i="6"/>
  <c r="L8" i="6"/>
  <c r="O8" i="6"/>
  <c r="H8" i="6"/>
  <c r="I8" i="6"/>
  <c r="X8" i="6"/>
  <c r="P8" i="6"/>
  <c r="M8" i="6"/>
  <c r="G8" i="6"/>
  <c r="E8" i="6" s="1"/>
  <c r="F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updatemode</author>
    <author>u414165</author>
    <author>u206659</author>
    <author>u203533</author>
    <author>n310333</author>
    <author>n413857</author>
    <author>u440523</author>
    <author>u444328</author>
    <author>u450482</author>
  </authors>
  <commentList>
    <comment ref="Z248" authorId="0" shapeId="0" xr:uid="{00000000-0006-0000-0100-000001000000}">
      <text>
        <r>
          <rPr>
            <sz val="8"/>
            <color indexed="81"/>
            <rFont val="Tahoma"/>
            <family val="2"/>
          </rPr>
          <t xml:space="preserve">Claire:  manually changed this since details of periodic review given.
</t>
        </r>
      </text>
    </comment>
    <comment ref="C273" authorId="1" shapeId="0" xr:uid="{00000000-0006-0000-0100-000002000000}">
      <text>
        <r>
          <rPr>
            <b/>
            <sz val="8"/>
            <color indexed="81"/>
            <rFont val="Tahoma"/>
            <family val="2"/>
          </rPr>
          <t>u414165:</t>
        </r>
        <r>
          <rPr>
            <sz val="8"/>
            <color indexed="81"/>
            <rFont val="Tahoma"/>
            <family val="2"/>
          </rPr>
          <t xml:space="preserve">
Edinburgh always enter all figures under 'waiting list'</t>
        </r>
      </text>
    </comment>
    <comment ref="H371" authorId="2" shapeId="0" xr:uid="{00000000-0006-0000-0100-000003000000}">
      <text>
        <r>
          <rPr>
            <b/>
            <sz val="8"/>
            <color indexed="81"/>
            <rFont val="Tahoma"/>
            <family val="2"/>
          </rPr>
          <t>u206659:</t>
        </r>
        <r>
          <rPr>
            <sz val="8"/>
            <color indexed="81"/>
            <rFont val="Tahoma"/>
            <family val="2"/>
          </rPr>
          <t xml:space="preserve">
22/8/12 - was 366. changed for consistency with 2011.</t>
        </r>
      </text>
    </comment>
    <comment ref="I371" authorId="2" shapeId="0" xr:uid="{00000000-0006-0000-0100-000004000000}">
      <text>
        <r>
          <rPr>
            <b/>
            <sz val="8"/>
            <color indexed="81"/>
            <rFont val="Tahoma"/>
            <family val="2"/>
          </rPr>
          <t>u206659:</t>
        </r>
        <r>
          <rPr>
            <sz val="8"/>
            <color indexed="81"/>
            <rFont val="Tahoma"/>
            <family val="2"/>
          </rPr>
          <t xml:space="preserve">
22/8/12 - was 353.</t>
        </r>
      </text>
    </comment>
    <comment ref="K371" authorId="2" shapeId="0" xr:uid="{00000000-0006-0000-0100-000005000000}">
      <text>
        <r>
          <rPr>
            <b/>
            <sz val="8"/>
            <color indexed="81"/>
            <rFont val="Tahoma"/>
            <family val="2"/>
          </rPr>
          <t>u206659:</t>
        </r>
        <r>
          <rPr>
            <sz val="8"/>
            <color indexed="81"/>
            <rFont val="Tahoma"/>
            <family val="2"/>
          </rPr>
          <t xml:space="preserve">
22/8/12 - was 21</t>
        </r>
      </text>
    </comment>
    <comment ref="L371" authorId="2" shapeId="0" xr:uid="{00000000-0006-0000-0100-000006000000}">
      <text>
        <r>
          <rPr>
            <b/>
            <sz val="8"/>
            <color indexed="81"/>
            <rFont val="Tahoma"/>
            <family val="2"/>
          </rPr>
          <t>u206659:</t>
        </r>
        <r>
          <rPr>
            <sz val="8"/>
            <color indexed="81"/>
            <rFont val="Tahoma"/>
            <family val="2"/>
          </rPr>
          <t xml:space="preserve">
22/8/12 - was 23</t>
        </r>
      </text>
    </comment>
    <comment ref="N371" authorId="2" shapeId="0" xr:uid="{00000000-0006-0000-0100-000007000000}">
      <text>
        <r>
          <rPr>
            <b/>
            <sz val="8"/>
            <color indexed="81"/>
            <rFont val="Tahoma"/>
            <family val="2"/>
          </rPr>
          <t>u206659:</t>
        </r>
        <r>
          <rPr>
            <sz val="8"/>
            <color indexed="81"/>
            <rFont val="Tahoma"/>
            <family val="2"/>
          </rPr>
          <t xml:space="preserve">
22/8/12 - was 1,880</t>
        </r>
      </text>
    </comment>
    <comment ref="O371" authorId="2" shapeId="0" xr:uid="{00000000-0006-0000-0100-000008000000}">
      <text>
        <r>
          <rPr>
            <b/>
            <sz val="8"/>
            <color indexed="81"/>
            <rFont val="Tahoma"/>
            <family val="2"/>
          </rPr>
          <t>u206659:</t>
        </r>
        <r>
          <rPr>
            <sz val="8"/>
            <color indexed="81"/>
            <rFont val="Tahoma"/>
            <family val="2"/>
          </rPr>
          <t xml:space="preserve">
was 789</t>
        </r>
      </text>
    </comment>
    <comment ref="Q371" authorId="2" shapeId="0" xr:uid="{00000000-0006-0000-0100-000009000000}">
      <text>
        <r>
          <rPr>
            <b/>
            <sz val="8"/>
            <color indexed="81"/>
            <rFont val="Tahoma"/>
            <family val="2"/>
          </rPr>
          <t>u206659:</t>
        </r>
        <r>
          <rPr>
            <sz val="8"/>
            <color indexed="81"/>
            <rFont val="Tahoma"/>
            <family val="2"/>
          </rPr>
          <t xml:space="preserve">
22/8/12 - was 563
</t>
        </r>
      </text>
    </comment>
    <comment ref="R371" authorId="2" shapeId="0" xr:uid="{00000000-0006-0000-0100-00000A000000}">
      <text>
        <r>
          <rPr>
            <b/>
            <sz val="8"/>
            <color indexed="81"/>
            <rFont val="Tahoma"/>
            <family val="2"/>
          </rPr>
          <t>u206659:</t>
        </r>
        <r>
          <rPr>
            <sz val="8"/>
            <color indexed="81"/>
            <rFont val="Tahoma"/>
            <family val="2"/>
          </rPr>
          <t xml:space="preserve">
was 207</t>
        </r>
      </text>
    </comment>
    <comment ref="T371" authorId="2" shapeId="0" xr:uid="{00000000-0006-0000-0100-00000B000000}">
      <text>
        <r>
          <rPr>
            <b/>
            <sz val="8"/>
            <color indexed="81"/>
            <rFont val="Tahoma"/>
            <family val="2"/>
          </rPr>
          <t>u206659:</t>
        </r>
        <r>
          <rPr>
            <sz val="8"/>
            <color indexed="81"/>
            <rFont val="Tahoma"/>
            <family val="2"/>
          </rPr>
          <t xml:space="preserve">
was 5955</t>
        </r>
      </text>
    </comment>
    <comment ref="U371" authorId="2" shapeId="0" xr:uid="{00000000-0006-0000-0100-00000C000000}">
      <text>
        <r>
          <rPr>
            <b/>
            <sz val="8"/>
            <color indexed="81"/>
            <rFont val="Tahoma"/>
            <family val="2"/>
          </rPr>
          <t>u206659:</t>
        </r>
        <r>
          <rPr>
            <sz val="8"/>
            <color indexed="81"/>
            <rFont val="Tahoma"/>
            <family val="2"/>
          </rPr>
          <t xml:space="preserve">
was 2346</t>
        </r>
      </text>
    </comment>
    <comment ref="W371" authorId="2" shapeId="0" xr:uid="{00000000-0006-0000-0100-00000D000000}">
      <text>
        <r>
          <rPr>
            <b/>
            <sz val="8"/>
            <color indexed="81"/>
            <rFont val="Tahoma"/>
            <family val="2"/>
          </rPr>
          <t>u206659:</t>
        </r>
        <r>
          <rPr>
            <sz val="8"/>
            <color indexed="81"/>
            <rFont val="Tahoma"/>
            <family val="2"/>
          </rPr>
          <t xml:space="preserve">
was 114</t>
        </r>
      </text>
    </comment>
    <comment ref="X371" authorId="2" shapeId="0" xr:uid="{00000000-0006-0000-0100-00000E000000}">
      <text>
        <r>
          <rPr>
            <b/>
            <sz val="8"/>
            <color indexed="81"/>
            <rFont val="Tahoma"/>
            <family val="2"/>
          </rPr>
          <t>u206659:</t>
        </r>
        <r>
          <rPr>
            <sz val="8"/>
            <color indexed="81"/>
            <rFont val="Tahoma"/>
            <family val="2"/>
          </rPr>
          <t xml:space="preserve">
was 55</t>
        </r>
      </text>
    </comment>
    <comment ref="H372" authorId="3" shapeId="0" xr:uid="{00000000-0006-0000-0100-00000F000000}">
      <text>
        <r>
          <rPr>
            <b/>
            <sz val="8"/>
            <color indexed="81"/>
            <rFont val="Tahoma"/>
            <family val="2"/>
          </rPr>
          <t>u203533:</t>
        </r>
        <r>
          <rPr>
            <sz val="8"/>
            <color indexed="81"/>
            <rFont val="Tahoma"/>
            <family val="2"/>
          </rPr>
          <t xml:space="preserve">
Previously 1459</t>
        </r>
      </text>
    </comment>
    <comment ref="I372" authorId="3" shapeId="0" xr:uid="{00000000-0006-0000-0100-000010000000}">
      <text>
        <r>
          <rPr>
            <b/>
            <sz val="8"/>
            <color indexed="81"/>
            <rFont val="Tahoma"/>
            <family val="2"/>
          </rPr>
          <t>u203533:</t>
        </r>
        <r>
          <rPr>
            <sz val="8"/>
            <color indexed="81"/>
            <rFont val="Tahoma"/>
            <family val="2"/>
          </rPr>
          <t xml:space="preserve">
Previously 487</t>
        </r>
      </text>
    </comment>
    <comment ref="J372" authorId="3" shapeId="0" xr:uid="{00000000-0006-0000-0100-000011000000}">
      <text>
        <r>
          <rPr>
            <b/>
            <sz val="8"/>
            <color indexed="81"/>
            <rFont val="Tahoma"/>
            <family val="2"/>
          </rPr>
          <t>u203533:</t>
        </r>
        <r>
          <rPr>
            <sz val="8"/>
            <color indexed="81"/>
            <rFont val="Tahoma"/>
            <family val="2"/>
          </rPr>
          <t xml:space="preserve">
Previously 1946</t>
        </r>
      </text>
    </comment>
    <comment ref="K372" authorId="3" shapeId="0" xr:uid="{00000000-0006-0000-0100-000012000000}">
      <text>
        <r>
          <rPr>
            <b/>
            <sz val="8"/>
            <color indexed="81"/>
            <rFont val="Tahoma"/>
            <family val="2"/>
          </rPr>
          <t>u203533:</t>
        </r>
        <r>
          <rPr>
            <sz val="8"/>
            <color indexed="81"/>
            <rFont val="Tahoma"/>
            <family val="2"/>
          </rPr>
          <t xml:space="preserve">
Previously 393</t>
        </r>
      </text>
    </comment>
    <comment ref="L372" authorId="3" shapeId="0" xr:uid="{00000000-0006-0000-0100-000013000000}">
      <text>
        <r>
          <rPr>
            <b/>
            <sz val="8"/>
            <color indexed="81"/>
            <rFont val="Tahoma"/>
            <family val="2"/>
          </rPr>
          <t>u203533:</t>
        </r>
        <r>
          <rPr>
            <sz val="8"/>
            <color indexed="81"/>
            <rFont val="Tahoma"/>
            <family val="2"/>
          </rPr>
          <t xml:space="preserve">
Previously 56</t>
        </r>
      </text>
    </comment>
    <comment ref="M372" authorId="3" shapeId="0" xr:uid="{00000000-0006-0000-0100-000014000000}">
      <text>
        <r>
          <rPr>
            <b/>
            <sz val="8"/>
            <color indexed="81"/>
            <rFont val="Tahoma"/>
            <family val="2"/>
          </rPr>
          <t>u203533:</t>
        </r>
        <r>
          <rPr>
            <sz val="8"/>
            <color indexed="81"/>
            <rFont val="Tahoma"/>
            <family val="2"/>
          </rPr>
          <t xml:space="preserve">
Previously 449</t>
        </r>
      </text>
    </comment>
    <comment ref="N372" authorId="3" shapeId="0" xr:uid="{00000000-0006-0000-0100-000015000000}">
      <text>
        <r>
          <rPr>
            <b/>
            <sz val="8"/>
            <color indexed="81"/>
            <rFont val="Tahoma"/>
            <family val="2"/>
          </rPr>
          <t>u203533:</t>
        </r>
        <r>
          <rPr>
            <sz val="8"/>
            <color indexed="81"/>
            <rFont val="Tahoma"/>
            <family val="2"/>
          </rPr>
          <t xml:space="preserve">
Previously 3896</t>
        </r>
      </text>
    </comment>
    <comment ref="O372" authorId="3" shapeId="0" xr:uid="{00000000-0006-0000-0100-000016000000}">
      <text>
        <r>
          <rPr>
            <b/>
            <sz val="8"/>
            <color indexed="81"/>
            <rFont val="Tahoma"/>
            <family val="2"/>
          </rPr>
          <t>u203533:</t>
        </r>
        <r>
          <rPr>
            <sz val="8"/>
            <color indexed="81"/>
            <rFont val="Tahoma"/>
            <family val="2"/>
          </rPr>
          <t xml:space="preserve">
Previously 1038</t>
        </r>
      </text>
    </comment>
    <comment ref="P372" authorId="3" shapeId="0" xr:uid="{00000000-0006-0000-0100-000017000000}">
      <text>
        <r>
          <rPr>
            <b/>
            <sz val="8"/>
            <color indexed="81"/>
            <rFont val="Tahoma"/>
            <family val="2"/>
          </rPr>
          <t>u203533:</t>
        </r>
        <r>
          <rPr>
            <sz val="8"/>
            <color indexed="81"/>
            <rFont val="Tahoma"/>
            <family val="2"/>
          </rPr>
          <t xml:space="preserve">
Previously 4934</t>
        </r>
      </text>
    </comment>
    <comment ref="Q372" authorId="3" shapeId="0" xr:uid="{00000000-0006-0000-0100-000018000000}">
      <text>
        <r>
          <rPr>
            <b/>
            <sz val="8"/>
            <color indexed="81"/>
            <rFont val="Tahoma"/>
            <family val="2"/>
          </rPr>
          <t>u203533:</t>
        </r>
        <r>
          <rPr>
            <sz val="8"/>
            <color indexed="81"/>
            <rFont val="Tahoma"/>
            <family val="2"/>
          </rPr>
          <t xml:space="preserve">
Previously 731</t>
        </r>
      </text>
    </comment>
    <comment ref="R372" authorId="3" shapeId="0" xr:uid="{00000000-0006-0000-0100-000019000000}">
      <text>
        <r>
          <rPr>
            <b/>
            <sz val="8"/>
            <color indexed="81"/>
            <rFont val="Tahoma"/>
            <family val="2"/>
          </rPr>
          <t>u203533:</t>
        </r>
        <r>
          <rPr>
            <sz val="8"/>
            <color indexed="81"/>
            <rFont val="Tahoma"/>
            <family val="2"/>
          </rPr>
          <t xml:space="preserve">
Previously 162</t>
        </r>
      </text>
    </comment>
    <comment ref="S372" authorId="3" shapeId="0" xr:uid="{00000000-0006-0000-0100-00001A000000}">
      <text>
        <r>
          <rPr>
            <b/>
            <sz val="8"/>
            <color indexed="81"/>
            <rFont val="Tahoma"/>
            <family val="2"/>
          </rPr>
          <t>u203533:</t>
        </r>
        <r>
          <rPr>
            <sz val="8"/>
            <color indexed="81"/>
            <rFont val="Tahoma"/>
            <family val="2"/>
          </rPr>
          <t xml:space="preserve">
Previously 893</t>
        </r>
      </text>
    </comment>
    <comment ref="T372" authorId="3" shapeId="0" xr:uid="{00000000-0006-0000-0100-00001B000000}">
      <text>
        <r>
          <rPr>
            <b/>
            <sz val="8"/>
            <color indexed="81"/>
            <rFont val="Tahoma"/>
            <family val="2"/>
          </rPr>
          <t>u203533:</t>
        </r>
        <r>
          <rPr>
            <sz val="8"/>
            <color indexed="81"/>
            <rFont val="Tahoma"/>
            <family val="2"/>
          </rPr>
          <t xml:space="preserve">
Previously 36873</t>
        </r>
      </text>
    </comment>
    <comment ref="U372" authorId="3" shapeId="0" xr:uid="{00000000-0006-0000-0100-00001C000000}">
      <text>
        <r>
          <rPr>
            <b/>
            <sz val="8"/>
            <color indexed="81"/>
            <rFont val="Tahoma"/>
            <family val="2"/>
          </rPr>
          <t>u203533:</t>
        </r>
        <r>
          <rPr>
            <sz val="8"/>
            <color indexed="81"/>
            <rFont val="Tahoma"/>
            <family val="2"/>
          </rPr>
          <t xml:space="preserve">
Previously 11031</t>
        </r>
      </text>
    </comment>
    <comment ref="V372" authorId="3" shapeId="0" xr:uid="{00000000-0006-0000-0100-00001D000000}">
      <text>
        <r>
          <rPr>
            <b/>
            <sz val="8"/>
            <color indexed="81"/>
            <rFont val="Tahoma"/>
            <family val="2"/>
          </rPr>
          <t>u203533:</t>
        </r>
        <r>
          <rPr>
            <sz val="8"/>
            <color indexed="81"/>
            <rFont val="Tahoma"/>
            <family val="2"/>
          </rPr>
          <t xml:space="preserve">
Previously 47904</t>
        </r>
      </text>
    </comment>
    <comment ref="W372" authorId="3" shapeId="0" xr:uid="{00000000-0006-0000-0100-00001E000000}">
      <text>
        <r>
          <rPr>
            <b/>
            <sz val="8"/>
            <color indexed="81"/>
            <rFont val="Tahoma"/>
            <family val="2"/>
          </rPr>
          <t>u203533:</t>
        </r>
        <r>
          <rPr>
            <sz val="8"/>
            <color indexed="81"/>
            <rFont val="Tahoma"/>
            <family val="2"/>
          </rPr>
          <t xml:space="preserve">
Previously 3293</t>
        </r>
      </text>
    </comment>
    <comment ref="X372" authorId="3" shapeId="0" xr:uid="{00000000-0006-0000-0100-00001F000000}">
      <text>
        <r>
          <rPr>
            <b/>
            <sz val="8"/>
            <color indexed="81"/>
            <rFont val="Tahoma"/>
            <family val="2"/>
          </rPr>
          <t>u203533:</t>
        </r>
        <r>
          <rPr>
            <sz val="8"/>
            <color indexed="81"/>
            <rFont val="Tahoma"/>
            <family val="2"/>
          </rPr>
          <t xml:space="preserve">
Previously 1415</t>
        </r>
      </text>
    </comment>
    <comment ref="Y372" authorId="3" shapeId="0" xr:uid="{00000000-0006-0000-0100-000020000000}">
      <text>
        <r>
          <rPr>
            <b/>
            <sz val="8"/>
            <color indexed="81"/>
            <rFont val="Tahoma"/>
            <family val="2"/>
          </rPr>
          <t>u203533:</t>
        </r>
        <r>
          <rPr>
            <sz val="8"/>
            <color indexed="81"/>
            <rFont val="Tahoma"/>
            <family val="2"/>
          </rPr>
          <t xml:space="preserve">
Previously 4708</t>
        </r>
      </text>
    </comment>
    <comment ref="T379" authorId="2" shapeId="0" xr:uid="{00000000-0006-0000-0100-000021000000}">
      <text>
        <r>
          <rPr>
            <b/>
            <sz val="8"/>
            <color indexed="81"/>
            <rFont val="Tahoma"/>
            <family val="2"/>
          </rPr>
          <t>u206659:</t>
        </r>
        <r>
          <rPr>
            <sz val="8"/>
            <color indexed="81"/>
            <rFont val="Tahoma"/>
            <family val="2"/>
          </rPr>
          <t xml:space="preserve">
22/8/12 - entries changed from zero in line with approach taken in 2012 to split between waiting and transfer lists.</t>
        </r>
      </text>
    </comment>
    <comment ref="Q386" authorId="2" shapeId="0" xr:uid="{00000000-0006-0000-0100-000022000000}">
      <text>
        <r>
          <rPr>
            <b/>
            <sz val="8"/>
            <color indexed="81"/>
            <rFont val="Tahoma"/>
            <family val="2"/>
          </rPr>
          <t>u206659:</t>
        </r>
        <r>
          <rPr>
            <sz val="8"/>
            <color indexed="81"/>
            <rFont val="Tahoma"/>
            <family val="2"/>
          </rPr>
          <t xml:space="preserve">
was 7781</t>
        </r>
      </text>
    </comment>
    <comment ref="R386" authorId="2" shapeId="0" xr:uid="{00000000-0006-0000-0100-000023000000}">
      <text>
        <r>
          <rPr>
            <b/>
            <sz val="8"/>
            <color indexed="81"/>
            <rFont val="Tahoma"/>
            <family val="2"/>
          </rPr>
          <t>u206659:</t>
        </r>
        <r>
          <rPr>
            <sz val="8"/>
            <color indexed="81"/>
            <rFont val="Tahoma"/>
            <family val="2"/>
          </rPr>
          <t xml:space="preserve">
Was 1358</t>
        </r>
      </text>
    </comment>
    <comment ref="S386" authorId="2" shapeId="0" xr:uid="{00000000-0006-0000-0100-000024000000}">
      <text>
        <r>
          <rPr>
            <b/>
            <sz val="8"/>
            <color indexed="81"/>
            <rFont val="Tahoma"/>
            <family val="2"/>
          </rPr>
          <t>u206659:</t>
        </r>
        <r>
          <rPr>
            <sz val="8"/>
            <color indexed="81"/>
            <rFont val="Tahoma"/>
            <family val="2"/>
          </rPr>
          <t xml:space="preserve">
Was 9139</t>
        </r>
      </text>
    </comment>
    <comment ref="T396" authorId="4" shapeId="0" xr:uid="{00000000-0006-0000-0100-000025000000}">
      <text>
        <r>
          <rPr>
            <b/>
            <sz val="9"/>
            <color indexed="81"/>
            <rFont val="Tahoma"/>
            <family val="2"/>
          </rPr>
          <t>n310333:</t>
        </r>
        <r>
          <rPr>
            <sz val="9"/>
            <color indexed="81"/>
            <rFont val="Tahoma"/>
            <family val="2"/>
          </rPr>
          <t xml:space="preserve">
Previously 1786, changed in accordance with e-mail received 31-07-13</t>
        </r>
      </text>
    </comment>
    <comment ref="U396" authorId="4" shapeId="0" xr:uid="{00000000-0006-0000-0100-000026000000}">
      <text>
        <r>
          <rPr>
            <b/>
            <sz val="9"/>
            <color indexed="81"/>
            <rFont val="Tahoma"/>
            <family val="2"/>
          </rPr>
          <t>n310333:</t>
        </r>
        <r>
          <rPr>
            <sz val="9"/>
            <color indexed="81"/>
            <rFont val="Tahoma"/>
            <family val="2"/>
          </rPr>
          <t xml:space="preserve">
Previously 5732, changed in accordance with e-mail received 31-07-13</t>
        </r>
      </text>
    </comment>
    <comment ref="H399" authorId="4" shapeId="0" xr:uid="{00000000-0006-0000-0100-000027000000}">
      <text>
        <r>
          <rPr>
            <sz val="9"/>
            <color indexed="81"/>
            <rFont val="Tahoma"/>
            <family val="2"/>
          </rPr>
          <t>Figures changed in 2013-14 based on e-mail from LA.</t>
        </r>
      </text>
    </comment>
    <comment ref="H403" authorId="4" shapeId="0" xr:uid="{00000000-0006-0000-0100-000028000000}">
      <text>
        <r>
          <rPr>
            <b/>
            <sz val="9"/>
            <color indexed="81"/>
            <rFont val="Tahoma"/>
            <family val="2"/>
          </rPr>
          <t>n310333:</t>
        </r>
        <r>
          <rPr>
            <sz val="9"/>
            <color indexed="81"/>
            <rFont val="Tahoma"/>
            <family val="2"/>
          </rPr>
          <t xml:space="preserve">
Changed in accordance with previous years - all show as waiting list.</t>
        </r>
      </text>
    </comment>
    <comment ref="K403" authorId="4" shapeId="0" xr:uid="{00000000-0006-0000-0100-000029000000}">
      <text>
        <r>
          <rPr>
            <b/>
            <sz val="9"/>
            <color indexed="81"/>
            <rFont val="Tahoma"/>
            <family val="2"/>
          </rPr>
          <t>n310333:</t>
        </r>
        <r>
          <rPr>
            <sz val="9"/>
            <color indexed="81"/>
            <rFont val="Tahoma"/>
            <family val="2"/>
          </rPr>
          <t xml:space="preserve">
Changed in accordance with previous years - all show as waiting list.</t>
        </r>
      </text>
    </comment>
    <comment ref="N403" authorId="4" shapeId="0" xr:uid="{00000000-0006-0000-0100-00002A000000}">
      <text>
        <r>
          <rPr>
            <b/>
            <sz val="9"/>
            <color indexed="81"/>
            <rFont val="Tahoma"/>
            <family val="2"/>
          </rPr>
          <t>n310333:</t>
        </r>
        <r>
          <rPr>
            <sz val="9"/>
            <color indexed="81"/>
            <rFont val="Tahoma"/>
            <family val="2"/>
          </rPr>
          <t xml:space="preserve">
Changed in accordance with previous years - all show as waiting list.</t>
        </r>
      </text>
    </comment>
    <comment ref="Q403" authorId="4" shapeId="0" xr:uid="{00000000-0006-0000-0100-00002B000000}">
      <text>
        <r>
          <rPr>
            <b/>
            <sz val="9"/>
            <color indexed="81"/>
            <rFont val="Tahoma"/>
            <family val="2"/>
          </rPr>
          <t>n310333:</t>
        </r>
        <r>
          <rPr>
            <sz val="9"/>
            <color indexed="81"/>
            <rFont val="Tahoma"/>
            <family val="2"/>
          </rPr>
          <t xml:space="preserve">
Changed in accordance with previous years - all show as waiting list.</t>
        </r>
      </text>
    </comment>
    <comment ref="T403" authorId="4" shapeId="0" xr:uid="{00000000-0006-0000-0100-00002C000000}">
      <text>
        <r>
          <rPr>
            <b/>
            <sz val="9"/>
            <color indexed="81"/>
            <rFont val="Tahoma"/>
            <family val="2"/>
          </rPr>
          <t>n310333:</t>
        </r>
        <r>
          <rPr>
            <sz val="9"/>
            <color indexed="81"/>
            <rFont val="Tahoma"/>
            <family val="2"/>
          </rPr>
          <t xml:space="preserve">
</t>
        </r>
      </text>
    </comment>
    <comment ref="U403" authorId="4" shapeId="0" xr:uid="{00000000-0006-0000-0100-00002D000000}">
      <text>
        <r>
          <rPr>
            <b/>
            <sz val="9"/>
            <color indexed="81"/>
            <rFont val="Tahoma"/>
            <family val="2"/>
          </rPr>
          <t>n310333:</t>
        </r>
        <r>
          <rPr>
            <sz val="9"/>
            <color indexed="81"/>
            <rFont val="Tahoma"/>
            <family val="2"/>
          </rPr>
          <t xml:space="preserve">
Changed from 2,451 to be consistent with method used in previous year</t>
        </r>
      </text>
    </comment>
    <comment ref="H411" authorId="4" shapeId="0" xr:uid="{00000000-0006-0000-0100-00002E000000}">
      <text>
        <r>
          <rPr>
            <b/>
            <sz val="9"/>
            <color indexed="81"/>
            <rFont val="Tahoma"/>
            <family val="2"/>
          </rPr>
          <t>n310333:</t>
        </r>
        <r>
          <rPr>
            <sz val="9"/>
            <color indexed="81"/>
            <rFont val="Tahoma"/>
            <family val="2"/>
          </rPr>
          <t xml:space="preserve">
Changed in accordance with previous years - all show as waiting list.</t>
        </r>
      </text>
    </comment>
    <comment ref="N411" authorId="4" shapeId="0" xr:uid="{00000000-0006-0000-0100-00002F000000}">
      <text>
        <r>
          <rPr>
            <b/>
            <sz val="9"/>
            <color indexed="81"/>
            <rFont val="Tahoma"/>
            <family val="2"/>
          </rPr>
          <t>n310333:</t>
        </r>
        <r>
          <rPr>
            <sz val="9"/>
            <color indexed="81"/>
            <rFont val="Tahoma"/>
            <family val="2"/>
          </rPr>
          <t xml:space="preserve">
Changed in accordance with previous years - all show as waiting list.</t>
        </r>
      </text>
    </comment>
    <comment ref="Q411" authorId="4" shapeId="0" xr:uid="{00000000-0006-0000-0100-000030000000}">
      <text>
        <r>
          <rPr>
            <b/>
            <sz val="9"/>
            <color indexed="81"/>
            <rFont val="Tahoma"/>
            <family val="2"/>
          </rPr>
          <t>n310333:</t>
        </r>
        <r>
          <rPr>
            <sz val="9"/>
            <color indexed="81"/>
            <rFont val="Tahoma"/>
            <family val="2"/>
          </rPr>
          <t xml:space="preserve">
Changed in accordance with previous years - all show as waiting list.</t>
        </r>
      </text>
    </comment>
    <comment ref="T411" authorId="4" shapeId="0" xr:uid="{00000000-0006-0000-0100-000031000000}">
      <text>
        <r>
          <rPr>
            <b/>
            <sz val="9"/>
            <color indexed="81"/>
            <rFont val="Tahoma"/>
            <family val="2"/>
          </rPr>
          <t>n310333:</t>
        </r>
        <r>
          <rPr>
            <sz val="9"/>
            <color indexed="81"/>
            <rFont val="Tahoma"/>
            <family val="2"/>
          </rPr>
          <t xml:space="preserve">
Changed to match with method used in previous years</t>
        </r>
      </text>
    </comment>
    <comment ref="H413" authorId="4" shapeId="0" xr:uid="{00000000-0006-0000-0100-000032000000}">
      <text>
        <r>
          <rPr>
            <b/>
            <sz val="9"/>
            <color indexed="81"/>
            <rFont val="Tahoma"/>
            <family val="2"/>
          </rPr>
          <t>n310333:</t>
        </r>
        <r>
          <rPr>
            <sz val="9"/>
            <color indexed="81"/>
            <rFont val="Tahoma"/>
            <family val="2"/>
          </rPr>
          <t xml:space="preserve">
Changed in accordance with previous years - all show as waiting list.</t>
        </r>
      </text>
    </comment>
    <comment ref="K413" authorId="4" shapeId="0" xr:uid="{00000000-0006-0000-0100-000033000000}">
      <text>
        <r>
          <rPr>
            <b/>
            <sz val="9"/>
            <color indexed="81"/>
            <rFont val="Tahoma"/>
            <family val="2"/>
          </rPr>
          <t>n310333:</t>
        </r>
        <r>
          <rPr>
            <sz val="9"/>
            <color indexed="81"/>
            <rFont val="Tahoma"/>
            <family val="2"/>
          </rPr>
          <t xml:space="preserve">
Changed in accordance with previous years - all show as waiting list.</t>
        </r>
      </text>
    </comment>
    <comment ref="N413" authorId="4" shapeId="0" xr:uid="{00000000-0006-0000-0100-000034000000}">
      <text>
        <r>
          <rPr>
            <b/>
            <sz val="9"/>
            <color indexed="81"/>
            <rFont val="Tahoma"/>
            <family val="2"/>
          </rPr>
          <t>n310333:</t>
        </r>
        <r>
          <rPr>
            <sz val="9"/>
            <color indexed="81"/>
            <rFont val="Tahoma"/>
            <family val="2"/>
          </rPr>
          <t xml:space="preserve">
Changed in accordance with previous years - all show as waiting list.</t>
        </r>
      </text>
    </comment>
    <comment ref="Q413" authorId="4" shapeId="0" xr:uid="{00000000-0006-0000-0100-000035000000}">
      <text>
        <r>
          <rPr>
            <b/>
            <sz val="9"/>
            <color indexed="81"/>
            <rFont val="Tahoma"/>
            <family val="2"/>
          </rPr>
          <t>n310333:</t>
        </r>
        <r>
          <rPr>
            <sz val="9"/>
            <color indexed="81"/>
            <rFont val="Tahoma"/>
            <family val="2"/>
          </rPr>
          <t xml:space="preserve">
Changed in accordance with previous years - all show as waiting list.</t>
        </r>
      </text>
    </comment>
    <comment ref="T414" authorId="4" shapeId="0" xr:uid="{00000000-0006-0000-0100-000036000000}">
      <text>
        <r>
          <rPr>
            <b/>
            <sz val="9"/>
            <color indexed="81"/>
            <rFont val="Tahoma"/>
            <family val="2"/>
          </rPr>
          <t>n310333:</t>
        </r>
        <r>
          <rPr>
            <sz val="9"/>
            <color indexed="81"/>
            <rFont val="Tahoma"/>
            <family val="2"/>
          </rPr>
          <t xml:space="preserve">
Figure provided in e-mail on 01-08-13</t>
        </r>
      </text>
    </comment>
    <comment ref="U414" authorId="4" shapeId="0" xr:uid="{00000000-0006-0000-0100-000037000000}">
      <text>
        <r>
          <rPr>
            <b/>
            <sz val="9"/>
            <color indexed="81"/>
            <rFont val="Tahoma"/>
            <family val="2"/>
          </rPr>
          <t>n310333:</t>
        </r>
        <r>
          <rPr>
            <sz val="9"/>
            <color indexed="81"/>
            <rFont val="Tahoma"/>
            <family val="2"/>
          </rPr>
          <t xml:space="preserve">
Figure provided in e-mail on 01-08-13</t>
        </r>
      </text>
    </comment>
    <comment ref="J418" authorId="4" shapeId="0" xr:uid="{00000000-0006-0000-0100-000038000000}">
      <text>
        <r>
          <rPr>
            <b/>
            <sz val="9"/>
            <color indexed="81"/>
            <rFont val="Tahoma"/>
            <family val="2"/>
          </rPr>
          <t>n310333:</t>
        </r>
        <r>
          <rPr>
            <sz val="9"/>
            <color indexed="81"/>
            <rFont val="Tahoma"/>
            <family val="2"/>
          </rPr>
          <t xml:space="preserve">
Amended in 2013-14 due to LA update</t>
        </r>
      </text>
    </comment>
    <comment ref="S428" authorId="4" shapeId="0" xr:uid="{00000000-0006-0000-0100-000039000000}">
      <text>
        <r>
          <rPr>
            <b/>
            <sz val="9"/>
            <color indexed="81"/>
            <rFont val="Tahoma"/>
            <family val="2"/>
          </rPr>
          <t>n310333:</t>
        </r>
        <r>
          <rPr>
            <sz val="9"/>
            <color indexed="81"/>
            <rFont val="Tahoma"/>
            <family val="2"/>
          </rPr>
          <t xml:space="preserve">
The difference in the figures was due to Dundee City Council introducing a new policy and adopting a new IT system 2011.  We also took on Hillcrest Housing Association's waiting list and so we had to do a review of all applicants and delete any that were duplicates.</t>
        </r>
      </text>
    </comment>
    <comment ref="H435" authorId="4" shapeId="0" xr:uid="{00000000-0006-0000-0100-00003A000000}">
      <text>
        <r>
          <rPr>
            <b/>
            <sz val="9"/>
            <color indexed="81"/>
            <rFont val="Tahoma"/>
            <family val="2"/>
          </rPr>
          <t>n310333:</t>
        </r>
        <r>
          <rPr>
            <sz val="9"/>
            <color indexed="81"/>
            <rFont val="Tahoma"/>
            <family val="2"/>
          </rPr>
          <t xml:space="preserve">
Changed in accordance with previous years - all show as waiting list.</t>
        </r>
      </text>
    </comment>
    <comment ref="K435" authorId="4" shapeId="0" xr:uid="{00000000-0006-0000-0100-00003B000000}">
      <text>
        <r>
          <rPr>
            <b/>
            <sz val="9"/>
            <color indexed="81"/>
            <rFont val="Tahoma"/>
            <family val="2"/>
          </rPr>
          <t>n310333:</t>
        </r>
        <r>
          <rPr>
            <sz val="9"/>
            <color indexed="81"/>
            <rFont val="Tahoma"/>
            <family val="2"/>
          </rPr>
          <t xml:space="preserve">
</t>
        </r>
        <r>
          <rPr>
            <sz val="9"/>
            <color indexed="81"/>
            <rFont val="Tahoma"/>
            <family val="2"/>
          </rPr>
          <t>Changed in accordance with previous years - all show as waiting list.</t>
        </r>
      </text>
    </comment>
    <comment ref="N435" authorId="4" shapeId="0" xr:uid="{00000000-0006-0000-0100-00003C000000}">
      <text>
        <r>
          <rPr>
            <b/>
            <sz val="9"/>
            <color indexed="81"/>
            <rFont val="Tahoma"/>
            <family val="2"/>
          </rPr>
          <t>n310333:</t>
        </r>
        <r>
          <rPr>
            <sz val="9"/>
            <color indexed="81"/>
            <rFont val="Tahoma"/>
            <family val="2"/>
          </rPr>
          <t xml:space="preserve">
Changed in accordance with previous years - all show as waiting list.</t>
        </r>
      </text>
    </comment>
    <comment ref="Q435" authorId="4" shapeId="0" xr:uid="{00000000-0006-0000-0100-00003D000000}">
      <text>
        <r>
          <rPr>
            <b/>
            <sz val="9"/>
            <color indexed="81"/>
            <rFont val="Tahoma"/>
            <family val="2"/>
          </rPr>
          <t>n310333:</t>
        </r>
        <r>
          <rPr>
            <sz val="9"/>
            <color indexed="81"/>
            <rFont val="Tahoma"/>
            <family val="2"/>
          </rPr>
          <t xml:space="preserve">
Changed in accordance with previous years - all show as waiting list.</t>
        </r>
      </text>
    </comment>
    <comment ref="H443" authorId="4" shapeId="0" xr:uid="{00000000-0006-0000-0100-00003E000000}">
      <text>
        <r>
          <rPr>
            <b/>
            <sz val="9"/>
            <color indexed="81"/>
            <rFont val="Tahoma"/>
            <family val="2"/>
          </rPr>
          <t>n310333:</t>
        </r>
        <r>
          <rPr>
            <sz val="9"/>
            <color indexed="81"/>
            <rFont val="Tahoma"/>
            <family val="2"/>
          </rPr>
          <t xml:space="preserve">
Changed in accordance with previous years - all show as waiting list.</t>
        </r>
      </text>
    </comment>
    <comment ref="N443" authorId="4" shapeId="0" xr:uid="{00000000-0006-0000-0100-00003F000000}">
      <text>
        <r>
          <rPr>
            <b/>
            <sz val="9"/>
            <color indexed="81"/>
            <rFont val="Tahoma"/>
            <family val="2"/>
          </rPr>
          <t>n310333:</t>
        </r>
        <r>
          <rPr>
            <sz val="9"/>
            <color indexed="81"/>
            <rFont val="Tahoma"/>
            <family val="2"/>
          </rPr>
          <t xml:space="preserve">
Changed in accordance with previous years - all show as waiting list.</t>
        </r>
      </text>
    </comment>
    <comment ref="Q443" authorId="4" shapeId="0" xr:uid="{00000000-0006-0000-0100-000040000000}">
      <text>
        <r>
          <rPr>
            <b/>
            <sz val="9"/>
            <color indexed="81"/>
            <rFont val="Tahoma"/>
            <family val="2"/>
          </rPr>
          <t>n310333:</t>
        </r>
        <r>
          <rPr>
            <sz val="9"/>
            <color indexed="81"/>
            <rFont val="Tahoma"/>
            <family val="2"/>
          </rPr>
          <t xml:space="preserve">
Changed in accordance with previous years - all show as waiting list.</t>
        </r>
      </text>
    </comment>
    <comment ref="T443" authorId="4" shapeId="0" xr:uid="{00000000-0006-0000-0100-000041000000}">
      <text>
        <r>
          <rPr>
            <b/>
            <sz val="9"/>
            <color indexed="81"/>
            <rFont val="Tahoma"/>
            <family val="2"/>
          </rPr>
          <t>n310333:</t>
        </r>
        <r>
          <rPr>
            <sz val="9"/>
            <color indexed="81"/>
            <rFont val="Tahoma"/>
            <family val="2"/>
          </rPr>
          <t xml:space="preserve">
Changed to match method used in previous years.
</t>
        </r>
      </text>
    </comment>
    <comment ref="T460" authorId="5" shapeId="0" xr:uid="{00000000-0006-0000-0100-000042000000}">
      <text>
        <r>
          <rPr>
            <b/>
            <sz val="9"/>
            <color indexed="81"/>
            <rFont val="Tahoma"/>
            <family val="2"/>
          </rPr>
          <t>n413857:</t>
        </r>
        <r>
          <rPr>
            <sz val="9"/>
            <color indexed="81"/>
            <rFont val="Tahoma"/>
            <family val="2"/>
          </rPr>
          <t xml:space="preserve">
Used 7158 to match in with total
</t>
        </r>
      </text>
    </comment>
    <comment ref="N464" authorId="5" shapeId="0" xr:uid="{00000000-0006-0000-0100-000043000000}">
      <text>
        <r>
          <rPr>
            <b/>
            <sz val="9"/>
            <color indexed="81"/>
            <rFont val="Tahoma"/>
            <family val="2"/>
          </rPr>
          <t>n413857:</t>
        </r>
        <r>
          <rPr>
            <sz val="9"/>
            <color indexed="81"/>
            <rFont val="Tahoma"/>
            <family val="2"/>
          </rPr>
          <t xml:space="preserve">
Revised from 90 at request of LA.
</t>
        </r>
      </text>
    </comment>
    <comment ref="O464" authorId="5" shapeId="0" xr:uid="{00000000-0006-0000-0100-000044000000}">
      <text>
        <r>
          <rPr>
            <b/>
            <sz val="9"/>
            <color indexed="81"/>
            <rFont val="Tahoma"/>
            <family val="2"/>
          </rPr>
          <t>n413857:</t>
        </r>
        <r>
          <rPr>
            <sz val="9"/>
            <color indexed="81"/>
            <rFont val="Tahoma"/>
            <family val="2"/>
          </rPr>
          <t xml:space="preserve">
Revised from 502 at request of LA. 
</t>
        </r>
      </text>
    </comment>
    <comment ref="H470" authorId="5" shapeId="0" xr:uid="{00000000-0006-0000-0100-000045000000}">
      <text>
        <r>
          <rPr>
            <b/>
            <sz val="9"/>
            <color indexed="81"/>
            <rFont val="Tahoma"/>
            <family val="2"/>
          </rPr>
          <t>n413857:</t>
        </r>
        <r>
          <rPr>
            <sz val="9"/>
            <color indexed="81"/>
            <rFont val="Tahoma"/>
            <family val="2"/>
          </rPr>
          <t xml:space="preserve">
Changed from 920 at request of LA
</t>
        </r>
      </text>
    </comment>
    <comment ref="T470" authorId="5" shapeId="0" xr:uid="{00000000-0006-0000-0100-000046000000}">
      <text>
        <r>
          <rPr>
            <b/>
            <sz val="9"/>
            <color indexed="81"/>
            <rFont val="Tahoma"/>
            <family val="2"/>
          </rPr>
          <t>n413857:</t>
        </r>
        <r>
          <rPr>
            <sz val="9"/>
            <color indexed="81"/>
            <rFont val="Tahoma"/>
            <family val="2"/>
          </rPr>
          <t xml:space="preserve">
Changed from 4384 at request of LA</t>
        </r>
      </text>
    </comment>
    <comment ref="U470" authorId="5" shapeId="0" xr:uid="{00000000-0006-0000-0100-000047000000}">
      <text>
        <r>
          <rPr>
            <b/>
            <sz val="9"/>
            <color indexed="81"/>
            <rFont val="Tahoma"/>
            <family val="2"/>
          </rPr>
          <t>n413857:</t>
        </r>
        <r>
          <rPr>
            <sz val="9"/>
            <color indexed="81"/>
            <rFont val="Tahoma"/>
            <family val="2"/>
          </rPr>
          <t xml:space="preserve">
Changed from 1508 at request of LA
</t>
        </r>
      </text>
    </comment>
    <comment ref="V470" authorId="5" shapeId="0" xr:uid="{00000000-0006-0000-0100-000048000000}">
      <text>
        <r>
          <rPr>
            <b/>
            <sz val="9"/>
            <color indexed="81"/>
            <rFont val="Tahoma"/>
            <family val="2"/>
          </rPr>
          <t>n413857:</t>
        </r>
        <r>
          <rPr>
            <sz val="9"/>
            <color indexed="81"/>
            <rFont val="Tahoma"/>
            <family val="2"/>
          </rPr>
          <t xml:space="preserve">
Changed from 5892
at request of LA
</t>
        </r>
      </text>
    </comment>
    <comment ref="T474" authorId="5" shapeId="0" xr:uid="{00000000-0006-0000-0100-000049000000}">
      <text>
        <r>
          <rPr>
            <b/>
            <sz val="9"/>
            <color indexed="81"/>
            <rFont val="Tahoma"/>
            <family val="2"/>
          </rPr>
          <t>n413857:</t>
        </r>
        <r>
          <rPr>
            <sz val="9"/>
            <color indexed="81"/>
            <rFont val="Tahoma"/>
            <family val="2"/>
          </rPr>
          <t xml:space="preserve">
Used 5048 to match with total
</t>
        </r>
      </text>
    </comment>
    <comment ref="T475" authorId="5" shapeId="0" xr:uid="{00000000-0006-0000-0100-00004A000000}">
      <text>
        <r>
          <rPr>
            <b/>
            <sz val="9"/>
            <color indexed="81"/>
            <rFont val="Tahoma"/>
            <family val="2"/>
          </rPr>
          <t>n413857:</t>
        </r>
        <r>
          <rPr>
            <sz val="9"/>
            <color indexed="81"/>
            <rFont val="Tahoma"/>
            <family val="2"/>
          </rPr>
          <t xml:space="preserve">
Used 13083 to match with total
</t>
        </r>
      </text>
    </comment>
    <comment ref="T492" authorId="5" shapeId="0" xr:uid="{00000000-0006-0000-0100-00004B000000}">
      <text>
        <r>
          <rPr>
            <b/>
            <sz val="9"/>
            <color indexed="81"/>
            <rFont val="Tahoma"/>
            <family val="2"/>
          </rPr>
          <t>n413857:</t>
        </r>
        <r>
          <rPr>
            <sz val="9"/>
            <color indexed="81"/>
            <rFont val="Tahoma"/>
            <family val="2"/>
          </rPr>
          <t xml:space="preserve">
Used total here
</t>
        </r>
      </text>
    </comment>
    <comment ref="T506" authorId="5" shapeId="0" xr:uid="{00000000-0006-0000-0100-00004C000000}">
      <text>
        <r>
          <rPr>
            <b/>
            <sz val="9"/>
            <color indexed="81"/>
            <rFont val="Tahoma"/>
            <family val="2"/>
          </rPr>
          <t>n413857:</t>
        </r>
        <r>
          <rPr>
            <sz val="9"/>
            <color indexed="81"/>
            <rFont val="Tahoma"/>
            <family val="2"/>
          </rPr>
          <t xml:space="preserve">
Used total to match in
</t>
        </r>
      </text>
    </comment>
    <comment ref="T507" authorId="5" shapeId="0" xr:uid="{00000000-0006-0000-0100-00004D000000}">
      <text>
        <r>
          <rPr>
            <b/>
            <sz val="9"/>
            <color indexed="81"/>
            <rFont val="Tahoma"/>
            <family val="2"/>
          </rPr>
          <t>n413857:</t>
        </r>
        <r>
          <rPr>
            <sz val="9"/>
            <color indexed="81"/>
            <rFont val="Tahoma"/>
            <family val="2"/>
          </rPr>
          <t xml:space="preserve">
Inserted total to match in
</t>
        </r>
      </text>
    </comment>
    <comment ref="K509" authorId="5" shapeId="0" xr:uid="{00000000-0006-0000-0100-00004E000000}">
      <text>
        <r>
          <rPr>
            <b/>
            <sz val="9"/>
            <color indexed="81"/>
            <rFont val="Tahoma"/>
            <family val="2"/>
          </rPr>
          <t>n413857:</t>
        </r>
        <r>
          <rPr>
            <sz val="9"/>
            <color indexed="81"/>
            <rFont val="Tahoma"/>
            <family val="2"/>
          </rPr>
          <t xml:space="preserve">
Chagned from 0 at request of LA
</t>
        </r>
      </text>
    </comment>
    <comment ref="L509" authorId="5" shapeId="0" xr:uid="{00000000-0006-0000-0100-00004F000000}">
      <text>
        <r>
          <rPr>
            <b/>
            <sz val="9"/>
            <color indexed="81"/>
            <rFont val="Tahoma"/>
            <family val="2"/>
          </rPr>
          <t>n413857:</t>
        </r>
        <r>
          <rPr>
            <sz val="9"/>
            <color indexed="81"/>
            <rFont val="Tahoma"/>
            <family val="2"/>
          </rPr>
          <t xml:space="preserve">
Changed from 0 at request of LA. 
</t>
        </r>
      </text>
    </comment>
    <comment ref="T509" authorId="5" shapeId="0" xr:uid="{00000000-0006-0000-0100-000050000000}">
      <text>
        <r>
          <rPr>
            <b/>
            <sz val="9"/>
            <color indexed="81"/>
            <rFont val="Tahoma"/>
            <family val="2"/>
          </rPr>
          <t>n413857:</t>
        </r>
        <r>
          <rPr>
            <sz val="9"/>
            <color indexed="81"/>
            <rFont val="Tahoma"/>
            <family val="2"/>
          </rPr>
          <t xml:space="preserve">
Was zero but made it 3325 to tie in with total. 
</t>
        </r>
      </text>
    </comment>
    <comment ref="R522" authorId="6" shapeId="0" xr:uid="{00000000-0006-0000-0100-000051000000}">
      <text>
        <r>
          <rPr>
            <b/>
            <sz val="9"/>
            <color indexed="81"/>
            <rFont val="Tahoma"/>
            <family val="2"/>
          </rPr>
          <t>u440523:</t>
        </r>
        <r>
          <rPr>
            <sz val="9"/>
            <color indexed="81"/>
            <rFont val="Tahoma"/>
            <family val="2"/>
          </rPr>
          <t xml:space="preserve">
changed from 665 to 71 in 2017/18 </t>
        </r>
      </text>
    </comment>
    <comment ref="S522" authorId="6" shapeId="0" xr:uid="{00000000-0006-0000-0100-000052000000}">
      <text>
        <r>
          <rPr>
            <b/>
            <sz val="9"/>
            <color indexed="81"/>
            <rFont val="Tahoma"/>
            <family val="2"/>
          </rPr>
          <t>u440523:</t>
        </r>
        <r>
          <rPr>
            <sz val="9"/>
            <color indexed="81"/>
            <rFont val="Tahoma"/>
            <family val="2"/>
          </rPr>
          <t xml:space="preserve">
changed to 631 in 2017/18</t>
        </r>
      </text>
    </comment>
    <comment ref="T524" authorId="5" shapeId="0" xr:uid="{00000000-0006-0000-0100-000053000000}">
      <text>
        <r>
          <rPr>
            <b/>
            <sz val="9"/>
            <color indexed="81"/>
            <rFont val="Tahoma"/>
            <family val="2"/>
          </rPr>
          <t>n413857:</t>
        </r>
        <r>
          <rPr>
            <sz val="9"/>
            <color indexed="81"/>
            <rFont val="Tahoma"/>
            <family val="2"/>
          </rPr>
          <t xml:space="preserve">
Changed to match up with total. 
</t>
        </r>
      </text>
    </comment>
    <comment ref="H533" authorId="5" shapeId="0" xr:uid="{00000000-0006-0000-0100-000054000000}">
      <text>
        <r>
          <rPr>
            <b/>
            <sz val="9"/>
            <color indexed="81"/>
            <rFont val="Tahoma"/>
            <family val="2"/>
          </rPr>
          <t>n413857:</t>
        </r>
        <r>
          <rPr>
            <sz val="9"/>
            <color indexed="81"/>
            <rFont val="Tahoma"/>
            <family val="2"/>
          </rPr>
          <t xml:space="preserve">
Chagned following query with LA. Previously 823 but included homeless applicants. </t>
        </r>
      </text>
    </comment>
    <comment ref="T538" authorId="5" shapeId="0" xr:uid="{00000000-0006-0000-0100-000055000000}">
      <text>
        <r>
          <rPr>
            <b/>
            <sz val="9"/>
            <color indexed="81"/>
            <rFont val="Tahoma"/>
            <family val="2"/>
          </rPr>
          <t>n413857:</t>
        </r>
        <r>
          <rPr>
            <sz val="9"/>
            <color indexed="81"/>
            <rFont val="Tahoma"/>
            <family val="2"/>
          </rPr>
          <t xml:space="preserve">
Made 4880 to match with total. 
</t>
        </r>
      </text>
    </comment>
    <comment ref="T539" authorId="5" shapeId="0" xr:uid="{00000000-0006-0000-0100-000056000000}">
      <text>
        <r>
          <rPr>
            <b/>
            <sz val="9"/>
            <color indexed="81"/>
            <rFont val="Tahoma"/>
            <family val="2"/>
          </rPr>
          <t>n413857:</t>
        </r>
        <r>
          <rPr>
            <sz val="9"/>
            <color indexed="81"/>
            <rFont val="Tahoma"/>
            <family val="2"/>
          </rPr>
          <t xml:space="preserve">
Was 0 but made it 11787 to match with total </t>
        </r>
      </text>
    </comment>
    <comment ref="N545" authorId="6" shapeId="0" xr:uid="{00000000-0006-0000-0100-000057000000}">
      <text>
        <r>
          <rPr>
            <b/>
            <sz val="9"/>
            <color indexed="81"/>
            <rFont val="Tahoma"/>
            <family val="2"/>
          </rPr>
          <t>u440523:</t>
        </r>
        <r>
          <rPr>
            <sz val="9"/>
            <color indexed="81"/>
            <rFont val="Tahoma"/>
            <family val="2"/>
          </rPr>
          <t xml:space="preserve">
chnaged from 1723 to 2432 in 2017/18</t>
        </r>
      </text>
    </comment>
    <comment ref="P545" authorId="6" shapeId="0" xr:uid="{00000000-0006-0000-0100-000058000000}">
      <text>
        <r>
          <rPr>
            <b/>
            <sz val="9"/>
            <color indexed="81"/>
            <rFont val="Tahoma"/>
            <family val="2"/>
          </rPr>
          <t>u440523:</t>
        </r>
        <r>
          <rPr>
            <sz val="9"/>
            <color indexed="81"/>
            <rFont val="Tahoma"/>
            <family val="2"/>
          </rPr>
          <t xml:space="preserve">
changed from 2140 to 2849 in 2017/18</t>
        </r>
      </text>
    </comment>
    <comment ref="T553" authorId="6" shapeId="0" xr:uid="{00000000-0006-0000-0100-000059000000}">
      <text>
        <r>
          <rPr>
            <b/>
            <sz val="9"/>
            <color indexed="81"/>
            <rFont val="Tahoma"/>
            <family val="2"/>
          </rPr>
          <t>u440523:</t>
        </r>
        <r>
          <rPr>
            <sz val="9"/>
            <color indexed="81"/>
            <rFont val="Tahoma"/>
            <family val="2"/>
          </rPr>
          <t xml:space="preserve">
assumed all on waiting list as per TblHousingList table footnote</t>
        </r>
      </text>
    </comment>
    <comment ref="R555" authorId="6" shapeId="0" xr:uid="{00000000-0006-0000-0100-00005A000000}">
      <text>
        <r>
          <rPr>
            <b/>
            <sz val="9"/>
            <color indexed="81"/>
            <rFont val="Tahoma"/>
            <family val="2"/>
          </rPr>
          <t>u440523:</t>
        </r>
        <r>
          <rPr>
            <sz val="9"/>
            <color indexed="81"/>
            <rFont val="Tahoma"/>
            <family val="2"/>
          </rPr>
          <t xml:space="preserve">
changed from 293 to 88 in 2017/18</t>
        </r>
      </text>
    </comment>
    <comment ref="S555" authorId="6" shapeId="0" xr:uid="{00000000-0006-0000-0100-00005B000000}">
      <text>
        <r>
          <rPr>
            <b/>
            <sz val="9"/>
            <color indexed="81"/>
            <rFont val="Tahoma"/>
            <family val="2"/>
          </rPr>
          <t>u440523:</t>
        </r>
        <r>
          <rPr>
            <sz val="9"/>
            <color indexed="81"/>
            <rFont val="Tahoma"/>
            <family val="2"/>
          </rPr>
          <t xml:space="preserve">
changed from 913 to 708 in 2017/18</t>
        </r>
      </text>
    </comment>
    <comment ref="T557" authorId="6" shapeId="0" xr:uid="{00000000-0006-0000-0100-00005C000000}">
      <text>
        <r>
          <rPr>
            <b/>
            <sz val="9"/>
            <color indexed="81"/>
            <rFont val="Tahoma"/>
            <family val="2"/>
          </rPr>
          <t>u440523:</t>
        </r>
        <r>
          <rPr>
            <sz val="9"/>
            <color indexed="81"/>
            <rFont val="Tahoma"/>
            <family val="2"/>
          </rPr>
          <t xml:space="preserve">
assumed all on waiting list as per TblHousingList table footnote</t>
        </r>
      </text>
    </comment>
    <comment ref="T571" authorId="6" shapeId="0" xr:uid="{00000000-0006-0000-0100-00005D000000}">
      <text>
        <r>
          <rPr>
            <b/>
            <sz val="9"/>
            <color indexed="81"/>
            <rFont val="Tahoma"/>
            <family val="2"/>
          </rPr>
          <t>u440523:</t>
        </r>
        <r>
          <rPr>
            <sz val="9"/>
            <color indexed="81"/>
            <rFont val="Tahoma"/>
            <family val="2"/>
          </rPr>
          <t xml:space="preserve">
assumed all on waiting list as per TblHousingList table footnote</t>
        </r>
      </text>
    </comment>
    <comment ref="T572" authorId="6" shapeId="0" xr:uid="{00000000-0006-0000-0100-00005E000000}">
      <text>
        <r>
          <rPr>
            <b/>
            <sz val="9"/>
            <color indexed="81"/>
            <rFont val="Tahoma"/>
            <family val="2"/>
          </rPr>
          <t>u440523:</t>
        </r>
        <r>
          <rPr>
            <sz val="9"/>
            <color indexed="81"/>
            <rFont val="Tahoma"/>
            <family val="2"/>
          </rPr>
          <t xml:space="preserve">
assumed all on waiting list as per TblHousingList table footnote</t>
        </r>
      </text>
    </comment>
    <comment ref="Q582" authorId="6" shapeId="0" xr:uid="{00000000-0006-0000-0100-00005F000000}">
      <text>
        <r>
          <rPr>
            <b/>
            <sz val="9"/>
            <color indexed="81"/>
            <rFont val="Tahoma"/>
            <family val="2"/>
          </rPr>
          <t>u440523:</t>
        </r>
        <r>
          <rPr>
            <sz val="9"/>
            <color indexed="81"/>
            <rFont val="Tahoma"/>
            <family val="2"/>
          </rPr>
          <t xml:space="preserve">
changed from 2708 to 2036 (15/8/18)</t>
        </r>
      </text>
    </comment>
    <comment ref="R582" authorId="6" shapeId="0" xr:uid="{00000000-0006-0000-0100-000060000000}">
      <text>
        <r>
          <rPr>
            <b/>
            <sz val="9"/>
            <color indexed="81"/>
            <rFont val="Tahoma"/>
            <family val="2"/>
          </rPr>
          <t>u440523:</t>
        </r>
        <r>
          <rPr>
            <sz val="9"/>
            <color indexed="81"/>
            <rFont val="Tahoma"/>
            <family val="2"/>
          </rPr>
          <t xml:space="preserve">
changed from 408 to 315 (15/8/18)</t>
        </r>
      </text>
    </comment>
    <comment ref="S582" authorId="6" shapeId="0" xr:uid="{00000000-0006-0000-0100-000061000000}">
      <text>
        <r>
          <rPr>
            <b/>
            <sz val="9"/>
            <color indexed="81"/>
            <rFont val="Tahoma"/>
            <family val="2"/>
          </rPr>
          <t>u440523:</t>
        </r>
        <r>
          <rPr>
            <sz val="9"/>
            <color indexed="81"/>
            <rFont val="Tahoma"/>
            <family val="2"/>
          </rPr>
          <t xml:space="preserve">
changed from 3116 to 2351 (15/8/18)</t>
        </r>
      </text>
    </comment>
    <comment ref="T586" authorId="7" shapeId="0" xr:uid="{00000000-0006-0000-0100-000062000000}">
      <text>
        <r>
          <rPr>
            <b/>
            <sz val="9"/>
            <color indexed="81"/>
            <rFont val="Tahoma"/>
            <family val="2"/>
          </rPr>
          <t>u444328:</t>
        </r>
        <r>
          <rPr>
            <sz val="9"/>
            <color indexed="81"/>
            <rFont val="Tahoma"/>
            <family val="2"/>
          </rPr>
          <t xml:space="preserve">
Assumed all on waiting list as per footnote in TblHousingList</t>
        </r>
      </text>
    </comment>
    <comment ref="T590" authorId="7" shapeId="0" xr:uid="{00000000-0006-0000-0100-000063000000}">
      <text>
        <r>
          <rPr>
            <b/>
            <sz val="9"/>
            <color indexed="81"/>
            <rFont val="Tahoma"/>
            <family val="2"/>
          </rPr>
          <t>u444328:</t>
        </r>
        <r>
          <rPr>
            <sz val="9"/>
            <color indexed="81"/>
            <rFont val="Tahoma"/>
            <family val="2"/>
          </rPr>
          <t xml:space="preserve">
Assumed all on waiting list as per footnote in TblHousingList</t>
        </r>
      </text>
    </comment>
    <comment ref="H591" authorId="7" shapeId="0" xr:uid="{00000000-0006-0000-0100-000064000000}">
      <text>
        <r>
          <rPr>
            <b/>
            <sz val="9"/>
            <color indexed="81"/>
            <rFont val="Tahoma"/>
            <family val="2"/>
          </rPr>
          <t>u444328:</t>
        </r>
        <r>
          <rPr>
            <sz val="9"/>
            <color indexed="81"/>
            <rFont val="Tahoma"/>
            <family val="2"/>
          </rPr>
          <t xml:space="preserve">
Figures amended by LA during 2019/20 data collection</t>
        </r>
      </text>
    </comment>
    <comment ref="N593" authorId="7" shapeId="0" xr:uid="{00000000-0006-0000-0100-000065000000}">
      <text>
        <r>
          <rPr>
            <b/>
            <sz val="9"/>
            <color indexed="81"/>
            <rFont val="Tahoma"/>
            <family val="2"/>
          </rPr>
          <t>u444328:</t>
        </r>
        <r>
          <rPr>
            <sz val="9"/>
            <color indexed="81"/>
            <rFont val="Tahoma"/>
            <family val="2"/>
          </rPr>
          <t xml:space="preserve">
figure changed during 2019/20 data collection </t>
        </r>
      </text>
    </comment>
    <comment ref="T604" authorId="7" shapeId="0" xr:uid="{00000000-0006-0000-0100-000066000000}">
      <text>
        <r>
          <rPr>
            <b/>
            <sz val="9"/>
            <color indexed="81"/>
            <rFont val="Tahoma"/>
            <family val="2"/>
          </rPr>
          <t>u444328:</t>
        </r>
        <r>
          <rPr>
            <sz val="9"/>
            <color indexed="81"/>
            <rFont val="Tahoma"/>
            <family val="2"/>
          </rPr>
          <t xml:space="preserve">
Assumed all on waiting list as per footnote in TblHousingList</t>
        </r>
      </text>
    </comment>
    <comment ref="T605" authorId="7" shapeId="0" xr:uid="{00000000-0006-0000-0100-000067000000}">
      <text>
        <r>
          <rPr>
            <b/>
            <sz val="9"/>
            <color indexed="81"/>
            <rFont val="Tahoma"/>
            <family val="2"/>
          </rPr>
          <t>u444328:</t>
        </r>
        <r>
          <rPr>
            <sz val="9"/>
            <color indexed="81"/>
            <rFont val="Tahoma"/>
            <family val="2"/>
          </rPr>
          <t xml:space="preserve">
Assumed all on waiting list as per footnote in TblHousingList</t>
        </r>
      </text>
    </comment>
    <comment ref="V659" authorId="8" shapeId="0" xr:uid="{00000000-0006-0000-0100-000068000000}">
      <text>
        <r>
          <rPr>
            <b/>
            <sz val="9"/>
            <color indexed="81"/>
            <rFont val="Tahoma"/>
            <family val="2"/>
          </rPr>
          <t>u450482:</t>
        </r>
        <r>
          <rPr>
            <sz val="9"/>
            <color indexed="81"/>
            <rFont val="Tahoma"/>
            <family val="2"/>
          </rPr>
          <t xml:space="preserve">
revised from 2925</t>
        </r>
      </text>
    </comment>
    <comment ref="T712" authorId="8" shapeId="0" xr:uid="{00000000-0006-0000-0100-000069000000}">
      <text>
        <r>
          <rPr>
            <b/>
            <sz val="9"/>
            <color indexed="81"/>
            <rFont val="Tahoma"/>
            <family val="2"/>
          </rPr>
          <t>u450482:</t>
        </r>
        <r>
          <rPr>
            <sz val="9"/>
            <color indexed="81"/>
            <rFont val="Tahoma"/>
            <family val="2"/>
          </rPr>
          <t xml:space="preserve">
3383 to 3097 in 2023 revision
</t>
        </r>
      </text>
    </comment>
  </commentList>
</comments>
</file>

<file path=xl/sharedStrings.xml><?xml version="1.0" encoding="utf-8"?>
<sst xmlns="http://schemas.openxmlformats.org/spreadsheetml/2006/main" count="3412" uniqueCount="453">
  <si>
    <t>Total</t>
  </si>
  <si>
    <t>Waiting</t>
  </si>
  <si>
    <t>Transfer</t>
  </si>
  <si>
    <t>Scotland</t>
  </si>
  <si>
    <t>Aberdeen City</t>
  </si>
  <si>
    <t>Argyll &amp; Bute</t>
  </si>
  <si>
    <t>Dumfries &amp; Galloway</t>
  </si>
  <si>
    <t>Dundee City</t>
  </si>
  <si>
    <t>East Dunbartonshire</t>
  </si>
  <si>
    <t>East Lothian</t>
  </si>
  <si>
    <t>Edinburgh, City of</t>
  </si>
  <si>
    <t>Falkirk</t>
  </si>
  <si>
    <t>Fife</t>
  </si>
  <si>
    <t>Glasgow City</t>
  </si>
  <si>
    <t>Highland</t>
  </si>
  <si>
    <t>Inverclyde</t>
  </si>
  <si>
    <t>Midlothian</t>
  </si>
  <si>
    <t>Moray</t>
  </si>
  <si>
    <t>North Ayrshire</t>
  </si>
  <si>
    <t>North Lanarkshire</t>
  </si>
  <si>
    <t>Renfrewshire</t>
  </si>
  <si>
    <t>Scottish Borders, The</t>
  </si>
  <si>
    <t>South Ayrshire</t>
  </si>
  <si>
    <t>South Lanarkshire</t>
  </si>
  <si>
    <t>Stirling</t>
  </si>
  <si>
    <t>West Dunbartonshire</t>
  </si>
  <si>
    <t>West Lothian</t>
  </si>
  <si>
    <t>270 (Highland)</t>
  </si>
  <si>
    <t>280 (Inverclyde)</t>
  </si>
  <si>
    <t>290 (Midlothian)</t>
  </si>
  <si>
    <t>300 (Moray)</t>
  </si>
  <si>
    <t>310 (North Ayrshire)</t>
  </si>
  <si>
    <t>320 (North Lanarkshire)</t>
  </si>
  <si>
    <t>330 (Orkney)</t>
  </si>
  <si>
    <t>340 (Perth &amp; Kinross)</t>
  </si>
  <si>
    <t>350 (Renfrewshire)</t>
  </si>
  <si>
    <t>355 (Scottish Borders)</t>
  </si>
  <si>
    <t>360 (Shetland)</t>
  </si>
  <si>
    <t>370 (South Ayrshire)</t>
  </si>
  <si>
    <t>380 (South Lanarkshire)</t>
  </si>
  <si>
    <t>390 (Stirling)</t>
  </si>
  <si>
    <t>395 (West Dunbartonshire)</t>
  </si>
  <si>
    <t>400 (West Lothian)</t>
  </si>
  <si>
    <t xml:space="preserve"> </t>
  </si>
  <si>
    <t>Choose year</t>
  </si>
  <si>
    <t xml:space="preserve"> 1a) No of HH on Housing register on 1 April</t>
  </si>
  <si>
    <t xml:space="preserve">1b) No of HH (re) housed in LA's own dwellings </t>
  </si>
  <si>
    <t>1c) No of HH (re) housed in properties which become available through nomination agreements during the year</t>
  </si>
  <si>
    <t>1d) No of new applicants added to register during the year</t>
  </si>
  <si>
    <t>1e) No of applicants withdrawn or deleted during the year</t>
  </si>
  <si>
    <t>1f) No of HH on register on 31 March 2001 (a-b-c+d-e)</t>
  </si>
  <si>
    <t>1g) Of which, no of suspensions in place as at 31 March 2001</t>
  </si>
  <si>
    <t>lookup</t>
  </si>
  <si>
    <t>Year</t>
  </si>
  <si>
    <t>Areacode</t>
  </si>
  <si>
    <t>Operate Housing Register ?                1 for Yes                         0 for No</t>
  </si>
  <si>
    <t>100 (Aberdeen City)</t>
  </si>
  <si>
    <t>110 (Aberdeenshire)</t>
  </si>
  <si>
    <t>120 (Angus)</t>
  </si>
  <si>
    <t>130 (Argyll &amp; Bute)</t>
  </si>
  <si>
    <t>150 (Clackmannanshire)</t>
  </si>
  <si>
    <t>170 (Dumfries &amp; Galloway)</t>
  </si>
  <si>
    <t>180 (Dundee City)</t>
  </si>
  <si>
    <t>190 (East Ayrshire)</t>
  </si>
  <si>
    <t>200 (East Dunbartonshire)</t>
  </si>
  <si>
    <t>210 (East Lothian)</t>
  </si>
  <si>
    <t>220 (East Renfrewshire)</t>
  </si>
  <si>
    <t>230 (City of Edinburgh)</t>
  </si>
  <si>
    <t>240 (Falkirk)</t>
  </si>
  <si>
    <t>250 (Fife)</t>
  </si>
  <si>
    <t>260 (Glasgow City)</t>
  </si>
  <si>
    <t>Z26  Climson:No form was submitted for 2001</t>
  </si>
  <si>
    <t>Z87  Jan Young:Data incomplete</t>
  </si>
  <si>
    <t>V104  Jan Young:Originally entered as 3,160</t>
  </si>
  <si>
    <t>Z108  Jan Young:Form needs good looking at!</t>
  </si>
  <si>
    <t>Z116  Jan Young:Data incomplete</t>
  </si>
  <si>
    <t>AA167  Climson:New housing system in operation. No of households on register and of which number of suspensions in place - are bot as at 01-06-2006</t>
  </si>
  <si>
    <t>AA168  Climson:Form not received until 22/9/06 - estimates had been used in the bulletin</t>
  </si>
  <si>
    <t>AA177  Climson:Waiting for numbe of suspensions in place</t>
  </si>
  <si>
    <t>AA194  Climson:The total at (f) doesn't add up due to the council's new method of dealing with applications.   537 application have been added to their computer system.  20/6/6</t>
  </si>
  <si>
    <t>AA202  Climson:Angela Clarke said that there is a difference of 51 which has been in the system for the past year or so and they can't trace them.</t>
  </si>
  <si>
    <t>AA221  Climson:Totals don’t add up as there were applications reinstated</t>
  </si>
  <si>
    <t>AA226  Climson:Totals don't add up - see note.</t>
  </si>
  <si>
    <t>G55  Craig Sclater:Figure as at 11/10/00.  V55 Figure as at 22/3/02.</t>
  </si>
  <si>
    <t>T133  Jan Young:Originally entered as 7,573, U133  Jan Young:Originally entered as 1,819, V133  Jan Young:Originally entered as 9,392</t>
  </si>
  <si>
    <t>Comments</t>
  </si>
  <si>
    <t>Changes in housing lists during the year</t>
  </si>
  <si>
    <t>New applicants</t>
  </si>
  <si>
    <t>Applicants withdrawn or deleted</t>
  </si>
  <si>
    <t>Local authority dwellings</t>
  </si>
  <si>
    <t>Waiting list</t>
  </si>
  <si>
    <t>Transfer list</t>
  </si>
  <si>
    <t>withdrawn applications estimated by elimination</t>
  </si>
  <si>
    <t>start of year position estimated by elimination</t>
  </si>
  <si>
    <t>hhs rehoused from nomination agreements estimated as 0 (must be because totals correct)</t>
  </si>
  <si>
    <t>Notes</t>
  </si>
  <si>
    <t>Waiting Lists</t>
  </si>
  <si>
    <t>Transfer Lists</t>
  </si>
  <si>
    <t>Review Waiting List? Continuously=2 Periodically=1 Not avaiable= ..</t>
  </si>
  <si>
    <t>If Periodic When last reviewed (MM/YYYY)</t>
  </si>
  <si>
    <t>How frequently reviewed?</t>
  </si>
  <si>
    <t>Annually</t>
  </si>
  <si>
    <t>See comments</t>
  </si>
  <si>
    <t>Biannually</t>
  </si>
  <si>
    <t>Rolling Review</t>
  </si>
  <si>
    <t>2 yearly</t>
  </si>
  <si>
    <t>every 5 years</t>
  </si>
  <si>
    <t>monthly</t>
  </si>
  <si>
    <t>continuous-2002</t>
  </si>
  <si>
    <t>Ongoing</t>
  </si>
  <si>
    <t>October</t>
  </si>
  <si>
    <t>Yearly</t>
  </si>
  <si>
    <t>Yearly, but not this year.</t>
  </si>
  <si>
    <t>q4/2004</t>
  </si>
  <si>
    <t>yearly</t>
  </si>
  <si>
    <t>Will be annually</t>
  </si>
  <si>
    <t>Should be annually</t>
  </si>
  <si>
    <t>Every 3 months</t>
  </si>
  <si>
    <t>Quarterly</t>
  </si>
  <si>
    <t>Date register last reviewed</t>
  </si>
  <si>
    <t>Leave this - date last reviewed for bulletin tables</t>
  </si>
  <si>
    <t>- Some applicants will be on more than one authority's list, and the Scotland total therefore includes an unquantifiable amount of double counting.</t>
  </si>
  <si>
    <t>- Figures may include estimates based on previous data due to outstanding returns.</t>
  </si>
  <si>
    <t>Estimated figures based on 2004 used in bulletin which have been replaced. MC 22/8/07</t>
  </si>
  <si>
    <t>Revised figures since bulletin was published. MC 22/8/07</t>
  </si>
  <si>
    <t>The estimates were provided by the LA and not based on 2004 figures as recorded in the bulletin</t>
  </si>
  <si>
    <t>Estimates based on 2004 figures used in bulletin.  Form not in folder but date in forms received.  MC 22/8/07</t>
  </si>
  <si>
    <t>Estimates based on 2003 figures used in bulletin. Figures have been updated since the form was received.  MC 23/8/07</t>
  </si>
  <si>
    <t>No of houses on housing register figures had been incorectly calculated.  Figures changed since bulletin was published.  MC 23/08/2007</t>
  </si>
  <si>
    <t>Estimates used based on 2002 figures in the bulletin.  In 2004 the council made all the people on the waiting list re-apply and the figures they supplied were about double what they had previously been.  Figures as at 1 April 2004 have been substituted for applications on housing list as at 31 March 2004.  MC 23/8/07</t>
  </si>
  <si>
    <t>Revised figures received since bulletin was published. MC 23/8/07</t>
  </si>
  <si>
    <t>G79  Jan Young:Originally entered incorrectly as 5,371 - Estimates based on 2002 had been used in the bulletin.  Figures have been updated since receipt of the form.  MC 23/08/2007</t>
  </si>
  <si>
    <t>Z81  Climson:Estimates based on 2002 data due to not receipt of return.  Form was never received and LA can't give us figures now.  MC 23/08/2007</t>
  </si>
  <si>
    <t>D &amp; G provided housing lists details for this year before the stock was transferred.  MC 23/08/2007</t>
  </si>
  <si>
    <t>G70  Jan Young:Originally entered as 8,821, U70  Jan Young:Originally entered as 4,882, V70  Jan Young:Originally entered as 10,056. Changed since bulletin was published.  MC 23/08/2007</t>
  </si>
  <si>
    <t>T76  Jan Young:Originally entered as 3,251, U76  Jan Young:Originally entered as 2,250, V76  Jan Young:Originally entered as 5,501.  Changed since the bulletin was published.  MC 23/08/2007</t>
  </si>
  <si>
    <t>Z84  Jan Young:Data incomplete, Claire - have removed entryfrom new additions because same as end year position - can't both be right.</t>
  </si>
  <si>
    <t>U89  Jan Young:Originally entered as 504, V89  Jan Young:Originally entered as 2,310.  Changed since bulletin was published.  MC 23/08/2007</t>
  </si>
  <si>
    <t>U126  Jan Young:Originallyu entered as 3,956,V126  Jan Young:Originally entered as 10,490.  Changed since bulletin was published.  MC 23/08/2007</t>
  </si>
  <si>
    <t>Revised form received since bulletin was published.  Figures have been amemded.  MC 23/08/2007</t>
  </si>
  <si>
    <t>Stock was transferred during the year. Estimates based on 2002 had been used in the bulletin. Figures have now been removed from the dataset.  MC 23/08/2007</t>
  </si>
  <si>
    <t>Stock was transferred during the year. Estimates based on 2002 had been used in the bulletin. Figures have now been removed from the dataset. MC 23/08/2007</t>
  </si>
  <si>
    <t>Totals don't agree.  Got amended figures from LA but they still don't add up.  MC 03/10/2007</t>
  </si>
  <si>
    <t>AA157  Climson:Estimates based on 2004 figures.  No form has been received for 2005.  2004 figures to be used in web tables.  MC 22/8/07</t>
  </si>
  <si>
    <t>Estimates based on 2006 to be used in web tables.  MC 04/10/2007</t>
  </si>
  <si>
    <t>Estimates based on 2006 figures to be used in web tables</t>
  </si>
  <si>
    <t>Symbols Used</t>
  </si>
  <si>
    <t>The following symbols are used throughout the tables</t>
  </si>
  <si>
    <t>..        not available</t>
  </si>
  <si>
    <t>-         nil</t>
  </si>
  <si>
    <t>na      not applicable</t>
  </si>
  <si>
    <t>Earliest data available: quarter ending 30 June 2001</t>
  </si>
  <si>
    <t>This return was introduced in March 2001.  It records changes to the number of households waiting for a local authority dwelling on local authority housing lists and common housing registers during the year to 31 March.  Other information concerning local authority operation of common housing registers is also recorded.</t>
  </si>
  <si>
    <t>Estimates based on 2006 were used in Nov 2007 web tables.  Dataset updated since form was received.  MC 07/02/2008</t>
  </si>
  <si>
    <t>The Common housing register in which Aberdeen City Council (ACC) previously participated ceased to operate on 1 November 2007.  As in previous years, we have reported figures for ACC lists only for the full 12 month period.</t>
  </si>
  <si>
    <t xml:space="preserve">WAITING LIST/TRANSFER LIST NOT SEPARATED IN EAST RENFREWSHIRE COUNCIL </t>
  </si>
  <si>
    <t>Waiting List and Transfer List is distinguishable but combined</t>
  </si>
  <si>
    <t>Further full waiting list review prior to CHR implementation 2008</t>
  </si>
  <si>
    <t xml:space="preserve">Included in the suspensions totals are applicants who have elected to have their application deferred (141 in total) as they consider they are not ready to move at present time.  </t>
  </si>
  <si>
    <t>Figures are based on the number of applications which are available to be shortlisted for properties.  The number of applications withdrawn or deleted during the year is an estimated figure to balance the other known variables.  This is because the Business Objects report used to provide the data from the Northgate Housing database uses List Statuses against applications.  This can give an incorrect answer as the list status can be amended manually and the start date retrospectively changed by Options staff.</t>
  </si>
  <si>
    <t>no separate waiting/transfer list</t>
  </si>
  <si>
    <t>change in allocation policy - transer list now MC tenants only, so now - MC tenants now on DIRECT waiting list  (refers to transfer list 
entries for new applicants and those on register March 2007)</t>
  </si>
  <si>
    <t>The total figure at f) does not tie back to the additions and subtractions for the year due to the reasons outlined below: -
a) We have not included SSST's within b) as we have only included permanent lets
b)  There have been a number of applications where they have been re-instated during the year as part of the review and these applications which have been re-instated have not been included within d).</t>
  </si>
  <si>
    <t>Transfer and waiting lists are reviewed through the same process.  We operate a rolling review so the review is carried our on a continuous basis on the anniversary of an application however due to unresolved system problems the automatic rolling review process has not operated since January 2007.  Currently being worked on and at test stage.</t>
  </si>
  <si>
    <t>Annually on anniversary of date of application</t>
  </si>
  <si>
    <t>At each contact and by annual review</t>
  </si>
  <si>
    <t>Every three years</t>
  </si>
  <si>
    <t>Monthly</t>
  </si>
  <si>
    <t>Reviewed annually on birthday of application date</t>
  </si>
  <si>
    <t>Monthly Rolling Review</t>
  </si>
  <si>
    <t>ANNUALLY</t>
  </si>
  <si>
    <t>Annually - Rolling review each month on anniversary of application</t>
  </si>
  <si>
    <t>CHECKS - should all be zero</t>
  </si>
  <si>
    <t>Figures not adding up correctly due to the number of applicants being withdrawn/deleted and the number being housed through nomination agreements not being broken into transfer and waiting lists.</t>
  </si>
  <si>
    <t>Regarding the "Changes to Housing Lists" figures, we have included Homeless applicants in the waiting list (after comunication with Scotish Executive staff) something that we did not do for the last few years.// No longer on a CHR since June 20007</t>
  </si>
  <si>
    <t xml:space="preserve">Figures updated 28/11/2008 </t>
  </si>
  <si>
    <t>Annual housing list return</t>
  </si>
  <si>
    <t>- Following housing stock transfers, figures for Glasgow are excluded from 2003, Dumfries &amp; Galloway, and Scottish Borders from 2004, Eilean Siar and Argyll &amp; Bute from 2007, and Inverclyde from 2008.</t>
  </si>
  <si>
    <t>Note: Waiting list and Transfer list reviewed annually on anniversary of date of application.</t>
  </si>
  <si>
    <t/>
  </si>
  <si>
    <t>The Council makes no distinction between waiting and transfer applications</t>
  </si>
  <si>
    <t>Continuous rolling review of the housing list based on the anniversary of the original application was introduced in May 2008.</t>
  </si>
  <si>
    <t>Part A.b includes the number housied by LA and RSL from the housing register during the year.</t>
  </si>
  <si>
    <t>every 3 years</t>
  </si>
  <si>
    <t>Waiting List and Transfer List is distinguishable but combined.</t>
  </si>
  <si>
    <t xml:space="preserve">A full waiting list review was carried out between Sept 08 and March 09 for the implementation of the North Lanarkshire Common Housing Register. 
Two IT systems were in use during the final stages of implementation therefore figures for new and cancelled applications have not been provided as there would be duplicates.                                                                                                                                                                                              
Nomination information is currently being collated from RSL's and will send as soon as possible.  </t>
  </si>
  <si>
    <t>Please note that our suspensions include applicants who have elected  to defer their applications volutarilry.  These will not be included in next years annual return.  These amount to 153 applications in total and reduce the actual suspensions to 197</t>
  </si>
  <si>
    <t xml:space="preserve">For parts c, d e and g we are not </t>
  </si>
  <si>
    <t xml:space="preserve">The Shetland Islands Council Allocation was reviewed recently and it was agreed to write to applicants every 6 months instead of yearly to check if their details are correct and to make sure they wish to remain on the housing register.  </t>
  </si>
  <si>
    <t>Local authority housing lists: 2001 to latest available</t>
  </si>
  <si>
    <t>..</t>
  </si>
  <si>
    <t>na</t>
  </si>
  <si>
    <t>Operate Common Housing Register</t>
  </si>
  <si>
    <t xml:space="preserve"> -</t>
  </si>
  <si>
    <t xml:space="preserve">Applicants on Housing Register as at  31 March </t>
  </si>
  <si>
    <t xml:space="preserve">No plans </t>
  </si>
  <si>
    <t>Under consideration</t>
  </si>
  <si>
    <t>By the end of 2010-11</t>
  </si>
  <si>
    <t>Future plans</t>
  </si>
  <si>
    <t>May 2009</t>
  </si>
  <si>
    <t>Both lists were reviewed by band between May to November 2009</t>
  </si>
  <si>
    <t>February 2009</t>
  </si>
  <si>
    <t>In the 941 suspensions, 804 suspended at own request.</t>
  </si>
  <si>
    <t>June 2007</t>
  </si>
  <si>
    <t>every 2 years</t>
  </si>
  <si>
    <t xml:space="preserve">As an authority we have been working towards introducing a Common Housing Register and New Allocation's policy but due to problems with our IT Supplier this has been delayed.  
Our initial intention was to review all applicant once our CHR had gone live and at the same time advise applicants of their new points under the new allocation policy.  
Our CHR is due to go live in 2010 but we have taken the decision to review our waiting and transfer list during April/May 2010.
</t>
  </si>
  <si>
    <t>Common Housing Register has only been in place since Nov-09. A complete re-registration was undertaken to launch the CHR between may 09 &amp; Nov 09. The partnership has still to agree the re-registration process for the CHR. Waiting list figure is accurate however split between waiting list and transfer is an estimate.</t>
  </si>
  <si>
    <t>Please note that due to amendments to our Allocation policy we have carried out a review of all applications in December 2009.  In future there will be a rolling review on a monthly basis dependent on month of application.</t>
  </si>
  <si>
    <t>Please note that we did not go live with our Common Housing Register until the 1-6-09, therefore (a) includes households housed in LA dwellings since 1-6-09 from our common housing register and households housed from our old register in April/May. (b) includes nominations from all RSL's up until end May 09 and those from non core Common Housing Register partners from June 09 onwards (c-f) includes data for all core partners of common housing register since 1-6-09.  Our partners include Irvine Housing Association, ANCHO and Cunninghame Housing Association. We are not able to give the split between waiting and transfer lists.</t>
  </si>
  <si>
    <t>Question B (part b) nomination information not yet fully collated from all RSL landlords - will advise ASAP                                          Question B (part a) clarification sought from Scottish Government on whether only LA lets are included or all lets made from CHR - (have input LA lets only)</t>
  </si>
  <si>
    <t xml:space="preserve"> 2010</t>
  </si>
  <si>
    <t xml:space="preserve">South Lanarkshire Council review housing applications on the anniversary of the application.  However, the review was suspended mid year due to the introduction of a new Allocation Policy and Common Housing Register.  The review process is due to be reinstated June 2010.  </t>
  </si>
  <si>
    <t>April 2010</t>
  </si>
  <si>
    <t>CHR PLANS</t>
  </si>
  <si>
    <t xml:space="preserve">We have recently changed our allocations system to a Choice Based Letting and have implemented a new computerised allocations system. It is proving difficult to marry up the figures between the old and new systems. Review of the lists will now be continuous. </t>
  </si>
  <si>
    <t>Local authorities that operate under a common housing register</t>
  </si>
  <si>
    <t>2</t>
  </si>
  <si>
    <t>1</t>
  </si>
  <si>
    <t>November 2009</t>
  </si>
  <si>
    <t>March 2011</t>
  </si>
  <si>
    <t>July 2010</t>
  </si>
  <si>
    <t>May 2010</t>
  </si>
  <si>
    <t xml:space="preserve">May </t>
  </si>
  <si>
    <t xml:space="preserve">March </t>
  </si>
  <si>
    <t>December 2010</t>
  </si>
  <si>
    <t>September 2010</t>
  </si>
  <si>
    <t>C. Housing List being review currently ongoing.  Future reviews will be rolling reviews in line with CHR.</t>
  </si>
  <si>
    <t>Application is reviewed if no contact made within last 6 months.Reviewed on anniversary of application.</t>
  </si>
  <si>
    <t>Note 1: Although the Council operates a CHR with two local housing associations, the CHR has been running for a few weeks.  We are therefore unable to provide information for the full CHR, and currently can only provide information for Council lists.                                                                          Note 2: The 141 figure detailed in question B.a includes homeless applicants housed, as well as those from the waiting list.  Both homeless and waiting list applicants sit on the same list.                                                                                                                       Note 3: The 62 figure detailed in question B.b includes households housed from both transfer and waiting lists.  We are currently unable to differentiate between transfers and waiting, in this area.</t>
  </si>
  <si>
    <t>We are undertaking a re-registration of the full housing list during summer 2011. Thereafter re-registration will take place on the anniversary of individual applications, i.e. continuously reviewed.</t>
  </si>
  <si>
    <t>Cases are reviewed continuously. Waiting and Transfer List applications are reviewed on month of DOB of applicant.Unable to add 2011 into year field above.</t>
  </si>
  <si>
    <t xml:space="preserve">Data supplied on 'housing lists' return has been lifted directly from our Common Housing Register.  a) shows applicants form registered housed to LA dwellings b) details nominations from non core partners and (c-f) includes data from all partners on register.  Our partners include Irvine Housing Association, ANCHO and Cunninghame Housing Association.  Please note that a split between waiting and transfer lists is not longer available. </t>
  </si>
  <si>
    <t>full nomination &amp; Section 5 information is unavailable at present. Each partner on CHR has own transfer list (transfers for one partner will be waiting list for other) so breakdown cannot be provided. (I can provide LA figures for WL &amp; Transfers but will not then be respondning for the CHR)</t>
  </si>
  <si>
    <t>Lists are reviewed on the anniversary of an application but it is a monthly task.  The year box does not allow me to put in 2011.</t>
  </si>
  <si>
    <t>Please note that Perth and Kinross Council now match vacancies on behalf of our CHR partners (Perthshire Housing Association and Hillcrest Housing Association).  As these properties cannot be categorised as LA dwellings and in order to ensure a balancing of of figures they have been included at (d) Withdrawals - Of the 925 withdrawals 156 were applicants housed to Perthshire Housing Association dwellings and a further 45 were applicants housed to Hillcrest Housing Association dwellings.           Perth and Kinross Council reviews its waiting list continuously and dependant on the banding level awarded to the application a review will be undertaken either 3 monthly or annually on the anniversary of the application</t>
  </si>
  <si>
    <t>Lists are reviewed continuously, but there was no drop down option for 2011, so last most recent date was December 2010</t>
  </si>
  <si>
    <t>There was a total waiting list review excercise carried out during 2010/11. This was prior to the implementation of the new ICT system in January 2011.  This resulted in a number of applications being cancelled and a number of applicants not returning review forms.</t>
  </si>
  <si>
    <t>Unable to carry out list reviews since September 2010 due to system problems. However ICT have resolved the problem and review is due to be carried out by end of May 2011.</t>
  </si>
  <si>
    <t>January 2010</t>
  </si>
  <si>
    <t xml:space="preserve">The last review was carried out January 2012 not 2010 but box won't allow data.  We have phased out our transfer list.  We only have one list with five categories.  </t>
  </si>
  <si>
    <t>July 2011</t>
  </si>
  <si>
    <t>Housing list review currently ongoing.  Future reviews will be rolling reviews in line with CHR.</t>
  </si>
  <si>
    <t xml:space="preserve">A. Common Housing Register - have combined waiting list of one Housing Association (Hillcrest)  in the area as a pilot.  It is our intention to combine waiting list with other Housing Associations in the next 6-12 months. </t>
  </si>
  <si>
    <t>We are due to establish an annual review for all common housing register applicants later this year.</t>
  </si>
  <si>
    <t>We have not reviewed our waiting list since May 2010.  However, we are currently in the process of re-viewing our waiting list and we will continue to review this on an annual basis.</t>
  </si>
  <si>
    <t>Data on transfer list includes RSL tenants within the area.</t>
  </si>
  <si>
    <t xml:space="preserve">April </t>
  </si>
  <si>
    <t>The Aberdeenshire/Moray Common Housing Register is due to be launched on 8 June 2012</t>
  </si>
  <si>
    <t xml:space="preserve">Data supplied on 'housing lists' return has been lifted directly from our Common Housing Register.  a) shows applicants from register housed to LA dwellings b) details nominations from non core partners and (c-f) includes data from all partners on register.  Our partners include Irvine Housing Association, ANCHO and Cunninghame Housing Association.  Please note that a split between waiting and transfer lists is no longer available. </t>
  </si>
  <si>
    <t>Nominations information is currently unavailable. Applicants assessed as Statutory Homeless have been included with the housed from the waiting list figure in B (a) above as all applicant s are registered on the Common Housing Register. In addition to the 3294 applicants housed in LA dwellings a further 535 applicants who applied through the Common Housing Register were housed in RSL properties during the period.</t>
  </si>
  <si>
    <t>We have one list which covers the waiting and transfer applicants which is reviewed on a monthly basis. The last review was carried out in May 2012 however the system will not allow 2012 to be entered.</t>
  </si>
  <si>
    <t>The high number of cancellations are due to the completion of our first full year of review since the introduction of our new Allocations Policy on 26 April 2010.  Ongoing monitoring of the level of cancellations will continue during the forthcoming year.</t>
  </si>
  <si>
    <t>B (a) Number of households (re)housed in LA's own dwellings from register - waiting list is 499 and homeless list is 276 (775 combined).  This figure was combined last year.                                                                                                                                            B (b) 204 through section 5 and 91 through nomination                                                                                                                          waiting and transfer is a combined list which is continually reviewed</t>
  </si>
  <si>
    <t>We carried out a complete review of all our housing applicants in the months before introducing our new ICT system from January 2011.  We are currently in a transition period of establishing a rolling review of the list and which is due to be started in the summer of this year.</t>
  </si>
  <si>
    <t>The number of suspensions this year have reduced substantially, however after consulting the CIH/SG guidance on definitions/reasons for suspensions a review of the return determined that the conditions used to produce this data in previous years was incorrect.  In previous returns we failed to distinguish between those cases that are deferred (on hold) and those that are suspended and due to this have provided figures on all applicants deferred on the waiting/transfer lists. As such, this could include applicants who have chosen to put their application on hold, applicants who have been made an offer but awaiting a viewing, those requiring to update a change of address or those receiving support in interim/non permanent accommodation etc.  These cases are  not suspended from receiving offers of housing  and are no longer being reported as such.  Therefore, the figures this year more accurately reflect instances where applicants have been suspended from receiving offers of housing for a fixed period of time on the grounds of rent arrears, anti-social behaviour or unreasonable refusals.</t>
  </si>
  <si>
    <t>A. CHR covers Aberdeenshire and Moray Council areas.
B. Figures are for Aberdeenshire Council only</t>
  </si>
  <si>
    <t xml:space="preserve">Housing Associations don't tell us who they house, hence the error between Lettings Table and Housing Lists tables.  </t>
  </si>
  <si>
    <t>A6 - Common Housing Register launched on 16/04/12
C - Housing Allocation Policy last reviewed in January 2013</t>
  </si>
  <si>
    <t>A - Common Housing Register - Have combined our waiting list of one housing associaton (Hillcrest) in the area as a pilot.  After successful pilot and evaluation, our intention is to combine our waiting list with other Housing Associations. A common allocation policy is currently being developed and is out to consultation, with a view to adopting this for 2014.</t>
  </si>
  <si>
    <t>Please note the date of our last housing allocaiton policy review was in February 2013.</t>
  </si>
  <si>
    <t>C. Review of Housing Allocation Policy  - The Council's allocation policy was most recently subject to review in March 2013.  The policy is reviewed as required in line with internal and external policy changes.</t>
  </si>
  <si>
    <t>New policy introdiced in 2010</t>
  </si>
  <si>
    <t xml:space="preserve">C. The Council's housing allocation policy is currently under review. </t>
  </si>
  <si>
    <t>C. Our housing allocation policy was implimented in 2009 in conjuction with the launch of our Common Housing Register.  It was due to be reviewed in 2012, however the results of the impact of Welfare Reform has delayed this until 2013.</t>
  </si>
  <si>
    <t xml:space="preserve">The North Lanarkshire Common Housing Register has 10 main partners (including NLC) and 8 part time partners who we still operate nomination arrangements with. The remaining housing associations either do not have 'lettable stock'  within North Lanarkshire or have nomination arrangements with NLC or have purchased properties under MTR in the North Lanarkshire area and are unlikley to ever become available for let (informal discussions have taken place with these organisations re nominations if required).                                                                                      </t>
  </si>
  <si>
    <t>Policy is reviewed as and when legislation changes at present there is not a set review period. Although for example in light of Welfare Reform we have looked through our policy to ensure it is robust enough to address the issues arising</t>
  </si>
  <si>
    <t>366 homeless lets (not included in Ba)</t>
  </si>
  <si>
    <t>The last review in March 2013 was only a partial review.  Please note it was 2013 but that date was not available in your drop down list above so it shows 2012.</t>
  </si>
  <si>
    <t>We are reviewing our current Allocations Policy at present.</t>
  </si>
  <si>
    <t>Review of Housing Allocation policy</t>
  </si>
  <si>
    <t>Month</t>
  </si>
  <si>
    <t>Date last reviewed</t>
  </si>
  <si>
    <t>Freq of review count</t>
  </si>
  <si>
    <t>Freq of review period</t>
  </si>
  <si>
    <t>Continuously</t>
  </si>
  <si>
    <t>April</t>
  </si>
  <si>
    <t>Years</t>
  </si>
  <si>
    <t>August</t>
  </si>
  <si>
    <t>January</t>
  </si>
  <si>
    <t>December</t>
  </si>
  <si>
    <t>February</t>
  </si>
  <si>
    <t>n/a</t>
  </si>
  <si>
    <t>March</t>
  </si>
  <si>
    <t>May</t>
  </si>
  <si>
    <t>September</t>
  </si>
  <si>
    <t>July</t>
  </si>
  <si>
    <t>Months</t>
  </si>
  <si>
    <t>June</t>
  </si>
  <si>
    <t>November</t>
  </si>
  <si>
    <t>data no longer collected</t>
  </si>
  <si>
    <t>Date housing allocation policy last reviewed</t>
  </si>
  <si>
    <t>unknown</t>
  </si>
  <si>
    <t>data collected 2012-13 only</t>
  </si>
  <si>
    <t>On the 1st of July 2013 the Council changed it's allocations policy, prescribing one offer of suitable accommodation to all applicants', whereupon refusal of the offer results in suspension from the list for a fixed period of time.  Due to this change there has been a significant rise in the number of applicants' suspended for refusal of offer this year.</t>
  </si>
  <si>
    <t>Allocations policy has been revised along with local RSLs.  It is intended to take this policy to committee in the summer of 2014.
Indicator B. (b) - No breakdown available.</t>
  </si>
  <si>
    <t xml:space="preserve">"We carried out a a mass review of our waiting list and this why the number of applicants cancelled/withdrawn is greater in the year 2013/14"
</t>
  </si>
  <si>
    <t>We have just implemented a new Allocations Policy and this will be reviewed in a years time.</t>
  </si>
  <si>
    <t>C. Our current Allocations policy was introduced in 2010 - we carry out Annual reviews of Allocations activity and outcomes, which we use to assess whether outcomes are in line with our policy objectives and report results to Committee each year.  Our full review of the Allocations Policy is overdue from 2013, which we delayed in order to ensure we took account of emerging impacts of Welfare Reform on our tenants and prospective tenants on our housing list.  We are currently progressing with the delayed review of our policy, including a programme of public consultation on our policy and Allocations objectives.</t>
  </si>
  <si>
    <t>Transfer list removed on allocation policy review.</t>
  </si>
  <si>
    <t>C.The housing allocation policy was implemented in 2009 in conjunction with the launch of our Common Housing Register.  It was amended in 2013 as a result of the welfare reform.  A further review is planned to commence later in 2014 following royal assent of the Housing bill.</t>
  </si>
  <si>
    <t>The North Lanarkshire Common Housing Register has 10 main partners (including NLC) and 8 part time partners who we still operate nomination arrangements with. The remaining housing associations either do not have 'lettable stock'  within North Lanarkshire or have nomination arrangements with NLC or have purchased properties under MTR in the North Lanarkshire area and are unlikley to ever become available for let (informal discussions have taken place with these organisations re nominations if required).</t>
  </si>
  <si>
    <t>Common Housing Register already operating in PKC area.  Allocations Policy is currently being reviewed at present.  The Common Housing Register allows the flexibility for an application to be registered, cancelled, re-instated on appeal, housed and then we consider this change in circumstances which means the application is re-opened.  Due to this customer focused approach and the various statuses which can be applied to an application the lists are impossible to balance off.</t>
  </si>
  <si>
    <t>B, C &amp; D will include homeless as file doesn't enable us to identify which lists they are on.</t>
  </si>
  <si>
    <t>Currently reviewing our policy, and aim to introduce it April 2015</t>
  </si>
  <si>
    <t>2015100 (Aberdeen City)</t>
  </si>
  <si>
    <t>-</t>
  </si>
  <si>
    <t>2015110 (Aberdeenshire)</t>
  </si>
  <si>
    <t>A - CHR covers Aberdeenshire Council and Moray Council areas. It should be noted that we only have formal written nomination with 4 of the 7 members of the CHR, and no other formal agreements outwith.
B - Figures are for Aberdeenshire Council only.</t>
  </si>
  <si>
    <t>CHR operated</t>
  </si>
  <si>
    <t>2015120 (Angus)</t>
  </si>
  <si>
    <t>2015130 (Argyll &amp; Bute)</t>
  </si>
  <si>
    <t>2015150 (Clackmannanshire)</t>
  </si>
  <si>
    <t>2015170 (Dumfries &amp; Galloway)</t>
  </si>
  <si>
    <t>2015180 (Dundee City)</t>
  </si>
  <si>
    <t>2015190 (East Ayrshire)</t>
  </si>
  <si>
    <t>2015200 (East Dunbartonshire)</t>
  </si>
  <si>
    <t>Full annual review scheduled for Sept - Nov 2015.</t>
  </si>
  <si>
    <t>2015210 (East Lothian)</t>
  </si>
  <si>
    <t>2015220 (East Renfrewshire)</t>
  </si>
  <si>
    <t xml:space="preserve">A minor amendment to our allocation policy was passed by cabinet in June 2015. Full review after December 2015 in response to the Housing Act. </t>
  </si>
  <si>
    <t>2015230 (City of Edinburgh)</t>
  </si>
  <si>
    <t>Review of Allocations Policy on hold until new Housing Act is in place</t>
  </si>
  <si>
    <t>2015240 (Falkirk)</t>
  </si>
  <si>
    <t>Note that the figures for our Housing List at B above do not include Homeless applicants; these are separate from our Waiting and Transfer Lists.</t>
  </si>
  <si>
    <t>2015250 (Fife)</t>
  </si>
  <si>
    <t>2015260 (Glasgow City)</t>
  </si>
  <si>
    <t>2015270 (Highland)</t>
  </si>
  <si>
    <t>2015280 (Inverclyde)</t>
  </si>
  <si>
    <t>2015290 (Midlothian)</t>
  </si>
  <si>
    <t>2015300 (Moray)</t>
  </si>
  <si>
    <t>2015310 (North Ayrshire)</t>
  </si>
  <si>
    <t>C - The Housing allocation policy was implemented in 2009 in conjunction with the launch of our Common Housing Register.  It was amended in 2013  as a result of the Welfare Reform.  A further review is due to commence as a result of the Housing (Scotland) Act 2014.  Further guidance is due from the Scottish Government on its implementation.</t>
  </si>
  <si>
    <t>2015320 (North Lanarkshire)</t>
  </si>
  <si>
    <t>2015330 (Orkney)</t>
  </si>
  <si>
    <t>Our Housing Allocation policy is reviewed every 3 years or if there are any changes to legistation.</t>
  </si>
  <si>
    <t>2015340 (Perth &amp; Kinross)</t>
  </si>
  <si>
    <t xml:space="preserve">Our Common Housing Register Allocations Policy is currently under review </t>
  </si>
  <si>
    <t>2015350 (Renfrewshire)</t>
  </si>
  <si>
    <t>4469+147 = Waiting List (E)                                                                                                                                                                                                      We are currently carrying out a review of our allocations policy in conjunction with our RSL partners</t>
  </si>
  <si>
    <t>2015355 (Scottish Borders)</t>
  </si>
  <si>
    <t>2015360 (Shetland)</t>
  </si>
  <si>
    <t>2015370 (South Ayrshire)</t>
  </si>
  <si>
    <t>2015380 (South Lanarkshire)</t>
  </si>
  <si>
    <t>Additional Notes for Section C                                                                                                                                                                                       The Housing Allocation Policy formally went under review in September 2014 with the first meeting of the Tenants Participation Coordination Group (TPCG) Allocations Sub Group on the 30th October 2014. The review will be further progressed through 2015 where the implications and requirements arising from the Housing (Scotland) Act 2014 will be fully considered (and subsequent commencement of regulations and publications of key Scottish Government guidance notes).</t>
  </si>
  <si>
    <t>2015390 (Stirling)</t>
  </si>
  <si>
    <t>2015395 (West Dunbartonshire)</t>
  </si>
  <si>
    <t>2015400 (West Lothian)</t>
  </si>
  <si>
    <t>Undergoing a review of our allocations policy and are in the final stages before implementation.</t>
  </si>
  <si>
    <t>235 (Na h-Eileanan Siar)</t>
  </si>
  <si>
    <t>Na h-Eileanan Siar</t>
  </si>
  <si>
    <t>RSL only</t>
  </si>
  <si>
    <t>2015235 (Na h-Eileanan Siar)</t>
  </si>
  <si>
    <t>A full review of the allocations policy was done in 2014 however there have been several updates to certain areas of the policy since then.</t>
  </si>
  <si>
    <t>Our Allocation Policy is currently under review but approval has not be agreed at this time but expected in due course.</t>
  </si>
  <si>
    <t>East Dunbartonshire carried out a full allocations review xxx the above dropdown menu only allows a 2015 date.</t>
  </si>
  <si>
    <t>The review of our Allocations Policy was delayed due to awaiting commencement dates and technical guidance related to the Housing (Scotland) Act 2014.  We have now commenced our Allocations Policy Review.</t>
  </si>
  <si>
    <t>Review of the current allocations policy was expected to be completed in 2016/17. This is now expected to be in place end 2017.This has been delayed due to a number fo factors which must be taken account of in the revised policy - including our approach to lettings and common housing register locally, allocation of properties being delivered through our newly established council house build programme etc.</t>
  </si>
  <si>
    <t>Allocations policy to be reviewed in 2017/18</t>
  </si>
  <si>
    <t>HA Members of CHR - Fife HG, Glen HA, Kingdom HA, Ore Vally HA, Ochil View HA,  Nomination Agreement with - Caledonia HA, Dunedin Canmore HA,Hillcrest HA  Ark HA, Barony HA, Bield HA, Cairn HA, Hanover HA, Horizon HA, Link HA, Blackwood HA, Trust HA, View Point HA, Home group Review of Allocation policy started in 2016 but waitin on guidance as a result of Houisng Scotland Act 2014 to complete review.  Transfers include partner transfers and applicants include everyone wiashing to be housed by Fife Council and partner HAs.</t>
  </si>
  <si>
    <t>Section B Qb. Nominations - The number is a lot lower than last year as Caledonia Housing Association use Cairn Housing Association to carry out their Nominations.</t>
  </si>
  <si>
    <t>We do not hold a seperate transfer list. People currently in tenancies are held as part of the general waiting list. Following error message instructions on lettings sheet did not remove the error message so have entered those new tenancies from current tenants on the transfer list column.</t>
  </si>
  <si>
    <t>The figures provided for the Waiting List includes people on the Homeless List.</t>
  </si>
  <si>
    <t xml:space="preserve">C. The Housing allocation policy was implemented in 2009 in conjunction with the launch of our Common Housing Register.  It was amended </t>
  </si>
  <si>
    <t>The North Lanarkshire Common Housing Register has 10 main partners (including NLC) and 8 part time partners who we still operate nomination arrangements with. The remaining housing associations either do not have 'lettable stock'  within North Lanarkshire or have nomination arrangements with NLC or have purchased properties under MTR in the North Lanarkshire area and are unlikely to ever become available for let (informal discussions have taken place with these organisations re nominations if required).
We are currently in the process or reviewing our policy to take into account changes brought about by the introduction of the Housing (Scotland) Act 2014 and also as to how we allocate specialist older persons housing.</t>
  </si>
  <si>
    <t>The Housing Allocation Policy is being reviewed but the final review will only be completed when the changes detailed in the Housing (Scotland) Act 2014 are implemented.</t>
  </si>
  <si>
    <t>Answers to C, D, E and F above give the total numbers for each of these questions.  
Our Common Allocations Policy was last reviewed in April 2016 but there isn't an option to select 2016.</t>
  </si>
  <si>
    <t>We have been reviewing our allocation policy in conjunction with local RSL partners, with a view to creating a common housing allocation policy for Renfrewshire and taking account of the provisions of the Housing (Scotland) Act 2014.</t>
  </si>
  <si>
    <t>The housing allocation policy is reviewed on an annual basis in May.  There is no 2016 in the drop down menu.</t>
  </si>
  <si>
    <t>The Housing Allocation Policy formally went under review in September 2014 with the first meeting of the Tenants Participation Coordination Group Allocations Sub Group on the 30 October 2014. Throughout 2015 and 2016, the review considered the operation of the current Housing Allocation Policy and the implications and requirements of the Housing (Scotland) Act 2014. Once the Act’s commencement dates have been published and all final Scottish Government guidance has been issued, future work will focus on specific options to locally implement the Act’s provisions.</t>
  </si>
  <si>
    <t>The Housing Allocation Policy was reviewed in March 2016. 2016 was not an option in the drop down menu.</t>
  </si>
  <si>
    <t xml:space="preserve">New Applicants joining housing list, year ending March </t>
  </si>
  <si>
    <t>Applicants rehoused in Local Authorities own housing stock, year ending March</t>
  </si>
  <si>
    <t>Applicants withdrawn or deleted from housing list, year ending March</t>
  </si>
  <si>
    <t>Scotland (excluding stock transfer LAs)</t>
  </si>
  <si>
    <t xml:space="preserve">Years </t>
  </si>
  <si>
    <t>No</t>
  </si>
  <si>
    <t>Latest data available: quarter ending 31 March 2023</t>
  </si>
  <si>
    <r>
      <t xml:space="preserve">General notes to tables:  </t>
    </r>
    <r>
      <rPr>
        <sz val="12"/>
        <color indexed="62"/>
        <rFont val="Arial"/>
        <family val="2"/>
      </rPr>
      <t xml:space="preserve">
- Total figures for Scotland may not equal the sum of the waiting list and transfer list columns as some local authorities are unable to break down totals. In most cases the figures are from the register for the councils' own housing and do not include any applicants on registered social landlord lists, except for Aberdeen City and Perth &amp; Kinross from 2001, Edinburgh from 2004, Renfrewshire and Shetland from 2006, and Fife and Orkney from 2007.</t>
    </r>
  </si>
  <si>
    <t>Table of Contents</t>
  </si>
  <si>
    <t>This worksheet contains one table.</t>
  </si>
  <si>
    <t>Worksheet name</t>
  </si>
  <si>
    <t>Worksheet title</t>
  </si>
  <si>
    <t>Worksheet contents</t>
  </si>
  <si>
    <t>General</t>
  </si>
  <si>
    <t>Cover Sheet</t>
  </si>
  <si>
    <t>Cover sheet detailing information about this data</t>
  </si>
  <si>
    <t>Notes and instructions for using and interpreting this data</t>
  </si>
  <si>
    <t>Public Sector Housing Stock Data</t>
  </si>
  <si>
    <t>TblHousingList</t>
  </si>
  <si>
    <t>TsApplicants</t>
  </si>
  <si>
    <t>TsNewApps</t>
  </si>
  <si>
    <t>TsRehoused</t>
  </si>
  <si>
    <t>Tsleftlist</t>
  </si>
  <si>
    <t>TsCHR</t>
  </si>
  <si>
    <t xml:space="preserve">Changes in local authority housing lists: years ending 31 March </t>
  </si>
  <si>
    <t xml:space="preserve">Notes </t>
  </si>
  <si>
    <t xml:space="preserve">This worksheet contains one table. </t>
  </si>
  <si>
    <t xml:space="preserve">Note number </t>
  </si>
  <si>
    <t xml:space="preserve">Note text </t>
  </si>
  <si>
    <t>Note 1</t>
  </si>
  <si>
    <t>Note 2</t>
  </si>
  <si>
    <t>Note 3</t>
  </si>
  <si>
    <t>Note 4</t>
  </si>
  <si>
    <t>Note 5</t>
  </si>
  <si>
    <t>Total figures for Scotland may not equal the sum of the waiting list and transfer list columns as some local authorities are unable to break down totals. In most cases the figures are from the register for the councils' own housing and do not include any applicants on registered social landlord lists, except for Aberdeen City between 2001 &amp; 2007, Perth &amp; Kinross from 2001, Edinburgh from 2004, Renfrewshire for 2006, Shetland from 2006,  Fife and Orkney from 2007 and North Lanarkshire from 2008.</t>
  </si>
  <si>
    <t>Local authorities operate (or have operated in the past) a combined waiting and transfer list, or breakdown otherwise unavailable</t>
  </si>
  <si>
    <t>back to contents</t>
  </si>
  <si>
    <t>This worksheet contains one summary pivot table.</t>
  </si>
  <si>
    <r>
      <t>Number of households (re)housed</t>
    </r>
    <r>
      <rPr>
        <b/>
        <vertAlign val="superscript"/>
        <sz val="12"/>
        <color indexed="62"/>
        <rFont val="Arial"/>
        <family val="2"/>
      </rPr>
      <t>1</t>
    </r>
  </si>
  <si>
    <r>
      <t>Other dwellings</t>
    </r>
    <r>
      <rPr>
        <b/>
        <vertAlign val="superscript"/>
        <sz val="12"/>
        <color indexed="62"/>
        <rFont val="Arial"/>
        <family val="2"/>
      </rPr>
      <t>2</t>
    </r>
  </si>
  <si>
    <r>
      <t>Waiting list</t>
    </r>
    <r>
      <rPr>
        <b/>
        <vertAlign val="superscript"/>
        <sz val="12"/>
        <color indexed="62"/>
        <rFont val="Arial"/>
        <family val="2"/>
      </rPr>
      <t xml:space="preserve"> 3</t>
    </r>
  </si>
  <si>
    <r>
      <t xml:space="preserve">Transfer list </t>
    </r>
    <r>
      <rPr>
        <b/>
        <vertAlign val="superscript"/>
        <sz val="12"/>
        <color indexed="62"/>
        <rFont val="Arial"/>
        <family val="2"/>
      </rPr>
      <t>3</t>
    </r>
  </si>
  <si>
    <r>
      <t>Aberdeenshire</t>
    </r>
    <r>
      <rPr>
        <b/>
        <vertAlign val="superscript"/>
        <sz val="12"/>
        <color indexed="62"/>
        <rFont val="Arial"/>
        <family val="2"/>
      </rPr>
      <t>5</t>
    </r>
  </si>
  <si>
    <r>
      <t>Angus</t>
    </r>
    <r>
      <rPr>
        <b/>
        <vertAlign val="superscript"/>
        <sz val="12"/>
        <color indexed="62"/>
        <rFont val="Arial"/>
        <family val="2"/>
      </rPr>
      <t>4,6</t>
    </r>
  </si>
  <si>
    <r>
      <t>Clackmannanshire</t>
    </r>
    <r>
      <rPr>
        <b/>
        <vertAlign val="superscript"/>
        <sz val="12"/>
        <color indexed="62"/>
        <rFont val="Arial"/>
        <family val="2"/>
      </rPr>
      <t>4</t>
    </r>
  </si>
  <si>
    <r>
      <t>Dundee City</t>
    </r>
    <r>
      <rPr>
        <b/>
        <vertAlign val="superscript"/>
        <sz val="12"/>
        <color indexed="62"/>
        <rFont val="Arial"/>
        <family val="2"/>
      </rPr>
      <t>8</t>
    </r>
  </si>
  <si>
    <r>
      <t>East Ayrshire</t>
    </r>
    <r>
      <rPr>
        <b/>
        <vertAlign val="superscript"/>
        <sz val="12"/>
        <color indexed="62"/>
        <rFont val="Arial"/>
        <family val="2"/>
      </rPr>
      <t>4</t>
    </r>
  </si>
  <si>
    <r>
      <t>East Renfrewshire</t>
    </r>
    <r>
      <rPr>
        <b/>
        <vertAlign val="superscript"/>
        <sz val="12"/>
        <color indexed="62"/>
        <rFont val="Arial"/>
        <family val="2"/>
      </rPr>
      <t>4</t>
    </r>
  </si>
  <si>
    <r>
      <t>Falkirk</t>
    </r>
    <r>
      <rPr>
        <b/>
        <vertAlign val="superscript"/>
        <sz val="12"/>
        <color indexed="62"/>
        <rFont val="Arial"/>
        <family val="2"/>
      </rPr>
      <t>7</t>
    </r>
  </si>
  <si>
    <r>
      <t>Orkney</t>
    </r>
    <r>
      <rPr>
        <b/>
        <vertAlign val="superscript"/>
        <sz val="12"/>
        <color indexed="62"/>
        <rFont val="Arial"/>
        <family val="2"/>
      </rPr>
      <t>4</t>
    </r>
  </si>
  <si>
    <r>
      <t>Perth &amp; Kinross</t>
    </r>
    <r>
      <rPr>
        <b/>
        <vertAlign val="superscript"/>
        <sz val="12"/>
        <color indexed="62"/>
        <rFont val="Arial"/>
        <family val="2"/>
      </rPr>
      <t>4</t>
    </r>
  </si>
  <si>
    <r>
      <t>Shetland</t>
    </r>
    <r>
      <rPr>
        <b/>
        <vertAlign val="superscript"/>
        <sz val="12"/>
        <color indexed="62"/>
        <rFont val="Arial"/>
        <family val="2"/>
      </rPr>
      <t>4</t>
    </r>
  </si>
  <si>
    <r>
      <t>Angus</t>
    </r>
    <r>
      <rPr>
        <b/>
        <vertAlign val="superscript"/>
        <sz val="12"/>
        <color indexed="62"/>
        <rFont val="Arial"/>
        <family val="2"/>
      </rPr>
      <t>4</t>
    </r>
  </si>
  <si>
    <t>Local Authority</t>
  </si>
  <si>
    <t>Local authority</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</si>
  <si>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</si>
  <si>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</si>
  <si>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</si>
  <si>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</si>
  <si>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</si>
  <si>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</si>
  <si>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</si>
  <si>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</si>
  <si>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</si>
  <si>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</si>
  <si>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</si>
  <si>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</si>
  <si>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</si>
  <si>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</si>
  <si>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</si>
  <si>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</si>
  <si>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</si>
  <si>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</si>
  <si>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</si>
  <si>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</si>
  <si>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</si>
  <si>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</si>
  <si>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</si>
  <si>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20232</t>
  </si>
  <si>
    <t>Some applicants will be on more than one authority's list, and the Scotland total therefore includes an unquantifiable amount of double counting.</t>
  </si>
  <si>
    <t>Following housing stock transfers, figures for Glasgow are excluded from 2003, Dumfries &amp; Galloway, and Scottish Borders from 2004, Eilean Siar and Argyll &amp; Bute from 2007, and Inverclyde from 2008.</t>
  </si>
  <si>
    <t>Figures may include estimates based on previous data due to outstanding returns.</t>
  </si>
  <si>
    <t>Last update: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</si>
</sst>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d/mm/yy;@"/>
    <numFmt numFmtId="165" formatCode="_-* #,##0.00_-;\-* #,##0.00_-;_-* \-??_-;_-@_-"/>
    <numFmt numFmtId="166" formatCode="_-* #,##0_-;\-* #,##0_-;_-* \-??_-;_-@_-"/>
    <numFmt numFmtId="167" formatCode="d/m/yy;@"/>
    <numFmt numFmtId="168" formatCode="dd/mm/yyyy;@"/>
    <numFmt numFmtId="169" formatCode="_-* #,##0_-;\-* #,##0_-;_-* &quot;-&quot;??_-;_-@_-"/>
  </numFmts>
  <fonts count="34" x14ac:knownFonts="1">
    <font>
      <sz val="8"/>
      <name val="Arial"/>
      <family val="2"/>
    </font>
    <font>
      <sz val="10"/>
      <name val="Arial"/>
    </font>
    <font>
      <sz val="8"/>
      <color indexed="18"/>
      <name val="Arial"/>
      <family val="2"/>
    </font>
    <font>
      <sz val="8"/>
      <color indexed="62"/>
      <name val="Arial"/>
      <family val="2"/>
    </font>
    <font>
      <b/>
      <sz val="8"/>
      <color indexed="62"/>
      <name val="Arial"/>
      <family val="2"/>
    </font>
    <font>
      <sz val="8"/>
      <name val="Verdana"/>
      <family val="2"/>
    </font>
    <font>
      <u/>
      <sz val="10"/>
      <color indexed="12"/>
      <name val="Arial"/>
      <family val="2"/>
    </font>
    <font>
      <b/>
      <sz val="8"/>
      <color indexed="18"/>
      <name val="Arial"/>
      <family val="2"/>
    </font>
    <font>
      <sz val="8"/>
      <name val="Arial"/>
      <family val="2"/>
    </font>
    <font>
      <b/>
      <sz val="11"/>
      <name val="Times New Roman"/>
      <family val="1"/>
    </font>
    <font>
      <b/>
      <sz val="12"/>
      <name val="Times New Roman"/>
      <family val="1"/>
    </font>
    <font>
      <sz val="8"/>
      <name val="Arial"/>
      <family val="2"/>
    </font>
    <font>
      <sz val="8"/>
      <color indexed="81"/>
      <name val="Tahoma"/>
      <family val="2"/>
    </font>
    <font>
      <sz val="8"/>
      <color indexed="10"/>
      <name val="Arial"/>
      <family val="2"/>
    </font>
    <font>
      <sz val="9"/>
      <color indexed="18"/>
      <name val="Arial"/>
      <family val="2"/>
    </font>
    <font>
      <b/>
      <sz val="8"/>
      <color indexed="81"/>
      <name val="Tahoma"/>
      <family val="2"/>
    </font>
    <font>
      <sz val="9"/>
      <color indexed="81"/>
      <name val="Tahoma"/>
      <family val="2"/>
    </font>
    <font>
      <b/>
      <sz val="9"/>
      <color indexed="81"/>
      <name val="Tahoma"/>
      <family val="2"/>
    </font>
    <font>
      <sz val="8"/>
      <name val="Arial"/>
      <family val="2"/>
    </font>
    <font>
      <b/>
      <sz val="15"/>
      <color theme="3"/>
      <name val="Arial"/>
      <family val="2"/>
    </font>
    <font>
      <b/>
      <sz val="11"/>
      <color theme="3"/>
      <name val="Arial"/>
      <family val="2"/>
    </font>
    <font>
      <b/>
      <sz val="12"/>
      <color indexed="62"/>
      <name val="Arial"/>
      <family val="2"/>
    </font>
    <font>
      <sz val="12"/>
      <color indexed="62"/>
      <name val="Arial"/>
      <family val="2"/>
    </font>
    <font>
      <b/>
      <sz val="12"/>
      <color theme="3"/>
      <name val="Arial"/>
      <family val="2"/>
    </font>
    <font>
      <sz val="12"/>
      <color theme="1"/>
      <name val="Arial"/>
      <family val="2"/>
    </font>
    <font>
      <sz val="12"/>
      <color rgb="FF000000"/>
      <name val="Arial"/>
      <family val="2"/>
    </font>
    <font>
      <b/>
      <sz val="12"/>
      <color rgb="FF000000"/>
      <name val="Arial"/>
      <family val="2"/>
    </font>
    <font>
      <u/>
      <sz val="12"/>
      <color theme="10"/>
      <name val="Arial"/>
      <family val="2"/>
    </font>
    <font>
      <sz val="12"/>
      <name val="Arial"/>
      <family val="2"/>
    </font>
    <font>
      <sz val="12"/>
      <color rgb="FF333333"/>
      <name val="Arial"/>
      <family val="2"/>
    </font>
    <font>
      <b/>
      <sz val="12"/>
      <color theme="0"/>
      <name val="Arial"/>
      <family val="2"/>
    </font>
    <font>
      <u/>
      <sz val="12"/>
      <color indexed="12"/>
      <name val="Arial"/>
      <family val="2"/>
    </font>
    <font>
      <b/>
      <vertAlign val="superscript"/>
      <sz val="12"/>
      <color indexed="62"/>
      <name val="Arial"/>
      <family val="2"/>
    </font>
    <font>
      <sz val="12"/>
      <color theme="3"/>
      <name val="Arial"/>
      <family val="2"/>
    </font>
  </fonts>
  <fills count="3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2"/>
        <bgColor indexed="26"/>
      </patternFill>
    </fill>
    <fill>
      <patternFill patternType="solid">
        <fgColor indexed="43"/>
        <bgColor indexed="41"/>
      </patternFill>
    </fill>
    <fill>
      <patternFill patternType="solid">
        <fgColor indexed="54"/>
        <bgColor indexed="64"/>
      </patternFill>
    </fill>
    <fill>
      <patternFill patternType="solid">
        <fgColor indexed="40"/>
        <bgColor indexed="64"/>
      </patternFill>
    </fill>
    <fill>
      <patternFill patternType="solid">
        <fgColor indexed="42"/>
        <bgColor indexed="41"/>
      </patternFill>
    </fill>
    <fill>
      <patternFill patternType="solid">
        <fgColor indexed="43"/>
        <bgColor indexed="26"/>
      </patternFill>
    </fill>
    <fill>
      <patternFill patternType="solid">
        <fgColor indexed="13"/>
        <bgColor indexed="64"/>
      </patternFill>
    </fill>
    <fill>
      <patternFill patternType="solid">
        <fgColor indexed="9"/>
        <bgColor indexed="64"/>
      </patternFill>
    </fill>
    <fill>
      <patternFill patternType="solid">
        <fgColor indexed="9"/>
        <bgColor indexed="26"/>
      </patternFill>
    </fill>
    <fill>
      <patternFill patternType="solid">
        <fgColor indexed="9"/>
        <bgColor indexed="31"/>
      </patternFill>
    </fill>
    <fill>
      <patternFill patternType="solid">
        <fgColor indexed="43"/>
        <bgColor indexed="27"/>
      </patternFill>
    </fill>
    <fill>
      <patternFill patternType="solid">
        <fgColor indexed="44"/>
        <bgColor indexed="64"/>
      </patternFill>
    </fill>
    <fill>
      <patternFill patternType="solid">
        <fgColor indexed="45"/>
        <bgColor indexed="64"/>
      </patternFill>
    </fill>
    <fill>
      <patternFill patternType="solid">
        <fgColor indexed="27"/>
        <bgColor indexed="64"/>
      </patternFill>
    </fill>
    <fill>
      <patternFill patternType="solid">
        <fgColor indexed="5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0"/>
        <bgColor indexed="31"/>
      </patternFill>
    </fill>
    <fill>
      <patternFill patternType="solid">
        <fgColor theme="0"/>
        <bgColor indexed="26"/>
      </patternFill>
    </fill>
    <fill>
      <patternFill patternType="solid">
        <fgColor rgb="FFFF0000"/>
        <bgColor indexed="64"/>
      </patternFill>
    </fill>
    <fill>
      <patternFill patternType="solid">
        <fgColor rgb="FFB8CCE4"/>
        <bgColor indexed="64"/>
      </patternFill>
    </fill>
    <fill>
      <patternFill patternType="solid">
        <fgColor theme="5" tint="0.59999389629810485"/>
        <bgColor indexed="64"/>
      </patternFill>
    </fill>
    <fill>
      <patternFill patternType="solid">
        <fgColor rgb="FFFFFFFF"/>
        <bgColor rgb="FFFFFFFF"/>
      </patternFill>
    </fill>
    <fill>
      <patternFill patternType="solid">
        <fgColor theme="4"/>
        <bgColor indexed="64"/>
      </patternFill>
    </fill>
    <fill>
      <patternFill patternType="solid">
        <fgColor theme="4"/>
        <bgColor theme="4"/>
      </patternFill>
    </fill>
  </fills>
  <borders count="35">
    <border>
      <left/>
      <right/>
      <top/>
      <bottom/>
      <diagonal/>
    </border>
    <border>
      <left style="hair">
        <color indexed="54"/>
      </left>
      <right style="hair">
        <color indexed="54"/>
      </right>
      <top style="hair">
        <color indexed="54"/>
      </top>
      <bottom style="hair">
        <color indexed="54"/>
      </bottom>
      <diagonal/>
    </border>
    <border>
      <left/>
      <right style="hair">
        <color indexed="54"/>
      </right>
      <top style="hair">
        <color indexed="54"/>
      </top>
      <bottom/>
      <diagonal/>
    </border>
    <border>
      <left/>
      <right style="hair">
        <color indexed="54"/>
      </right>
      <top/>
      <bottom/>
      <diagonal/>
    </border>
    <border>
      <left style="hair">
        <color indexed="54"/>
      </left>
      <right style="hair">
        <color indexed="54"/>
      </right>
      <top style="hair">
        <color indexed="54"/>
      </top>
      <bottom/>
      <diagonal/>
    </border>
    <border>
      <left style="hair">
        <color indexed="54"/>
      </left>
      <right/>
      <top style="hair">
        <color indexed="54"/>
      </top>
      <bottom/>
      <diagonal/>
    </border>
    <border>
      <left/>
      <right/>
      <top style="hair">
        <color indexed="54"/>
      </top>
      <bottom/>
      <diagonal/>
    </border>
    <border>
      <left style="hair">
        <color indexed="54"/>
      </left>
      <right style="hair">
        <color indexed="54"/>
      </right>
      <top/>
      <bottom/>
      <diagonal/>
    </border>
    <border>
      <left style="hair">
        <color indexed="54"/>
      </left>
      <right/>
      <top style="hair">
        <color indexed="54"/>
      </top>
      <bottom style="hair">
        <color indexed="54"/>
      </bottom>
      <diagonal/>
    </border>
    <border>
      <left/>
      <right/>
      <top style="hair">
        <color indexed="54"/>
      </top>
      <bottom style="hair">
        <color indexed="54"/>
      </bottom>
      <diagonal/>
    </border>
    <border>
      <left/>
      <right style="hair">
        <color indexed="54"/>
      </right>
      <top style="hair">
        <color indexed="54"/>
      </top>
      <bottom style="hair">
        <color indexed="54"/>
      </bottom>
      <diagonal/>
    </border>
    <border>
      <left style="hair">
        <color indexed="54"/>
      </left>
      <right style="hair">
        <color indexed="54"/>
      </right>
      <top/>
      <bottom style="hair">
        <color indexed="54"/>
      </bottom>
      <diagonal/>
    </border>
    <border>
      <left style="hair">
        <color indexed="54"/>
      </left>
      <right/>
      <top/>
      <bottom/>
      <diagonal/>
    </border>
    <border>
      <left style="hair">
        <color indexed="54"/>
      </left>
      <right/>
      <top/>
      <bottom style="hair">
        <color indexed="54"/>
      </bottom>
      <diagonal/>
    </border>
    <border>
      <left/>
      <right/>
      <top/>
      <bottom style="hair">
        <color indexed="54"/>
      </bottom>
      <diagonal/>
    </border>
    <border>
      <left/>
      <right style="hair">
        <color indexed="54"/>
      </right>
      <top/>
      <bottom style="hair">
        <color indexed="54"/>
      </bottom>
      <diagonal/>
    </border>
    <border>
      <left style="hair">
        <color indexed="54"/>
      </left>
      <right style="hair">
        <color indexed="54"/>
      </right>
      <top/>
      <bottom style="hair">
        <color indexed="64"/>
      </bottom>
      <diagonal/>
    </border>
    <border>
      <left/>
      <right/>
      <top style="hair">
        <color indexed="64"/>
      </top>
      <bottom/>
      <diagonal/>
    </border>
    <border>
      <left/>
      <right/>
      <top/>
      <bottom style="thin">
        <color indexed="64"/>
      </bottom>
      <diagonal/>
    </border>
    <border>
      <left/>
      <right style="hair">
        <color indexed="54"/>
      </right>
      <top/>
      <bottom style="thin">
        <color indexed="64"/>
      </bottom>
      <diagonal/>
    </border>
    <border>
      <left/>
      <right/>
      <top style="thin">
        <color indexed="64"/>
      </top>
      <bottom/>
      <diagonal/>
    </border>
    <border>
      <left/>
      <right style="hair">
        <color indexed="54"/>
      </right>
      <top style="thin">
        <color indexed="64"/>
      </top>
      <bottom/>
      <diagonal/>
    </border>
    <border>
      <left/>
      <right style="hair">
        <color indexed="54"/>
      </right>
      <top/>
      <bottom style="hair">
        <color indexed="64"/>
      </bottom>
      <diagonal/>
    </border>
    <border>
      <left/>
      <right style="hair">
        <color indexed="64"/>
      </right>
      <top/>
      <bottom/>
      <diagonal/>
    </border>
    <border>
      <left/>
      <right/>
      <top/>
      <bottom style="hair">
        <color indexed="64"/>
      </bottom>
      <diagonal/>
    </border>
    <border>
      <left/>
      <right/>
      <top/>
      <bottom style="thick">
        <color theme="4"/>
      </bottom>
      <diagonal/>
    </border>
    <border>
      <left/>
      <right/>
      <top/>
      <bottom style="medium">
        <color theme="4" tint="0.39997558519241921"/>
      </bottom>
      <diagonal/>
    </border>
    <border>
      <left/>
      <right style="medium">
        <color rgb="FFBFBFBF"/>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diagonal/>
    </border>
    <border>
      <left/>
      <right style="medium">
        <color theme="2" tint="-0.249977111117893"/>
      </right>
      <top/>
      <bottom/>
      <diagonal/>
    </border>
    <border>
      <left style="medium">
        <color theme="2" tint="-0.249977111117893"/>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13">
    <xf numFmtId="0" fontId="0" fillId="0" borderId="0"/>
    <xf numFmtId="165" fontId="8" fillId="0" borderId="0" applyFill="0" applyBorder="0" applyAlignment="0" applyProtection="0"/>
    <xf numFmtId="0" fontId="19" fillId="0" borderId="25" applyNumberFormat="0" applyFill="0" applyAlignment="0" applyProtection="0"/>
    <xf numFmtId="0" fontId="20" fillId="0" borderId="26" applyNumberFormat="0" applyFill="0" applyAlignment="0" applyProtection="0"/>
    <xf numFmtId="0" fontId="6" fillId="0" borderId="0" applyNumberFormat="0" applyFill="0" applyBorder="0" applyAlignment="0" applyProtection="0">
      <alignment vertical="top"/>
      <protection locked="0"/>
    </xf>
    <xf numFmtId="0" fontId="18" fillId="0" borderId="0"/>
    <xf numFmtId="0" fontId="8" fillId="0" borderId="0"/>
    <xf numFmtId="0" fontId="11" fillId="0" borderId="0"/>
    <xf numFmtId="9" fontId="1" fillId="0" borderId="0" applyFill="0" applyBorder="0" applyAlignment="0" applyProtection="0"/>
    <xf numFmtId="0" fontId="9" fillId="0" borderId="0" applyNumberFormat="0" applyFill="0" applyBorder="0" applyProtection="0">
      <alignment horizontal="center" vertical="center" wrapText="1"/>
    </xf>
    <xf numFmtId="0" fontId="10" fillId="0" borderId="0" applyNumberFormat="0" applyFill="0" applyBorder="0" applyProtection="0">
      <alignment horizontal="left" vertical="top"/>
    </xf>
    <xf numFmtId="0" fontId="8" fillId="0" borderId="0"/>
    <xf numFmtId="0" fontId="8" fillId="0" borderId="0"/>
  </cellStyleXfs>
  <cellXfs count="333">
    <xf numFmtId="0" fontId="0" fillId="0" borderId="0" xfId="0"/>
    <xf numFmtId="3" fontId="2" fillId="2" borderId="0" xfId="0" applyNumberFormat="1" applyFont="1" applyFill="1"/>
    <xf numFmtId="0" fontId="3" fillId="2" borderId="0" xfId="0" applyFont="1" applyFill="1"/>
    <xf numFmtId="0" fontId="2" fillId="2" borderId="0" xfId="0" applyFont="1" applyFill="1"/>
    <xf numFmtId="3" fontId="2" fillId="2" borderId="0" xfId="0" applyNumberFormat="1" applyFont="1" applyFill="1" applyAlignment="1">
      <alignment horizontal="left"/>
    </xf>
    <xf numFmtId="0" fontId="2" fillId="2" borderId="0" xfId="0" applyFont="1" applyFill="1" applyAlignment="1">
      <alignment horizontal="center"/>
    </xf>
    <xf numFmtId="164" fontId="2" fillId="2" borderId="0" xfId="0" applyNumberFormat="1" applyFont="1" applyFill="1"/>
    <xf numFmtId="164" fontId="3" fillId="2" borderId="0" xfId="0" applyNumberFormat="1" applyFont="1" applyFill="1"/>
    <xf numFmtId="0" fontId="2" fillId="2" borderId="0" xfId="0" applyFont="1" applyFill="1" applyAlignment="1">
      <alignment horizontal="left"/>
    </xf>
    <xf numFmtId="0" fontId="2" fillId="3" borderId="0" xfId="0" applyFont="1" applyFill="1" applyAlignment="1">
      <alignment horizontal="center"/>
    </xf>
    <xf numFmtId="0" fontId="7" fillId="2" borderId="0" xfId="0" applyFont="1" applyFill="1" applyAlignment="1">
      <alignment horizontal="left"/>
    </xf>
    <xf numFmtId="0" fontId="8" fillId="2" borderId="0" xfId="0" applyFont="1" applyFill="1"/>
    <xf numFmtId="0" fontId="7" fillId="2" borderId="0" xfId="0" applyFont="1" applyFill="1" applyAlignment="1" applyProtection="1">
      <alignment horizontal="left" vertical="center" wrapText="1"/>
      <protection locked="0"/>
    </xf>
    <xf numFmtId="0" fontId="4" fillId="2" borderId="0" xfId="0" applyFont="1" applyFill="1" applyAlignment="1" applyProtection="1">
      <alignment horizontal="center" wrapText="1"/>
      <protection locked="0"/>
    </xf>
    <xf numFmtId="164" fontId="7" fillId="2" borderId="0" xfId="0" applyNumberFormat="1" applyFont="1" applyFill="1" applyAlignment="1" applyProtection="1">
      <alignment horizontal="center" wrapText="1"/>
      <protection locked="0"/>
    </xf>
    <xf numFmtId="0" fontId="7" fillId="2" borderId="0" xfId="0" applyFont="1" applyFill="1" applyAlignment="1" applyProtection="1">
      <alignment horizontal="center" wrapText="1"/>
      <protection locked="0"/>
    </xf>
    <xf numFmtId="0" fontId="7" fillId="2" borderId="0" xfId="0" applyFont="1" applyFill="1" applyAlignment="1" applyProtection="1">
      <alignment wrapText="1"/>
      <protection locked="0"/>
    </xf>
    <xf numFmtId="3" fontId="7" fillId="4" borderId="1" xfId="0" applyNumberFormat="1" applyFont="1" applyFill="1" applyBorder="1" applyAlignment="1">
      <alignment horizontal="center" vertical="center" wrapText="1"/>
    </xf>
    <xf numFmtId="0" fontId="4" fillId="2" borderId="0" xfId="0" applyFont="1" applyFill="1" applyAlignment="1">
      <alignment wrapText="1"/>
    </xf>
    <xf numFmtId="164" fontId="7" fillId="2" borderId="0" xfId="0" applyNumberFormat="1" applyFont="1" applyFill="1" applyAlignment="1">
      <alignment wrapText="1"/>
    </xf>
    <xf numFmtId="0" fontId="7" fillId="2" borderId="0" xfId="0" applyFont="1" applyFill="1" applyAlignment="1">
      <alignment wrapText="1"/>
    </xf>
    <xf numFmtId="0" fontId="2" fillId="2" borderId="2" xfId="0" applyFont="1" applyFill="1" applyBorder="1"/>
    <xf numFmtId="0" fontId="2" fillId="2" borderId="3" xfId="0" applyFont="1" applyFill="1" applyBorder="1"/>
    <xf numFmtId="0" fontId="7" fillId="2" borderId="3"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3" fontId="2" fillId="3" borderId="3" xfId="0" applyNumberFormat="1" applyFont="1" applyFill="1" applyBorder="1" applyAlignment="1">
      <alignment horizontal="left"/>
    </xf>
    <xf numFmtId="3" fontId="7" fillId="5" borderId="1" xfId="0" applyNumberFormat="1" applyFont="1" applyFill="1" applyBorder="1" applyAlignment="1">
      <alignment horizontal="center" vertical="center" wrapText="1"/>
    </xf>
    <xf numFmtId="0" fontId="2" fillId="3" borderId="2" xfId="0" applyFont="1" applyFill="1" applyBorder="1"/>
    <xf numFmtId="0" fontId="2" fillId="3" borderId="3" xfId="0" applyFont="1" applyFill="1" applyBorder="1"/>
    <xf numFmtId="0" fontId="2" fillId="6" borderId="0" xfId="0" applyFont="1" applyFill="1" applyAlignment="1">
      <alignment horizontal="center"/>
    </xf>
    <xf numFmtId="3" fontId="2" fillId="6" borderId="3" xfId="0" applyNumberFormat="1" applyFont="1" applyFill="1" applyBorder="1" applyAlignment="1">
      <alignment horizontal="left"/>
    </xf>
    <xf numFmtId="0" fontId="2" fillId="6" borderId="3" xfId="0" applyFont="1" applyFill="1" applyBorder="1"/>
    <xf numFmtId="0" fontId="2" fillId="6" borderId="0" xfId="0" applyFont="1" applyFill="1"/>
    <xf numFmtId="0" fontId="2" fillId="7" borderId="0" xfId="0" applyFont="1" applyFill="1"/>
    <xf numFmtId="0" fontId="2" fillId="7" borderId="3" xfId="0" applyFont="1" applyFill="1" applyBorder="1"/>
    <xf numFmtId="0" fontId="3" fillId="2" borderId="0" xfId="0" applyFont="1" applyFill="1" applyAlignment="1">
      <alignment horizontal="left"/>
    </xf>
    <xf numFmtId="3" fontId="7" fillId="5" borderId="0" xfId="0" applyNumberFormat="1" applyFont="1" applyFill="1" applyAlignment="1">
      <alignment horizontal="center" vertical="center" wrapText="1"/>
    </xf>
    <xf numFmtId="3" fontId="2" fillId="4" borderId="1" xfId="0" applyNumberFormat="1" applyFont="1" applyFill="1" applyBorder="1" applyAlignment="1">
      <alignment horizontal="center" vertical="center" wrapText="1"/>
    </xf>
    <xf numFmtId="3" fontId="2" fillId="8" borderId="1" xfId="0" applyNumberFormat="1" applyFont="1" applyFill="1" applyBorder="1" applyAlignment="1">
      <alignment horizontal="center" vertical="center" wrapText="1"/>
    </xf>
    <xf numFmtId="167" fontId="2" fillId="2" borderId="0" xfId="0" applyNumberFormat="1" applyFont="1" applyFill="1"/>
    <xf numFmtId="167" fontId="8" fillId="2" borderId="0" xfId="0" applyNumberFormat="1" applyFont="1" applyFill="1"/>
    <xf numFmtId="167" fontId="2" fillId="4" borderId="1" xfId="0" applyNumberFormat="1" applyFont="1" applyFill="1" applyBorder="1" applyAlignment="1">
      <alignment horizontal="center" vertical="center" wrapText="1"/>
    </xf>
    <xf numFmtId="168" fontId="2" fillId="2" borderId="0" xfId="0" applyNumberFormat="1" applyFont="1" applyFill="1"/>
    <xf numFmtId="3" fontId="2" fillId="2" borderId="0" xfId="0" applyNumberFormat="1" applyFont="1" applyFill="1" applyAlignment="1">
      <alignment horizontal="center"/>
    </xf>
    <xf numFmtId="0" fontId="8" fillId="2" borderId="0" xfId="0" applyFont="1" applyFill="1" applyAlignment="1">
      <alignment horizontal="center"/>
    </xf>
    <xf numFmtId="3" fontId="2" fillId="3" borderId="0" xfId="0" applyNumberFormat="1" applyFont="1" applyFill="1" applyAlignment="1">
      <alignment horizontal="center"/>
    </xf>
    <xf numFmtId="0" fontId="8" fillId="3" borderId="0" xfId="0" applyFont="1" applyFill="1" applyAlignment="1">
      <alignment horizontal="center"/>
    </xf>
    <xf numFmtId="3" fontId="7" fillId="9" borderId="0" xfId="0" applyNumberFormat="1" applyFont="1" applyFill="1" applyAlignment="1">
      <alignment horizontal="center" vertical="center" wrapText="1"/>
    </xf>
    <xf numFmtId="17" fontId="2" fillId="3" borderId="0" xfId="0" applyNumberFormat="1" applyFont="1" applyFill="1" applyAlignment="1">
      <alignment horizontal="center"/>
    </xf>
    <xf numFmtId="0" fontId="7" fillId="2" borderId="0" xfId="0" applyFont="1" applyFill="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2" borderId="0" xfId="0" applyFont="1" applyFill="1" applyAlignment="1">
      <alignment horizontal="center"/>
    </xf>
    <xf numFmtId="0" fontId="2" fillId="6" borderId="3" xfId="0" applyFont="1" applyFill="1" applyBorder="1" applyAlignment="1">
      <alignment horizontal="center"/>
    </xf>
    <xf numFmtId="0" fontId="3" fillId="6" borderId="0" xfId="0" applyFont="1" applyFill="1"/>
    <xf numFmtId="3" fontId="2" fillId="2" borderId="3" xfId="0" applyNumberFormat="1" applyFont="1" applyFill="1" applyBorder="1" applyAlignment="1">
      <alignment horizontal="right"/>
    </xf>
    <xf numFmtId="0" fontId="2" fillId="10" borderId="0" xfId="0" applyFont="1" applyFill="1" applyAlignment="1">
      <alignment horizontal="center"/>
    </xf>
    <xf numFmtId="3" fontId="2" fillId="10" borderId="3" xfId="0" applyNumberFormat="1" applyFont="1" applyFill="1" applyBorder="1" applyAlignment="1">
      <alignment horizontal="left"/>
    </xf>
    <xf numFmtId="0" fontId="2" fillId="10" borderId="3" xfId="0" applyFont="1" applyFill="1" applyBorder="1"/>
    <xf numFmtId="0" fontId="2" fillId="10" borderId="0" xfId="0" applyFont="1" applyFill="1"/>
    <xf numFmtId="168" fontId="2" fillId="10" borderId="0" xfId="0" applyNumberFormat="1" applyFont="1" applyFill="1"/>
    <xf numFmtId="17" fontId="2" fillId="10" borderId="0" xfId="0" applyNumberFormat="1" applyFont="1" applyFill="1" applyAlignment="1">
      <alignment horizontal="center"/>
    </xf>
    <xf numFmtId="0" fontId="3" fillId="10" borderId="0" xfId="0" applyFont="1" applyFill="1"/>
    <xf numFmtId="0" fontId="3" fillId="2" borderId="0" xfId="0" applyFont="1" applyFill="1" applyAlignment="1">
      <alignment wrapText="1"/>
    </xf>
    <xf numFmtId="3" fontId="3" fillId="2" borderId="0" xfId="0" applyNumberFormat="1" applyFont="1" applyFill="1" applyAlignment="1">
      <alignment wrapText="1"/>
    </xf>
    <xf numFmtId="0" fontId="3" fillId="10" borderId="0" xfId="0" applyFont="1" applyFill="1" applyAlignment="1">
      <alignment wrapText="1"/>
    </xf>
    <xf numFmtId="164" fontId="3" fillId="2" borderId="0" xfId="0" applyNumberFormat="1" applyFont="1" applyFill="1" applyAlignment="1">
      <alignment wrapText="1"/>
    </xf>
    <xf numFmtId="164" fontId="3" fillId="10" borderId="0" xfId="0" applyNumberFormat="1" applyFont="1" applyFill="1"/>
    <xf numFmtId="17" fontId="2" fillId="2" borderId="0" xfId="0" applyNumberFormat="1" applyFont="1" applyFill="1"/>
    <xf numFmtId="168" fontId="2" fillId="2" borderId="0" xfId="0" applyNumberFormat="1" applyFont="1" applyFill="1" applyAlignment="1">
      <alignment horizontal="left"/>
    </xf>
    <xf numFmtId="164" fontId="13" fillId="2" borderId="0" xfId="0" applyNumberFormat="1" applyFont="1" applyFill="1"/>
    <xf numFmtId="0" fontId="13" fillId="2" borderId="0" xfId="0" applyFont="1" applyFill="1"/>
    <xf numFmtId="3" fontId="2" fillId="6" borderId="0" xfId="0" applyNumberFormat="1" applyFont="1" applyFill="1" applyAlignment="1">
      <alignment horizontal="left"/>
    </xf>
    <xf numFmtId="14" fontId="2" fillId="2" borderId="0" xfId="0" applyNumberFormat="1" applyFont="1" applyFill="1"/>
    <xf numFmtId="0" fontId="2" fillId="6" borderId="0" xfId="0" applyFont="1" applyFill="1" applyAlignment="1">
      <alignment horizontal="left"/>
    </xf>
    <xf numFmtId="168" fontId="2" fillId="6" borderId="0" xfId="0" applyNumberFormat="1" applyFont="1" applyFill="1"/>
    <xf numFmtId="0" fontId="3" fillId="6" borderId="0" xfId="0" applyFont="1" applyFill="1" applyAlignment="1">
      <alignment horizontal="left"/>
    </xf>
    <xf numFmtId="0" fontId="14" fillId="11" borderId="0" xfId="0" applyFont="1" applyFill="1"/>
    <xf numFmtId="0" fontId="2" fillId="2" borderId="0" xfId="0" applyFont="1" applyFill="1" applyAlignment="1">
      <alignment horizontal="right"/>
    </xf>
    <xf numFmtId="168" fontId="2" fillId="2" borderId="0" xfId="0" applyNumberFormat="1" applyFont="1" applyFill="1" applyAlignment="1">
      <alignment horizontal="right"/>
    </xf>
    <xf numFmtId="17" fontId="2" fillId="2" borderId="0" xfId="0" applyNumberFormat="1" applyFont="1" applyFill="1" applyAlignment="1">
      <alignment horizontal="right"/>
    </xf>
    <xf numFmtId="0" fontId="14" fillId="15" borderId="0" xfId="0" applyFont="1" applyFill="1"/>
    <xf numFmtId="0" fontId="2" fillId="11" borderId="0" xfId="0" applyFont="1" applyFill="1"/>
    <xf numFmtId="0" fontId="14" fillId="3" borderId="0" xfId="0" applyFont="1" applyFill="1"/>
    <xf numFmtId="0" fontId="14" fillId="16" borderId="0" xfId="0" applyFont="1" applyFill="1"/>
    <xf numFmtId="0" fontId="2" fillId="17" borderId="3" xfId="0" applyFont="1" applyFill="1" applyBorder="1"/>
    <xf numFmtId="0" fontId="14" fillId="17" borderId="0" xfId="0" applyFont="1" applyFill="1"/>
    <xf numFmtId="168" fontId="2" fillId="11" borderId="0" xfId="0" applyNumberFormat="1" applyFont="1" applyFill="1" applyAlignment="1">
      <alignment horizontal="right"/>
    </xf>
    <xf numFmtId="0" fontId="2" fillId="11" borderId="0" xfId="0" applyFont="1" applyFill="1" applyAlignment="1">
      <alignment horizontal="right"/>
    </xf>
    <xf numFmtId="0" fontId="3" fillId="11" borderId="0" xfId="0" applyFont="1" applyFill="1" applyAlignment="1">
      <alignment horizontal="left"/>
    </xf>
    <xf numFmtId="0" fontId="14" fillId="10" borderId="0" xfId="0" applyFont="1" applyFill="1"/>
    <xf numFmtId="0" fontId="2" fillId="18" borderId="3" xfId="0" applyFont="1" applyFill="1" applyBorder="1"/>
    <xf numFmtId="3" fontId="2" fillId="8" borderId="0" xfId="0" applyNumberFormat="1" applyFont="1" applyFill="1" applyAlignment="1">
      <alignment horizontal="center" vertical="center" wrapText="1"/>
    </xf>
    <xf numFmtId="0" fontId="2" fillId="19" borderId="0" xfId="0" applyFont="1" applyFill="1"/>
    <xf numFmtId="3" fontId="2" fillId="2" borderId="18" xfId="0" applyNumberFormat="1" applyFont="1" applyFill="1" applyBorder="1" applyAlignment="1">
      <alignment horizontal="left"/>
    </xf>
    <xf numFmtId="0" fontId="2" fillId="3" borderId="18" xfId="0" applyFont="1" applyFill="1" applyBorder="1" applyAlignment="1">
      <alignment horizontal="center"/>
    </xf>
    <xf numFmtId="3" fontId="2" fillId="3" borderId="19" xfId="0" applyNumberFormat="1" applyFont="1" applyFill="1" applyBorder="1" applyAlignment="1">
      <alignment horizontal="left"/>
    </xf>
    <xf numFmtId="0" fontId="14" fillId="11" borderId="18" xfId="0" applyFont="1" applyFill="1" applyBorder="1"/>
    <xf numFmtId="0" fontId="2" fillId="2" borderId="18" xfId="0" applyFont="1" applyFill="1" applyBorder="1"/>
    <xf numFmtId="167" fontId="2" fillId="2" borderId="18" xfId="0" applyNumberFormat="1" applyFont="1" applyFill="1" applyBorder="1"/>
    <xf numFmtId="0" fontId="2" fillId="2" borderId="18" xfId="0" applyFont="1" applyFill="1" applyBorder="1" applyAlignment="1">
      <alignment horizontal="center"/>
    </xf>
    <xf numFmtId="0" fontId="3" fillId="2" borderId="18" xfId="0" applyFont="1" applyFill="1" applyBorder="1" applyAlignment="1">
      <alignment wrapText="1"/>
    </xf>
    <xf numFmtId="17" fontId="2" fillId="3" borderId="18" xfId="0" applyNumberFormat="1" applyFont="1" applyFill="1" applyBorder="1" applyAlignment="1">
      <alignment horizontal="center"/>
    </xf>
    <xf numFmtId="164" fontId="2" fillId="2" borderId="18" xfId="0" applyNumberFormat="1" applyFont="1" applyFill="1" applyBorder="1"/>
    <xf numFmtId="0" fontId="2" fillId="2" borderId="20" xfId="0" applyFont="1" applyFill="1" applyBorder="1" applyAlignment="1">
      <alignment horizontal="left"/>
    </xf>
    <xf numFmtId="0" fontId="2" fillId="3" borderId="20" xfId="0" applyFont="1" applyFill="1" applyBorder="1" applyAlignment="1">
      <alignment horizontal="center"/>
    </xf>
    <xf numFmtId="3" fontId="2" fillId="3" borderId="21" xfId="0" applyNumberFormat="1" applyFont="1" applyFill="1" applyBorder="1" applyAlignment="1">
      <alignment horizontal="left"/>
    </xf>
    <xf numFmtId="0" fontId="2" fillId="2" borderId="20" xfId="0" applyFont="1" applyFill="1" applyBorder="1" applyAlignment="1">
      <alignment horizontal="right"/>
    </xf>
    <xf numFmtId="0" fontId="2" fillId="2" borderId="20" xfId="0" applyFont="1" applyFill="1" applyBorder="1"/>
    <xf numFmtId="167" fontId="2" fillId="2" borderId="20" xfId="0" applyNumberFormat="1" applyFont="1" applyFill="1" applyBorder="1"/>
    <xf numFmtId="0" fontId="2" fillId="2" borderId="20" xfId="0" applyFont="1" applyFill="1" applyBorder="1" applyAlignment="1">
      <alignment horizontal="center"/>
    </xf>
    <xf numFmtId="0" fontId="3" fillId="2" borderId="20" xfId="0" applyFont="1" applyFill="1" applyBorder="1"/>
    <xf numFmtId="17" fontId="2" fillId="3" borderId="20" xfId="0" applyNumberFormat="1" applyFont="1" applyFill="1" applyBorder="1" applyAlignment="1">
      <alignment horizontal="center"/>
    </xf>
    <xf numFmtId="164" fontId="2" fillId="2" borderId="20" xfId="0" applyNumberFormat="1" applyFont="1" applyFill="1" applyBorder="1"/>
    <xf numFmtId="0" fontId="2" fillId="2" borderId="18" xfId="0" applyFont="1" applyFill="1" applyBorder="1" applyAlignment="1">
      <alignment horizontal="left"/>
    </xf>
    <xf numFmtId="0" fontId="2" fillId="2" borderId="18" xfId="0" applyFont="1" applyFill="1" applyBorder="1" applyAlignment="1">
      <alignment horizontal="right"/>
    </xf>
    <xf numFmtId="0" fontId="3" fillId="2" borderId="18" xfId="0" applyFont="1" applyFill="1" applyBorder="1"/>
    <xf numFmtId="0" fontId="2" fillId="20" borderId="0" xfId="0" applyFont="1" applyFill="1" applyAlignment="1">
      <alignment horizontal="center"/>
    </xf>
    <xf numFmtId="0" fontId="2" fillId="20" borderId="0" xfId="0" applyFont="1" applyFill="1" applyAlignment="1">
      <alignment horizontal="left"/>
    </xf>
    <xf numFmtId="0" fontId="2" fillId="20" borderId="20" xfId="0" applyFont="1" applyFill="1" applyBorder="1" applyAlignment="1">
      <alignment horizontal="center"/>
    </xf>
    <xf numFmtId="0" fontId="2" fillId="20" borderId="20" xfId="0" applyFont="1" applyFill="1" applyBorder="1" applyAlignment="1">
      <alignment horizontal="left"/>
    </xf>
    <xf numFmtId="0" fontId="3" fillId="2" borderId="20" xfId="0" applyFont="1" applyFill="1" applyBorder="1" applyAlignment="1">
      <alignment wrapText="1"/>
    </xf>
    <xf numFmtId="1" fontId="2" fillId="2" borderId="0" xfId="0" applyNumberFormat="1" applyFont="1" applyFill="1"/>
    <xf numFmtId="1" fontId="2" fillId="2" borderId="20" xfId="0" applyNumberFormat="1" applyFont="1" applyFill="1" applyBorder="1"/>
    <xf numFmtId="0" fontId="2" fillId="24" borderId="0" xfId="0" applyFont="1" applyFill="1"/>
    <xf numFmtId="0" fontId="2" fillId="24" borderId="0" xfId="0" applyFont="1" applyFill="1" applyAlignment="1">
      <alignment horizontal="center"/>
    </xf>
    <xf numFmtId="0" fontId="2" fillId="25" borderId="0" xfId="0" applyFont="1" applyFill="1" applyAlignment="1">
      <alignment horizontal="center"/>
    </xf>
    <xf numFmtId="0" fontId="2" fillId="0" borderId="20" xfId="0" applyFont="1" applyBorder="1" applyAlignment="1">
      <alignment horizontal="left"/>
    </xf>
    <xf numFmtId="0" fontId="2" fillId="0" borderId="0" xfId="0" applyFont="1" applyAlignment="1">
      <alignment horizontal="left"/>
    </xf>
    <xf numFmtId="0" fontId="2" fillId="0" borderId="20" xfId="0" applyFont="1" applyBorder="1" applyAlignment="1">
      <alignment horizontal="right"/>
    </xf>
    <xf numFmtId="0" fontId="2" fillId="0" borderId="20" xfId="0" applyFont="1" applyBorder="1"/>
    <xf numFmtId="0" fontId="2" fillId="0" borderId="20" xfId="0" applyFont="1" applyBorder="1" applyAlignment="1">
      <alignment horizontal="center"/>
    </xf>
    <xf numFmtId="0" fontId="3" fillId="0" borderId="20" xfId="0" applyFont="1" applyBorder="1" applyAlignment="1">
      <alignment wrapText="1"/>
    </xf>
    <xf numFmtId="0" fontId="2" fillId="0" borderId="0" xfId="0" applyFont="1" applyAlignment="1">
      <alignment horizontal="center"/>
    </xf>
    <xf numFmtId="164" fontId="2" fillId="0" borderId="20" xfId="0" applyNumberFormat="1" applyFont="1" applyBorder="1"/>
    <xf numFmtId="0" fontId="2" fillId="0" borderId="0" xfId="0" applyFont="1" applyAlignment="1">
      <alignment horizontal="right"/>
    </xf>
    <xf numFmtId="0" fontId="2" fillId="0" borderId="0" xfId="0" applyFont="1"/>
    <xf numFmtId="0" fontId="3" fillId="0" borderId="0" xfId="0" applyFont="1" applyAlignment="1">
      <alignment wrapText="1"/>
    </xf>
    <xf numFmtId="164" fontId="2" fillId="0" borderId="0" xfId="0" applyNumberFormat="1" applyFont="1"/>
    <xf numFmtId="0" fontId="2" fillId="25" borderId="20" xfId="0" applyFont="1" applyFill="1" applyBorder="1" applyAlignment="1">
      <alignment horizontal="left"/>
    </xf>
    <xf numFmtId="0" fontId="2" fillId="25" borderId="0" xfId="0" applyFont="1" applyFill="1" applyAlignment="1">
      <alignment horizontal="left"/>
    </xf>
    <xf numFmtId="0" fontId="2" fillId="24" borderId="20" xfId="0" applyFont="1" applyFill="1" applyBorder="1"/>
    <xf numFmtId="0" fontId="2" fillId="24" borderId="20" xfId="0" applyFont="1" applyFill="1" applyBorder="1" applyAlignment="1">
      <alignment horizontal="center"/>
    </xf>
    <xf numFmtId="0" fontId="2" fillId="19" borderId="0" xfId="0" applyFont="1" applyFill="1" applyAlignment="1">
      <alignment horizontal="left"/>
    </xf>
    <xf numFmtId="0" fontId="2" fillId="19" borderId="0" xfId="0" applyFont="1" applyFill="1" applyAlignment="1">
      <alignment horizontal="center"/>
    </xf>
    <xf numFmtId="0" fontId="2" fillId="19" borderId="20" xfId="0" applyFont="1" applyFill="1" applyBorder="1" applyAlignment="1">
      <alignment horizontal="left"/>
    </xf>
    <xf numFmtId="167" fontId="2" fillId="19" borderId="0" xfId="0" applyNumberFormat="1" applyFont="1" applyFill="1"/>
    <xf numFmtId="0" fontId="3" fillId="19" borderId="0" xfId="0" applyFont="1" applyFill="1" applyAlignment="1">
      <alignment wrapText="1"/>
    </xf>
    <xf numFmtId="164" fontId="2" fillId="19" borderId="0" xfId="0" applyNumberFormat="1" applyFont="1" applyFill="1"/>
    <xf numFmtId="1" fontId="2" fillId="19" borderId="0" xfId="0" applyNumberFormat="1" applyFont="1" applyFill="1"/>
    <xf numFmtId="0" fontId="0" fillId="0" borderId="0" xfId="0" applyAlignment="1">
      <alignment horizontal="left"/>
    </xf>
    <xf numFmtId="0" fontId="0" fillId="25" borderId="0" xfId="0" applyFill="1" applyAlignment="1">
      <alignment horizontal="center"/>
    </xf>
    <xf numFmtId="0" fontId="0" fillId="25" borderId="0" xfId="0" applyFill="1" applyAlignment="1">
      <alignment horizontal="left"/>
    </xf>
    <xf numFmtId="0" fontId="0" fillId="2" borderId="0" xfId="0" applyFill="1" applyAlignment="1">
      <alignment horizontal="left"/>
    </xf>
    <xf numFmtId="0" fontId="0" fillId="2" borderId="0" xfId="0" applyFill="1"/>
    <xf numFmtId="167" fontId="0" fillId="2" borderId="0" xfId="0" applyNumberFormat="1" applyFill="1"/>
    <xf numFmtId="0" fontId="0" fillId="2" borderId="0" xfId="0" applyFill="1" applyAlignment="1">
      <alignment horizontal="center"/>
    </xf>
    <xf numFmtId="0" fontId="0" fillId="2" borderId="0" xfId="0" applyFill="1" applyAlignment="1">
      <alignment wrapText="1"/>
    </xf>
    <xf numFmtId="0" fontId="0" fillId="3" borderId="0" xfId="0" applyFill="1" applyAlignment="1">
      <alignment horizontal="center"/>
    </xf>
    <xf numFmtId="0" fontId="0" fillId="0" borderId="0" xfId="0" applyAlignment="1">
      <alignment horizontal="center"/>
    </xf>
    <xf numFmtId="164" fontId="0" fillId="2" borderId="0" xfId="0" applyNumberFormat="1" applyFill="1"/>
    <xf numFmtId="0" fontId="21" fillId="11" borderId="0" xfId="7" applyFont="1" applyFill="1"/>
    <xf numFmtId="0" fontId="22" fillId="11" borderId="0" xfId="6" applyFont="1" applyFill="1" applyAlignment="1">
      <alignment horizontal="left" wrapText="1" shrinkToFit="1"/>
    </xf>
    <xf numFmtId="0" fontId="21" fillId="11" borderId="0" xfId="7" applyFont="1" applyFill="1" applyAlignment="1">
      <alignment horizontal="justify"/>
    </xf>
    <xf numFmtId="0" fontId="22" fillId="11" borderId="0" xfId="7" applyFont="1" applyFill="1" applyAlignment="1">
      <alignment horizontal="justify"/>
    </xf>
    <xf numFmtId="0" fontId="21" fillId="12" borderId="0" xfId="0" applyFont="1" applyFill="1" applyAlignment="1">
      <alignment wrapText="1"/>
    </xf>
    <xf numFmtId="0" fontId="22" fillId="12" borderId="0" xfId="0" applyFont="1" applyFill="1" applyAlignment="1">
      <alignment wrapText="1"/>
    </xf>
    <xf numFmtId="0" fontId="22" fillId="12" borderId="0" xfId="0" quotePrefix="1" applyFont="1" applyFill="1" applyAlignment="1">
      <alignment wrapText="1"/>
    </xf>
    <xf numFmtId="0" fontId="22" fillId="12" borderId="0" xfId="0" quotePrefix="1" applyFont="1" applyFill="1" applyAlignment="1">
      <alignment horizontal="left" wrapText="1"/>
    </xf>
    <xf numFmtId="0" fontId="22" fillId="12" borderId="0" xfId="0" applyFont="1" applyFill="1" applyAlignment="1">
      <alignment horizontal="left" wrapText="1"/>
    </xf>
    <xf numFmtId="0" fontId="21" fillId="11" borderId="0" xfId="6" applyFont="1" applyFill="1" applyAlignment="1">
      <alignment horizontal="left" vertical="top"/>
    </xf>
    <xf numFmtId="0" fontId="22" fillId="11" borderId="0" xfId="6" applyFont="1" applyFill="1" applyAlignment="1">
      <alignment horizontal="left" vertical="top"/>
    </xf>
    <xf numFmtId="0" fontId="22" fillId="11" borderId="0" xfId="6" quotePrefix="1" applyFont="1" applyFill="1" applyAlignment="1">
      <alignment horizontal="left" vertical="top"/>
    </xf>
    <xf numFmtId="0" fontId="23" fillId="27" borderId="0" xfId="2" applyFont="1" applyFill="1" applyBorder="1" applyAlignment="1">
      <alignment wrapText="1"/>
    </xf>
    <xf numFmtId="0" fontId="24" fillId="27" borderId="0" xfId="11" applyFont="1" applyFill="1"/>
    <xf numFmtId="0" fontId="22" fillId="11" borderId="0" xfId="11" applyFont="1" applyFill="1"/>
    <xf numFmtId="0" fontId="25" fillId="27" borderId="0" xfId="11" applyFont="1" applyFill="1" applyAlignment="1">
      <alignment wrapText="1"/>
    </xf>
    <xf numFmtId="0" fontId="25" fillId="27" borderId="0" xfId="11" applyFont="1" applyFill="1"/>
    <xf numFmtId="0" fontId="26" fillId="27" borderId="0" xfId="11" applyFont="1" applyFill="1" applyAlignment="1">
      <alignment vertical="center" wrapText="1"/>
    </xf>
    <xf numFmtId="0" fontId="26" fillId="27" borderId="0" xfId="11" applyFont="1" applyFill="1" applyAlignment="1">
      <alignment vertical="center"/>
    </xf>
    <xf numFmtId="0" fontId="27" fillId="27" borderId="0" xfId="4" applyFont="1" applyFill="1" applyAlignment="1" applyProtection="1">
      <alignment horizontal="left" wrapText="1"/>
    </xf>
    <xf numFmtId="0" fontId="25" fillId="27" borderId="0" xfId="11" applyFont="1" applyFill="1" applyAlignment="1">
      <alignment vertical="center"/>
    </xf>
    <xf numFmtId="0" fontId="28" fillId="27" borderId="0" xfId="4" applyFont="1" applyFill="1" applyAlignment="1" applyProtection="1"/>
    <xf numFmtId="0" fontId="22" fillId="11" borderId="0" xfId="11" applyFont="1" applyFill="1" applyAlignment="1">
      <alignment wrapText="1"/>
    </xf>
    <xf numFmtId="0" fontId="21" fillId="11" borderId="0" xfId="11" applyFont="1" applyFill="1"/>
    <xf numFmtId="0" fontId="24" fillId="21" borderId="0" xfId="11" applyFont="1" applyFill="1" applyAlignment="1">
      <alignment horizontal="left"/>
    </xf>
    <xf numFmtId="0" fontId="8" fillId="0" borderId="0" xfId="11"/>
    <xf numFmtId="0" fontId="29" fillId="0" borderId="0" xfId="11" applyFont="1" applyAlignment="1">
      <alignment vertical="center"/>
    </xf>
    <xf numFmtId="0" fontId="25" fillId="21" borderId="0" xfId="11" applyFont="1" applyFill="1" applyAlignment="1">
      <alignment wrapText="1"/>
    </xf>
    <xf numFmtId="0" fontId="25" fillId="21" borderId="0" xfId="11" applyFont="1" applyFill="1" applyAlignment="1">
      <alignment horizontal="left" vertical="top" wrapText="1"/>
    </xf>
    <xf numFmtId="0" fontId="30" fillId="28" borderId="0" xfId="11" applyFont="1" applyFill="1" applyAlignment="1">
      <alignment horizontal="center" vertical="top" wrapText="1"/>
    </xf>
    <xf numFmtId="0" fontId="30" fillId="28" borderId="27" xfId="3" applyFont="1" applyFill="1" applyBorder="1" applyAlignment="1">
      <alignment horizontal="center" vertical="top" wrapText="1"/>
    </xf>
    <xf numFmtId="0" fontId="24" fillId="21" borderId="28" xfId="11" applyFont="1" applyFill="1" applyBorder="1" applyAlignment="1">
      <alignment horizontal="center" vertical="center" wrapText="1"/>
    </xf>
    <xf numFmtId="0" fontId="24" fillId="21" borderId="28" xfId="11" applyFont="1" applyFill="1" applyBorder="1" applyAlignment="1">
      <alignment horizontal="left" vertical="center" wrapText="1"/>
    </xf>
    <xf numFmtId="0" fontId="24" fillId="21" borderId="28" xfId="11" applyFont="1" applyFill="1" applyBorder="1" applyAlignment="1">
      <alignment horizontal="left" vertical="center"/>
    </xf>
    <xf numFmtId="0" fontId="8" fillId="0" borderId="0" xfId="11" applyAlignment="1">
      <alignment wrapText="1"/>
    </xf>
    <xf numFmtId="0" fontId="24" fillId="21" borderId="29" xfId="12" applyFont="1" applyFill="1" applyBorder="1" applyAlignment="1">
      <alignment horizontal="left" vertical="center" wrapText="1"/>
    </xf>
    <xf numFmtId="0" fontId="28" fillId="21" borderId="30" xfId="11" applyFont="1" applyFill="1" applyBorder="1" applyAlignment="1">
      <alignment horizontal="center" vertical="center" wrapText="1"/>
    </xf>
    <xf numFmtId="0" fontId="24" fillId="21" borderId="29" xfId="11" applyFont="1" applyFill="1" applyBorder="1" applyAlignment="1">
      <alignment horizontal="left" vertical="center" wrapText="1"/>
    </xf>
    <xf numFmtId="0" fontId="25" fillId="27" borderId="0" xfId="0" applyFont="1" applyFill="1"/>
    <xf numFmtId="0" fontId="31" fillId="11" borderId="0" xfId="4" applyFont="1" applyFill="1" applyBorder="1" applyAlignment="1" applyProtection="1">
      <alignment horizontal="left"/>
    </xf>
    <xf numFmtId="0" fontId="22" fillId="12" borderId="0" xfId="0" applyFont="1" applyFill="1"/>
    <xf numFmtId="0" fontId="21" fillId="12" borderId="0" xfId="0" applyFont="1" applyFill="1" applyAlignment="1">
      <alignment horizontal="right" vertical="center"/>
    </xf>
    <xf numFmtId="0" fontId="21" fillId="14" borderId="1" xfId="0" applyFont="1" applyFill="1" applyBorder="1" applyAlignment="1">
      <alignment horizontal="center" vertical="center"/>
    </xf>
    <xf numFmtId="0" fontId="31" fillId="12" borderId="0" xfId="4" applyFont="1" applyFill="1" applyBorder="1" applyAlignment="1" applyProtection="1"/>
    <xf numFmtId="0" fontId="22" fillId="12" borderId="0" xfId="0" applyFont="1" applyFill="1" applyAlignment="1">
      <alignment horizontal="center"/>
    </xf>
    <xf numFmtId="166" fontId="22" fillId="12" borderId="0" xfId="0" applyNumberFormat="1" applyFont="1" applyFill="1"/>
    <xf numFmtId="0" fontId="22" fillId="12" borderId="5" xfId="0" applyFont="1" applyFill="1" applyBorder="1"/>
    <xf numFmtId="0" fontId="22" fillId="12" borderId="6" xfId="0" applyFont="1" applyFill="1" applyBorder="1"/>
    <xf numFmtId="0" fontId="21" fillId="13" borderId="4" xfId="0" applyFont="1" applyFill="1" applyBorder="1" applyAlignment="1">
      <alignment horizontal="left"/>
    </xf>
    <xf numFmtId="0" fontId="21" fillId="11" borderId="5" xfId="9" applyFont="1" applyFill="1" applyBorder="1">
      <alignment horizontal="center" vertical="center" wrapText="1"/>
    </xf>
    <xf numFmtId="0" fontId="21" fillId="11" borderId="5" xfId="9" applyFont="1" applyFill="1" applyBorder="1" applyAlignment="1">
      <alignment horizontal="centerContinuous" vertical="center" wrapText="1"/>
    </xf>
    <xf numFmtId="0" fontId="22" fillId="11" borderId="6" xfId="0" applyFont="1" applyFill="1" applyBorder="1" applyAlignment="1">
      <alignment horizontal="centerContinuous" vertical="center" wrapText="1"/>
    </xf>
    <xf numFmtId="0" fontId="21" fillId="12" borderId="12" xfId="0" applyFont="1" applyFill="1" applyBorder="1"/>
    <xf numFmtId="0" fontId="21" fillId="12" borderId="0" xfId="0" applyFont="1" applyFill="1"/>
    <xf numFmtId="0" fontId="21" fillId="13" borderId="7" xfId="0" applyFont="1" applyFill="1" applyBorder="1" applyAlignment="1">
      <alignment horizontal="center" wrapText="1"/>
    </xf>
    <xf numFmtId="0" fontId="22" fillId="11" borderId="0" xfId="0" applyFont="1" applyFill="1"/>
    <xf numFmtId="0" fontId="21" fillId="11" borderId="8" xfId="9" applyFont="1" applyFill="1" applyBorder="1" applyAlignment="1">
      <alignment horizontal="centerContinuous" vertical="center" wrapText="1"/>
    </xf>
    <xf numFmtId="0" fontId="22" fillId="11" borderId="9" xfId="0" applyFont="1" applyFill="1" applyBorder="1" applyAlignment="1">
      <alignment horizontal="centerContinuous" vertical="center" wrapText="1"/>
    </xf>
    <xf numFmtId="0" fontId="22" fillId="11" borderId="10" xfId="0" applyFont="1" applyFill="1" applyBorder="1" applyAlignment="1">
      <alignment horizontal="centerContinuous" vertical="center" wrapText="1"/>
    </xf>
    <xf numFmtId="0" fontId="22" fillId="11" borderId="14" xfId="0" applyFont="1" applyFill="1" applyBorder="1"/>
    <xf numFmtId="0" fontId="21" fillId="13" borderId="11" xfId="0" applyFont="1" applyFill="1" applyBorder="1" applyAlignment="1">
      <alignment horizontal="center" wrapText="1"/>
    </xf>
    <xf numFmtId="0" fontId="21" fillId="11" borderId="6" xfId="9" applyFont="1" applyFill="1" applyBorder="1">
      <alignment horizontal="center" vertical="center" wrapText="1"/>
    </xf>
    <xf numFmtId="0" fontId="21" fillId="11" borderId="2" xfId="9" applyFont="1" applyFill="1" applyBorder="1" applyAlignment="1">
      <alignment horizontal="center" vertical="center"/>
    </xf>
    <xf numFmtId="0" fontId="21" fillId="11" borderId="6" xfId="9" applyFont="1" applyFill="1" applyBorder="1" applyAlignment="1">
      <alignment horizontal="center" vertical="center"/>
    </xf>
    <xf numFmtId="0" fontId="21" fillId="11" borderId="12" xfId="9" applyFont="1" applyFill="1" applyBorder="1">
      <alignment horizontal="center" vertical="center" wrapText="1"/>
    </xf>
    <xf numFmtId="0" fontId="21" fillId="11" borderId="3" xfId="9" applyFont="1" applyFill="1" applyBorder="1" applyAlignment="1">
      <alignment horizontal="center" vertical="center"/>
    </xf>
    <xf numFmtId="0" fontId="21" fillId="11" borderId="0" xfId="9" applyFont="1" applyFill="1" applyBorder="1">
      <alignment horizontal="center" vertical="center" wrapText="1"/>
    </xf>
    <xf numFmtId="0" fontId="21" fillId="11" borderId="0" xfId="9" applyFont="1" applyFill="1" applyBorder="1" applyAlignment="1">
      <alignment horizontal="center" vertical="center"/>
    </xf>
    <xf numFmtId="0" fontId="21" fillId="12" borderId="12" xfId="0" applyFont="1" applyFill="1" applyBorder="1" applyAlignment="1">
      <alignment vertical="center" wrapText="1"/>
    </xf>
    <xf numFmtId="0" fontId="21" fillId="12" borderId="0" xfId="0" applyFont="1" applyFill="1" applyAlignment="1">
      <alignment vertical="center" wrapText="1"/>
    </xf>
    <xf numFmtId="0" fontId="21" fillId="13" borderId="4" xfId="0" applyFont="1" applyFill="1" applyBorder="1" applyAlignment="1">
      <alignment horizontal="left" vertical="center"/>
    </xf>
    <xf numFmtId="166" fontId="21" fillId="13" borderId="5" xfId="1" applyNumberFormat="1" applyFont="1" applyFill="1" applyBorder="1" applyAlignment="1" applyProtection="1">
      <alignment vertical="center"/>
    </xf>
    <xf numFmtId="166" fontId="21" fillId="13" borderId="6" xfId="1" applyNumberFormat="1" applyFont="1" applyFill="1" applyBorder="1" applyAlignment="1" applyProtection="1">
      <alignment vertical="center"/>
    </xf>
    <xf numFmtId="166" fontId="21" fillId="13" borderId="2" xfId="1" applyNumberFormat="1" applyFont="1" applyFill="1" applyBorder="1" applyAlignment="1" applyProtection="1">
      <alignment vertical="center"/>
    </xf>
    <xf numFmtId="166" fontId="21" fillId="22" borderId="6" xfId="1" applyNumberFormat="1" applyFont="1" applyFill="1" applyBorder="1" applyAlignment="1" applyProtection="1">
      <alignment vertical="center"/>
    </xf>
    <xf numFmtId="17" fontId="21" fillId="13" borderId="4" xfId="1" applyNumberFormat="1" applyFont="1" applyFill="1" applyBorder="1" applyAlignment="1" applyProtection="1">
      <alignment horizontal="center" vertical="center"/>
    </xf>
    <xf numFmtId="166" fontId="21" fillId="12" borderId="0" xfId="0" applyNumberFormat="1" applyFont="1" applyFill="1" applyAlignment="1">
      <alignment vertical="center" wrapText="1"/>
    </xf>
    <xf numFmtId="0" fontId="22" fillId="12" borderId="12" xfId="0" applyFont="1" applyFill="1" applyBorder="1" applyAlignment="1">
      <alignment vertical="center" wrapText="1"/>
    </xf>
    <xf numFmtId="0" fontId="21" fillId="13" borderId="7" xfId="0" applyFont="1" applyFill="1" applyBorder="1" applyAlignment="1">
      <alignment horizontal="left"/>
    </xf>
    <xf numFmtId="166" fontId="22" fillId="13" borderId="12" xfId="1" applyNumberFormat="1" applyFont="1" applyFill="1" applyBorder="1" applyAlignment="1" applyProtection="1">
      <alignment horizontal="right"/>
    </xf>
    <xf numFmtId="166" fontId="22" fillId="13" borderId="0" xfId="1" applyNumberFormat="1" applyFont="1" applyFill="1" applyBorder="1" applyAlignment="1" applyProtection="1">
      <alignment horizontal="right"/>
    </xf>
    <xf numFmtId="166" fontId="22" fillId="22" borderId="0" xfId="1" applyNumberFormat="1" applyFont="1" applyFill="1" applyBorder="1" applyAlignment="1" applyProtection="1">
      <alignment horizontal="right"/>
    </xf>
    <xf numFmtId="166" fontId="22" fillId="13" borderId="3" xfId="1" applyNumberFormat="1" applyFont="1" applyFill="1" applyBorder="1" applyAlignment="1" applyProtection="1">
      <alignment horizontal="right"/>
    </xf>
    <xf numFmtId="166" fontId="22" fillId="13" borderId="23" xfId="1" applyNumberFormat="1" applyFont="1" applyFill="1" applyBorder="1" applyAlignment="1" applyProtection="1">
      <alignment horizontal="right"/>
    </xf>
    <xf numFmtId="17" fontId="22" fillId="13" borderId="3" xfId="1" applyNumberFormat="1" applyFont="1" applyFill="1" applyBorder="1" applyAlignment="1" applyProtection="1">
      <alignment horizontal="center"/>
    </xf>
    <xf numFmtId="17" fontId="22" fillId="13" borderId="7" xfId="1" applyNumberFormat="1" applyFont="1" applyFill="1" applyBorder="1" applyAlignment="1" applyProtection="1">
      <alignment horizontal="center"/>
    </xf>
    <xf numFmtId="0" fontId="22" fillId="13" borderId="7" xfId="1" applyNumberFormat="1" applyFont="1" applyFill="1" applyBorder="1" applyAlignment="1" applyProtection="1">
      <alignment horizontal="center"/>
    </xf>
    <xf numFmtId="0" fontId="22" fillId="12" borderId="12" xfId="0" applyFont="1" applyFill="1" applyBorder="1"/>
    <xf numFmtId="0" fontId="22" fillId="12" borderId="13" xfId="0" applyFont="1" applyFill="1" applyBorder="1"/>
    <xf numFmtId="0" fontId="22" fillId="12" borderId="14" xfId="0" applyFont="1" applyFill="1" applyBorder="1"/>
    <xf numFmtId="0" fontId="22" fillId="12" borderId="15" xfId="0" applyFont="1" applyFill="1" applyBorder="1"/>
    <xf numFmtId="0" fontId="21" fillId="13" borderId="11" xfId="0" applyFont="1" applyFill="1" applyBorder="1" applyAlignment="1">
      <alignment horizontal="left"/>
    </xf>
    <xf numFmtId="166" fontId="22" fillId="13" borderId="13" xfId="1" applyNumberFormat="1" applyFont="1" applyFill="1" applyBorder="1" applyAlignment="1" applyProtection="1">
      <alignment horizontal="right"/>
    </xf>
    <xf numFmtId="166" fontId="22" fillId="13" borderId="14" xfId="1" applyNumberFormat="1" applyFont="1" applyFill="1" applyBorder="1" applyAlignment="1" applyProtection="1">
      <alignment horizontal="right"/>
    </xf>
    <xf numFmtId="166" fontId="22" fillId="13" borderId="15" xfId="1" applyNumberFormat="1" applyFont="1" applyFill="1" applyBorder="1" applyAlignment="1" applyProtection="1">
      <alignment horizontal="right"/>
    </xf>
    <xf numFmtId="166" fontId="22" fillId="22" borderId="14" xfId="1" applyNumberFormat="1" applyFont="1" applyFill="1" applyBorder="1" applyAlignment="1" applyProtection="1">
      <alignment horizontal="right"/>
    </xf>
    <xf numFmtId="166" fontId="22" fillId="13" borderId="22" xfId="1" applyNumberFormat="1" applyFont="1" applyFill="1" applyBorder="1" applyAlignment="1" applyProtection="1">
      <alignment horizontal="right"/>
    </xf>
    <xf numFmtId="17" fontId="22" fillId="13" borderId="16" xfId="1" applyNumberFormat="1" applyFont="1" applyFill="1" applyBorder="1" applyAlignment="1" applyProtection="1">
      <alignment horizontal="center"/>
    </xf>
    <xf numFmtId="0" fontId="22" fillId="13" borderId="16" xfId="1" applyNumberFormat="1" applyFont="1" applyFill="1" applyBorder="1" applyAlignment="1" applyProtection="1">
      <alignment horizontal="center"/>
    </xf>
    <xf numFmtId="0" fontId="21" fillId="12" borderId="0" xfId="0" applyFont="1" applyFill="1" applyAlignment="1">
      <alignment horizontal="center"/>
    </xf>
    <xf numFmtId="0" fontId="22" fillId="12" borderId="17" xfId="0" applyFont="1" applyFill="1" applyBorder="1"/>
    <xf numFmtId="166" fontId="22" fillId="12" borderId="0" xfId="0" applyNumberFormat="1" applyFont="1" applyFill="1" applyAlignment="1">
      <alignment wrapText="1"/>
    </xf>
    <xf numFmtId="0" fontId="21" fillId="12" borderId="0" xfId="0" applyFont="1" applyFill="1" applyAlignment="1">
      <alignment horizontal="center" wrapText="1"/>
    </xf>
    <xf numFmtId="0" fontId="21" fillId="11" borderId="0" xfId="9" applyFont="1" applyFill="1" applyBorder="1" applyAlignment="1">
      <alignment vertical="center" wrapText="1"/>
    </xf>
    <xf numFmtId="0" fontId="21" fillId="11" borderId="0" xfId="9" applyFont="1" applyFill="1" applyBorder="1" applyAlignment="1">
      <alignment horizontal="centerContinuous" vertical="center" wrapText="1"/>
    </xf>
    <xf numFmtId="0" fontId="22" fillId="11" borderId="0" xfId="0" applyFont="1" applyFill="1" applyAlignment="1">
      <alignment horizontal="centerContinuous" vertical="center" wrapText="1"/>
    </xf>
    <xf numFmtId="9" fontId="28" fillId="11" borderId="0" xfId="8" applyFont="1" applyFill="1" applyBorder="1" applyAlignment="1">
      <alignment vertical="center" wrapText="1"/>
    </xf>
    <xf numFmtId="166" fontId="21" fillId="11" borderId="0" xfId="9" applyNumberFormat="1" applyFont="1" applyFill="1" applyBorder="1" applyAlignment="1">
      <alignment vertical="center" wrapText="1"/>
    </xf>
    <xf numFmtId="0" fontId="21" fillId="21" borderId="24" xfId="9" applyFont="1" applyFill="1" applyBorder="1" applyAlignment="1">
      <alignment vertical="center" wrapText="1"/>
    </xf>
    <xf numFmtId="9" fontId="28" fillId="12" borderId="0" xfId="8" applyFont="1" applyFill="1" applyBorder="1" applyAlignment="1">
      <alignment vertical="center" wrapText="1"/>
    </xf>
    <xf numFmtId="0" fontId="22" fillId="23" borderId="0" xfId="0" applyFont="1" applyFill="1"/>
    <xf numFmtId="0" fontId="21" fillId="11" borderId="0" xfId="0" applyFont="1" applyFill="1"/>
    <xf numFmtId="0" fontId="30" fillId="0" borderId="0" xfId="0" applyFont="1" applyAlignment="1">
      <alignment vertical="center"/>
    </xf>
    <xf numFmtId="0" fontId="30" fillId="0" borderId="0" xfId="0" applyFont="1" applyAlignment="1">
      <alignment horizontal="right" vertical="center"/>
    </xf>
    <xf numFmtId="0" fontId="21" fillId="0" borderId="0" xfId="0" applyFont="1" applyAlignment="1">
      <alignment vertical="top"/>
    </xf>
    <xf numFmtId="169" fontId="23" fillId="0" borderId="0" xfId="1" applyNumberFormat="1" applyFont="1" applyFill="1" applyBorder="1" applyAlignment="1">
      <alignment horizontal="right" vertical="center" wrapText="1"/>
    </xf>
    <xf numFmtId="169" fontId="33" fillId="0" borderId="0" xfId="1" applyNumberFormat="1" applyFont="1" applyFill="1" applyBorder="1" applyAlignment="1">
      <alignment horizontal="right" vertical="center" wrapText="1"/>
    </xf>
    <xf numFmtId="169" fontId="33" fillId="0" borderId="0" xfId="1" applyNumberFormat="1" applyFont="1" applyFill="1" applyAlignment="1">
      <alignment horizontal="right" vertical="center" wrapText="1"/>
    </xf>
    <xf numFmtId="169" fontId="23" fillId="0" borderId="0" xfId="1" applyNumberFormat="1" applyFont="1" applyFill="1" applyAlignment="1">
      <alignment horizontal="right" vertical="center" wrapText="1"/>
    </xf>
    <xf numFmtId="0" fontId="21" fillId="11" borderId="14" xfId="9" applyFont="1" applyFill="1" applyBorder="1" applyAlignment="1">
      <alignment vertical="center" wrapText="1"/>
    </xf>
    <xf numFmtId="0" fontId="21" fillId="11" borderId="14" xfId="9" applyFont="1" applyFill="1" applyBorder="1" applyAlignment="1">
      <alignment horizontal="centerContinuous" vertical="center" wrapText="1"/>
    </xf>
    <xf numFmtId="0" fontId="22" fillId="11" borderId="14" xfId="0" applyFont="1" applyFill="1" applyBorder="1" applyAlignment="1">
      <alignment horizontal="centerContinuous" vertical="center" wrapText="1"/>
    </xf>
    <xf numFmtId="0" fontId="21" fillId="11" borderId="24" xfId="9" applyFont="1" applyFill="1" applyBorder="1" applyAlignment="1">
      <alignment vertical="center" wrapText="1"/>
    </xf>
    <xf numFmtId="169" fontId="23" fillId="0" borderId="32" xfId="1" applyNumberFormat="1" applyFont="1" applyBorder="1" applyAlignment="1">
      <alignment horizontal="right" vertical="center" wrapText="1"/>
    </xf>
    <xf numFmtId="169" fontId="33" fillId="0" borderId="32" xfId="1" applyNumberFormat="1" applyFont="1" applyBorder="1" applyAlignment="1">
      <alignment horizontal="right" vertical="center" wrapText="1"/>
    </xf>
    <xf numFmtId="0" fontId="21" fillId="0" borderId="32" xfId="0" applyFont="1" applyBorder="1" applyAlignment="1">
      <alignment vertical="top"/>
    </xf>
    <xf numFmtId="0" fontId="30" fillId="29" borderId="33" xfId="0" applyFont="1" applyFill="1" applyBorder="1" applyAlignment="1">
      <alignment vertical="center"/>
    </xf>
    <xf numFmtId="0" fontId="30" fillId="29" borderId="33" xfId="0" applyFont="1" applyFill="1" applyBorder="1" applyAlignment="1">
      <alignment horizontal="right" vertical="center"/>
    </xf>
    <xf numFmtId="0" fontId="21" fillId="0" borderId="34" xfId="0" applyFont="1" applyBorder="1" applyAlignment="1">
      <alignment vertical="top"/>
    </xf>
    <xf numFmtId="169" fontId="33" fillId="0" borderId="34" xfId="1" applyNumberFormat="1" applyFont="1" applyBorder="1" applyAlignment="1">
      <alignment horizontal="right" vertical="center" wrapText="1"/>
    </xf>
    <xf numFmtId="0" fontId="21" fillId="21" borderId="0" xfId="9" applyFont="1" applyFill="1" applyBorder="1" applyAlignment="1">
      <alignment vertical="center" wrapText="1"/>
    </xf>
    <xf numFmtId="0" fontId="23" fillId="21" borderId="0" xfId="2" applyFont="1" applyFill="1" applyBorder="1" applyAlignment="1">
      <alignment wrapText="1"/>
    </xf>
    <xf numFmtId="3" fontId="7" fillId="4" borderId="12" xfId="0" applyNumberFormat="1" applyFont="1" applyFill="1" applyBorder="1" applyAlignment="1">
      <alignment horizontal="center" vertical="center" wrapText="1"/>
    </xf>
    <xf numFmtId="3" fontId="7" fillId="4" borderId="0" xfId="0" applyNumberFormat="1" applyFont="1" applyFill="1" applyAlignment="1">
      <alignment horizontal="center" vertical="center" wrapText="1"/>
    </xf>
    <xf numFmtId="3" fontId="7" fillId="4" borderId="8" xfId="0" applyNumberFormat="1" applyFont="1" applyFill="1" applyBorder="1" applyAlignment="1">
      <alignment horizontal="center" vertical="center" wrapText="1"/>
    </xf>
    <xf numFmtId="3" fontId="7" fillId="4" borderId="9" xfId="0" applyNumberFormat="1" applyFont="1" applyFill="1" applyBorder="1" applyAlignment="1">
      <alignment horizontal="center" vertical="center" wrapText="1"/>
    </xf>
    <xf numFmtId="3" fontId="7" fillId="4" borderId="10"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22" fillId="11" borderId="0" xfId="11" quotePrefix="1" applyFont="1" applyFill="1" applyAlignment="1">
      <alignment wrapText="1"/>
    </xf>
    <xf numFmtId="0" fontId="22" fillId="11" borderId="0" xfId="11" applyFont="1" applyFill="1" applyAlignment="1">
      <alignment wrapText="1"/>
    </xf>
    <xf numFmtId="0" fontId="22" fillId="12" borderId="0" xfId="0" applyFont="1" applyFill="1" applyAlignment="1">
      <alignment horizontal="left" wrapText="1"/>
    </xf>
    <xf numFmtId="0" fontId="22" fillId="12" borderId="0" xfId="0" applyFont="1" applyFill="1" applyAlignment="1">
      <alignment wrapText="1"/>
    </xf>
    <xf numFmtId="0" fontId="21" fillId="11" borderId="8" xfId="9" applyFont="1" applyFill="1" applyBorder="1">
      <alignment horizontal="center" vertical="center" wrapText="1"/>
    </xf>
    <xf numFmtId="0" fontId="21" fillId="11" borderId="9" xfId="9" applyFont="1" applyFill="1" applyBorder="1">
      <alignment horizontal="center" vertical="center" wrapText="1"/>
    </xf>
    <xf numFmtId="0" fontId="21" fillId="11" borderId="10" xfId="9" applyFont="1" applyFill="1" applyBorder="1">
      <alignment horizontal="center" vertical="center" wrapText="1"/>
    </xf>
    <xf numFmtId="0" fontId="22" fillId="12" borderId="0" xfId="0" quotePrefix="1" applyFont="1" applyFill="1" applyAlignment="1">
      <alignment wrapText="1"/>
    </xf>
    <xf numFmtId="0" fontId="21" fillId="11" borderId="4" xfId="0" applyFont="1" applyFill="1" applyBorder="1" applyAlignment="1">
      <alignment horizontal="center" vertical="center" wrapText="1"/>
    </xf>
    <xf numFmtId="0" fontId="21" fillId="11" borderId="7" xfId="0" applyFont="1" applyFill="1" applyBorder="1" applyAlignment="1">
      <alignment horizontal="center" vertical="center" wrapText="1"/>
    </xf>
    <xf numFmtId="0" fontId="21" fillId="11" borderId="11" xfId="0" applyFont="1" applyFill="1" applyBorder="1" applyAlignment="1">
      <alignment horizontal="center" vertical="center" wrapText="1"/>
    </xf>
    <xf numFmtId="0" fontId="21" fillId="11" borderId="5" xfId="9" applyFont="1" applyFill="1" applyBorder="1">
      <alignment horizontal="center" vertical="center" wrapText="1"/>
    </xf>
    <xf numFmtId="0" fontId="22" fillId="11" borderId="6"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13" xfId="0" applyFont="1" applyFill="1" applyBorder="1" applyAlignment="1">
      <alignment horizontal="center" vertical="center" wrapText="1"/>
    </xf>
    <xf numFmtId="0" fontId="22" fillId="11" borderId="14"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1" fillId="26" borderId="4" xfId="0" applyFont="1" applyFill="1" applyBorder="1" applyAlignment="1">
      <alignment horizontal="center" vertical="center" wrapText="1"/>
    </xf>
    <xf numFmtId="0" fontId="21" fillId="26" borderId="7"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1" fillId="12" borderId="0" xfId="0" applyFont="1" applyFill="1" applyAlignment="1">
      <alignment wrapText="1"/>
    </xf>
    <xf numFmtId="0" fontId="22" fillId="11" borderId="6" xfId="0" applyFont="1" applyFill="1" applyBorder="1"/>
    <xf numFmtId="0" fontId="22" fillId="11" borderId="2" xfId="0" applyFont="1" applyFill="1" applyBorder="1"/>
    <xf numFmtId="0" fontId="22" fillId="11" borderId="12" xfId="0" applyFont="1" applyFill="1" applyBorder="1"/>
    <xf numFmtId="0" fontId="22" fillId="11" borderId="0" xfId="0" applyFont="1" applyFill="1"/>
    <xf numFmtId="0" fontId="22" fillId="11" borderId="3" xfId="0" applyFont="1" applyFill="1" applyBorder="1"/>
    <xf numFmtId="0" fontId="22" fillId="11" borderId="13" xfId="0" applyFont="1" applyFill="1" applyBorder="1"/>
    <xf numFmtId="0" fontId="22" fillId="11" borderId="14" xfId="0" applyFont="1" applyFill="1" applyBorder="1"/>
    <xf numFmtId="0" fontId="22" fillId="11" borderId="15" xfId="0" applyFont="1" applyFill="1" applyBorder="1"/>
    <xf numFmtId="0" fontId="22" fillId="11" borderId="12" xfId="0" applyFont="1" applyFill="1" applyBorder="1" applyAlignment="1">
      <alignment horizontal="center" vertical="center" wrapText="1"/>
    </xf>
    <xf numFmtId="0" fontId="22" fillId="11" borderId="0" xfId="0" applyFont="1" applyFill="1" applyAlignment="1">
      <alignment horizontal="center" vertical="center" wrapText="1"/>
    </xf>
    <xf numFmtId="0" fontId="22" fillId="11" borderId="3" xfId="0" applyFont="1" applyFill="1" applyBorder="1" applyAlignment="1">
      <alignment horizontal="center" vertical="center" wrapText="1"/>
    </xf>
    <xf numFmtId="0" fontId="22" fillId="12" borderId="0" xfId="0" quotePrefix="1" applyFont="1" applyFill="1" applyAlignment="1">
      <alignment horizontal="left" wrapText="1"/>
    </xf>
    <xf numFmtId="0" fontId="22" fillId="12" borderId="31" xfId="0" applyFont="1" applyFill="1" applyBorder="1" applyAlignment="1">
      <alignment wrapText="1"/>
    </xf>
  </cellXfs>
  <cellStyles count="13">
    <cellStyle name="Comma" xfId="1" builtinId="3"/>
    <cellStyle name="Heading 1" xfId="2" builtinId="16"/>
    <cellStyle name="Heading 3" xfId="3" builtinId="18"/>
    <cellStyle name="Hyperlink" xfId="4" builtinId="8"/>
    <cellStyle name="Normal" xfId="0" builtinId="0"/>
    <cellStyle name="Normal 2" xfId="5" xr:uid="{00000000-0005-0000-0000-000005000000}"/>
    <cellStyle name="Normal 3" xfId="11" xr:uid="{00000000-0005-0000-0000-000006000000}"/>
    <cellStyle name="Normal 3 2" xfId="12" xr:uid="{00000000-0005-0000-0000-000007000000}"/>
    <cellStyle name="Normal_Housing lists dataset" xfId="6" xr:uid="{00000000-0005-0000-0000-000008000000}"/>
    <cellStyle name="Normal_special needs housing dataset" xfId="7" xr:uid="{00000000-0005-0000-0000-000009000000}"/>
    <cellStyle name="Per cent" xfId="8" builtinId="5"/>
    <cellStyle name="Table Column Headings" xfId="9" xr:uid="{00000000-0005-0000-0000-00000B000000}"/>
    <cellStyle name="Table Title" xfId="10" xr:uid="{00000000-0005-0000-0000-00000C000000}"/>
  </cellStyles>
  <dxfs count="189">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13"/>
        </patternFill>
      </fill>
    </dxf>
    <dxf>
      <font>
        <b/>
        <i val="0"/>
        <condense val="0"/>
        <extend val="0"/>
        <sz val="8"/>
        <color indexed="10"/>
      </font>
    </dxf>
    <dxf>
      <font>
        <b/>
        <i val="0"/>
        <condense val="0"/>
        <extend val="0"/>
        <sz val="8"/>
        <color indexed="12"/>
      </font>
    </dxf>
    <dxf>
      <font>
        <b/>
        <i val="0"/>
        <condense val="0"/>
        <extend val="0"/>
        <sz val="8"/>
        <color indexed="10"/>
      </font>
    </dxf>
    <dxf>
      <font>
        <b/>
        <i val="0"/>
        <condense val="0"/>
        <extend val="0"/>
        <sz val="8"/>
        <color indexed="12"/>
      </font>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i val="0"/>
        <strike val="0"/>
        <condense val="0"/>
        <extend val="0"/>
        <outline val="0"/>
        <shadow val="0"/>
        <u val="none"/>
        <vertAlign val="baseline"/>
        <sz val="12"/>
        <color indexed="62"/>
        <name val="Arial"/>
        <family val="2"/>
        <scheme val="none"/>
      </font>
      <fill>
        <patternFill patternType="solid">
          <fgColor indexed="31"/>
          <bgColor indexed="9"/>
        </patternFill>
      </fill>
      <alignment horizontal="general" vertical="top" textRotation="0" wrapText="0" indent="0" justifyLastLine="0" shrinkToFit="0" readingOrder="0"/>
      <border diagonalUp="0" diagonalDown="0" outline="0">
        <left/>
        <right style="hair">
          <color indexed="54"/>
        </right>
        <top/>
        <bottom/>
      </border>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i val="0"/>
        <strike val="0"/>
        <condense val="0"/>
        <extend val="0"/>
        <outline val="0"/>
        <shadow val="0"/>
        <u val="none"/>
        <vertAlign val="baseline"/>
        <sz val="12"/>
        <color indexed="62"/>
        <name val="Arial"/>
        <family val="2"/>
        <scheme val="none"/>
      </font>
      <alignment horizontal="general" vertical="top"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3"/>
        <name val="Arial"/>
        <family val="2"/>
        <scheme val="none"/>
      </font>
      <numFmt numFmtId="169" formatCode="_-* #,##0_-;\-* #,##0_-;_-* &quot;-&quot;??_-;_-@_-"/>
      <alignment horizontal="right" vertical="center" textRotation="0" wrapText="1" indent="0" justifyLastLine="0" shrinkToFit="0" readingOrder="0"/>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2"/>
        <color indexed="62"/>
        <name val="Arial"/>
        <family val="2"/>
        <scheme val="none"/>
      </font>
      <alignment horizontal="general"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2"/>
        <color theme="3"/>
        <name val="Arial"/>
        <family val="2"/>
        <scheme val="none"/>
      </font>
      <alignment horizontal="right"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Arial"/>
        <family val="2"/>
        <scheme val="none"/>
      </font>
      <fill>
        <patternFill patternType="solid">
          <fgColor theme="4"/>
          <bgColor theme="4"/>
        </patternFill>
      </fill>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i val="0"/>
        <strike val="0"/>
        <condense val="0"/>
        <extend val="0"/>
        <outline val="0"/>
        <shadow val="0"/>
        <u val="none"/>
        <vertAlign val="baseline"/>
        <sz val="12"/>
        <color indexed="62"/>
        <name val="Arial"/>
        <family val="2"/>
        <scheme val="none"/>
      </font>
      <fill>
        <patternFill patternType="solid">
          <fgColor indexed="31"/>
          <bgColor indexed="9"/>
        </patternFill>
      </fill>
      <alignment horizontal="general" vertical="top" textRotation="0" wrapText="0" indent="0" justifyLastLine="0" shrinkToFit="0" readingOrder="0"/>
      <border diagonalUp="0" diagonalDown="0" outline="0">
        <left/>
        <right style="hair">
          <color indexed="54"/>
        </right>
        <top/>
        <bottom/>
      </border>
    </dxf>
    <dxf>
      <border outline="0">
        <bottom style="hair">
          <color indexed="54"/>
        </bottom>
      </border>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style="hair">
          <color indexed="64"/>
        </right>
        <top/>
        <bottom/>
      </border>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theme="3"/>
        <name val="Arial"/>
        <family val="2"/>
        <scheme val="none"/>
      </font>
      <numFmt numFmtId="169" formatCode="_-* #,##0_-;\-* #,##0_-;_-* &quot;-&quot;??_-;_-@_-"/>
      <fill>
        <patternFill patternType="none">
          <fgColor indexed="64"/>
          <bgColor indexed="65"/>
        </patternFill>
      </fill>
      <alignment horizontal="right" vertical="center" textRotation="0" wrapText="1" indent="0" justifyLastLine="0" shrinkToFit="0" readingOrder="0"/>
      <protection locked="1" hidden="0"/>
    </dxf>
    <dxf>
      <font>
        <b/>
        <i val="0"/>
        <strike val="0"/>
        <condense val="0"/>
        <extend val="0"/>
        <outline val="0"/>
        <shadow val="0"/>
        <u val="none"/>
        <vertAlign val="baseline"/>
        <sz val="12"/>
        <color indexed="62"/>
        <name val="Arial"/>
        <family val="2"/>
        <scheme val="none"/>
      </font>
      <fill>
        <patternFill patternType="solid">
          <fgColor indexed="31"/>
          <bgColor indexed="9"/>
        </patternFill>
      </fill>
      <alignment horizontal="general" vertical="top" textRotation="0" wrapText="0" indent="0" justifyLastLine="0" shrinkToFit="0" readingOrder="0"/>
      <border diagonalUp="0" diagonalDown="0" outline="0">
        <left/>
        <right style="hair">
          <color indexed="54"/>
        </right>
        <top/>
        <bottom/>
      </border>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1"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1" indent="0" justifyLastLine="0" shrinkToFit="0" readingOrder="0"/>
      <protection locked="1" hidden="0"/>
    </dxf>
    <dxf>
      <font>
        <strike val="0"/>
        <outline val="0"/>
        <shadow val="0"/>
        <vertAlign val="baseline"/>
        <sz val="12"/>
        <name val="Arial"/>
        <family val="2"/>
        <scheme val="none"/>
      </font>
    </dxf>
    <dxf>
      <font>
        <strike val="0"/>
        <outline val="0"/>
        <shadow val="0"/>
        <vertAlign val="baseline"/>
        <sz val="12"/>
        <name val="Arial"/>
        <family val="2"/>
        <scheme val="none"/>
      </font>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top" textRotation="0" wrapText="0" indent="0" justifyLastLine="0" shrinkToFit="0" readingOrder="0"/>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188"/>
      <tableStyleElement type="headerRow" dxfId="187"/>
      <tableStyleElement type="firstColumn" dxfId="186"/>
    </tableStyle>
  </tableStyles>
  <colors>
    <indexedColors>
      <rgbColor rgb="00000000"/>
      <rgbColor rgb="00FFFFFF"/>
      <rgbColor rgb="00FF0000"/>
      <rgbColor rgb="0000FF00"/>
      <rgbColor rgb="000000FF"/>
      <rgbColor rgb="00FFFF00"/>
      <rgbColor rgb="00FF00FF"/>
      <rgbColor rgb="0000FFFF"/>
      <rgbColor rgb="003E003E"/>
      <rgbColor rgb="00FFFFFF"/>
      <rgbColor rgb="00FF0000"/>
      <rgbColor rgb="0000FF00"/>
      <rgbColor rgb="000000FF"/>
      <rgbColor rgb="00FFFF00"/>
      <rgbColor rgb="00CC00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6FBF5"/>
      <rgbColor rgb="00E0F2FE"/>
      <rgbColor rgb="0099CCFF"/>
      <rgbColor rgb="00FFF7FE"/>
      <rgbColor rgb="00CC99FF"/>
      <rgbColor rgb="00F0E4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526415</xdr:colOff>
      <xdr:row>5</xdr:row>
      <xdr:rowOff>3387</xdr:rowOff>
    </xdr:from>
    <xdr:to>
      <xdr:col>22</xdr:col>
      <xdr:colOff>3826</xdr:colOff>
      <xdr:row>5</xdr:row>
      <xdr:rowOff>236127</xdr:rowOff>
    </xdr:to>
    <xdr:sp macro="" textlink="">
      <xdr:nvSpPr>
        <xdr:cNvPr id="1029" name="Text Box 5">
          <a:extLst>
            <a:ext uri="{FF2B5EF4-FFF2-40B4-BE49-F238E27FC236}">
              <a16:creationId xmlns:a16="http://schemas.microsoft.com/office/drawing/2014/main" id="{1B884B89-7971-4794-0424-AC1ECFB1BAA6}"/>
            </a:ext>
          </a:extLst>
        </xdr:cNvPr>
        <xdr:cNvSpPr txBox="1">
          <a:spLocks noChangeArrowheads="1"/>
        </xdr:cNvSpPr>
      </xdr:nvSpPr>
      <xdr:spPr bwMode="auto">
        <a:xfrm>
          <a:off x="11858625" y="847725"/>
          <a:ext cx="85725" cy="142875"/>
        </a:xfrm>
        <a:prstGeom prst="rect">
          <a:avLst/>
        </a:prstGeom>
        <a:noFill/>
        <a:ln>
          <a:noFill/>
        </a:ln>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516890</xdr:colOff>
      <xdr:row>4</xdr:row>
      <xdr:rowOff>0</xdr:rowOff>
    </xdr:from>
    <xdr:to>
      <xdr:col>19</xdr:col>
      <xdr:colOff>2888</xdr:colOff>
      <xdr:row>4</xdr:row>
      <xdr:rowOff>0</xdr:rowOff>
    </xdr:to>
    <xdr:sp macro="" textlink="">
      <xdr:nvSpPr>
        <xdr:cNvPr id="4097" name="Text Box 1">
          <a:extLst>
            <a:ext uri="{FF2B5EF4-FFF2-40B4-BE49-F238E27FC236}">
              <a16:creationId xmlns:a16="http://schemas.microsoft.com/office/drawing/2014/main" id="{ACB10401-877D-1A70-698F-005308B12622}"/>
            </a:ext>
          </a:extLst>
        </xdr:cNvPr>
        <xdr:cNvSpPr txBox="1">
          <a:spLocks noChangeArrowheads="1"/>
        </xdr:cNvSpPr>
      </xdr:nvSpPr>
      <xdr:spPr bwMode="auto">
        <a:xfrm>
          <a:off x="11830050" y="647700"/>
          <a:ext cx="85725" cy="0"/>
        </a:xfrm>
        <a:prstGeom prst="rect">
          <a:avLst/>
        </a:prstGeom>
        <a:noFill/>
        <a:ln>
          <a:noFill/>
        </a:ln>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516890</xdr:colOff>
      <xdr:row>4</xdr:row>
      <xdr:rowOff>0</xdr:rowOff>
    </xdr:from>
    <xdr:to>
      <xdr:col>19</xdr:col>
      <xdr:colOff>2888</xdr:colOff>
      <xdr:row>4</xdr:row>
      <xdr:rowOff>0</xdr:rowOff>
    </xdr:to>
    <xdr:sp macro="" textlink="">
      <xdr:nvSpPr>
        <xdr:cNvPr id="6145" name="Text Box 1">
          <a:extLst>
            <a:ext uri="{FF2B5EF4-FFF2-40B4-BE49-F238E27FC236}">
              <a16:creationId xmlns:a16="http://schemas.microsoft.com/office/drawing/2014/main" id="{E5127F53-A9AB-B1E3-1D72-39B7C957F5BA}"/>
            </a:ext>
          </a:extLst>
        </xdr:cNvPr>
        <xdr:cNvSpPr txBox="1">
          <a:spLocks noChangeArrowheads="1"/>
        </xdr:cNvSpPr>
      </xdr:nvSpPr>
      <xdr:spPr bwMode="auto">
        <a:xfrm>
          <a:off x="11830050" y="647700"/>
          <a:ext cx="85725" cy="0"/>
        </a:xfrm>
        <a:prstGeom prst="rect">
          <a:avLst/>
        </a:prstGeom>
        <a:noFill/>
        <a:ln>
          <a:noFill/>
        </a:ln>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535940</xdr:colOff>
      <xdr:row>4</xdr:row>
      <xdr:rowOff>0</xdr:rowOff>
    </xdr:from>
    <xdr:to>
      <xdr:col>17</xdr:col>
      <xdr:colOff>734528</xdr:colOff>
      <xdr:row>4</xdr:row>
      <xdr:rowOff>0</xdr:rowOff>
    </xdr:to>
    <xdr:sp macro="" textlink="">
      <xdr:nvSpPr>
        <xdr:cNvPr id="7169" name="Text Box 1">
          <a:extLst>
            <a:ext uri="{FF2B5EF4-FFF2-40B4-BE49-F238E27FC236}">
              <a16:creationId xmlns:a16="http://schemas.microsoft.com/office/drawing/2014/main" id="{AEC546E1-76DC-D3D0-9106-50B042E57B6F}"/>
            </a:ext>
          </a:extLst>
        </xdr:cNvPr>
        <xdr:cNvSpPr txBox="1">
          <a:spLocks noChangeArrowheads="1"/>
        </xdr:cNvSpPr>
      </xdr:nvSpPr>
      <xdr:spPr bwMode="auto">
        <a:xfrm>
          <a:off x="14344650" y="647700"/>
          <a:ext cx="85725" cy="0"/>
        </a:xfrm>
        <a:prstGeom prst="rect">
          <a:avLst/>
        </a:prstGeom>
        <a:noFill/>
        <a:ln>
          <a:noFill/>
        </a:ln>
      </xdr:spPr>
      <xdr:txBody>
        <a:bodyPr vertOverflow="clip" wrap="square" lIns="27432" tIns="18288" rIns="0" bIns="0" anchor="t" upright="1"/>
        <a:lstStyle/>
        <a:p>
          <a:pPr algn="l" rtl="0">
            <a:defRPr sz="1000"/>
          </a:pPr>
          <a:r>
            <a:rPr lang="en-GB" sz="500" b="1" i="0" u="none" strike="noStrike" baseline="0">
              <a:solidFill>
                <a:srgbClr val="333399"/>
              </a:solidFill>
              <a:latin typeface="Arial"/>
              <a:cs typeface="Arial"/>
            </a:rPr>
            <a:t>1</a:t>
          </a:r>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ver_Sheet" displayName="Cover_Sheet" ref="A1:A18" totalsRowShown="0" headerRowDxfId="185" dataDxfId="184" headerRowCellStyle="Normal_special needs housing dataset" dataCellStyle="Normal_Housing lists dataset">
  <autoFilter ref="A1:A18" xr:uid="{00000000-0009-0000-0100-000001000000}">
    <filterColumn colId="0" hiddenButton="1"/>
  </autoFilter>
  <tableColumns count="1">
    <tableColumn id="1" xr3:uid="{00000000-0010-0000-0000-000001000000}" name="Annual housing list return" dataDxfId="183" dataCellStyle="Normal_Housing lists datase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C15" totalsRowShown="0" headerRowDxfId="182" dataDxfId="181">
  <tableColumns count="3">
    <tableColumn id="1" xr3:uid="{00000000-0010-0000-0100-000001000000}" name="Worksheet name" dataDxfId="180" dataCellStyle="Hyperlink"/>
    <tableColumn id="2" xr3:uid="{00000000-0010-0000-0100-000002000000}" name="Worksheet title" dataDxfId="179"/>
    <tableColumn id="3" xr3:uid="{00000000-0010-0000-0100-000003000000}" name="Worksheet contents" dataDxfId="17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Notes_table" displayName="Notes_table" ref="A4:B27" totalsRowShown="0" headerRowDxfId="177" dataDxfId="176">
  <tableColumns count="2">
    <tableColumn id="1" xr3:uid="{00000000-0010-0000-0200-000001000000}" name="Note number " dataDxfId="175"/>
    <tableColumn id="2" xr3:uid="{00000000-0010-0000-0200-000002000000}" name="Note text " dataDxfId="174"/>
  </tableColumns>
  <tableStyleInfo name="Standard - 1 header row"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Applicants_on_Housing_Register" displayName="Applicants_on_Housing_Register" ref="A5:Y38" totalsRowShown="0" headerRowDxfId="173" dataDxfId="172" dataCellStyle="Comma">
  <autoFilter ref="A5:Y3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00000000-0010-0000-0300-000001000000}" name="Local authority" dataDxfId="171"/>
    <tableColumn id="2" xr3:uid="{00000000-0010-0000-0300-000002000000}" name="2001" dataDxfId="170" dataCellStyle="Comma"/>
    <tableColumn id="3" xr3:uid="{00000000-0010-0000-0300-000003000000}" name="2002" dataDxfId="169" dataCellStyle="Comma"/>
    <tableColumn id="4" xr3:uid="{00000000-0010-0000-0300-000004000000}" name="2003" dataDxfId="168" dataCellStyle="Comma"/>
    <tableColumn id="5" xr3:uid="{00000000-0010-0000-0300-000005000000}" name="2004" dataDxfId="167" dataCellStyle="Comma"/>
    <tableColumn id="6" xr3:uid="{00000000-0010-0000-0300-000006000000}" name="2005" dataDxfId="166" dataCellStyle="Comma"/>
    <tableColumn id="7" xr3:uid="{00000000-0010-0000-0300-000007000000}" name="2006" dataDxfId="165" dataCellStyle="Comma"/>
    <tableColumn id="8" xr3:uid="{00000000-0010-0000-0300-000008000000}" name="2007" dataDxfId="164" dataCellStyle="Comma"/>
    <tableColumn id="9" xr3:uid="{00000000-0010-0000-0300-000009000000}" name="2008" dataDxfId="163" dataCellStyle="Comma"/>
    <tableColumn id="10" xr3:uid="{00000000-0010-0000-0300-00000A000000}" name="2009" dataDxfId="162" dataCellStyle="Comma"/>
    <tableColumn id="11" xr3:uid="{00000000-0010-0000-0300-00000B000000}" name="2010" dataDxfId="161" dataCellStyle="Comma"/>
    <tableColumn id="12" xr3:uid="{00000000-0010-0000-0300-00000C000000}" name="2011" dataDxfId="160" dataCellStyle="Comma"/>
    <tableColumn id="13" xr3:uid="{00000000-0010-0000-0300-00000D000000}" name="2012" dataDxfId="159" dataCellStyle="Comma"/>
    <tableColumn id="14" xr3:uid="{00000000-0010-0000-0300-00000E000000}" name="2013" dataDxfId="158" dataCellStyle="Comma"/>
    <tableColumn id="15" xr3:uid="{00000000-0010-0000-0300-00000F000000}" name="2014" dataDxfId="157" dataCellStyle="Comma"/>
    <tableColumn id="16" xr3:uid="{00000000-0010-0000-0300-000010000000}" name="2015" dataDxfId="156" dataCellStyle="Comma"/>
    <tableColumn id="17" xr3:uid="{00000000-0010-0000-0300-000011000000}" name="2016" dataDxfId="155" dataCellStyle="Comma"/>
    <tableColumn id="18" xr3:uid="{00000000-0010-0000-0300-000012000000}" name="2017" dataDxfId="154" dataCellStyle="Comma"/>
    <tableColumn id="19" xr3:uid="{00000000-0010-0000-0300-000013000000}" name="2018" dataDxfId="153" dataCellStyle="Comma"/>
    <tableColumn id="20" xr3:uid="{00000000-0010-0000-0300-000014000000}" name="2019" dataDxfId="152" dataCellStyle="Comma"/>
    <tableColumn id="21" xr3:uid="{00000000-0010-0000-0300-000015000000}" name="2020" dataDxfId="151" dataCellStyle="Comma"/>
    <tableColumn id="22" xr3:uid="{00000000-0010-0000-0300-000016000000}" name="2021" dataDxfId="150" dataCellStyle="Comma"/>
    <tableColumn id="23" xr3:uid="{00000000-0010-0000-0300-000017000000}" name="2022" dataDxfId="149" dataCellStyle="Comma"/>
    <tableColumn id="24" xr3:uid="{00000000-0010-0000-0300-000018000000}" name="2023" dataDxfId="148" dataCellStyle="Comma"/>
    <tableColumn id="25" xr3:uid="{00000000-0010-0000-0300-000019000000}" name="20232" dataDxfId="147" dataCellStyle="Comma"/>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New_Applicants_joining_List" displayName="New_Applicants_joining_List" ref="A5:X38" totalsRowShown="0" headerRowDxfId="146" dataDxfId="145" tableBorderDxfId="144" dataCellStyle="Comma">
  <autoFilter ref="A5:X3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400-000001000000}" name="Local Authority" dataDxfId="143"/>
    <tableColumn id="2" xr3:uid="{00000000-0010-0000-0400-000002000000}" name="2001" dataDxfId="142" dataCellStyle="Comma"/>
    <tableColumn id="3" xr3:uid="{00000000-0010-0000-0400-000003000000}" name="2002" dataDxfId="141" dataCellStyle="Comma"/>
    <tableColumn id="4" xr3:uid="{00000000-0010-0000-0400-000004000000}" name="2003" dataDxfId="140" dataCellStyle="Comma"/>
    <tableColumn id="5" xr3:uid="{00000000-0010-0000-0400-000005000000}" name="2004" dataDxfId="139" dataCellStyle="Comma"/>
    <tableColumn id="6" xr3:uid="{00000000-0010-0000-0400-000006000000}" name="2005" dataDxfId="138" dataCellStyle="Comma"/>
    <tableColumn id="7" xr3:uid="{00000000-0010-0000-0400-000007000000}" name="2006" dataDxfId="137" dataCellStyle="Comma"/>
    <tableColumn id="8" xr3:uid="{00000000-0010-0000-0400-000008000000}" name="2007" dataDxfId="136" dataCellStyle="Comma"/>
    <tableColumn id="9" xr3:uid="{00000000-0010-0000-0400-000009000000}" name="2008" dataDxfId="135" dataCellStyle="Comma"/>
    <tableColumn id="10" xr3:uid="{00000000-0010-0000-0400-00000A000000}" name="2009" dataDxfId="134" dataCellStyle="Comma"/>
    <tableColumn id="11" xr3:uid="{00000000-0010-0000-0400-00000B000000}" name="2010" dataDxfId="133" dataCellStyle="Comma"/>
    <tableColumn id="12" xr3:uid="{00000000-0010-0000-0400-00000C000000}" name="2011" dataDxfId="132" dataCellStyle="Comma"/>
    <tableColumn id="13" xr3:uid="{00000000-0010-0000-0400-00000D000000}" name="2012" dataDxfId="131" dataCellStyle="Comma"/>
    <tableColumn id="14" xr3:uid="{00000000-0010-0000-0400-00000E000000}" name="2013" dataDxfId="130" dataCellStyle="Comma"/>
    <tableColumn id="15" xr3:uid="{00000000-0010-0000-0400-00000F000000}" name="2014" dataDxfId="129" dataCellStyle="Comma"/>
    <tableColumn id="16" xr3:uid="{00000000-0010-0000-0400-000010000000}" name="2015" dataDxfId="128" dataCellStyle="Comma"/>
    <tableColumn id="17" xr3:uid="{00000000-0010-0000-0400-000011000000}" name="2016" dataDxfId="127" dataCellStyle="Comma"/>
    <tableColumn id="18" xr3:uid="{00000000-0010-0000-0400-000012000000}" name="2017" dataDxfId="126" dataCellStyle="Comma"/>
    <tableColumn id="19" xr3:uid="{00000000-0010-0000-0400-000013000000}" name="2018" dataDxfId="125" dataCellStyle="Comma"/>
    <tableColumn id="20" xr3:uid="{00000000-0010-0000-0400-000014000000}" name="2019" dataDxfId="124" dataCellStyle="Comma"/>
    <tableColumn id="21" xr3:uid="{00000000-0010-0000-0400-000015000000}" name="2020" dataDxfId="123" dataCellStyle="Comma"/>
    <tableColumn id="22" xr3:uid="{00000000-0010-0000-0400-000016000000}" name="2021" dataDxfId="122" dataCellStyle="Comma"/>
    <tableColumn id="23" xr3:uid="{00000000-0010-0000-0400-000017000000}" name="2022" dataDxfId="121" dataCellStyle="Comma"/>
    <tableColumn id="24" xr3:uid="{00000000-0010-0000-0400-000018000000}" name="2023" dataDxfId="120" dataCellStyle="Comma"/>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Applicants_ReHoused_in_LA_Stock" displayName="Applicants_ReHoused_in_LA_Stock" ref="A5:X38" totalsRowShown="0" headerRowDxfId="119" dataDxfId="117" headerRowBorderDxfId="118" tableBorderDxfId="116" totalsRowBorderDxfId="115" dataCellStyle="Comma">
  <autoFilter ref="A5:X3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500-000001000000}" name="Local Authority" dataDxfId="114"/>
    <tableColumn id="2" xr3:uid="{00000000-0010-0000-0500-000002000000}" name="2001" dataDxfId="113" dataCellStyle="Comma"/>
    <tableColumn id="3" xr3:uid="{00000000-0010-0000-0500-000003000000}" name="2002" dataDxfId="112" dataCellStyle="Comma"/>
    <tableColumn id="4" xr3:uid="{00000000-0010-0000-0500-000004000000}" name="2003" dataDxfId="111" dataCellStyle="Comma"/>
    <tableColumn id="5" xr3:uid="{00000000-0010-0000-0500-000005000000}" name="2004" dataDxfId="110" dataCellStyle="Comma"/>
    <tableColumn id="6" xr3:uid="{00000000-0010-0000-0500-000006000000}" name="2005" dataDxfId="109" dataCellStyle="Comma"/>
    <tableColumn id="7" xr3:uid="{00000000-0010-0000-0500-000007000000}" name="2006" dataDxfId="108" dataCellStyle="Comma"/>
    <tableColumn id="8" xr3:uid="{00000000-0010-0000-0500-000008000000}" name="2007" dataDxfId="107" dataCellStyle="Comma"/>
    <tableColumn id="9" xr3:uid="{00000000-0010-0000-0500-000009000000}" name="2008" dataDxfId="106" dataCellStyle="Comma"/>
    <tableColumn id="10" xr3:uid="{00000000-0010-0000-0500-00000A000000}" name="2009" dataDxfId="105" dataCellStyle="Comma"/>
    <tableColumn id="11" xr3:uid="{00000000-0010-0000-0500-00000B000000}" name="2010" dataDxfId="104" dataCellStyle="Comma"/>
    <tableColumn id="12" xr3:uid="{00000000-0010-0000-0500-00000C000000}" name="2011" dataDxfId="103" dataCellStyle="Comma"/>
    <tableColumn id="13" xr3:uid="{00000000-0010-0000-0500-00000D000000}" name="2012" dataDxfId="102" dataCellStyle="Comma"/>
    <tableColumn id="14" xr3:uid="{00000000-0010-0000-0500-00000E000000}" name="2013" dataDxfId="101" dataCellStyle="Comma"/>
    <tableColumn id="15" xr3:uid="{00000000-0010-0000-0500-00000F000000}" name="2014" dataDxfId="100" dataCellStyle="Comma"/>
    <tableColumn id="16" xr3:uid="{00000000-0010-0000-0500-000010000000}" name="2015" dataDxfId="99" dataCellStyle="Comma"/>
    <tableColumn id="17" xr3:uid="{00000000-0010-0000-0500-000011000000}" name="2016" dataDxfId="98" dataCellStyle="Comma"/>
    <tableColumn id="18" xr3:uid="{00000000-0010-0000-0500-000012000000}" name="2017" dataDxfId="97" dataCellStyle="Comma"/>
    <tableColumn id="19" xr3:uid="{00000000-0010-0000-0500-000013000000}" name="2018" dataDxfId="96" dataCellStyle="Comma"/>
    <tableColumn id="20" xr3:uid="{00000000-0010-0000-0500-000014000000}" name="2019" dataDxfId="95" dataCellStyle="Comma"/>
    <tableColumn id="21" xr3:uid="{00000000-0010-0000-0500-000015000000}" name="2020" dataDxfId="94" dataCellStyle="Comma"/>
    <tableColumn id="22" xr3:uid="{00000000-0010-0000-0500-000016000000}" name="2021" dataDxfId="93" dataCellStyle="Comma"/>
    <tableColumn id="23" xr3:uid="{00000000-0010-0000-0500-000017000000}" name="2022" dataDxfId="92" dataCellStyle="Comma"/>
    <tableColumn id="24" xr3:uid="{00000000-0010-0000-0500-000018000000}" name="2023" dataDxfId="91"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Applicants_Withdrawn_from_list" displayName="Applicants_Withdrawn_from_list" ref="A5:X38" totalsRowShown="0" headerRowDxfId="90" dataDxfId="88" headerRowBorderDxfId="89" tableBorderDxfId="87" totalsRowBorderDxfId="86" dataCellStyle="Comma">
  <autoFilter ref="A5:X3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600-000001000000}" name="Local Authority" dataDxfId="85"/>
    <tableColumn id="2" xr3:uid="{00000000-0010-0000-0600-000002000000}" name="2001" dataDxfId="84" dataCellStyle="Comma"/>
    <tableColumn id="3" xr3:uid="{00000000-0010-0000-0600-000003000000}" name="2002" dataDxfId="83" dataCellStyle="Comma"/>
    <tableColumn id="4" xr3:uid="{00000000-0010-0000-0600-000004000000}" name="2003" dataDxfId="82" dataCellStyle="Comma"/>
    <tableColumn id="5" xr3:uid="{00000000-0010-0000-0600-000005000000}" name="2004" dataDxfId="81" dataCellStyle="Comma"/>
    <tableColumn id="6" xr3:uid="{00000000-0010-0000-0600-000006000000}" name="2005" dataDxfId="80" dataCellStyle="Comma"/>
    <tableColumn id="7" xr3:uid="{00000000-0010-0000-0600-000007000000}" name="2006" dataDxfId="79" dataCellStyle="Comma"/>
    <tableColumn id="8" xr3:uid="{00000000-0010-0000-0600-000008000000}" name="2007" dataDxfId="78" dataCellStyle="Comma"/>
    <tableColumn id="9" xr3:uid="{00000000-0010-0000-0600-000009000000}" name="2008" dataDxfId="77" dataCellStyle="Comma"/>
    <tableColumn id="10" xr3:uid="{00000000-0010-0000-0600-00000A000000}" name="2009" dataDxfId="76" dataCellStyle="Comma"/>
    <tableColumn id="11" xr3:uid="{00000000-0010-0000-0600-00000B000000}" name="2010" dataDxfId="75" dataCellStyle="Comma"/>
    <tableColumn id="12" xr3:uid="{00000000-0010-0000-0600-00000C000000}" name="2011" dataDxfId="74" dataCellStyle="Comma"/>
    <tableColumn id="13" xr3:uid="{00000000-0010-0000-0600-00000D000000}" name="2012" dataDxfId="73" dataCellStyle="Comma"/>
    <tableColumn id="14" xr3:uid="{00000000-0010-0000-0600-00000E000000}" name="2013" dataDxfId="72" dataCellStyle="Comma"/>
    <tableColumn id="15" xr3:uid="{00000000-0010-0000-0600-00000F000000}" name="2014" dataDxfId="71" dataCellStyle="Comma"/>
    <tableColumn id="16" xr3:uid="{00000000-0010-0000-0600-000010000000}" name="2015" dataDxfId="70" dataCellStyle="Comma"/>
    <tableColumn id="17" xr3:uid="{00000000-0010-0000-0600-000011000000}" name="2016" dataDxfId="69" dataCellStyle="Comma"/>
    <tableColumn id="18" xr3:uid="{00000000-0010-0000-0600-000012000000}" name="2017" dataDxfId="68" dataCellStyle="Comma"/>
    <tableColumn id="19" xr3:uid="{00000000-0010-0000-0600-000013000000}" name="2018" dataDxfId="67" dataCellStyle="Comma"/>
    <tableColumn id="20" xr3:uid="{00000000-0010-0000-0600-000014000000}" name="2019" dataDxfId="66" dataCellStyle="Comma"/>
    <tableColumn id="21" xr3:uid="{00000000-0010-0000-0600-000015000000}" name="2020" dataDxfId="65" dataCellStyle="Comma"/>
    <tableColumn id="22" xr3:uid="{00000000-0010-0000-0600-000016000000}" name="2021" dataDxfId="64" dataCellStyle="Comma"/>
    <tableColumn id="23" xr3:uid="{00000000-0010-0000-0600-000017000000}" name="2022" dataDxfId="63" dataCellStyle="Comma"/>
    <tableColumn id="24" xr3:uid="{00000000-0010-0000-0600-000018000000}" name="2023" dataDxfId="62"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LAs_on_CHR" displayName="LAs_on_CHR" ref="A5:X38" totalsRowShown="0" headerRowDxfId="61" dataDxfId="60" dataCellStyle="Comma">
  <autoFilter ref="A5:X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700-000001000000}" name="Local authority" dataDxfId="59"/>
    <tableColumn id="2" xr3:uid="{00000000-0010-0000-0700-000002000000}" name="2001" dataDxfId="58" dataCellStyle="Comma"/>
    <tableColumn id="3" xr3:uid="{00000000-0010-0000-0700-000003000000}" name="2002" dataDxfId="57" dataCellStyle="Comma"/>
    <tableColumn id="4" xr3:uid="{00000000-0010-0000-0700-000004000000}" name="2003" dataDxfId="56" dataCellStyle="Comma"/>
    <tableColumn id="5" xr3:uid="{00000000-0010-0000-0700-000005000000}" name="2004" dataDxfId="55" dataCellStyle="Comma"/>
    <tableColumn id="6" xr3:uid="{00000000-0010-0000-0700-000006000000}" name="2005" dataDxfId="54" dataCellStyle="Comma"/>
    <tableColumn id="7" xr3:uid="{00000000-0010-0000-0700-000007000000}" name="2006" dataDxfId="53" dataCellStyle="Comma"/>
    <tableColumn id="8" xr3:uid="{00000000-0010-0000-0700-000008000000}" name="2007" dataDxfId="52" dataCellStyle="Comma"/>
    <tableColumn id="9" xr3:uid="{00000000-0010-0000-0700-000009000000}" name="2008" dataDxfId="51" dataCellStyle="Comma"/>
    <tableColumn id="10" xr3:uid="{00000000-0010-0000-0700-00000A000000}" name="2009" dataDxfId="50" dataCellStyle="Comma"/>
    <tableColumn id="11" xr3:uid="{00000000-0010-0000-0700-00000B000000}" name="2010" dataDxfId="49" dataCellStyle="Comma"/>
    <tableColumn id="12" xr3:uid="{00000000-0010-0000-0700-00000C000000}" name="2011" dataDxfId="48" dataCellStyle="Comma"/>
    <tableColumn id="13" xr3:uid="{00000000-0010-0000-0700-00000D000000}" name="2012" dataDxfId="47" dataCellStyle="Comma"/>
    <tableColumn id="14" xr3:uid="{00000000-0010-0000-0700-00000E000000}" name="2013" dataDxfId="46" dataCellStyle="Comma"/>
    <tableColumn id="15" xr3:uid="{00000000-0010-0000-0700-00000F000000}" name="2014" dataDxfId="45" dataCellStyle="Comma"/>
    <tableColumn id="16" xr3:uid="{00000000-0010-0000-0700-000010000000}" name="2015" dataDxfId="44" dataCellStyle="Comma"/>
    <tableColumn id="17" xr3:uid="{00000000-0010-0000-0700-000011000000}" name="2016" dataDxfId="43" dataCellStyle="Comma"/>
    <tableColumn id="18" xr3:uid="{00000000-0010-0000-0700-000012000000}" name="2017" dataDxfId="42" dataCellStyle="Comma"/>
    <tableColumn id="19" xr3:uid="{00000000-0010-0000-0700-000013000000}" name="2018" dataDxfId="41" dataCellStyle="Comma"/>
    <tableColumn id="20" xr3:uid="{00000000-0010-0000-0700-000014000000}" name="2019" dataDxfId="40" dataCellStyle="Comma"/>
    <tableColumn id="21" xr3:uid="{00000000-0010-0000-0700-000015000000}" name="2020" dataDxfId="39" dataCellStyle="Comma"/>
    <tableColumn id="22" xr3:uid="{00000000-0010-0000-0700-000016000000}" name="2021" dataDxfId="38" dataCellStyle="Comma"/>
    <tableColumn id="23" xr3:uid="{00000000-0010-0000-0700-000017000000}" name="2022" dataDxfId="37" dataCellStyle="Comma"/>
    <tableColumn id="24" xr3:uid="{00000000-0010-0000-0700-000018000000}" name="2023" dataDxfId="36" dataCellStyle="Comma"/>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M18"/>
  <sheetViews>
    <sheetView tabSelected="1" workbookViewId="0"/>
  </sheetViews>
  <sheetFormatPr defaultColWidth="115.140625" defaultRowHeight="15.6" x14ac:dyDescent="0.3"/>
  <cols>
    <col min="1" max="1" width="124.140625" style="160" bestFit="1" customWidth="1"/>
    <col min="2" max="2" width="134" style="160" customWidth="1"/>
    <col min="3" max="16384" width="115.140625" style="160"/>
  </cols>
  <sheetData>
    <row r="1" spans="1:13" x14ac:dyDescent="0.3">
      <c r="A1" s="160" t="s">
        <v>176</v>
      </c>
    </row>
    <row r="2" spans="1:13" ht="60.6" x14ac:dyDescent="0.3">
      <c r="A2" s="161" t="s">
        <v>152</v>
      </c>
    </row>
    <row r="3" spans="1:13" x14ac:dyDescent="0.3">
      <c r="A3" s="162"/>
      <c r="B3" s="163"/>
    </row>
    <row r="4" spans="1:13" ht="91.2" x14ac:dyDescent="0.3">
      <c r="A4" s="164" t="s">
        <v>377</v>
      </c>
      <c r="B4" s="165"/>
      <c r="C4" s="165"/>
      <c r="D4" s="165"/>
      <c r="E4" s="165"/>
      <c r="F4" s="165"/>
      <c r="G4" s="165"/>
      <c r="H4" s="165"/>
      <c r="I4" s="165"/>
      <c r="J4" s="165"/>
      <c r="K4" s="165"/>
      <c r="L4" s="165"/>
      <c r="M4" s="165"/>
    </row>
    <row r="5" spans="1:13" ht="30.6" x14ac:dyDescent="0.3">
      <c r="A5" s="166" t="s">
        <v>121</v>
      </c>
      <c r="B5" s="165"/>
      <c r="C5" s="165"/>
      <c r="D5" s="165"/>
      <c r="E5" s="165"/>
      <c r="F5" s="165"/>
      <c r="G5" s="165"/>
      <c r="H5" s="165"/>
      <c r="I5" s="165"/>
      <c r="J5" s="165"/>
      <c r="K5" s="165"/>
      <c r="L5" s="165"/>
      <c r="M5" s="165"/>
    </row>
    <row r="6" spans="1:13" ht="45.6" x14ac:dyDescent="0.3">
      <c r="A6" s="167" t="s">
        <v>177</v>
      </c>
      <c r="B6" s="168"/>
      <c r="C6" s="168"/>
      <c r="D6" s="168"/>
      <c r="E6" s="168"/>
      <c r="F6" s="168"/>
      <c r="G6" s="168"/>
      <c r="H6" s="168"/>
      <c r="I6" s="168"/>
      <c r="J6" s="168"/>
      <c r="K6" s="168"/>
      <c r="L6" s="168"/>
      <c r="M6" s="168"/>
    </row>
    <row r="7" spans="1:13" x14ac:dyDescent="0.3">
      <c r="A7" s="166" t="s">
        <v>122</v>
      </c>
      <c r="B7" s="165"/>
      <c r="C7" s="165"/>
      <c r="D7" s="165"/>
      <c r="E7" s="165"/>
      <c r="F7" s="165"/>
      <c r="G7" s="165"/>
      <c r="H7" s="165"/>
      <c r="I7" s="165"/>
      <c r="J7" s="165"/>
      <c r="K7" s="165"/>
      <c r="L7" s="165"/>
      <c r="M7" s="165"/>
    </row>
    <row r="9" spans="1:13" x14ac:dyDescent="0.3">
      <c r="A9" s="169" t="s">
        <v>146</v>
      </c>
    </row>
    <row r="10" spans="1:13" x14ac:dyDescent="0.3">
      <c r="A10" s="170" t="s">
        <v>147</v>
      </c>
    </row>
    <row r="11" spans="1:13" x14ac:dyDescent="0.3">
      <c r="A11" s="170" t="s">
        <v>148</v>
      </c>
    </row>
    <row r="12" spans="1:13" x14ac:dyDescent="0.3">
      <c r="A12" s="171" t="s">
        <v>149</v>
      </c>
    </row>
    <row r="13" spans="1:13" x14ac:dyDescent="0.3">
      <c r="A13" s="170" t="s">
        <v>150</v>
      </c>
    </row>
    <row r="14" spans="1:13" x14ac:dyDescent="0.3">
      <c r="A14" s="170"/>
    </row>
    <row r="15" spans="1:13" x14ac:dyDescent="0.3">
      <c r="A15" s="169" t="s">
        <v>95</v>
      </c>
    </row>
    <row r="16" spans="1:13" x14ac:dyDescent="0.3">
      <c r="A16" s="170" t="s">
        <v>452</v>
      </c>
    </row>
    <row r="17" spans="1:1" x14ac:dyDescent="0.3">
      <c r="A17" s="170" t="s">
        <v>151</v>
      </c>
    </row>
    <row r="18" spans="1:1" x14ac:dyDescent="0.3">
      <c r="A18" s="170" t="s">
        <v>376</v>
      </c>
    </row>
  </sheetData>
  <phoneticPr fontId="11" type="noConversion"/>
  <pageMargins left="0.75" right="0.75" top="1" bottom="1" header="0.5" footer="0.5"/>
  <pageSetup paperSize="9" orientation="portrait"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X166"/>
  <sheetViews>
    <sheetView zoomScaleNormal="100" workbookViewId="0"/>
  </sheetViews>
  <sheetFormatPr defaultColWidth="9.140625" defaultRowHeight="15.6" x14ac:dyDescent="0.3"/>
  <cols>
    <col min="1" max="1" width="33.42578125" style="259" customWidth="1"/>
    <col min="2" max="22" width="20.28515625" style="200" bestFit="1" customWidth="1"/>
    <col min="23" max="23" width="20.28515625" style="204" bestFit="1" customWidth="1"/>
    <col min="24" max="24" width="20.28515625" style="200" bestFit="1" customWidth="1"/>
    <col min="25" max="227" width="12.7109375" style="200" customWidth="1"/>
    <col min="228" max="228" width="9.140625" style="200" customWidth="1"/>
    <col min="229" max="229" width="12.7109375" style="200" customWidth="1"/>
    <col min="230" max="230" width="10.42578125" style="200" customWidth="1"/>
    <col min="231" max="16384" width="9.140625" style="200"/>
  </cols>
  <sheetData>
    <row r="1" spans="1:24" x14ac:dyDescent="0.3">
      <c r="A1" s="271" t="s">
        <v>189</v>
      </c>
      <c r="I1" s="201"/>
      <c r="J1" s="201"/>
    </row>
    <row r="2" spans="1:24" x14ac:dyDescent="0.3">
      <c r="A2" s="271" t="s">
        <v>215</v>
      </c>
    </row>
    <row r="3" spans="1:24" x14ac:dyDescent="0.25">
      <c r="A3" s="198" t="s">
        <v>379</v>
      </c>
      <c r="B3" s="279"/>
      <c r="C3" s="219"/>
      <c r="D3" s="219"/>
      <c r="E3" s="280"/>
      <c r="F3" s="281"/>
      <c r="G3" s="281"/>
      <c r="H3" s="281"/>
      <c r="I3" s="281"/>
      <c r="J3" s="281"/>
      <c r="K3" s="263"/>
      <c r="L3" s="263"/>
      <c r="M3" s="263"/>
      <c r="N3" s="263"/>
      <c r="O3" s="263"/>
      <c r="P3" s="263"/>
      <c r="R3" s="263"/>
      <c r="S3" s="263"/>
      <c r="T3" s="268"/>
      <c r="U3" s="282"/>
      <c r="V3" s="282"/>
      <c r="W3" s="282"/>
      <c r="X3" s="263"/>
    </row>
    <row r="4" spans="1:24" x14ac:dyDescent="0.25">
      <c r="A4" s="199" t="s">
        <v>406</v>
      </c>
      <c r="B4" s="279"/>
      <c r="C4" s="219"/>
      <c r="D4" s="219"/>
      <c r="E4" s="280"/>
      <c r="F4" s="281"/>
      <c r="G4" s="281"/>
      <c r="H4" s="281"/>
      <c r="I4" s="281"/>
      <c r="J4" s="281"/>
      <c r="K4" s="263"/>
      <c r="L4" s="263"/>
      <c r="M4" s="263"/>
      <c r="N4" s="263"/>
      <c r="O4" s="263"/>
      <c r="P4" s="263"/>
      <c r="R4" s="263"/>
      <c r="S4" s="263"/>
      <c r="T4" s="268"/>
      <c r="U4" s="282"/>
      <c r="V4" s="282"/>
      <c r="W4" s="282"/>
      <c r="X4" s="263"/>
    </row>
    <row r="5" spans="1:24" s="213" customFormat="1" x14ac:dyDescent="0.3">
      <c r="A5" s="272" t="s">
        <v>424</v>
      </c>
      <c r="B5" s="273" t="s">
        <v>425</v>
      </c>
      <c r="C5" s="273" t="s">
        <v>426</v>
      </c>
      <c r="D5" s="273" t="s">
        <v>427</v>
      </c>
      <c r="E5" s="273" t="s">
        <v>428</v>
      </c>
      <c r="F5" s="273" t="s">
        <v>429</v>
      </c>
      <c r="G5" s="273" t="s">
        <v>430</v>
      </c>
      <c r="H5" s="273" t="s">
        <v>431</v>
      </c>
      <c r="I5" s="273" t="s">
        <v>432</v>
      </c>
      <c r="J5" s="273" t="s">
        <v>433</v>
      </c>
      <c r="K5" s="273" t="s">
        <v>434</v>
      </c>
      <c r="L5" s="273" t="s">
        <v>435</v>
      </c>
      <c r="M5" s="273" t="s">
        <v>436</v>
      </c>
      <c r="N5" s="273" t="s">
        <v>437</v>
      </c>
      <c r="O5" s="273" t="s">
        <v>438</v>
      </c>
      <c r="P5" s="273" t="s">
        <v>439</v>
      </c>
      <c r="Q5" s="273" t="s">
        <v>440</v>
      </c>
      <c r="R5" s="273" t="s">
        <v>441</v>
      </c>
      <c r="S5" s="273" t="s">
        <v>442</v>
      </c>
      <c r="T5" s="273" t="s">
        <v>443</v>
      </c>
      <c r="U5" s="273" t="s">
        <v>444</v>
      </c>
      <c r="V5" s="273" t="s">
        <v>445</v>
      </c>
      <c r="W5" s="273" t="s">
        <v>446</v>
      </c>
      <c r="X5" s="273" t="s">
        <v>447</v>
      </c>
    </row>
    <row r="6" spans="1:24" s="229" customFormat="1" x14ac:dyDescent="0.2">
      <c r="A6" s="274" t="s">
        <v>3</v>
      </c>
      <c r="B6" s="275">
        <v>0</v>
      </c>
      <c r="C6" s="275">
        <v>0</v>
      </c>
      <c r="D6" s="275">
        <v>0</v>
      </c>
      <c r="E6" s="275">
        <v>0</v>
      </c>
      <c r="F6" s="275">
        <v>0</v>
      </c>
      <c r="G6" s="275">
        <v>0</v>
      </c>
      <c r="H6" s="275">
        <v>0</v>
      </c>
      <c r="I6" s="275">
        <v>0</v>
      </c>
      <c r="J6" s="275">
        <v>0</v>
      </c>
      <c r="K6" s="275">
        <v>0</v>
      </c>
      <c r="L6" s="275">
        <v>0</v>
      </c>
      <c r="M6" s="275">
        <v>0</v>
      </c>
      <c r="N6" s="275">
        <v>0</v>
      </c>
      <c r="O6" s="275">
        <v>0</v>
      </c>
      <c r="P6" s="275">
        <v>0</v>
      </c>
      <c r="Q6" s="275"/>
      <c r="R6" s="275"/>
      <c r="S6" s="275"/>
      <c r="T6" s="275"/>
      <c r="U6" s="275"/>
      <c r="V6" s="275"/>
      <c r="W6" s="275"/>
      <c r="X6" s="275"/>
    </row>
    <row r="7" spans="1:24" ht="30" x14ac:dyDescent="0.25">
      <c r="A7" s="274" t="s">
        <v>4</v>
      </c>
      <c r="B7" s="276" t="s">
        <v>308</v>
      </c>
      <c r="C7" s="276" t="s">
        <v>308</v>
      </c>
      <c r="D7" s="277" t="s">
        <v>308</v>
      </c>
      <c r="E7" s="277" t="s">
        <v>308</v>
      </c>
      <c r="F7" s="277" t="s">
        <v>308</v>
      </c>
      <c r="G7" s="277" t="s">
        <v>308</v>
      </c>
      <c r="H7" s="277" t="s">
        <v>308</v>
      </c>
      <c r="I7" s="277" t="s">
        <v>305</v>
      </c>
      <c r="J7" s="277" t="s">
        <v>305</v>
      </c>
      <c r="K7" s="277" t="s">
        <v>305</v>
      </c>
      <c r="L7" s="277" t="s">
        <v>305</v>
      </c>
      <c r="M7" s="277" t="s">
        <v>305</v>
      </c>
      <c r="N7" s="277" t="s">
        <v>305</v>
      </c>
      <c r="O7" s="277" t="s">
        <v>305</v>
      </c>
      <c r="P7" s="277" t="s">
        <v>305</v>
      </c>
      <c r="Q7" s="277" t="s">
        <v>305</v>
      </c>
      <c r="R7" s="277" t="s">
        <v>305</v>
      </c>
      <c r="S7" s="277" t="s">
        <v>305</v>
      </c>
      <c r="T7" s="277" t="s">
        <v>305</v>
      </c>
      <c r="U7" s="277" t="s">
        <v>305</v>
      </c>
      <c r="V7" s="277" t="s">
        <v>305</v>
      </c>
      <c r="W7" s="277" t="s">
        <v>305</v>
      </c>
      <c r="X7" s="277" t="s">
        <v>305</v>
      </c>
    </row>
    <row r="8" spans="1:24" ht="30" x14ac:dyDescent="0.25">
      <c r="A8" s="274" t="s">
        <v>412</v>
      </c>
      <c r="B8" s="276" t="s">
        <v>305</v>
      </c>
      <c r="C8" s="276" t="s">
        <v>305</v>
      </c>
      <c r="D8" s="277" t="s">
        <v>305</v>
      </c>
      <c r="E8" s="277" t="s">
        <v>305</v>
      </c>
      <c r="F8" s="277" t="s">
        <v>305</v>
      </c>
      <c r="G8" s="277" t="s">
        <v>305</v>
      </c>
      <c r="H8" s="277" t="s">
        <v>305</v>
      </c>
      <c r="I8" s="277" t="s">
        <v>305</v>
      </c>
      <c r="J8" s="277" t="s">
        <v>305</v>
      </c>
      <c r="K8" s="277" t="s">
        <v>305</v>
      </c>
      <c r="L8" s="277" t="s">
        <v>305</v>
      </c>
      <c r="M8" s="277" t="s">
        <v>305</v>
      </c>
      <c r="N8" s="277" t="s">
        <v>308</v>
      </c>
      <c r="O8" s="277" t="s">
        <v>308</v>
      </c>
      <c r="P8" s="277" t="s">
        <v>308</v>
      </c>
      <c r="Q8" s="277" t="s">
        <v>308</v>
      </c>
      <c r="R8" s="277" t="s">
        <v>308</v>
      </c>
      <c r="S8" s="277" t="s">
        <v>308</v>
      </c>
      <c r="T8" s="277" t="s">
        <v>308</v>
      </c>
      <c r="U8" s="277" t="s">
        <v>308</v>
      </c>
      <c r="V8" s="277" t="s">
        <v>308</v>
      </c>
      <c r="W8" s="277" t="s">
        <v>305</v>
      </c>
      <c r="X8" s="277" t="s">
        <v>305</v>
      </c>
    </row>
    <row r="9" spans="1:24" ht="30" x14ac:dyDescent="0.25">
      <c r="A9" s="274" t="s">
        <v>422</v>
      </c>
      <c r="B9" s="276" t="s">
        <v>305</v>
      </c>
      <c r="C9" s="276" t="s">
        <v>305</v>
      </c>
      <c r="D9" s="277" t="s">
        <v>305</v>
      </c>
      <c r="E9" s="277" t="s">
        <v>305</v>
      </c>
      <c r="F9" s="277" t="s">
        <v>305</v>
      </c>
      <c r="G9" s="277" t="s">
        <v>305</v>
      </c>
      <c r="H9" s="277" t="s">
        <v>305</v>
      </c>
      <c r="I9" s="277" t="s">
        <v>350</v>
      </c>
      <c r="J9" s="277" t="s">
        <v>305</v>
      </c>
      <c r="K9" s="277" t="s">
        <v>308</v>
      </c>
      <c r="L9" s="277" t="s">
        <v>308</v>
      </c>
      <c r="M9" s="277" t="s">
        <v>308</v>
      </c>
      <c r="N9" s="277" t="s">
        <v>308</v>
      </c>
      <c r="O9" s="277" t="s">
        <v>308</v>
      </c>
      <c r="P9" s="277" t="s">
        <v>308</v>
      </c>
      <c r="Q9" s="277" t="s">
        <v>308</v>
      </c>
      <c r="R9" s="277" t="s">
        <v>308</v>
      </c>
      <c r="S9" s="277" t="s">
        <v>308</v>
      </c>
      <c r="T9" s="277" t="s">
        <v>308</v>
      </c>
      <c r="U9" s="277" t="s">
        <v>308</v>
      </c>
      <c r="V9" s="277" t="s">
        <v>308</v>
      </c>
      <c r="W9" s="277" t="s">
        <v>308</v>
      </c>
      <c r="X9" s="277" t="s">
        <v>308</v>
      </c>
    </row>
    <row r="10" spans="1:24" x14ac:dyDescent="0.25">
      <c r="A10" s="274" t="s">
        <v>5</v>
      </c>
      <c r="B10" s="276" t="s">
        <v>305</v>
      </c>
      <c r="C10" s="276" t="s">
        <v>305</v>
      </c>
      <c r="D10" s="277" t="s">
        <v>305</v>
      </c>
      <c r="E10" s="277" t="s">
        <v>305</v>
      </c>
      <c r="F10" s="277" t="s">
        <v>305</v>
      </c>
      <c r="G10" s="277" t="s">
        <v>305</v>
      </c>
      <c r="H10" s="277" t="s">
        <v>350</v>
      </c>
      <c r="I10" s="277" t="s">
        <v>350</v>
      </c>
      <c r="J10" s="277" t="s">
        <v>350</v>
      </c>
      <c r="K10" s="277" t="s">
        <v>350</v>
      </c>
      <c r="L10" s="277" t="s">
        <v>350</v>
      </c>
      <c r="M10" s="277" t="s">
        <v>305</v>
      </c>
      <c r="N10" s="277" t="s">
        <v>305</v>
      </c>
      <c r="O10" s="277" t="s">
        <v>305</v>
      </c>
      <c r="P10" s="277" t="s">
        <v>305</v>
      </c>
      <c r="Q10" s="277" t="s">
        <v>305</v>
      </c>
      <c r="R10" s="277" t="s">
        <v>305</v>
      </c>
      <c r="S10" s="277" t="s">
        <v>305</v>
      </c>
      <c r="T10" s="277" t="s">
        <v>305</v>
      </c>
      <c r="U10" s="277" t="s">
        <v>305</v>
      </c>
      <c r="V10" s="277" t="s">
        <v>305</v>
      </c>
      <c r="W10" s="277" t="s">
        <v>305</v>
      </c>
      <c r="X10" s="277" t="s">
        <v>305</v>
      </c>
    </row>
    <row r="11" spans="1:24" ht="30" x14ac:dyDescent="0.25">
      <c r="A11" s="274" t="s">
        <v>414</v>
      </c>
      <c r="B11" s="276" t="s">
        <v>305</v>
      </c>
      <c r="C11" s="276" t="s">
        <v>305</v>
      </c>
      <c r="D11" s="277" t="s">
        <v>305</v>
      </c>
      <c r="E11" s="277" t="s">
        <v>305</v>
      </c>
      <c r="F11" s="277" t="s">
        <v>305</v>
      </c>
      <c r="G11" s="277" t="s">
        <v>305</v>
      </c>
      <c r="H11" s="277" t="s">
        <v>305</v>
      </c>
      <c r="I11" s="277" t="s">
        <v>305</v>
      </c>
      <c r="J11" s="277" t="s">
        <v>305</v>
      </c>
      <c r="K11" s="277" t="s">
        <v>305</v>
      </c>
      <c r="L11" s="277" t="s">
        <v>305</v>
      </c>
      <c r="M11" s="277" t="s">
        <v>305</v>
      </c>
      <c r="N11" s="277" t="s">
        <v>308</v>
      </c>
      <c r="O11" s="277" t="s">
        <v>308</v>
      </c>
      <c r="P11" s="277" t="s">
        <v>308</v>
      </c>
      <c r="Q11" s="277" t="s">
        <v>308</v>
      </c>
      <c r="R11" s="277" t="s">
        <v>308</v>
      </c>
      <c r="S11" s="277" t="s">
        <v>308</v>
      </c>
      <c r="T11" s="277" t="s">
        <v>308</v>
      </c>
      <c r="U11" s="277" t="s">
        <v>308</v>
      </c>
      <c r="V11" s="277" t="s">
        <v>308</v>
      </c>
      <c r="W11" s="277" t="s">
        <v>308</v>
      </c>
      <c r="X11" s="277" t="s">
        <v>308</v>
      </c>
    </row>
    <row r="12" spans="1:24" x14ac:dyDescent="0.25">
      <c r="A12" s="274" t="s">
        <v>6</v>
      </c>
      <c r="B12" s="276" t="s">
        <v>305</v>
      </c>
      <c r="C12" s="276" t="s">
        <v>305</v>
      </c>
      <c r="D12" s="277" t="s">
        <v>305</v>
      </c>
      <c r="E12" s="277" t="s">
        <v>350</v>
      </c>
      <c r="F12" s="277" t="s">
        <v>350</v>
      </c>
      <c r="G12" s="277" t="s">
        <v>350</v>
      </c>
      <c r="H12" s="277" t="s">
        <v>350</v>
      </c>
      <c r="I12" s="277" t="s">
        <v>350</v>
      </c>
      <c r="J12" s="277" t="s">
        <v>350</v>
      </c>
      <c r="K12" s="277" t="s">
        <v>350</v>
      </c>
      <c r="L12" s="277" t="s">
        <v>350</v>
      </c>
      <c r="M12" s="277" t="s">
        <v>305</v>
      </c>
      <c r="N12" s="277" t="s">
        <v>305</v>
      </c>
      <c r="O12" s="277" t="s">
        <v>305</v>
      </c>
      <c r="P12" s="277" t="s">
        <v>305</v>
      </c>
      <c r="Q12" s="277" t="s">
        <v>305</v>
      </c>
      <c r="R12" s="277" t="s">
        <v>305</v>
      </c>
      <c r="S12" s="277" t="s">
        <v>305</v>
      </c>
      <c r="T12" s="277" t="s">
        <v>305</v>
      </c>
      <c r="U12" s="277" t="s">
        <v>305</v>
      </c>
      <c r="V12" s="277" t="s">
        <v>305</v>
      </c>
      <c r="W12" s="277" t="s">
        <v>305</v>
      </c>
      <c r="X12" s="277" t="s">
        <v>305</v>
      </c>
    </row>
    <row r="13" spans="1:24" ht="30" x14ac:dyDescent="0.25">
      <c r="A13" s="274" t="s">
        <v>7</v>
      </c>
      <c r="B13" s="276" t="s">
        <v>305</v>
      </c>
      <c r="C13" s="276" t="s">
        <v>305</v>
      </c>
      <c r="D13" s="277" t="s">
        <v>305</v>
      </c>
      <c r="E13" s="277" t="s">
        <v>305</v>
      </c>
      <c r="F13" s="277" t="s">
        <v>305</v>
      </c>
      <c r="G13" s="277" t="s">
        <v>305</v>
      </c>
      <c r="H13" s="277" t="s">
        <v>305</v>
      </c>
      <c r="I13" s="277" t="s">
        <v>350</v>
      </c>
      <c r="J13" s="277" t="s">
        <v>305</v>
      </c>
      <c r="K13" s="277" t="s">
        <v>305</v>
      </c>
      <c r="L13" s="277" t="s">
        <v>305</v>
      </c>
      <c r="M13" s="277" t="s">
        <v>305</v>
      </c>
      <c r="N13" s="277" t="s">
        <v>305</v>
      </c>
      <c r="O13" s="277" t="s">
        <v>308</v>
      </c>
      <c r="P13" s="277" t="s">
        <v>308</v>
      </c>
      <c r="Q13" s="277" t="s">
        <v>308</v>
      </c>
      <c r="R13" s="277" t="s">
        <v>308</v>
      </c>
      <c r="S13" s="277" t="s">
        <v>308</v>
      </c>
      <c r="T13" s="277" t="s">
        <v>308</v>
      </c>
      <c r="U13" s="277" t="s">
        <v>308</v>
      </c>
      <c r="V13" s="277" t="s">
        <v>308</v>
      </c>
      <c r="W13" s="277" t="s">
        <v>308</v>
      </c>
      <c r="X13" s="277" t="s">
        <v>308</v>
      </c>
    </row>
    <row r="14" spans="1:24" ht="30" x14ac:dyDescent="0.25">
      <c r="A14" s="274" t="s">
        <v>416</v>
      </c>
      <c r="B14" s="276" t="s">
        <v>305</v>
      </c>
      <c r="C14" s="276" t="s">
        <v>305</v>
      </c>
      <c r="D14" s="277" t="s">
        <v>305</v>
      </c>
      <c r="E14" s="277" t="s">
        <v>305</v>
      </c>
      <c r="F14" s="277" t="s">
        <v>305</v>
      </c>
      <c r="G14" s="277" t="s">
        <v>305</v>
      </c>
      <c r="H14" s="277" t="s">
        <v>305</v>
      </c>
      <c r="I14" s="277" t="s">
        <v>305</v>
      </c>
      <c r="J14" s="277" t="s">
        <v>305</v>
      </c>
      <c r="K14" s="277" t="s">
        <v>305</v>
      </c>
      <c r="L14" s="277" t="s">
        <v>305</v>
      </c>
      <c r="M14" s="277" t="s">
        <v>305</v>
      </c>
      <c r="N14" s="277" t="s">
        <v>308</v>
      </c>
      <c r="O14" s="277" t="s">
        <v>308</v>
      </c>
      <c r="P14" s="277" t="s">
        <v>308</v>
      </c>
      <c r="Q14" s="277" t="s">
        <v>308</v>
      </c>
      <c r="R14" s="277" t="s">
        <v>308</v>
      </c>
      <c r="S14" s="277" t="s">
        <v>308</v>
      </c>
      <c r="T14" s="277" t="s">
        <v>308</v>
      </c>
      <c r="U14" s="277" t="s">
        <v>308</v>
      </c>
      <c r="V14" s="277" t="s">
        <v>308</v>
      </c>
      <c r="W14" s="277" t="s">
        <v>308</v>
      </c>
      <c r="X14" s="277" t="s">
        <v>308</v>
      </c>
    </row>
    <row r="15" spans="1:24" ht="30" x14ac:dyDescent="0.25">
      <c r="A15" s="274" t="s">
        <v>8</v>
      </c>
      <c r="B15" s="276" t="s">
        <v>305</v>
      </c>
      <c r="C15" s="276" t="s">
        <v>305</v>
      </c>
      <c r="D15" s="277" t="s">
        <v>305</v>
      </c>
      <c r="E15" s="277" t="s">
        <v>305</v>
      </c>
      <c r="F15" s="277" t="s">
        <v>305</v>
      </c>
      <c r="G15" s="277" t="s">
        <v>305</v>
      </c>
      <c r="H15" s="277" t="s">
        <v>305</v>
      </c>
      <c r="I15" s="277" t="s">
        <v>305</v>
      </c>
      <c r="J15" s="277" t="s">
        <v>305</v>
      </c>
      <c r="K15" s="277" t="s">
        <v>305</v>
      </c>
      <c r="L15" s="277" t="s">
        <v>308</v>
      </c>
      <c r="M15" s="277" t="s">
        <v>308</v>
      </c>
      <c r="N15" s="277" t="s">
        <v>305</v>
      </c>
      <c r="O15" s="277" t="s">
        <v>308</v>
      </c>
      <c r="P15" s="277" t="s">
        <v>308</v>
      </c>
      <c r="Q15" s="277" t="s">
        <v>308</v>
      </c>
      <c r="R15" s="277" t="s">
        <v>308</v>
      </c>
      <c r="S15" s="277" t="s">
        <v>308</v>
      </c>
      <c r="T15" s="277" t="s">
        <v>308</v>
      </c>
      <c r="U15" s="277" t="s">
        <v>308</v>
      </c>
      <c r="V15" s="277" t="s">
        <v>308</v>
      </c>
      <c r="W15" s="277" t="s">
        <v>308</v>
      </c>
      <c r="X15" s="277" t="s">
        <v>308</v>
      </c>
    </row>
    <row r="16" spans="1:24" x14ac:dyDescent="0.25">
      <c r="A16" s="274" t="s">
        <v>9</v>
      </c>
      <c r="B16" s="276" t="s">
        <v>305</v>
      </c>
      <c r="C16" s="276" t="s">
        <v>305</v>
      </c>
      <c r="D16" s="277" t="s">
        <v>305</v>
      </c>
      <c r="E16" s="277" t="s">
        <v>305</v>
      </c>
      <c r="F16" s="277" t="s">
        <v>305</v>
      </c>
      <c r="G16" s="277" t="s">
        <v>305</v>
      </c>
      <c r="H16" s="277" t="s">
        <v>190</v>
      </c>
      <c r="I16" s="277" t="s">
        <v>305</v>
      </c>
      <c r="J16" s="277" t="s">
        <v>305</v>
      </c>
      <c r="K16" s="277" t="s">
        <v>305</v>
      </c>
      <c r="L16" s="277" t="s">
        <v>305</v>
      </c>
      <c r="M16" s="277" t="s">
        <v>305</v>
      </c>
      <c r="N16" s="277" t="s">
        <v>305</v>
      </c>
      <c r="O16" s="277" t="s">
        <v>305</v>
      </c>
      <c r="P16" s="277" t="s">
        <v>305</v>
      </c>
      <c r="Q16" s="277" t="s">
        <v>305</v>
      </c>
      <c r="R16" s="277" t="s">
        <v>305</v>
      </c>
      <c r="S16" s="277" t="s">
        <v>305</v>
      </c>
      <c r="T16" s="277" t="s">
        <v>305</v>
      </c>
      <c r="U16" s="277" t="s">
        <v>305</v>
      </c>
      <c r="V16" s="277" t="s">
        <v>305</v>
      </c>
      <c r="W16" s="277" t="s">
        <v>305</v>
      </c>
      <c r="X16" s="277" t="s">
        <v>305</v>
      </c>
    </row>
    <row r="17" spans="1:24" ht="30" x14ac:dyDescent="0.25">
      <c r="A17" s="274" t="s">
        <v>417</v>
      </c>
      <c r="B17" s="276" t="s">
        <v>305</v>
      </c>
      <c r="C17" s="276" t="s">
        <v>305</v>
      </c>
      <c r="D17" s="277" t="s">
        <v>305</v>
      </c>
      <c r="E17" s="277" t="s">
        <v>305</v>
      </c>
      <c r="F17" s="277" t="s">
        <v>305</v>
      </c>
      <c r="G17" s="277" t="s">
        <v>305</v>
      </c>
      <c r="H17" s="277" t="s">
        <v>305</v>
      </c>
      <c r="I17" s="277" t="s">
        <v>305</v>
      </c>
      <c r="J17" s="277" t="s">
        <v>305</v>
      </c>
      <c r="K17" s="277" t="s">
        <v>308</v>
      </c>
      <c r="L17" s="277" t="s">
        <v>308</v>
      </c>
      <c r="M17" s="277" t="s">
        <v>308</v>
      </c>
      <c r="N17" s="277" t="s">
        <v>308</v>
      </c>
      <c r="O17" s="277" t="s">
        <v>308</v>
      </c>
      <c r="P17" s="277" t="s">
        <v>308</v>
      </c>
      <c r="Q17" s="277" t="s">
        <v>308</v>
      </c>
      <c r="R17" s="277" t="s">
        <v>308</v>
      </c>
      <c r="S17" s="277" t="s">
        <v>305</v>
      </c>
      <c r="T17" s="277" t="s">
        <v>305</v>
      </c>
      <c r="U17" s="277" t="s">
        <v>305</v>
      </c>
      <c r="V17" s="277" t="s">
        <v>305</v>
      </c>
      <c r="W17" s="277" t="s">
        <v>305</v>
      </c>
      <c r="X17" s="277" t="s">
        <v>305</v>
      </c>
    </row>
    <row r="18" spans="1:24" ht="30" x14ac:dyDescent="0.25">
      <c r="A18" s="274" t="s">
        <v>10</v>
      </c>
      <c r="B18" s="276" t="s">
        <v>305</v>
      </c>
      <c r="C18" s="276" t="s">
        <v>305</v>
      </c>
      <c r="D18" s="277" t="s">
        <v>305</v>
      </c>
      <c r="E18" s="277" t="s">
        <v>308</v>
      </c>
      <c r="F18" s="277" t="s">
        <v>308</v>
      </c>
      <c r="G18" s="277" t="s">
        <v>308</v>
      </c>
      <c r="H18" s="277" t="s">
        <v>308</v>
      </c>
      <c r="I18" s="277" t="s">
        <v>308</v>
      </c>
      <c r="J18" s="277" t="s">
        <v>308</v>
      </c>
      <c r="K18" s="277" t="s">
        <v>308</v>
      </c>
      <c r="L18" s="277" t="s">
        <v>308</v>
      </c>
      <c r="M18" s="277" t="s">
        <v>308</v>
      </c>
      <c r="N18" s="277" t="s">
        <v>308</v>
      </c>
      <c r="O18" s="277" t="s">
        <v>308</v>
      </c>
      <c r="P18" s="277" t="s">
        <v>308</v>
      </c>
      <c r="Q18" s="277" t="s">
        <v>308</v>
      </c>
      <c r="R18" s="277" t="s">
        <v>308</v>
      </c>
      <c r="S18" s="277" t="s">
        <v>308</v>
      </c>
      <c r="T18" s="277" t="s">
        <v>308</v>
      </c>
      <c r="U18" s="277" t="s">
        <v>308</v>
      </c>
      <c r="V18" s="277" t="s">
        <v>308</v>
      </c>
      <c r="W18" s="277" t="s">
        <v>308</v>
      </c>
      <c r="X18" s="277" t="s">
        <v>308</v>
      </c>
    </row>
    <row r="19" spans="1:24" x14ac:dyDescent="0.25">
      <c r="A19" s="274" t="s">
        <v>11</v>
      </c>
      <c r="B19" s="276" t="s">
        <v>305</v>
      </c>
      <c r="C19" s="276" t="s">
        <v>305</v>
      </c>
      <c r="D19" s="277" t="s">
        <v>305</v>
      </c>
      <c r="E19" s="277" t="s">
        <v>305</v>
      </c>
      <c r="F19" s="277" t="s">
        <v>305</v>
      </c>
      <c r="G19" s="277" t="s">
        <v>305</v>
      </c>
      <c r="H19" s="277" t="s">
        <v>305</v>
      </c>
      <c r="I19" s="277" t="s">
        <v>305</v>
      </c>
      <c r="J19" s="277" t="s">
        <v>305</v>
      </c>
      <c r="K19" s="277" t="s">
        <v>350</v>
      </c>
      <c r="L19" s="277" t="s">
        <v>305</v>
      </c>
      <c r="M19" s="277" t="s">
        <v>305</v>
      </c>
      <c r="N19" s="277" t="s">
        <v>305</v>
      </c>
      <c r="O19" s="277" t="s">
        <v>305</v>
      </c>
      <c r="P19" s="277" t="s">
        <v>305</v>
      </c>
      <c r="Q19" s="277" t="s">
        <v>305</v>
      </c>
      <c r="R19" s="277" t="s">
        <v>305</v>
      </c>
      <c r="S19" s="277" t="s">
        <v>305</v>
      </c>
      <c r="T19" s="277" t="s">
        <v>305</v>
      </c>
      <c r="U19" s="277" t="s">
        <v>305</v>
      </c>
      <c r="V19" s="277" t="s">
        <v>305</v>
      </c>
      <c r="W19" s="277" t="s">
        <v>305</v>
      </c>
      <c r="X19" s="277" t="s">
        <v>305</v>
      </c>
    </row>
    <row r="20" spans="1:24" ht="30" x14ac:dyDescent="0.25">
      <c r="A20" s="274" t="s">
        <v>12</v>
      </c>
      <c r="B20" s="276" t="s">
        <v>305</v>
      </c>
      <c r="C20" s="276" t="s">
        <v>305</v>
      </c>
      <c r="D20" s="277" t="s">
        <v>305</v>
      </c>
      <c r="E20" s="277" t="s">
        <v>305</v>
      </c>
      <c r="F20" s="277" t="s">
        <v>305</v>
      </c>
      <c r="G20" s="277" t="s">
        <v>305</v>
      </c>
      <c r="H20" s="277" t="s">
        <v>308</v>
      </c>
      <c r="I20" s="277" t="s">
        <v>308</v>
      </c>
      <c r="J20" s="277" t="s">
        <v>308</v>
      </c>
      <c r="K20" s="277" t="s">
        <v>308</v>
      </c>
      <c r="L20" s="277" t="s">
        <v>308</v>
      </c>
      <c r="M20" s="277" t="s">
        <v>308</v>
      </c>
      <c r="N20" s="277" t="s">
        <v>308</v>
      </c>
      <c r="O20" s="277" t="s">
        <v>308</v>
      </c>
      <c r="P20" s="277" t="s">
        <v>308</v>
      </c>
      <c r="Q20" s="277" t="s">
        <v>308</v>
      </c>
      <c r="R20" s="277" t="s">
        <v>308</v>
      </c>
      <c r="S20" s="277" t="s">
        <v>308</v>
      </c>
      <c r="T20" s="277" t="s">
        <v>308</v>
      </c>
      <c r="U20" s="277" t="s">
        <v>308</v>
      </c>
      <c r="V20" s="277" t="s">
        <v>308</v>
      </c>
      <c r="W20" s="277" t="s">
        <v>308</v>
      </c>
      <c r="X20" s="277" t="s">
        <v>308</v>
      </c>
    </row>
    <row r="21" spans="1:24" x14ac:dyDescent="0.25">
      <c r="A21" s="274" t="s">
        <v>13</v>
      </c>
      <c r="B21" s="276" t="s">
        <v>305</v>
      </c>
      <c r="C21" s="276" t="s">
        <v>305</v>
      </c>
      <c r="D21" s="277" t="s">
        <v>350</v>
      </c>
      <c r="E21" s="277" t="s">
        <v>350</v>
      </c>
      <c r="F21" s="277" t="s">
        <v>350</v>
      </c>
      <c r="G21" s="277" t="s">
        <v>350</v>
      </c>
      <c r="H21" s="277" t="s">
        <v>350</v>
      </c>
      <c r="I21" s="277" t="s">
        <v>350</v>
      </c>
      <c r="J21" s="277" t="s">
        <v>350</v>
      </c>
      <c r="K21" s="277" t="s">
        <v>350</v>
      </c>
      <c r="L21" s="277" t="s">
        <v>350</v>
      </c>
      <c r="M21" s="277" t="s">
        <v>305</v>
      </c>
      <c r="N21" s="277" t="s">
        <v>305</v>
      </c>
      <c r="O21" s="277" t="s">
        <v>305</v>
      </c>
      <c r="P21" s="277" t="s">
        <v>305</v>
      </c>
      <c r="Q21" s="277" t="s">
        <v>305</v>
      </c>
      <c r="R21" s="277" t="s">
        <v>305</v>
      </c>
      <c r="S21" s="277" t="s">
        <v>305</v>
      </c>
      <c r="T21" s="277" t="s">
        <v>305</v>
      </c>
      <c r="U21" s="277" t="s">
        <v>305</v>
      </c>
      <c r="V21" s="277" t="s">
        <v>305</v>
      </c>
      <c r="W21" s="277" t="s">
        <v>305</v>
      </c>
      <c r="X21" s="277" t="s">
        <v>305</v>
      </c>
    </row>
    <row r="22" spans="1:24" ht="30" x14ac:dyDescent="0.25">
      <c r="A22" s="274" t="s">
        <v>14</v>
      </c>
      <c r="B22" s="276" t="s">
        <v>305</v>
      </c>
      <c r="C22" s="276" t="s">
        <v>305</v>
      </c>
      <c r="D22" s="276" t="s">
        <v>305</v>
      </c>
      <c r="E22" s="276" t="s">
        <v>305</v>
      </c>
      <c r="F22" s="276" t="s">
        <v>305</v>
      </c>
      <c r="G22" s="276" t="s">
        <v>305</v>
      </c>
      <c r="H22" s="276" t="s">
        <v>305</v>
      </c>
      <c r="I22" s="276" t="s">
        <v>305</v>
      </c>
      <c r="J22" s="276" t="s">
        <v>305</v>
      </c>
      <c r="K22" s="276" t="s">
        <v>308</v>
      </c>
      <c r="L22" s="276" t="s">
        <v>308</v>
      </c>
      <c r="M22" s="276" t="s">
        <v>308</v>
      </c>
      <c r="N22" s="276" t="s">
        <v>308</v>
      </c>
      <c r="O22" s="276" t="s">
        <v>308</v>
      </c>
      <c r="P22" s="276" t="s">
        <v>308</v>
      </c>
      <c r="Q22" s="276" t="s">
        <v>308</v>
      </c>
      <c r="R22" s="276" t="s">
        <v>308</v>
      </c>
      <c r="S22" s="276" t="s">
        <v>308</v>
      </c>
      <c r="T22" s="276" t="s">
        <v>308</v>
      </c>
      <c r="U22" s="276" t="s">
        <v>308</v>
      </c>
      <c r="V22" s="276" t="s">
        <v>308</v>
      </c>
      <c r="W22" s="276" t="s">
        <v>308</v>
      </c>
      <c r="X22" s="276" t="s">
        <v>308</v>
      </c>
    </row>
    <row r="23" spans="1:24" x14ac:dyDescent="0.25">
      <c r="A23" s="274" t="s">
        <v>15</v>
      </c>
      <c r="B23" s="276" t="s">
        <v>305</v>
      </c>
      <c r="C23" s="276" t="s">
        <v>305</v>
      </c>
      <c r="D23" s="277" t="s">
        <v>305</v>
      </c>
      <c r="E23" s="277" t="s">
        <v>305</v>
      </c>
      <c r="F23" s="277" t="s">
        <v>305</v>
      </c>
      <c r="G23" s="277" t="s">
        <v>305</v>
      </c>
      <c r="H23" s="277" t="s">
        <v>305</v>
      </c>
      <c r="I23" s="277" t="s">
        <v>193</v>
      </c>
      <c r="J23" s="277" t="s">
        <v>350</v>
      </c>
      <c r="K23" s="277" t="s">
        <v>350</v>
      </c>
      <c r="L23" s="277" t="s">
        <v>350</v>
      </c>
      <c r="M23" s="277" t="s">
        <v>305</v>
      </c>
      <c r="N23" s="277" t="s">
        <v>305</v>
      </c>
      <c r="O23" s="277" t="s">
        <v>305</v>
      </c>
      <c r="P23" s="277" t="s">
        <v>305</v>
      </c>
      <c r="Q23" s="277" t="s">
        <v>305</v>
      </c>
      <c r="R23" s="277" t="s">
        <v>305</v>
      </c>
      <c r="S23" s="277" t="s">
        <v>305</v>
      </c>
      <c r="T23" s="277" t="s">
        <v>305</v>
      </c>
      <c r="U23" s="277" t="s">
        <v>305</v>
      </c>
      <c r="V23" s="277" t="s">
        <v>305</v>
      </c>
      <c r="W23" s="277" t="s">
        <v>305</v>
      </c>
      <c r="X23" s="277" t="s">
        <v>305</v>
      </c>
    </row>
    <row r="24" spans="1:24" ht="30" x14ac:dyDescent="0.25">
      <c r="A24" s="274" t="s">
        <v>16</v>
      </c>
      <c r="B24" s="276" t="s">
        <v>305</v>
      </c>
      <c r="C24" s="276" t="s">
        <v>305</v>
      </c>
      <c r="D24" s="277" t="s">
        <v>305</v>
      </c>
      <c r="E24" s="277" t="s">
        <v>305</v>
      </c>
      <c r="F24" s="277" t="s">
        <v>305</v>
      </c>
      <c r="G24" s="277" t="s">
        <v>305</v>
      </c>
      <c r="H24" s="277" t="s">
        <v>305</v>
      </c>
      <c r="I24" s="277" t="s">
        <v>305</v>
      </c>
      <c r="J24" s="277" t="s">
        <v>305</v>
      </c>
      <c r="K24" s="277" t="s">
        <v>305</v>
      </c>
      <c r="L24" s="277" t="s">
        <v>305</v>
      </c>
      <c r="M24" s="277" t="s">
        <v>305</v>
      </c>
      <c r="N24" s="277" t="s">
        <v>305</v>
      </c>
      <c r="O24" s="277" t="s">
        <v>308</v>
      </c>
      <c r="P24" s="277" t="s">
        <v>308</v>
      </c>
      <c r="Q24" s="277" t="s">
        <v>308</v>
      </c>
      <c r="R24" s="277" t="s">
        <v>308</v>
      </c>
      <c r="S24" s="277" t="s">
        <v>308</v>
      </c>
      <c r="T24" s="277" t="s">
        <v>308</v>
      </c>
      <c r="U24" s="277" t="s">
        <v>308</v>
      </c>
      <c r="V24" s="277" t="s">
        <v>308</v>
      </c>
      <c r="W24" s="277" t="s">
        <v>308</v>
      </c>
      <c r="X24" s="277" t="s">
        <v>308</v>
      </c>
    </row>
    <row r="25" spans="1:24" ht="30" x14ac:dyDescent="0.25">
      <c r="A25" s="274" t="s">
        <v>17</v>
      </c>
      <c r="B25" s="276" t="s">
        <v>305</v>
      </c>
      <c r="C25" s="276" t="s">
        <v>305</v>
      </c>
      <c r="D25" s="277" t="s">
        <v>305</v>
      </c>
      <c r="E25" s="277" t="s">
        <v>305</v>
      </c>
      <c r="F25" s="277" t="s">
        <v>305</v>
      </c>
      <c r="G25" s="277" t="s">
        <v>305</v>
      </c>
      <c r="H25" s="277" t="s">
        <v>305</v>
      </c>
      <c r="I25" s="277" t="s">
        <v>305</v>
      </c>
      <c r="J25" s="277" t="s">
        <v>305</v>
      </c>
      <c r="K25" s="277" t="s">
        <v>305</v>
      </c>
      <c r="L25" s="277" t="s">
        <v>305</v>
      </c>
      <c r="M25" s="277" t="s">
        <v>305</v>
      </c>
      <c r="N25" s="277" t="s">
        <v>308</v>
      </c>
      <c r="O25" s="277" t="s">
        <v>308</v>
      </c>
      <c r="P25" s="277" t="s">
        <v>308</v>
      </c>
      <c r="Q25" s="277" t="s">
        <v>308</v>
      </c>
      <c r="R25" s="277" t="s">
        <v>308</v>
      </c>
      <c r="S25" s="277" t="s">
        <v>308</v>
      </c>
      <c r="T25" s="277" t="s">
        <v>308</v>
      </c>
      <c r="U25" s="277" t="s">
        <v>308</v>
      </c>
      <c r="V25" s="277" t="s">
        <v>305</v>
      </c>
      <c r="W25" s="277" t="s">
        <v>305</v>
      </c>
      <c r="X25" s="277" t="s">
        <v>305</v>
      </c>
    </row>
    <row r="26" spans="1:24" x14ac:dyDescent="0.25">
      <c r="A26" s="274" t="s">
        <v>349</v>
      </c>
      <c r="B26" s="276" t="s">
        <v>305</v>
      </c>
      <c r="C26" s="276" t="s">
        <v>305</v>
      </c>
      <c r="D26" s="277" t="s">
        <v>305</v>
      </c>
      <c r="E26" s="277" t="s">
        <v>305</v>
      </c>
      <c r="F26" s="277" t="s">
        <v>305</v>
      </c>
      <c r="G26" s="277" t="s">
        <v>305</v>
      </c>
      <c r="H26" s="277" t="s">
        <v>350</v>
      </c>
      <c r="I26" s="277" t="s">
        <v>350</v>
      </c>
      <c r="J26" s="277" t="s">
        <v>350</v>
      </c>
      <c r="K26" s="277" t="s">
        <v>350</v>
      </c>
      <c r="L26" s="277" t="s">
        <v>350</v>
      </c>
      <c r="M26" s="277" t="s">
        <v>305</v>
      </c>
      <c r="N26" s="277" t="s">
        <v>305</v>
      </c>
      <c r="O26" s="277" t="s">
        <v>305</v>
      </c>
      <c r="P26" s="277" t="s">
        <v>305</v>
      </c>
      <c r="Q26" s="277" t="s">
        <v>305</v>
      </c>
      <c r="R26" s="277" t="s">
        <v>305</v>
      </c>
      <c r="S26" s="277" t="s">
        <v>305</v>
      </c>
      <c r="T26" s="277" t="s">
        <v>305</v>
      </c>
      <c r="U26" s="277" t="s">
        <v>305</v>
      </c>
      <c r="V26" s="277" t="s">
        <v>305</v>
      </c>
      <c r="W26" s="277" t="s">
        <v>305</v>
      </c>
      <c r="X26" s="277" t="s">
        <v>305</v>
      </c>
    </row>
    <row r="27" spans="1:24" ht="30" x14ac:dyDescent="0.25">
      <c r="A27" s="274" t="s">
        <v>18</v>
      </c>
      <c r="B27" s="276" t="s">
        <v>193</v>
      </c>
      <c r="C27" s="276" t="s">
        <v>305</v>
      </c>
      <c r="D27" s="276" t="s">
        <v>305</v>
      </c>
      <c r="E27" s="276" t="s">
        <v>305</v>
      </c>
      <c r="F27" s="276" t="s">
        <v>305</v>
      </c>
      <c r="G27" s="276" t="s">
        <v>305</v>
      </c>
      <c r="H27" s="276" t="s">
        <v>305</v>
      </c>
      <c r="I27" s="276" t="s">
        <v>305</v>
      </c>
      <c r="J27" s="276" t="s">
        <v>305</v>
      </c>
      <c r="K27" s="276" t="s">
        <v>308</v>
      </c>
      <c r="L27" s="276" t="s">
        <v>308</v>
      </c>
      <c r="M27" s="276" t="s">
        <v>308</v>
      </c>
      <c r="N27" s="276" t="s">
        <v>308</v>
      </c>
      <c r="O27" s="276" t="s">
        <v>308</v>
      </c>
      <c r="P27" s="276" t="s">
        <v>308</v>
      </c>
      <c r="Q27" s="276" t="s">
        <v>308</v>
      </c>
      <c r="R27" s="276" t="s">
        <v>308</v>
      </c>
      <c r="S27" s="276" t="s">
        <v>308</v>
      </c>
      <c r="T27" s="276" t="s">
        <v>308</v>
      </c>
      <c r="U27" s="276" t="s">
        <v>308</v>
      </c>
      <c r="V27" s="276" t="s">
        <v>308</v>
      </c>
      <c r="W27" s="276" t="s">
        <v>308</v>
      </c>
      <c r="X27" s="276" t="s">
        <v>308</v>
      </c>
    </row>
    <row r="28" spans="1:24" ht="30" x14ac:dyDescent="0.25">
      <c r="A28" s="274" t="s">
        <v>19</v>
      </c>
      <c r="B28" s="276" t="s">
        <v>305</v>
      </c>
      <c r="C28" s="276" t="s">
        <v>305</v>
      </c>
      <c r="D28" s="277" t="s">
        <v>305</v>
      </c>
      <c r="E28" s="277" t="s">
        <v>305</v>
      </c>
      <c r="F28" s="277" t="s">
        <v>305</v>
      </c>
      <c r="G28" s="277" t="s">
        <v>305</v>
      </c>
      <c r="H28" s="277" t="s">
        <v>305</v>
      </c>
      <c r="I28" s="277" t="s">
        <v>305</v>
      </c>
      <c r="J28" s="277" t="s">
        <v>305</v>
      </c>
      <c r="K28" s="277" t="s">
        <v>308</v>
      </c>
      <c r="L28" s="277" t="s">
        <v>308</v>
      </c>
      <c r="M28" s="277" t="s">
        <v>308</v>
      </c>
      <c r="N28" s="277" t="s">
        <v>308</v>
      </c>
      <c r="O28" s="277" t="s">
        <v>308</v>
      </c>
      <c r="P28" s="277" t="s">
        <v>308</v>
      </c>
      <c r="Q28" s="277" t="s">
        <v>308</v>
      </c>
      <c r="R28" s="277" t="s">
        <v>308</v>
      </c>
      <c r="S28" s="277" t="s">
        <v>308</v>
      </c>
      <c r="T28" s="277" t="s">
        <v>308</v>
      </c>
      <c r="U28" s="277" t="s">
        <v>308</v>
      </c>
      <c r="V28" s="277" t="s">
        <v>308</v>
      </c>
      <c r="W28" s="277" t="s">
        <v>308</v>
      </c>
      <c r="X28" s="277" t="s">
        <v>308</v>
      </c>
    </row>
    <row r="29" spans="1:24" ht="30" x14ac:dyDescent="0.25">
      <c r="A29" s="274" t="s">
        <v>419</v>
      </c>
      <c r="B29" s="276" t="s">
        <v>305</v>
      </c>
      <c r="C29" s="276" t="s">
        <v>305</v>
      </c>
      <c r="D29" s="277" t="s">
        <v>305</v>
      </c>
      <c r="E29" s="277" t="s">
        <v>305</v>
      </c>
      <c r="F29" s="277" t="s">
        <v>305</v>
      </c>
      <c r="G29" s="277" t="s">
        <v>305</v>
      </c>
      <c r="H29" s="277" t="s">
        <v>308</v>
      </c>
      <c r="I29" s="277" t="s">
        <v>308</v>
      </c>
      <c r="J29" s="277" t="s">
        <v>308</v>
      </c>
      <c r="K29" s="277" t="s">
        <v>308</v>
      </c>
      <c r="L29" s="277" t="s">
        <v>308</v>
      </c>
      <c r="M29" s="277" t="s">
        <v>308</v>
      </c>
      <c r="N29" s="277" t="s">
        <v>308</v>
      </c>
      <c r="O29" s="277" t="s">
        <v>308</v>
      </c>
      <c r="P29" s="277" t="s">
        <v>308</v>
      </c>
      <c r="Q29" s="277" t="s">
        <v>308</v>
      </c>
      <c r="R29" s="277" t="s">
        <v>308</v>
      </c>
      <c r="S29" s="277" t="s">
        <v>308</v>
      </c>
      <c r="T29" s="277" t="s">
        <v>308</v>
      </c>
      <c r="U29" s="277" t="s">
        <v>308</v>
      </c>
      <c r="V29" s="277" t="s">
        <v>308</v>
      </c>
      <c r="W29" s="277" t="s">
        <v>308</v>
      </c>
      <c r="X29" s="277" t="s">
        <v>308</v>
      </c>
    </row>
    <row r="30" spans="1:24" ht="30" x14ac:dyDescent="0.25">
      <c r="A30" s="274" t="s">
        <v>420</v>
      </c>
      <c r="B30" s="276" t="s">
        <v>308</v>
      </c>
      <c r="C30" s="276" t="s">
        <v>308</v>
      </c>
      <c r="D30" s="277" t="s">
        <v>308</v>
      </c>
      <c r="E30" s="277" t="s">
        <v>308</v>
      </c>
      <c r="F30" s="277" t="s">
        <v>308</v>
      </c>
      <c r="G30" s="277" t="s">
        <v>308</v>
      </c>
      <c r="H30" s="277" t="s">
        <v>308</v>
      </c>
      <c r="I30" s="277" t="s">
        <v>308</v>
      </c>
      <c r="J30" s="277" t="s">
        <v>308</v>
      </c>
      <c r="K30" s="277" t="s">
        <v>308</v>
      </c>
      <c r="L30" s="277" t="s">
        <v>308</v>
      </c>
      <c r="M30" s="277" t="s">
        <v>308</v>
      </c>
      <c r="N30" s="277" t="s">
        <v>308</v>
      </c>
      <c r="O30" s="277" t="s">
        <v>308</v>
      </c>
      <c r="P30" s="277" t="s">
        <v>308</v>
      </c>
      <c r="Q30" s="277" t="s">
        <v>308</v>
      </c>
      <c r="R30" s="277" t="s">
        <v>308</v>
      </c>
      <c r="S30" s="277" t="s">
        <v>308</v>
      </c>
      <c r="T30" s="277" t="s">
        <v>308</v>
      </c>
      <c r="U30" s="277" t="s">
        <v>308</v>
      </c>
      <c r="V30" s="277" t="s">
        <v>308</v>
      </c>
      <c r="W30" s="277" t="s">
        <v>308</v>
      </c>
      <c r="X30" s="277" t="s">
        <v>308</v>
      </c>
    </row>
    <row r="31" spans="1:24" ht="30" x14ac:dyDescent="0.25">
      <c r="A31" s="274" t="s">
        <v>20</v>
      </c>
      <c r="B31" s="276" t="s">
        <v>305</v>
      </c>
      <c r="C31" s="276" t="s">
        <v>305</v>
      </c>
      <c r="D31" s="277" t="s">
        <v>305</v>
      </c>
      <c r="E31" s="277" t="s">
        <v>305</v>
      </c>
      <c r="F31" s="277" t="s">
        <v>305</v>
      </c>
      <c r="G31" s="277" t="s">
        <v>308</v>
      </c>
      <c r="H31" s="277" t="s">
        <v>305</v>
      </c>
      <c r="I31" s="277" t="s">
        <v>305</v>
      </c>
      <c r="J31" s="277" t="s">
        <v>305</v>
      </c>
      <c r="K31" s="277" t="s">
        <v>305</v>
      </c>
      <c r="L31" s="277" t="s">
        <v>305</v>
      </c>
      <c r="M31" s="277" t="s">
        <v>305</v>
      </c>
      <c r="N31" s="277" t="s">
        <v>305</v>
      </c>
      <c r="O31" s="277" t="s">
        <v>305</v>
      </c>
      <c r="P31" s="277" t="s">
        <v>305</v>
      </c>
      <c r="Q31" s="277" t="s">
        <v>305</v>
      </c>
      <c r="R31" s="277" t="s">
        <v>305</v>
      </c>
      <c r="S31" s="277" t="s">
        <v>305</v>
      </c>
      <c r="T31" s="277" t="s">
        <v>305</v>
      </c>
      <c r="U31" s="277" t="s">
        <v>305</v>
      </c>
      <c r="V31" s="277" t="s">
        <v>305</v>
      </c>
      <c r="W31" s="277" t="s">
        <v>305</v>
      </c>
      <c r="X31" s="277" t="s">
        <v>305</v>
      </c>
    </row>
    <row r="32" spans="1:24" x14ac:dyDescent="0.25">
      <c r="A32" s="274" t="s">
        <v>21</v>
      </c>
      <c r="B32" s="276" t="s">
        <v>305</v>
      </c>
      <c r="C32" s="276" t="s">
        <v>305</v>
      </c>
      <c r="D32" s="277" t="s">
        <v>350</v>
      </c>
      <c r="E32" s="277" t="s">
        <v>350</v>
      </c>
      <c r="F32" s="277" t="s">
        <v>350</v>
      </c>
      <c r="G32" s="277" t="s">
        <v>350</v>
      </c>
      <c r="H32" s="277" t="s">
        <v>350</v>
      </c>
      <c r="I32" s="277" t="s">
        <v>350</v>
      </c>
      <c r="J32" s="277" t="s">
        <v>350</v>
      </c>
      <c r="K32" s="277" t="s">
        <v>350</v>
      </c>
      <c r="L32" s="277" t="s">
        <v>350</v>
      </c>
      <c r="M32" s="277" t="s">
        <v>305</v>
      </c>
      <c r="N32" s="277" t="s">
        <v>305</v>
      </c>
      <c r="O32" s="277" t="s">
        <v>305</v>
      </c>
      <c r="P32" s="277" t="s">
        <v>305</v>
      </c>
      <c r="Q32" s="277" t="s">
        <v>305</v>
      </c>
      <c r="R32" s="277" t="s">
        <v>305</v>
      </c>
      <c r="S32" s="277" t="s">
        <v>305</v>
      </c>
      <c r="T32" s="277" t="s">
        <v>305</v>
      </c>
      <c r="U32" s="277" t="s">
        <v>305</v>
      </c>
      <c r="V32" s="277" t="s">
        <v>305</v>
      </c>
      <c r="W32" s="277" t="s">
        <v>305</v>
      </c>
      <c r="X32" s="277" t="s">
        <v>305</v>
      </c>
    </row>
    <row r="33" spans="1:24" ht="30" x14ac:dyDescent="0.25">
      <c r="A33" s="274" t="s">
        <v>421</v>
      </c>
      <c r="B33" s="276" t="s">
        <v>305</v>
      </c>
      <c r="C33" s="276" t="s">
        <v>305</v>
      </c>
      <c r="D33" s="277" t="s">
        <v>305</v>
      </c>
      <c r="E33" s="277" t="s">
        <v>305</v>
      </c>
      <c r="F33" s="277" t="s">
        <v>305</v>
      </c>
      <c r="G33" s="277" t="s">
        <v>308</v>
      </c>
      <c r="H33" s="277" t="s">
        <v>308</v>
      </c>
      <c r="I33" s="277" t="s">
        <v>308</v>
      </c>
      <c r="J33" s="277" t="s">
        <v>308</v>
      </c>
      <c r="K33" s="277" t="s">
        <v>308</v>
      </c>
      <c r="L33" s="277" t="s">
        <v>308</v>
      </c>
      <c r="M33" s="277" t="s">
        <v>308</v>
      </c>
      <c r="N33" s="277" t="s">
        <v>308</v>
      </c>
      <c r="O33" s="277" t="s">
        <v>308</v>
      </c>
      <c r="P33" s="277" t="s">
        <v>308</v>
      </c>
      <c r="Q33" s="277" t="s">
        <v>308</v>
      </c>
      <c r="R33" s="277" t="s">
        <v>308</v>
      </c>
      <c r="S33" s="277" t="s">
        <v>308</v>
      </c>
      <c r="T33" s="277" t="s">
        <v>308</v>
      </c>
      <c r="U33" s="277" t="s">
        <v>308</v>
      </c>
      <c r="V33" s="277" t="s">
        <v>308</v>
      </c>
      <c r="W33" s="277" t="s">
        <v>308</v>
      </c>
      <c r="X33" s="277" t="s">
        <v>308</v>
      </c>
    </row>
    <row r="34" spans="1:24" x14ac:dyDescent="0.25">
      <c r="A34" s="274" t="s">
        <v>22</v>
      </c>
      <c r="B34" s="276" t="s">
        <v>305</v>
      </c>
      <c r="C34" s="276" t="s">
        <v>305</v>
      </c>
      <c r="D34" s="277" t="s">
        <v>305</v>
      </c>
      <c r="E34" s="277" t="s">
        <v>305</v>
      </c>
      <c r="F34" s="277" t="s">
        <v>305</v>
      </c>
      <c r="G34" s="277" t="s">
        <v>305</v>
      </c>
      <c r="H34" s="277" t="s">
        <v>305</v>
      </c>
      <c r="I34" s="277" t="s">
        <v>305</v>
      </c>
      <c r="J34" s="277" t="s">
        <v>305</v>
      </c>
      <c r="K34" s="277" t="s">
        <v>305</v>
      </c>
      <c r="L34" s="277" t="s">
        <v>305</v>
      </c>
      <c r="M34" s="277" t="s">
        <v>305</v>
      </c>
      <c r="N34" s="277" t="s">
        <v>305</v>
      </c>
      <c r="O34" s="277" t="s">
        <v>305</v>
      </c>
      <c r="P34" s="277" t="s">
        <v>305</v>
      </c>
      <c r="Q34" s="277" t="s">
        <v>305</v>
      </c>
      <c r="R34" s="277" t="s">
        <v>305</v>
      </c>
      <c r="S34" s="277" t="s">
        <v>305</v>
      </c>
      <c r="T34" s="277" t="s">
        <v>305</v>
      </c>
      <c r="U34" s="277" t="s">
        <v>305</v>
      </c>
      <c r="V34" s="277" t="s">
        <v>305</v>
      </c>
      <c r="W34" s="277" t="s">
        <v>305</v>
      </c>
      <c r="X34" s="277" t="s">
        <v>305</v>
      </c>
    </row>
    <row r="35" spans="1:24" ht="30" x14ac:dyDescent="0.25">
      <c r="A35" s="274" t="s">
        <v>23</v>
      </c>
      <c r="B35" s="276" t="s">
        <v>305</v>
      </c>
      <c r="C35" s="276" t="s">
        <v>305</v>
      </c>
      <c r="D35" s="277" t="s">
        <v>305</v>
      </c>
      <c r="E35" s="277" t="s">
        <v>305</v>
      </c>
      <c r="F35" s="277" t="s">
        <v>305</v>
      </c>
      <c r="G35" s="277" t="s">
        <v>305</v>
      </c>
      <c r="H35" s="277" t="s">
        <v>305</v>
      </c>
      <c r="I35" s="277" t="s">
        <v>305</v>
      </c>
      <c r="J35" s="277" t="s">
        <v>305</v>
      </c>
      <c r="K35" s="277" t="s">
        <v>308</v>
      </c>
      <c r="L35" s="277" t="s">
        <v>305</v>
      </c>
      <c r="M35" s="277" t="s">
        <v>308</v>
      </c>
      <c r="N35" s="277" t="s">
        <v>308</v>
      </c>
      <c r="O35" s="277" t="s">
        <v>308</v>
      </c>
      <c r="P35" s="277" t="s">
        <v>308</v>
      </c>
      <c r="Q35" s="277" t="s">
        <v>308</v>
      </c>
      <c r="R35" s="277" t="s">
        <v>308</v>
      </c>
      <c r="S35" s="277" t="s">
        <v>308</v>
      </c>
      <c r="T35" s="277" t="s">
        <v>308</v>
      </c>
      <c r="U35" s="277" t="s">
        <v>308</v>
      </c>
      <c r="V35" s="277" t="s">
        <v>308</v>
      </c>
      <c r="W35" s="277" t="s">
        <v>308</v>
      </c>
      <c r="X35" s="277" t="s">
        <v>308</v>
      </c>
    </row>
    <row r="36" spans="1:24" x14ac:dyDescent="0.25">
      <c r="A36" s="274" t="s">
        <v>24</v>
      </c>
      <c r="B36" s="276" t="s">
        <v>305</v>
      </c>
      <c r="C36" s="276" t="s">
        <v>305</v>
      </c>
      <c r="D36" s="277" t="s">
        <v>305</v>
      </c>
      <c r="E36" s="277" t="s">
        <v>305</v>
      </c>
      <c r="F36" s="277" t="s">
        <v>305</v>
      </c>
      <c r="G36" s="277" t="s">
        <v>305</v>
      </c>
      <c r="H36" s="277" t="s">
        <v>305</v>
      </c>
      <c r="I36" s="277" t="s">
        <v>305</v>
      </c>
      <c r="J36" s="277" t="s">
        <v>305</v>
      </c>
      <c r="K36" s="277" t="s">
        <v>305</v>
      </c>
      <c r="L36" s="277" t="s">
        <v>305</v>
      </c>
      <c r="M36" s="277" t="s">
        <v>305</v>
      </c>
      <c r="N36" s="277" t="s">
        <v>305</v>
      </c>
      <c r="O36" s="277" t="s">
        <v>305</v>
      </c>
      <c r="P36" s="277" t="s">
        <v>305</v>
      </c>
      <c r="Q36" s="277" t="s">
        <v>305</v>
      </c>
      <c r="R36" s="277" t="s">
        <v>305</v>
      </c>
      <c r="S36" s="277" t="s">
        <v>305</v>
      </c>
      <c r="T36" s="277" t="s">
        <v>305</v>
      </c>
      <c r="U36" s="277" t="s">
        <v>305</v>
      </c>
      <c r="V36" s="277" t="s">
        <v>305</v>
      </c>
      <c r="W36" s="277" t="s">
        <v>305</v>
      </c>
      <c r="X36" s="277" t="s">
        <v>305</v>
      </c>
    </row>
    <row r="37" spans="1:24" x14ac:dyDescent="0.25">
      <c r="A37" s="274" t="s">
        <v>25</v>
      </c>
      <c r="B37" s="276" t="s">
        <v>305</v>
      </c>
      <c r="C37" s="276" t="s">
        <v>305</v>
      </c>
      <c r="D37" s="277" t="s">
        <v>305</v>
      </c>
      <c r="E37" s="277" t="s">
        <v>305</v>
      </c>
      <c r="F37" s="277" t="s">
        <v>305</v>
      </c>
      <c r="G37" s="277" t="s">
        <v>305</v>
      </c>
      <c r="H37" s="277" t="s">
        <v>305</v>
      </c>
      <c r="I37" s="277" t="s">
        <v>305</v>
      </c>
      <c r="J37" s="277" t="s">
        <v>305</v>
      </c>
      <c r="K37" s="277" t="s">
        <v>305</v>
      </c>
      <c r="L37" s="277" t="s">
        <v>305</v>
      </c>
      <c r="M37" s="277" t="s">
        <v>305</v>
      </c>
      <c r="N37" s="277" t="s">
        <v>305</v>
      </c>
      <c r="O37" s="277" t="s">
        <v>305</v>
      </c>
      <c r="P37" s="277" t="s">
        <v>305</v>
      </c>
      <c r="Q37" s="277" t="s">
        <v>305</v>
      </c>
      <c r="R37" s="277" t="s">
        <v>305</v>
      </c>
      <c r="S37" s="277" t="s">
        <v>305</v>
      </c>
      <c r="T37" s="277" t="s">
        <v>305</v>
      </c>
      <c r="U37" s="277" t="s">
        <v>305</v>
      </c>
      <c r="V37" s="277" t="s">
        <v>305</v>
      </c>
      <c r="W37" s="277" t="s">
        <v>305</v>
      </c>
      <c r="X37" s="277" t="s">
        <v>305</v>
      </c>
    </row>
    <row r="38" spans="1:24" ht="30" x14ac:dyDescent="0.25">
      <c r="A38" s="274" t="s">
        <v>26</v>
      </c>
      <c r="B38" s="276" t="s">
        <v>305</v>
      </c>
      <c r="C38" s="276" t="s">
        <v>305</v>
      </c>
      <c r="D38" s="277" t="s">
        <v>305</v>
      </c>
      <c r="E38" s="277" t="s">
        <v>305</v>
      </c>
      <c r="F38" s="277" t="s">
        <v>305</v>
      </c>
      <c r="G38" s="277" t="s">
        <v>305</v>
      </c>
      <c r="H38" s="277" t="s">
        <v>305</v>
      </c>
      <c r="I38" s="277" t="s">
        <v>190</v>
      </c>
      <c r="J38" s="277" t="s">
        <v>308</v>
      </c>
      <c r="K38" s="277" t="s">
        <v>308</v>
      </c>
      <c r="L38" s="277" t="s">
        <v>308</v>
      </c>
      <c r="M38" s="277" t="s">
        <v>308</v>
      </c>
      <c r="N38" s="277" t="s">
        <v>308</v>
      </c>
      <c r="O38" s="277" t="s">
        <v>308</v>
      </c>
      <c r="P38" s="277" t="s">
        <v>308</v>
      </c>
      <c r="Q38" s="277" t="s">
        <v>308</v>
      </c>
      <c r="R38" s="277" t="s">
        <v>308</v>
      </c>
      <c r="S38" s="277" t="s">
        <v>308</v>
      </c>
      <c r="T38" s="277" t="s">
        <v>308</v>
      </c>
      <c r="U38" s="277" t="s">
        <v>308</v>
      </c>
      <c r="V38" s="277" t="s">
        <v>308</v>
      </c>
      <c r="W38" s="277" t="s">
        <v>308</v>
      </c>
      <c r="X38" s="277" t="s">
        <v>308</v>
      </c>
    </row>
    <row r="39" spans="1:24" x14ac:dyDescent="0.3">
      <c r="T39" s="270"/>
      <c r="W39" s="200"/>
    </row>
    <row r="40" spans="1:24" x14ac:dyDescent="0.3">
      <c r="A40" s="319"/>
      <c r="B40" s="319"/>
      <c r="C40" s="319"/>
      <c r="D40" s="319"/>
      <c r="E40" s="319"/>
      <c r="F40" s="319"/>
      <c r="G40" s="319"/>
      <c r="H40" s="319"/>
      <c r="I40" s="319"/>
      <c r="J40" s="319"/>
      <c r="K40" s="319"/>
      <c r="L40" s="319"/>
      <c r="M40" s="319"/>
      <c r="T40" s="270"/>
    </row>
    <row r="41" spans="1:24" x14ac:dyDescent="0.3">
      <c r="A41" s="319"/>
      <c r="B41" s="319"/>
      <c r="C41" s="319"/>
      <c r="D41" s="319"/>
      <c r="E41" s="319"/>
      <c r="F41" s="319"/>
      <c r="G41" s="319"/>
      <c r="H41" s="319"/>
      <c r="I41" s="319"/>
      <c r="J41" s="319"/>
      <c r="K41" s="319"/>
      <c r="L41" s="319"/>
      <c r="M41" s="319"/>
    </row>
    <row r="42" spans="1:24" ht="15" x14ac:dyDescent="0.25">
      <c r="A42" s="306"/>
      <c r="B42" s="306"/>
      <c r="C42" s="306"/>
      <c r="D42" s="306"/>
      <c r="E42" s="306"/>
      <c r="F42" s="306"/>
      <c r="G42" s="306"/>
      <c r="H42" s="306"/>
      <c r="I42" s="306"/>
      <c r="J42" s="306"/>
      <c r="K42" s="306"/>
      <c r="L42" s="306"/>
      <c r="M42" s="306"/>
    </row>
    <row r="43" spans="1:24" ht="15" x14ac:dyDescent="0.25">
      <c r="A43" s="331"/>
      <c r="B43" s="331"/>
      <c r="C43" s="331"/>
      <c r="D43" s="331"/>
      <c r="E43" s="331"/>
      <c r="F43" s="331"/>
      <c r="G43" s="331"/>
      <c r="H43" s="331"/>
      <c r="I43" s="331"/>
      <c r="J43" s="331"/>
      <c r="K43" s="331"/>
      <c r="L43" s="331"/>
      <c r="M43" s="331"/>
    </row>
    <row r="44" spans="1:24" ht="15" x14ac:dyDescent="0.25">
      <c r="A44" s="306"/>
      <c r="B44" s="306"/>
      <c r="C44" s="306"/>
      <c r="D44" s="306"/>
      <c r="E44" s="306"/>
      <c r="F44" s="306"/>
      <c r="G44" s="306"/>
      <c r="H44" s="306"/>
      <c r="I44" s="306"/>
      <c r="J44" s="306"/>
      <c r="K44" s="306"/>
      <c r="L44" s="306"/>
      <c r="M44" s="306"/>
    </row>
    <row r="45" spans="1:24" x14ac:dyDescent="0.3">
      <c r="A45" s="164"/>
      <c r="B45" s="165"/>
      <c r="C45" s="165"/>
      <c r="D45" s="165"/>
      <c r="E45" s="165"/>
      <c r="F45" s="165"/>
      <c r="G45" s="165"/>
      <c r="H45" s="165"/>
      <c r="I45" s="165"/>
      <c r="J45" s="165"/>
      <c r="K45" s="165"/>
      <c r="L45" s="165"/>
      <c r="M45" s="165"/>
    </row>
    <row r="46" spans="1:24" ht="15" x14ac:dyDescent="0.25">
      <c r="A46" s="302"/>
      <c r="B46" s="302"/>
      <c r="C46" s="302"/>
      <c r="D46" s="302"/>
      <c r="E46" s="302"/>
      <c r="F46" s="302"/>
      <c r="G46" s="302"/>
      <c r="H46" s="302"/>
      <c r="I46" s="302"/>
      <c r="J46" s="302"/>
      <c r="K46" s="302"/>
      <c r="L46" s="302"/>
      <c r="M46" s="302"/>
    </row>
    <row r="47" spans="1:24" ht="15" x14ac:dyDescent="0.25">
      <c r="A47" s="302"/>
      <c r="B47" s="302"/>
      <c r="C47" s="302"/>
      <c r="D47" s="302"/>
      <c r="E47" s="302"/>
      <c r="F47" s="302"/>
      <c r="G47" s="302"/>
      <c r="H47" s="302"/>
      <c r="I47" s="302"/>
      <c r="J47" s="302"/>
      <c r="K47" s="302"/>
      <c r="L47" s="302"/>
      <c r="M47" s="302"/>
    </row>
    <row r="48" spans="1:24" ht="15" x14ac:dyDescent="0.25">
      <c r="A48" s="302"/>
      <c r="B48" s="302"/>
      <c r="C48" s="302"/>
      <c r="D48" s="302"/>
      <c r="E48" s="302"/>
      <c r="F48" s="302"/>
      <c r="G48" s="302"/>
      <c r="H48" s="302"/>
      <c r="I48" s="302"/>
      <c r="J48" s="302"/>
      <c r="K48" s="302"/>
      <c r="L48" s="302"/>
      <c r="M48" s="302"/>
    </row>
    <row r="49" spans="1:13" ht="15" x14ac:dyDescent="0.25">
      <c r="A49" s="302"/>
      <c r="B49" s="302"/>
      <c r="C49" s="302"/>
      <c r="D49" s="302"/>
      <c r="E49" s="302"/>
      <c r="F49" s="302"/>
      <c r="G49" s="302"/>
      <c r="H49" s="302"/>
      <c r="I49" s="302"/>
      <c r="J49" s="302"/>
      <c r="K49" s="302"/>
      <c r="L49" s="302"/>
      <c r="M49" s="302"/>
    </row>
    <row r="50" spans="1:13" ht="15" x14ac:dyDescent="0.25">
      <c r="A50" s="301"/>
      <c r="B50" s="301"/>
      <c r="C50" s="301"/>
      <c r="D50" s="301"/>
      <c r="E50" s="301"/>
      <c r="F50" s="301"/>
      <c r="G50" s="301"/>
      <c r="H50" s="301"/>
      <c r="I50" s="301"/>
      <c r="J50" s="301"/>
      <c r="K50" s="301"/>
      <c r="L50" s="301"/>
      <c r="M50" s="301"/>
    </row>
    <row r="51" spans="1:13" ht="15" x14ac:dyDescent="0.25">
      <c r="A51" s="331"/>
      <c r="B51" s="331"/>
      <c r="C51" s="331"/>
      <c r="D51" s="331"/>
      <c r="E51" s="331"/>
      <c r="F51" s="331"/>
      <c r="G51" s="331"/>
      <c r="H51" s="331"/>
      <c r="I51" s="331"/>
      <c r="J51" s="331"/>
      <c r="K51" s="331"/>
      <c r="L51" s="331"/>
      <c r="M51" s="331"/>
    </row>
    <row r="52" spans="1:13" x14ac:dyDescent="0.3">
      <c r="A52" s="262"/>
      <c r="B52" s="165"/>
      <c r="C52" s="165"/>
      <c r="D52" s="165"/>
      <c r="E52" s="165"/>
      <c r="F52" s="165"/>
      <c r="G52" s="165"/>
      <c r="H52" s="165"/>
      <c r="I52" s="165"/>
      <c r="J52" s="165"/>
      <c r="K52" s="165"/>
      <c r="L52" s="165"/>
      <c r="M52" s="165"/>
    </row>
    <row r="53" spans="1:13" x14ac:dyDescent="0.3">
      <c r="A53" s="262"/>
      <c r="B53" s="165"/>
      <c r="C53" s="165"/>
      <c r="D53" s="165"/>
      <c r="E53" s="165"/>
      <c r="F53" s="165"/>
      <c r="G53" s="165"/>
      <c r="H53" s="165"/>
      <c r="I53" s="165"/>
      <c r="J53" s="165"/>
      <c r="K53" s="165"/>
      <c r="L53" s="165"/>
      <c r="M53" s="165"/>
    </row>
    <row r="54" spans="1:13" x14ac:dyDescent="0.3">
      <c r="A54" s="262"/>
      <c r="B54" s="165"/>
      <c r="C54" s="165"/>
      <c r="D54" s="165"/>
      <c r="E54" s="165"/>
      <c r="F54" s="165"/>
      <c r="G54" s="165"/>
      <c r="H54" s="165"/>
      <c r="I54" s="165"/>
      <c r="J54" s="165"/>
      <c r="K54" s="165"/>
      <c r="L54" s="165"/>
      <c r="M54" s="165"/>
    </row>
    <row r="55" spans="1:13" x14ac:dyDescent="0.3">
      <c r="A55" s="262"/>
      <c r="B55" s="165"/>
      <c r="C55" s="165"/>
      <c r="D55" s="165"/>
      <c r="E55" s="165"/>
      <c r="F55" s="165"/>
      <c r="G55" s="165"/>
      <c r="H55" s="165"/>
      <c r="I55" s="165"/>
      <c r="J55" s="165"/>
      <c r="K55" s="165"/>
      <c r="L55" s="165"/>
      <c r="M55" s="165"/>
    </row>
    <row r="56" spans="1:13" x14ac:dyDescent="0.3">
      <c r="A56" s="262"/>
      <c r="B56" s="165"/>
      <c r="C56" s="165"/>
      <c r="D56" s="165"/>
      <c r="E56" s="165"/>
      <c r="F56" s="165"/>
      <c r="G56" s="165"/>
      <c r="H56" s="165"/>
      <c r="I56" s="165"/>
      <c r="J56" s="165"/>
      <c r="K56" s="165"/>
      <c r="L56" s="165"/>
      <c r="M56" s="165"/>
    </row>
    <row r="57" spans="1:13" x14ac:dyDescent="0.3">
      <c r="A57" s="262"/>
      <c r="B57" s="165"/>
      <c r="C57" s="165"/>
      <c r="D57" s="165"/>
      <c r="E57" s="165"/>
      <c r="F57" s="165"/>
      <c r="G57" s="165"/>
      <c r="H57" s="165"/>
      <c r="I57" s="165"/>
      <c r="J57" s="165"/>
      <c r="K57" s="165"/>
      <c r="L57" s="165"/>
      <c r="M57" s="165"/>
    </row>
    <row r="58" spans="1:13" x14ac:dyDescent="0.3">
      <c r="A58" s="262"/>
      <c r="B58" s="165"/>
      <c r="C58" s="165"/>
      <c r="D58" s="165"/>
      <c r="E58" s="165"/>
      <c r="F58" s="165"/>
      <c r="G58" s="165"/>
      <c r="H58" s="165"/>
      <c r="I58" s="165"/>
      <c r="J58" s="165"/>
      <c r="K58" s="165"/>
      <c r="L58" s="165"/>
      <c r="M58" s="165"/>
    </row>
    <row r="59" spans="1:13" x14ac:dyDescent="0.3">
      <c r="A59" s="262"/>
      <c r="B59" s="165"/>
      <c r="C59" s="165"/>
      <c r="D59" s="165"/>
      <c r="E59" s="165"/>
      <c r="F59" s="165"/>
      <c r="G59" s="165"/>
      <c r="H59" s="165"/>
      <c r="I59" s="165"/>
      <c r="J59" s="165"/>
      <c r="K59" s="165"/>
      <c r="L59" s="165"/>
      <c r="M59" s="165"/>
    </row>
    <row r="60" spans="1:13" x14ac:dyDescent="0.3">
      <c r="A60" s="262"/>
      <c r="B60" s="165"/>
      <c r="C60" s="165"/>
      <c r="D60" s="165"/>
      <c r="E60" s="165"/>
      <c r="F60" s="165"/>
      <c r="G60" s="165"/>
      <c r="H60" s="165"/>
      <c r="I60" s="165"/>
      <c r="J60" s="165"/>
      <c r="K60" s="165"/>
      <c r="L60" s="165"/>
      <c r="M60" s="165"/>
    </row>
    <row r="61" spans="1:13" x14ac:dyDescent="0.3">
      <c r="A61" s="262"/>
      <c r="B61" s="165"/>
      <c r="C61" s="165"/>
      <c r="D61" s="165"/>
      <c r="E61" s="165"/>
      <c r="F61" s="165"/>
      <c r="G61" s="165"/>
      <c r="H61" s="165"/>
      <c r="I61" s="165"/>
      <c r="J61" s="165"/>
      <c r="K61" s="165"/>
      <c r="L61" s="165"/>
      <c r="M61" s="165"/>
    </row>
    <row r="62" spans="1:13" x14ac:dyDescent="0.3">
      <c r="A62" s="262"/>
      <c r="B62" s="165"/>
      <c r="C62" s="165"/>
      <c r="D62" s="165"/>
      <c r="E62" s="165"/>
      <c r="F62" s="165"/>
      <c r="G62" s="165"/>
      <c r="H62" s="165"/>
      <c r="I62" s="165"/>
      <c r="J62" s="165"/>
      <c r="K62" s="165"/>
      <c r="L62" s="165"/>
      <c r="M62" s="165"/>
    </row>
    <row r="63" spans="1:13" x14ac:dyDescent="0.3">
      <c r="A63" s="262"/>
      <c r="B63" s="165"/>
      <c r="C63" s="165"/>
      <c r="D63" s="165"/>
      <c r="E63" s="165"/>
      <c r="F63" s="165"/>
      <c r="G63" s="165"/>
      <c r="H63" s="165"/>
      <c r="I63" s="165"/>
      <c r="J63" s="165"/>
      <c r="K63" s="165"/>
      <c r="L63" s="165"/>
      <c r="M63" s="165"/>
    </row>
    <row r="64" spans="1:13" x14ac:dyDescent="0.3">
      <c r="A64" s="262"/>
      <c r="B64" s="165"/>
      <c r="C64" s="165"/>
      <c r="D64" s="165"/>
      <c r="E64" s="165"/>
      <c r="F64" s="165"/>
      <c r="G64" s="165"/>
      <c r="H64" s="165"/>
      <c r="I64" s="165"/>
      <c r="J64" s="165"/>
      <c r="K64" s="165"/>
      <c r="L64" s="165"/>
      <c r="M64" s="165"/>
    </row>
    <row r="65" spans="1:13" x14ac:dyDescent="0.3">
      <c r="A65" s="262"/>
      <c r="B65" s="165"/>
      <c r="C65" s="165"/>
      <c r="D65" s="165"/>
      <c r="E65" s="165"/>
      <c r="F65" s="165"/>
      <c r="G65" s="165"/>
      <c r="H65" s="165"/>
      <c r="I65" s="165"/>
      <c r="J65" s="165"/>
      <c r="K65" s="165"/>
      <c r="L65" s="165"/>
      <c r="M65" s="165"/>
    </row>
    <row r="66" spans="1:13" x14ac:dyDescent="0.3">
      <c r="A66" s="262"/>
      <c r="B66" s="165"/>
      <c r="C66" s="165"/>
      <c r="D66" s="165"/>
      <c r="E66" s="165"/>
      <c r="F66" s="165"/>
      <c r="G66" s="165"/>
      <c r="H66" s="165"/>
      <c r="I66" s="165"/>
      <c r="J66" s="165"/>
      <c r="K66" s="165"/>
      <c r="L66" s="165"/>
      <c r="M66" s="165"/>
    </row>
    <row r="67" spans="1:13" x14ac:dyDescent="0.3">
      <c r="A67" s="262"/>
      <c r="B67" s="165"/>
      <c r="C67" s="165"/>
      <c r="D67" s="165"/>
      <c r="E67" s="165"/>
      <c r="F67" s="165"/>
      <c r="G67" s="165"/>
      <c r="H67" s="165"/>
      <c r="I67" s="165"/>
      <c r="J67" s="165"/>
      <c r="K67" s="165"/>
      <c r="L67" s="165"/>
      <c r="M67" s="165"/>
    </row>
    <row r="68" spans="1:13" x14ac:dyDescent="0.3">
      <c r="A68" s="262"/>
      <c r="B68" s="165"/>
      <c r="C68" s="165"/>
      <c r="D68" s="165"/>
      <c r="E68" s="165"/>
      <c r="F68" s="165"/>
      <c r="G68" s="165"/>
      <c r="H68" s="165"/>
      <c r="I68" s="165"/>
      <c r="J68" s="165"/>
      <c r="K68" s="165"/>
      <c r="L68" s="165"/>
      <c r="M68" s="165"/>
    </row>
    <row r="69" spans="1:13" x14ac:dyDescent="0.3">
      <c r="A69" s="262"/>
      <c r="B69" s="165"/>
      <c r="C69" s="165"/>
      <c r="D69" s="165"/>
      <c r="E69" s="165"/>
      <c r="F69" s="165"/>
      <c r="G69" s="165"/>
      <c r="H69" s="165"/>
      <c r="I69" s="165"/>
      <c r="J69" s="165"/>
      <c r="K69" s="165"/>
      <c r="L69" s="165"/>
      <c r="M69" s="165"/>
    </row>
    <row r="70" spans="1:13" x14ac:dyDescent="0.3">
      <c r="A70" s="262"/>
      <c r="B70" s="165"/>
      <c r="C70" s="165"/>
      <c r="D70" s="165"/>
      <c r="E70" s="165"/>
      <c r="F70" s="165"/>
      <c r="G70" s="165"/>
      <c r="H70" s="165"/>
      <c r="I70" s="165"/>
      <c r="J70" s="165"/>
      <c r="K70" s="165"/>
      <c r="L70" s="165"/>
      <c r="M70" s="165"/>
    </row>
    <row r="71" spans="1:13" x14ac:dyDescent="0.3">
      <c r="A71" s="262"/>
      <c r="B71" s="165"/>
      <c r="C71" s="165"/>
      <c r="D71" s="165"/>
      <c r="E71" s="165"/>
      <c r="F71" s="165"/>
      <c r="G71" s="165"/>
      <c r="H71" s="165"/>
      <c r="I71" s="165"/>
      <c r="J71" s="165"/>
      <c r="K71" s="165"/>
      <c r="L71" s="165"/>
      <c r="M71" s="165"/>
    </row>
    <row r="72" spans="1:13" x14ac:dyDescent="0.3">
      <c r="A72" s="262"/>
      <c r="B72" s="165"/>
      <c r="C72" s="165"/>
      <c r="D72" s="165"/>
      <c r="E72" s="165"/>
      <c r="F72" s="165"/>
      <c r="G72" s="165"/>
      <c r="H72" s="165"/>
      <c r="I72" s="165"/>
      <c r="J72" s="165"/>
      <c r="K72" s="165"/>
      <c r="L72" s="165"/>
      <c r="M72" s="165"/>
    </row>
    <row r="73" spans="1:13" x14ac:dyDescent="0.3">
      <c r="A73" s="262"/>
      <c r="B73" s="165"/>
      <c r="C73" s="165"/>
      <c r="D73" s="165"/>
      <c r="E73" s="165"/>
      <c r="F73" s="165"/>
      <c r="G73" s="165"/>
      <c r="H73" s="165"/>
      <c r="I73" s="165"/>
      <c r="J73" s="165"/>
      <c r="K73" s="165"/>
      <c r="L73" s="165"/>
      <c r="M73" s="165"/>
    </row>
    <row r="74" spans="1:13" x14ac:dyDescent="0.3">
      <c r="A74" s="262"/>
      <c r="B74" s="165"/>
      <c r="C74" s="165"/>
      <c r="D74" s="165"/>
      <c r="E74" s="165"/>
      <c r="F74" s="165"/>
      <c r="G74" s="165"/>
      <c r="H74" s="165"/>
      <c r="I74" s="165"/>
      <c r="J74" s="165"/>
      <c r="K74" s="165"/>
      <c r="L74" s="165"/>
      <c r="M74" s="165"/>
    </row>
    <row r="75" spans="1:13" x14ac:dyDescent="0.3">
      <c r="A75" s="262"/>
      <c r="B75" s="165"/>
      <c r="C75" s="165"/>
      <c r="D75" s="165"/>
      <c r="E75" s="165"/>
      <c r="F75" s="165"/>
      <c r="G75" s="165"/>
      <c r="H75" s="165"/>
      <c r="I75" s="165"/>
      <c r="J75" s="165"/>
      <c r="K75" s="165"/>
      <c r="L75" s="165"/>
      <c r="M75" s="165"/>
    </row>
    <row r="76" spans="1:13" x14ac:dyDescent="0.3">
      <c r="A76" s="262"/>
      <c r="B76" s="165"/>
      <c r="C76" s="165"/>
      <c r="D76" s="165"/>
      <c r="E76" s="165"/>
      <c r="F76" s="165"/>
      <c r="G76" s="165"/>
      <c r="H76" s="165"/>
      <c r="I76" s="165"/>
      <c r="J76" s="165"/>
      <c r="K76" s="165"/>
      <c r="L76" s="165"/>
      <c r="M76" s="165"/>
    </row>
    <row r="77" spans="1:13" x14ac:dyDescent="0.3">
      <c r="A77" s="262"/>
      <c r="B77" s="165"/>
      <c r="C77" s="165"/>
      <c r="D77" s="165"/>
      <c r="E77" s="165"/>
      <c r="F77" s="165"/>
      <c r="G77" s="165"/>
      <c r="H77" s="165"/>
      <c r="I77" s="165"/>
      <c r="J77" s="165"/>
      <c r="K77" s="165"/>
      <c r="L77" s="165"/>
      <c r="M77" s="165"/>
    </row>
    <row r="78" spans="1:13" x14ac:dyDescent="0.3">
      <c r="A78" s="262"/>
      <c r="B78" s="165"/>
      <c r="C78" s="165"/>
      <c r="D78" s="165"/>
      <c r="E78" s="165"/>
      <c r="F78" s="165"/>
      <c r="G78" s="165"/>
      <c r="H78" s="165"/>
      <c r="I78" s="165"/>
      <c r="J78" s="165"/>
      <c r="K78" s="165"/>
      <c r="L78" s="165"/>
      <c r="M78" s="165"/>
    </row>
    <row r="79" spans="1:13" x14ac:dyDescent="0.3">
      <c r="A79" s="262"/>
      <c r="B79" s="165"/>
      <c r="C79" s="165"/>
      <c r="D79" s="165"/>
      <c r="E79" s="165"/>
      <c r="F79" s="165"/>
      <c r="G79" s="165"/>
      <c r="H79" s="165"/>
      <c r="I79" s="165"/>
      <c r="J79" s="165"/>
      <c r="K79" s="165"/>
      <c r="L79" s="165"/>
      <c r="M79" s="165"/>
    </row>
    <row r="80" spans="1:13" x14ac:dyDescent="0.3">
      <c r="A80" s="262"/>
      <c r="B80" s="165"/>
      <c r="C80" s="165"/>
      <c r="D80" s="165"/>
      <c r="E80" s="165"/>
      <c r="F80" s="165"/>
      <c r="G80" s="165"/>
      <c r="H80" s="165"/>
      <c r="I80" s="165"/>
      <c r="J80" s="165"/>
      <c r="K80" s="165"/>
      <c r="L80" s="165"/>
      <c r="M80" s="165"/>
    </row>
    <row r="81" spans="1:13" x14ac:dyDescent="0.3">
      <c r="A81" s="262"/>
      <c r="B81" s="165"/>
      <c r="C81" s="165"/>
      <c r="D81" s="165"/>
      <c r="E81" s="165"/>
      <c r="F81" s="165"/>
      <c r="G81" s="165"/>
      <c r="H81" s="165"/>
      <c r="I81" s="165"/>
      <c r="J81" s="165"/>
      <c r="K81" s="165"/>
      <c r="L81" s="165"/>
      <c r="M81" s="165"/>
    </row>
    <row r="82" spans="1:13" x14ac:dyDescent="0.3">
      <c r="A82" s="262"/>
      <c r="B82" s="165"/>
      <c r="C82" s="165"/>
      <c r="D82" s="165"/>
      <c r="E82" s="165"/>
      <c r="F82" s="165"/>
      <c r="G82" s="165"/>
      <c r="H82" s="165"/>
      <c r="I82" s="165"/>
      <c r="J82" s="165"/>
      <c r="K82" s="165"/>
      <c r="L82" s="165"/>
      <c r="M82" s="165"/>
    </row>
    <row r="83" spans="1:13" x14ac:dyDescent="0.3">
      <c r="A83" s="262"/>
      <c r="B83" s="165"/>
      <c r="C83" s="165"/>
      <c r="D83" s="165"/>
      <c r="E83" s="165"/>
      <c r="F83" s="165"/>
      <c r="G83" s="165"/>
      <c r="H83" s="165"/>
      <c r="I83" s="165"/>
      <c r="J83" s="165"/>
      <c r="K83" s="165"/>
      <c r="L83" s="165"/>
      <c r="M83" s="165"/>
    </row>
    <row r="84" spans="1:13" x14ac:dyDescent="0.3">
      <c r="A84" s="262"/>
      <c r="B84" s="165"/>
      <c r="C84" s="165"/>
      <c r="D84" s="165"/>
      <c r="E84" s="165"/>
      <c r="F84" s="165"/>
      <c r="G84" s="165"/>
      <c r="H84" s="165"/>
      <c r="I84" s="165"/>
      <c r="J84" s="165"/>
      <c r="K84" s="165"/>
      <c r="L84" s="165"/>
      <c r="M84" s="165"/>
    </row>
    <row r="85" spans="1:13" x14ac:dyDescent="0.3">
      <c r="A85" s="262"/>
      <c r="B85" s="165"/>
      <c r="C85" s="165"/>
      <c r="D85" s="165"/>
      <c r="E85" s="165"/>
      <c r="F85" s="165"/>
      <c r="G85" s="165"/>
      <c r="H85" s="165"/>
      <c r="I85" s="165"/>
      <c r="J85" s="165"/>
      <c r="K85" s="165"/>
      <c r="L85" s="165"/>
      <c r="M85" s="165"/>
    </row>
    <row r="86" spans="1:13" x14ac:dyDescent="0.3">
      <c r="A86" s="262"/>
      <c r="B86" s="165"/>
      <c r="C86" s="165"/>
      <c r="D86" s="165"/>
      <c r="E86" s="165"/>
      <c r="F86" s="165"/>
      <c r="G86" s="165"/>
      <c r="H86" s="165"/>
      <c r="I86" s="165"/>
      <c r="J86" s="165"/>
      <c r="K86" s="165"/>
      <c r="L86" s="165"/>
      <c r="M86" s="165"/>
    </row>
    <row r="87" spans="1:13" x14ac:dyDescent="0.3">
      <c r="A87" s="262"/>
      <c r="B87" s="165"/>
      <c r="C87" s="165"/>
      <c r="D87" s="165"/>
      <c r="E87" s="165"/>
      <c r="F87" s="165"/>
      <c r="G87" s="165"/>
      <c r="H87" s="165"/>
      <c r="I87" s="165"/>
      <c r="J87" s="165"/>
      <c r="K87" s="165"/>
      <c r="L87" s="165"/>
      <c r="M87" s="165"/>
    </row>
    <row r="88" spans="1:13" x14ac:dyDescent="0.3">
      <c r="A88" s="262"/>
      <c r="B88" s="165"/>
      <c r="C88" s="165"/>
      <c r="D88" s="165"/>
      <c r="E88" s="165"/>
      <c r="F88" s="165"/>
      <c r="G88" s="165"/>
      <c r="H88" s="165"/>
      <c r="I88" s="165"/>
      <c r="J88" s="165"/>
      <c r="K88" s="165"/>
      <c r="L88" s="165"/>
      <c r="M88" s="165"/>
    </row>
    <row r="89" spans="1:13" x14ac:dyDescent="0.3">
      <c r="A89" s="262"/>
      <c r="B89" s="165"/>
      <c r="C89" s="165"/>
      <c r="D89" s="165"/>
      <c r="E89" s="165"/>
      <c r="F89" s="165"/>
      <c r="G89" s="165"/>
      <c r="H89" s="165"/>
      <c r="I89" s="165"/>
      <c r="J89" s="165"/>
      <c r="K89" s="165"/>
      <c r="L89" s="165"/>
      <c r="M89" s="165"/>
    </row>
    <row r="90" spans="1:13" x14ac:dyDescent="0.3">
      <c r="A90" s="262"/>
      <c r="B90" s="165"/>
      <c r="C90" s="165"/>
      <c r="D90" s="165"/>
      <c r="E90" s="165"/>
      <c r="F90" s="165"/>
      <c r="G90" s="165"/>
      <c r="H90" s="165"/>
      <c r="I90" s="165"/>
      <c r="J90" s="165"/>
      <c r="K90" s="165"/>
      <c r="L90" s="165"/>
      <c r="M90" s="165"/>
    </row>
    <row r="91" spans="1:13" x14ac:dyDescent="0.3">
      <c r="A91" s="262"/>
      <c r="B91" s="165"/>
      <c r="C91" s="165"/>
      <c r="D91" s="165"/>
      <c r="E91" s="165"/>
      <c r="F91" s="165"/>
      <c r="G91" s="165"/>
      <c r="H91" s="165"/>
      <c r="I91" s="165"/>
      <c r="J91" s="165"/>
      <c r="K91" s="165"/>
      <c r="L91" s="165"/>
      <c r="M91" s="165"/>
    </row>
    <row r="92" spans="1:13" x14ac:dyDescent="0.3">
      <c r="A92" s="262"/>
      <c r="B92" s="165"/>
      <c r="C92" s="165"/>
      <c r="D92" s="165"/>
      <c r="E92" s="165"/>
      <c r="F92" s="165"/>
      <c r="G92" s="165"/>
      <c r="H92" s="165"/>
      <c r="I92" s="165"/>
      <c r="J92" s="165"/>
      <c r="K92" s="165"/>
      <c r="L92" s="165"/>
      <c r="M92" s="165"/>
    </row>
    <row r="93" spans="1:13" x14ac:dyDescent="0.3">
      <c r="A93" s="262"/>
      <c r="B93" s="165"/>
      <c r="C93" s="165"/>
      <c r="D93" s="165"/>
      <c r="E93" s="165"/>
      <c r="F93" s="165"/>
      <c r="G93" s="165"/>
      <c r="H93" s="165"/>
      <c r="I93" s="165"/>
      <c r="J93" s="165"/>
      <c r="K93" s="165"/>
      <c r="L93" s="165"/>
      <c r="M93" s="165"/>
    </row>
    <row r="94" spans="1:13" x14ac:dyDescent="0.3">
      <c r="A94" s="262"/>
      <c r="B94" s="165"/>
      <c r="C94" s="165"/>
      <c r="D94" s="165"/>
      <c r="E94" s="165"/>
      <c r="F94" s="165"/>
      <c r="G94" s="165"/>
      <c r="H94" s="165"/>
      <c r="I94" s="165"/>
      <c r="J94" s="165"/>
      <c r="K94" s="165"/>
      <c r="L94" s="165"/>
      <c r="M94" s="165"/>
    </row>
    <row r="95" spans="1:13" x14ac:dyDescent="0.3">
      <c r="A95" s="262"/>
      <c r="B95" s="165"/>
      <c r="C95" s="165"/>
      <c r="D95" s="165"/>
      <c r="E95" s="165"/>
      <c r="F95" s="165"/>
      <c r="G95" s="165"/>
      <c r="H95" s="165"/>
      <c r="I95" s="165"/>
      <c r="J95" s="165"/>
      <c r="K95" s="165"/>
      <c r="L95" s="165"/>
      <c r="M95" s="165"/>
    </row>
    <row r="96" spans="1:13" x14ac:dyDescent="0.3">
      <c r="A96" s="262"/>
      <c r="B96" s="165"/>
      <c r="C96" s="165"/>
      <c r="D96" s="165"/>
      <c r="E96" s="165"/>
      <c r="F96" s="165"/>
      <c r="G96" s="165"/>
      <c r="H96" s="165"/>
      <c r="I96" s="165"/>
      <c r="J96" s="165"/>
      <c r="K96" s="165"/>
      <c r="L96" s="165"/>
      <c r="M96" s="165"/>
    </row>
    <row r="97" spans="1:13" x14ac:dyDescent="0.3">
      <c r="A97" s="262"/>
      <c r="B97" s="165"/>
      <c r="C97" s="165"/>
      <c r="D97" s="165"/>
      <c r="E97" s="165"/>
      <c r="F97" s="165"/>
      <c r="G97" s="165"/>
      <c r="H97" s="165"/>
      <c r="I97" s="165"/>
      <c r="J97" s="165"/>
      <c r="K97" s="165"/>
      <c r="L97" s="165"/>
      <c r="M97" s="165"/>
    </row>
    <row r="98" spans="1:13" x14ac:dyDescent="0.3">
      <c r="A98" s="262"/>
      <c r="B98" s="165"/>
      <c r="C98" s="165"/>
      <c r="D98" s="165"/>
      <c r="E98" s="165"/>
      <c r="F98" s="165"/>
      <c r="G98" s="165"/>
      <c r="H98" s="165"/>
      <c r="I98" s="165"/>
      <c r="J98" s="165"/>
      <c r="K98" s="165"/>
      <c r="L98" s="165"/>
      <c r="M98" s="165"/>
    </row>
    <row r="99" spans="1:13" x14ac:dyDescent="0.3">
      <c r="A99" s="262"/>
      <c r="B99" s="165"/>
      <c r="C99" s="165"/>
      <c r="D99" s="165"/>
      <c r="E99" s="165"/>
      <c r="F99" s="165"/>
      <c r="G99" s="165"/>
      <c r="H99" s="165"/>
      <c r="I99" s="165"/>
      <c r="J99" s="165"/>
      <c r="K99" s="165"/>
      <c r="L99" s="165"/>
      <c r="M99" s="165"/>
    </row>
    <row r="100" spans="1:13" x14ac:dyDescent="0.3">
      <c r="A100" s="262"/>
      <c r="B100" s="165"/>
      <c r="C100" s="165"/>
      <c r="D100" s="165"/>
      <c r="E100" s="165"/>
      <c r="F100" s="165"/>
      <c r="G100" s="165"/>
      <c r="H100" s="165"/>
      <c r="I100" s="165"/>
      <c r="J100" s="165"/>
      <c r="K100" s="165"/>
      <c r="L100" s="165"/>
      <c r="M100" s="165"/>
    </row>
    <row r="101" spans="1:13" x14ac:dyDescent="0.3">
      <c r="A101" s="262"/>
      <c r="B101" s="165"/>
      <c r="C101" s="165"/>
      <c r="D101" s="165"/>
      <c r="E101" s="165"/>
      <c r="F101" s="165"/>
      <c r="G101" s="165"/>
      <c r="H101" s="165"/>
      <c r="I101" s="165"/>
      <c r="J101" s="165"/>
      <c r="K101" s="165"/>
      <c r="L101" s="165"/>
      <c r="M101" s="165"/>
    </row>
    <row r="102" spans="1:13" x14ac:dyDescent="0.3">
      <c r="A102" s="262"/>
      <c r="B102" s="165"/>
      <c r="C102" s="165"/>
      <c r="D102" s="165"/>
      <c r="E102" s="165"/>
      <c r="F102" s="165"/>
      <c r="G102" s="165"/>
      <c r="H102" s="165"/>
      <c r="I102" s="165"/>
      <c r="J102" s="165"/>
      <c r="K102" s="165"/>
      <c r="L102" s="165"/>
      <c r="M102" s="165"/>
    </row>
    <row r="103" spans="1:13" x14ac:dyDescent="0.3">
      <c r="A103" s="262"/>
      <c r="B103" s="165"/>
      <c r="C103" s="165"/>
      <c r="D103" s="165"/>
      <c r="E103" s="165"/>
      <c r="F103" s="165"/>
      <c r="G103" s="165"/>
      <c r="H103" s="165"/>
      <c r="I103" s="165"/>
      <c r="J103" s="165"/>
      <c r="K103" s="165"/>
      <c r="L103" s="165"/>
      <c r="M103" s="165"/>
    </row>
    <row r="104" spans="1:13" x14ac:dyDescent="0.3">
      <c r="A104" s="262"/>
      <c r="B104" s="165"/>
      <c r="C104" s="165"/>
      <c r="D104" s="165"/>
      <c r="E104" s="165"/>
      <c r="F104" s="165"/>
      <c r="G104" s="165"/>
      <c r="H104" s="165"/>
      <c r="I104" s="165"/>
      <c r="J104" s="165"/>
      <c r="K104" s="165"/>
      <c r="L104" s="165"/>
      <c r="M104" s="165"/>
    </row>
    <row r="105" spans="1:13" x14ac:dyDescent="0.3">
      <c r="A105" s="262"/>
      <c r="B105" s="165"/>
      <c r="C105" s="165"/>
      <c r="D105" s="165"/>
      <c r="E105" s="165"/>
      <c r="F105" s="165"/>
      <c r="G105" s="165"/>
      <c r="H105" s="165"/>
      <c r="I105" s="165"/>
      <c r="J105" s="165"/>
      <c r="K105" s="165"/>
      <c r="L105" s="165"/>
      <c r="M105" s="165"/>
    </row>
    <row r="106" spans="1:13" x14ac:dyDescent="0.3">
      <c r="A106" s="262"/>
      <c r="B106" s="165"/>
      <c r="C106" s="165"/>
      <c r="D106" s="165"/>
      <c r="E106" s="165"/>
      <c r="F106" s="165"/>
      <c r="G106" s="165"/>
      <c r="H106" s="165"/>
      <c r="I106" s="165"/>
      <c r="J106" s="165"/>
      <c r="K106" s="165"/>
      <c r="L106" s="165"/>
      <c r="M106" s="165"/>
    </row>
    <row r="107" spans="1:13" x14ac:dyDescent="0.3">
      <c r="A107" s="262"/>
      <c r="B107" s="165"/>
      <c r="C107" s="165"/>
      <c r="D107" s="165"/>
      <c r="E107" s="165"/>
      <c r="F107" s="165"/>
      <c r="G107" s="165"/>
      <c r="H107" s="165"/>
      <c r="I107" s="165"/>
      <c r="J107" s="165"/>
      <c r="K107" s="165"/>
      <c r="L107" s="165"/>
      <c r="M107" s="165"/>
    </row>
    <row r="108" spans="1:13" x14ac:dyDescent="0.3">
      <c r="A108" s="262"/>
      <c r="B108" s="165"/>
      <c r="C108" s="165"/>
      <c r="D108" s="165"/>
      <c r="E108" s="165"/>
      <c r="F108" s="165"/>
      <c r="G108" s="165"/>
      <c r="H108" s="165"/>
      <c r="I108" s="165"/>
      <c r="J108" s="165"/>
      <c r="K108" s="165"/>
      <c r="L108" s="165"/>
      <c r="M108" s="165"/>
    </row>
    <row r="109" spans="1:13" x14ac:dyDescent="0.3">
      <c r="A109" s="262"/>
      <c r="B109" s="165"/>
      <c r="C109" s="165"/>
      <c r="D109" s="165"/>
      <c r="E109" s="165"/>
      <c r="F109" s="165"/>
      <c r="G109" s="165"/>
      <c r="H109" s="165"/>
      <c r="I109" s="165"/>
      <c r="J109" s="165"/>
      <c r="K109" s="165"/>
      <c r="L109" s="165"/>
      <c r="M109" s="165"/>
    </row>
    <row r="110" spans="1:13" x14ac:dyDescent="0.3">
      <c r="A110" s="262"/>
      <c r="B110" s="165"/>
      <c r="C110" s="165"/>
      <c r="D110" s="165"/>
      <c r="E110" s="165"/>
      <c r="F110" s="165"/>
      <c r="G110" s="165"/>
      <c r="H110" s="165"/>
      <c r="I110" s="165"/>
      <c r="J110" s="165"/>
      <c r="K110" s="165"/>
      <c r="L110" s="165"/>
      <c r="M110" s="165"/>
    </row>
    <row r="111" spans="1:13" x14ac:dyDescent="0.3">
      <c r="A111" s="262"/>
      <c r="B111" s="165"/>
      <c r="C111" s="165"/>
      <c r="D111" s="165"/>
      <c r="E111" s="165"/>
      <c r="F111" s="165"/>
      <c r="G111" s="165"/>
      <c r="H111" s="165"/>
      <c r="I111" s="165"/>
      <c r="J111" s="165"/>
      <c r="K111" s="165"/>
      <c r="L111" s="165"/>
      <c r="M111" s="165"/>
    </row>
    <row r="112" spans="1:13" x14ac:dyDescent="0.3">
      <c r="A112" s="262"/>
      <c r="B112" s="165"/>
      <c r="C112" s="165"/>
      <c r="D112" s="165"/>
      <c r="E112" s="165"/>
      <c r="F112" s="165"/>
      <c r="G112" s="165"/>
      <c r="H112" s="165"/>
      <c r="I112" s="165"/>
      <c r="J112" s="165"/>
      <c r="K112" s="165"/>
      <c r="L112" s="165"/>
      <c r="M112" s="165"/>
    </row>
    <row r="113" spans="1:13" x14ac:dyDescent="0.3">
      <c r="A113" s="262"/>
      <c r="B113" s="165"/>
      <c r="C113" s="165"/>
      <c r="D113" s="165"/>
      <c r="E113" s="165"/>
      <c r="F113" s="165"/>
      <c r="G113" s="165"/>
      <c r="H113" s="165"/>
      <c r="I113" s="165"/>
      <c r="J113" s="165"/>
      <c r="K113" s="165"/>
      <c r="L113" s="165"/>
      <c r="M113" s="165"/>
    </row>
    <row r="114" spans="1:13" x14ac:dyDescent="0.3">
      <c r="A114" s="262"/>
      <c r="B114" s="165"/>
      <c r="C114" s="165"/>
      <c r="D114" s="165"/>
      <c r="E114" s="165"/>
      <c r="F114" s="165"/>
      <c r="G114" s="165"/>
      <c r="H114" s="165"/>
      <c r="I114" s="165"/>
      <c r="J114" s="165"/>
      <c r="K114" s="165"/>
      <c r="L114" s="165"/>
      <c r="M114" s="165"/>
    </row>
    <row r="115" spans="1:13" x14ac:dyDescent="0.3">
      <c r="A115" s="262"/>
      <c r="B115" s="165"/>
      <c r="C115" s="165"/>
      <c r="D115" s="165"/>
      <c r="E115" s="165"/>
      <c r="F115" s="165"/>
      <c r="G115" s="165"/>
      <c r="H115" s="165"/>
      <c r="I115" s="165"/>
      <c r="J115" s="165"/>
      <c r="K115" s="165"/>
      <c r="L115" s="165"/>
      <c r="M115" s="165"/>
    </row>
    <row r="116" spans="1:13" x14ac:dyDescent="0.3">
      <c r="A116" s="262"/>
      <c r="B116" s="165"/>
      <c r="C116" s="165"/>
      <c r="D116" s="165"/>
      <c r="E116" s="165"/>
      <c r="F116" s="165"/>
      <c r="G116" s="165"/>
      <c r="H116" s="165"/>
      <c r="I116" s="165"/>
      <c r="J116" s="165"/>
      <c r="K116" s="165"/>
      <c r="L116" s="165"/>
      <c r="M116" s="165"/>
    </row>
    <row r="117" spans="1:13" x14ac:dyDescent="0.3">
      <c r="A117" s="262"/>
      <c r="B117" s="165"/>
      <c r="C117" s="165"/>
      <c r="D117" s="165"/>
      <c r="E117" s="165"/>
      <c r="F117" s="165"/>
      <c r="G117" s="165"/>
      <c r="H117" s="165"/>
      <c r="I117" s="165"/>
      <c r="J117" s="165"/>
      <c r="K117" s="165"/>
      <c r="L117" s="165"/>
      <c r="M117" s="165"/>
    </row>
    <row r="118" spans="1:13" x14ac:dyDescent="0.3">
      <c r="A118" s="262"/>
      <c r="B118" s="165"/>
      <c r="C118" s="165"/>
      <c r="D118" s="165"/>
      <c r="E118" s="165"/>
      <c r="F118" s="165"/>
      <c r="G118" s="165"/>
      <c r="H118" s="165"/>
      <c r="I118" s="165"/>
      <c r="J118" s="165"/>
      <c r="K118" s="165"/>
      <c r="L118" s="165"/>
      <c r="M118" s="165"/>
    </row>
    <row r="119" spans="1:13" x14ac:dyDescent="0.3">
      <c r="A119" s="262"/>
      <c r="B119" s="165"/>
      <c r="C119" s="165"/>
      <c r="D119" s="165"/>
      <c r="E119" s="165"/>
      <c r="F119" s="165"/>
      <c r="G119" s="165"/>
      <c r="H119" s="165"/>
      <c r="I119" s="165"/>
      <c r="J119" s="165"/>
      <c r="K119" s="165"/>
      <c r="L119" s="165"/>
      <c r="M119" s="165"/>
    </row>
    <row r="120" spans="1:13" x14ac:dyDescent="0.3">
      <c r="A120" s="262"/>
      <c r="B120" s="165"/>
      <c r="C120" s="165"/>
      <c r="D120" s="165"/>
      <c r="E120" s="165"/>
      <c r="F120" s="165"/>
      <c r="G120" s="165"/>
      <c r="H120" s="165"/>
      <c r="I120" s="165"/>
      <c r="J120" s="165"/>
      <c r="K120" s="165"/>
      <c r="L120" s="165"/>
      <c r="M120" s="165"/>
    </row>
    <row r="121" spans="1:13" x14ac:dyDescent="0.3">
      <c r="A121" s="262"/>
      <c r="B121" s="165"/>
      <c r="C121" s="165"/>
      <c r="D121" s="165"/>
      <c r="E121" s="165"/>
      <c r="F121" s="165"/>
      <c r="G121" s="165"/>
      <c r="H121" s="165"/>
      <c r="I121" s="165"/>
      <c r="J121" s="165"/>
      <c r="K121" s="165"/>
      <c r="L121" s="165"/>
      <c r="M121" s="165"/>
    </row>
    <row r="122" spans="1:13" x14ac:dyDescent="0.3">
      <c r="A122" s="262"/>
      <c r="B122" s="165"/>
      <c r="C122" s="165"/>
      <c r="D122" s="165"/>
      <c r="E122" s="165"/>
      <c r="F122" s="165"/>
      <c r="G122" s="165"/>
      <c r="H122" s="165"/>
      <c r="I122" s="165"/>
      <c r="J122" s="165"/>
      <c r="K122" s="165"/>
      <c r="L122" s="165"/>
      <c r="M122" s="165"/>
    </row>
    <row r="123" spans="1:13" x14ac:dyDescent="0.3">
      <c r="A123" s="262"/>
      <c r="B123" s="165"/>
      <c r="C123" s="165"/>
      <c r="D123" s="165"/>
      <c r="E123" s="165"/>
      <c r="F123" s="165"/>
      <c r="G123" s="165"/>
      <c r="H123" s="165"/>
      <c r="I123" s="165"/>
      <c r="J123" s="165"/>
      <c r="K123" s="165"/>
      <c r="L123" s="165"/>
      <c r="M123" s="165"/>
    </row>
    <row r="124" spans="1:13" x14ac:dyDescent="0.3">
      <c r="A124" s="262"/>
      <c r="B124" s="165"/>
      <c r="C124" s="165"/>
      <c r="D124" s="165"/>
      <c r="E124" s="165"/>
      <c r="F124" s="165"/>
      <c r="G124" s="165"/>
      <c r="H124" s="165"/>
      <c r="I124" s="165"/>
      <c r="J124" s="165"/>
      <c r="K124" s="165"/>
      <c r="L124" s="165"/>
      <c r="M124" s="165"/>
    </row>
    <row r="125" spans="1:13" x14ac:dyDescent="0.3">
      <c r="A125" s="262"/>
      <c r="B125" s="165"/>
      <c r="C125" s="165"/>
      <c r="D125" s="165"/>
      <c r="E125" s="165"/>
      <c r="F125" s="165"/>
      <c r="G125" s="165"/>
      <c r="H125" s="165"/>
      <c r="I125" s="165"/>
      <c r="J125" s="165"/>
      <c r="K125" s="165"/>
      <c r="L125" s="165"/>
      <c r="M125" s="165"/>
    </row>
    <row r="126" spans="1:13" x14ac:dyDescent="0.3">
      <c r="A126" s="262"/>
      <c r="B126" s="165"/>
      <c r="C126" s="165"/>
      <c r="D126" s="165"/>
      <c r="E126" s="165"/>
      <c r="F126" s="165"/>
      <c r="G126" s="165"/>
      <c r="H126" s="165"/>
      <c r="I126" s="165"/>
      <c r="J126" s="165"/>
      <c r="K126" s="165"/>
      <c r="L126" s="165"/>
      <c r="M126" s="165"/>
    </row>
    <row r="127" spans="1:13" x14ac:dyDescent="0.3">
      <c r="A127" s="262"/>
      <c r="B127" s="165"/>
      <c r="C127" s="165"/>
      <c r="D127" s="165"/>
      <c r="E127" s="165"/>
      <c r="F127" s="165"/>
      <c r="G127" s="165"/>
      <c r="H127" s="165"/>
      <c r="I127" s="165"/>
      <c r="J127" s="165"/>
      <c r="K127" s="165"/>
      <c r="L127" s="165"/>
      <c r="M127" s="165"/>
    </row>
    <row r="128" spans="1:13" x14ac:dyDescent="0.3">
      <c r="A128" s="262"/>
      <c r="B128" s="165"/>
      <c r="C128" s="165"/>
      <c r="D128" s="165"/>
      <c r="E128" s="165"/>
      <c r="F128" s="165"/>
      <c r="G128" s="165"/>
      <c r="H128" s="165"/>
      <c r="I128" s="165"/>
      <c r="J128" s="165"/>
      <c r="K128" s="165"/>
      <c r="L128" s="165"/>
      <c r="M128" s="165"/>
    </row>
    <row r="129" spans="1:13" x14ac:dyDescent="0.3">
      <c r="A129" s="262"/>
      <c r="B129" s="165"/>
      <c r="C129" s="165"/>
      <c r="D129" s="165"/>
      <c r="E129" s="165"/>
      <c r="F129" s="165"/>
      <c r="G129" s="165"/>
      <c r="H129" s="165"/>
      <c r="I129" s="165"/>
      <c r="J129" s="165"/>
      <c r="K129" s="165"/>
      <c r="L129" s="165"/>
      <c r="M129" s="165"/>
    </row>
    <row r="130" spans="1:13" x14ac:dyDescent="0.3">
      <c r="A130" s="262"/>
      <c r="B130" s="165"/>
      <c r="C130" s="165"/>
      <c r="D130" s="165"/>
      <c r="E130" s="165"/>
      <c r="F130" s="165"/>
      <c r="G130" s="165"/>
      <c r="H130" s="165"/>
      <c r="I130" s="165"/>
      <c r="J130" s="165"/>
      <c r="K130" s="165"/>
      <c r="L130" s="165"/>
      <c r="M130" s="165"/>
    </row>
    <row r="131" spans="1:13" x14ac:dyDescent="0.3">
      <c r="A131" s="262"/>
      <c r="B131" s="165"/>
      <c r="C131" s="165"/>
      <c r="D131" s="165"/>
      <c r="E131" s="165"/>
      <c r="F131" s="165"/>
      <c r="G131" s="165"/>
      <c r="H131" s="165"/>
      <c r="I131" s="165"/>
      <c r="J131" s="165"/>
      <c r="K131" s="165"/>
      <c r="L131" s="165"/>
      <c r="M131" s="165"/>
    </row>
    <row r="132" spans="1:13" x14ac:dyDescent="0.3">
      <c r="A132" s="262"/>
      <c r="B132" s="165"/>
      <c r="C132" s="165"/>
      <c r="D132" s="165"/>
      <c r="E132" s="165"/>
      <c r="F132" s="165"/>
      <c r="G132" s="165"/>
      <c r="H132" s="165"/>
      <c r="I132" s="165"/>
      <c r="J132" s="165"/>
      <c r="K132" s="165"/>
      <c r="L132" s="165"/>
      <c r="M132" s="165"/>
    </row>
    <row r="133" spans="1:13" x14ac:dyDescent="0.3">
      <c r="A133" s="262"/>
      <c r="B133" s="165"/>
      <c r="C133" s="165"/>
      <c r="D133" s="165"/>
      <c r="E133" s="165"/>
      <c r="F133" s="165"/>
      <c r="G133" s="165"/>
      <c r="H133" s="165"/>
      <c r="I133" s="165"/>
      <c r="J133" s="165"/>
      <c r="K133" s="165"/>
      <c r="L133" s="165"/>
      <c r="M133" s="165"/>
    </row>
    <row r="134" spans="1:13" x14ac:dyDescent="0.3">
      <c r="A134" s="262"/>
      <c r="B134" s="165"/>
      <c r="C134" s="165"/>
      <c r="D134" s="165"/>
      <c r="E134" s="165"/>
      <c r="F134" s="165"/>
      <c r="G134" s="165"/>
      <c r="H134" s="165"/>
      <c r="I134" s="165"/>
      <c r="J134" s="165"/>
      <c r="K134" s="165"/>
      <c r="L134" s="165"/>
      <c r="M134" s="165"/>
    </row>
    <row r="135" spans="1:13" x14ac:dyDescent="0.3">
      <c r="A135" s="262"/>
      <c r="B135" s="165"/>
      <c r="C135" s="165"/>
      <c r="D135" s="165"/>
      <c r="E135" s="165"/>
      <c r="F135" s="165"/>
      <c r="G135" s="165"/>
      <c r="H135" s="165"/>
      <c r="I135" s="165"/>
      <c r="J135" s="165"/>
      <c r="K135" s="165"/>
      <c r="L135" s="165"/>
      <c r="M135" s="165"/>
    </row>
    <row r="136" spans="1:13" x14ac:dyDescent="0.3">
      <c r="A136" s="262"/>
      <c r="B136" s="165"/>
      <c r="C136" s="165"/>
      <c r="D136" s="165"/>
      <c r="E136" s="165"/>
      <c r="F136" s="165"/>
      <c r="G136" s="165"/>
      <c r="H136" s="165"/>
      <c r="I136" s="165"/>
      <c r="J136" s="165"/>
      <c r="K136" s="165"/>
      <c r="L136" s="165"/>
      <c r="M136" s="165"/>
    </row>
    <row r="137" spans="1:13" x14ac:dyDescent="0.3">
      <c r="A137" s="262"/>
      <c r="B137" s="165"/>
      <c r="C137" s="165"/>
      <c r="D137" s="165"/>
      <c r="E137" s="165"/>
      <c r="F137" s="165"/>
      <c r="G137" s="165"/>
      <c r="H137" s="165"/>
      <c r="I137" s="165"/>
      <c r="J137" s="165"/>
      <c r="K137" s="165"/>
      <c r="L137" s="165"/>
      <c r="M137" s="165"/>
    </row>
    <row r="138" spans="1:13" x14ac:dyDescent="0.3">
      <c r="A138" s="262"/>
      <c r="B138" s="165"/>
      <c r="C138" s="165"/>
      <c r="D138" s="165"/>
      <c r="E138" s="165"/>
      <c r="F138" s="165"/>
      <c r="G138" s="165"/>
      <c r="H138" s="165"/>
      <c r="I138" s="165"/>
      <c r="J138" s="165"/>
      <c r="K138" s="165"/>
      <c r="L138" s="165"/>
      <c r="M138" s="165"/>
    </row>
    <row r="139" spans="1:13" x14ac:dyDescent="0.3">
      <c r="A139" s="262"/>
      <c r="B139" s="165"/>
      <c r="C139" s="165"/>
      <c r="D139" s="165"/>
      <c r="E139" s="165"/>
      <c r="F139" s="165"/>
      <c r="G139" s="165"/>
      <c r="H139" s="165"/>
      <c r="I139" s="165"/>
      <c r="J139" s="165"/>
      <c r="K139" s="165"/>
      <c r="L139" s="165"/>
      <c r="M139" s="165"/>
    </row>
    <row r="140" spans="1:13" x14ac:dyDescent="0.3">
      <c r="A140" s="262"/>
      <c r="B140" s="165"/>
      <c r="C140" s="165"/>
      <c r="D140" s="165"/>
      <c r="E140" s="165"/>
      <c r="F140" s="165"/>
      <c r="G140" s="165"/>
      <c r="H140" s="165"/>
      <c r="I140" s="165"/>
      <c r="J140" s="165"/>
      <c r="K140" s="165"/>
      <c r="L140" s="165"/>
      <c r="M140" s="165"/>
    </row>
    <row r="141" spans="1:13" x14ac:dyDescent="0.3">
      <c r="A141" s="262"/>
      <c r="B141" s="165"/>
      <c r="C141" s="165"/>
      <c r="D141" s="165"/>
      <c r="E141" s="165"/>
      <c r="F141" s="165"/>
      <c r="G141" s="165"/>
      <c r="H141" s="165"/>
      <c r="I141" s="165"/>
      <c r="J141" s="165"/>
      <c r="K141" s="165"/>
      <c r="L141" s="165"/>
      <c r="M141" s="165"/>
    </row>
    <row r="142" spans="1:13" x14ac:dyDescent="0.3">
      <c r="A142" s="262"/>
      <c r="B142" s="165"/>
      <c r="C142" s="165"/>
      <c r="D142" s="165"/>
      <c r="E142" s="165"/>
      <c r="F142" s="165"/>
      <c r="G142" s="165"/>
      <c r="H142" s="165"/>
      <c r="I142" s="165"/>
      <c r="J142" s="165"/>
      <c r="K142" s="165"/>
      <c r="L142" s="165"/>
      <c r="M142" s="165"/>
    </row>
    <row r="143" spans="1:13" x14ac:dyDescent="0.3">
      <c r="A143" s="262"/>
      <c r="B143" s="165"/>
      <c r="C143" s="165"/>
      <c r="D143" s="165"/>
      <c r="E143" s="165"/>
      <c r="F143" s="165"/>
      <c r="G143" s="165"/>
      <c r="H143" s="165"/>
      <c r="I143" s="165"/>
      <c r="J143" s="165"/>
      <c r="K143" s="165"/>
      <c r="L143" s="165"/>
      <c r="M143" s="165"/>
    </row>
    <row r="144" spans="1:13" x14ac:dyDescent="0.3">
      <c r="A144" s="262"/>
      <c r="B144" s="165"/>
      <c r="C144" s="165"/>
      <c r="D144" s="165"/>
      <c r="E144" s="165"/>
      <c r="F144" s="165"/>
      <c r="G144" s="165"/>
      <c r="H144" s="165"/>
      <c r="I144" s="165"/>
      <c r="J144" s="165"/>
      <c r="K144" s="165"/>
      <c r="L144" s="165"/>
      <c r="M144" s="165"/>
    </row>
    <row r="145" spans="1:13" x14ac:dyDescent="0.3">
      <c r="A145" s="262"/>
      <c r="B145" s="165"/>
      <c r="C145" s="165"/>
      <c r="D145" s="165"/>
      <c r="E145" s="165"/>
      <c r="F145" s="165"/>
      <c r="G145" s="165"/>
      <c r="H145" s="165"/>
      <c r="I145" s="165"/>
      <c r="J145" s="165"/>
      <c r="K145" s="165"/>
      <c r="L145" s="165"/>
      <c r="M145" s="165"/>
    </row>
    <row r="146" spans="1:13" x14ac:dyDescent="0.3">
      <c r="A146" s="262"/>
      <c r="B146" s="165"/>
      <c r="C146" s="165"/>
      <c r="D146" s="165"/>
      <c r="E146" s="165"/>
      <c r="F146" s="165"/>
      <c r="G146" s="165"/>
      <c r="H146" s="165"/>
      <c r="I146" s="165"/>
      <c r="J146" s="165"/>
      <c r="K146" s="165"/>
      <c r="L146" s="165"/>
      <c r="M146" s="165"/>
    </row>
    <row r="147" spans="1:13" x14ac:dyDescent="0.3">
      <c r="A147" s="262"/>
      <c r="B147" s="165"/>
      <c r="C147" s="165"/>
      <c r="D147" s="165"/>
      <c r="E147" s="165"/>
      <c r="F147" s="165"/>
      <c r="G147" s="165"/>
      <c r="H147" s="165"/>
      <c r="I147" s="165"/>
      <c r="J147" s="165"/>
      <c r="K147" s="165"/>
      <c r="L147" s="165"/>
      <c r="M147" s="165"/>
    </row>
    <row r="148" spans="1:13" x14ac:dyDescent="0.3">
      <c r="A148" s="262"/>
      <c r="B148" s="165"/>
      <c r="C148" s="165"/>
      <c r="D148" s="165"/>
      <c r="E148" s="165"/>
      <c r="F148" s="165"/>
      <c r="G148" s="165"/>
      <c r="H148" s="165"/>
      <c r="I148" s="165"/>
      <c r="J148" s="165"/>
      <c r="K148" s="165"/>
      <c r="L148" s="165"/>
      <c r="M148" s="165"/>
    </row>
    <row r="149" spans="1:13" x14ac:dyDescent="0.3">
      <c r="A149" s="262"/>
      <c r="B149" s="165"/>
      <c r="C149" s="165"/>
      <c r="D149" s="165"/>
      <c r="E149" s="165"/>
      <c r="F149" s="165"/>
      <c r="G149" s="165"/>
      <c r="H149" s="165"/>
      <c r="I149" s="165"/>
      <c r="J149" s="165"/>
      <c r="K149" s="165"/>
      <c r="L149" s="165"/>
      <c r="M149" s="165"/>
    </row>
    <row r="150" spans="1:13" x14ac:dyDescent="0.3">
      <c r="A150" s="262"/>
      <c r="B150" s="165"/>
      <c r="C150" s="165"/>
      <c r="D150" s="165"/>
      <c r="E150" s="165"/>
      <c r="F150" s="165"/>
      <c r="G150" s="165"/>
      <c r="H150" s="165"/>
      <c r="I150" s="165"/>
      <c r="J150" s="165"/>
      <c r="K150" s="165"/>
      <c r="L150" s="165"/>
      <c r="M150" s="165"/>
    </row>
    <row r="151" spans="1:13" x14ac:dyDescent="0.3">
      <c r="A151" s="262"/>
      <c r="B151" s="165"/>
      <c r="C151" s="165"/>
      <c r="D151" s="165"/>
      <c r="E151" s="165"/>
      <c r="F151" s="165"/>
      <c r="G151" s="165"/>
      <c r="H151" s="165"/>
      <c r="I151" s="165"/>
      <c r="J151" s="165"/>
      <c r="K151" s="165"/>
      <c r="L151" s="165"/>
      <c r="M151" s="165"/>
    </row>
    <row r="152" spans="1:13" x14ac:dyDescent="0.3">
      <c r="A152" s="262"/>
      <c r="B152" s="165"/>
      <c r="C152" s="165"/>
      <c r="D152" s="165"/>
      <c r="E152" s="165"/>
      <c r="F152" s="165"/>
      <c r="G152" s="165"/>
      <c r="H152" s="165"/>
      <c r="I152" s="165"/>
      <c r="J152" s="165"/>
      <c r="K152" s="165"/>
      <c r="L152" s="165"/>
      <c r="M152" s="165"/>
    </row>
    <row r="153" spans="1:13" x14ac:dyDescent="0.3">
      <c r="A153" s="262"/>
      <c r="B153" s="165"/>
      <c r="C153" s="165"/>
      <c r="D153" s="165"/>
      <c r="E153" s="165"/>
      <c r="F153" s="165"/>
      <c r="G153" s="165"/>
      <c r="H153" s="165"/>
      <c r="I153" s="165"/>
      <c r="J153" s="165"/>
      <c r="K153" s="165"/>
      <c r="L153" s="165"/>
      <c r="M153" s="165"/>
    </row>
    <row r="154" spans="1:13" x14ac:dyDescent="0.3">
      <c r="A154" s="262"/>
      <c r="B154" s="165"/>
      <c r="C154" s="165"/>
      <c r="D154" s="165"/>
      <c r="E154" s="165"/>
      <c r="F154" s="165"/>
      <c r="G154" s="165"/>
      <c r="H154" s="165"/>
      <c r="I154" s="165"/>
      <c r="J154" s="165"/>
      <c r="K154" s="165"/>
      <c r="L154" s="165"/>
      <c r="M154" s="165"/>
    </row>
    <row r="155" spans="1:13" x14ac:dyDescent="0.3">
      <c r="A155" s="262"/>
      <c r="B155" s="165"/>
      <c r="C155" s="165"/>
      <c r="D155" s="165"/>
      <c r="E155" s="165"/>
      <c r="F155" s="165"/>
      <c r="G155" s="165"/>
      <c r="H155" s="165"/>
      <c r="I155" s="165"/>
      <c r="J155" s="165"/>
      <c r="K155" s="165"/>
      <c r="L155" s="165"/>
      <c r="M155" s="165"/>
    </row>
    <row r="156" spans="1:13" x14ac:dyDescent="0.3">
      <c r="A156" s="262"/>
      <c r="B156" s="165"/>
      <c r="C156" s="165"/>
      <c r="D156" s="165"/>
      <c r="E156" s="165"/>
      <c r="F156" s="165"/>
      <c r="G156" s="165"/>
      <c r="H156" s="165"/>
      <c r="I156" s="165"/>
      <c r="J156" s="165"/>
      <c r="K156" s="165"/>
      <c r="L156" s="165"/>
      <c r="M156" s="165"/>
    </row>
    <row r="157" spans="1:13" x14ac:dyDescent="0.3">
      <c r="A157" s="262"/>
      <c r="B157" s="165"/>
      <c r="C157" s="165"/>
      <c r="D157" s="165"/>
      <c r="E157" s="165"/>
      <c r="F157" s="165"/>
      <c r="G157" s="165"/>
      <c r="H157" s="165"/>
      <c r="I157" s="165"/>
      <c r="J157" s="165"/>
      <c r="K157" s="165"/>
      <c r="L157" s="165"/>
      <c r="M157" s="165"/>
    </row>
    <row r="158" spans="1:13" x14ac:dyDescent="0.3">
      <c r="A158" s="262"/>
      <c r="B158" s="165"/>
      <c r="C158" s="165"/>
      <c r="D158" s="165"/>
      <c r="E158" s="165"/>
      <c r="F158" s="165"/>
      <c r="G158" s="165"/>
      <c r="H158" s="165"/>
      <c r="I158" s="165"/>
      <c r="J158" s="165"/>
      <c r="K158" s="165"/>
      <c r="L158" s="165"/>
      <c r="M158" s="165"/>
    </row>
    <row r="159" spans="1:13" x14ac:dyDescent="0.3">
      <c r="A159" s="262"/>
      <c r="B159" s="165"/>
      <c r="C159" s="165"/>
      <c r="D159" s="165"/>
      <c r="E159" s="165"/>
      <c r="F159" s="165"/>
      <c r="G159" s="165"/>
      <c r="H159" s="165"/>
      <c r="I159" s="165"/>
      <c r="J159" s="165"/>
      <c r="K159" s="165"/>
      <c r="L159" s="165"/>
      <c r="M159" s="165"/>
    </row>
    <row r="160" spans="1:13" x14ac:dyDescent="0.3">
      <c r="A160" s="262"/>
      <c r="B160" s="165"/>
      <c r="C160" s="165"/>
      <c r="D160" s="165"/>
      <c r="E160" s="165"/>
      <c r="F160" s="165"/>
      <c r="G160" s="165"/>
      <c r="H160" s="165"/>
      <c r="I160" s="165"/>
      <c r="J160" s="165"/>
      <c r="K160" s="165"/>
      <c r="L160" s="165"/>
      <c r="M160" s="165"/>
    </row>
    <row r="161" spans="1:13" x14ac:dyDescent="0.3">
      <c r="A161" s="262"/>
      <c r="B161" s="165"/>
      <c r="C161" s="165"/>
      <c r="D161" s="165"/>
      <c r="E161" s="165"/>
      <c r="F161" s="165"/>
      <c r="G161" s="165"/>
      <c r="H161" s="165"/>
      <c r="I161" s="165"/>
      <c r="J161" s="165"/>
      <c r="K161" s="165"/>
      <c r="L161" s="165"/>
      <c r="M161" s="165"/>
    </row>
    <row r="162" spans="1:13" x14ac:dyDescent="0.3">
      <c r="A162" s="262"/>
      <c r="B162" s="165"/>
      <c r="C162" s="165"/>
      <c r="D162" s="165"/>
      <c r="E162" s="165"/>
      <c r="F162" s="165"/>
      <c r="G162" s="165"/>
      <c r="H162" s="165"/>
      <c r="I162" s="165"/>
      <c r="J162" s="165"/>
      <c r="K162" s="165"/>
      <c r="L162" s="165"/>
      <c r="M162" s="165"/>
    </row>
    <row r="163" spans="1:13" x14ac:dyDescent="0.3">
      <c r="A163" s="262"/>
      <c r="B163" s="165"/>
      <c r="C163" s="165"/>
      <c r="D163" s="165"/>
      <c r="E163" s="165"/>
      <c r="F163" s="165"/>
      <c r="G163" s="165"/>
      <c r="H163" s="165"/>
      <c r="I163" s="165"/>
      <c r="J163" s="165"/>
      <c r="K163" s="165"/>
      <c r="L163" s="165"/>
      <c r="M163" s="165"/>
    </row>
    <row r="164" spans="1:13" x14ac:dyDescent="0.3">
      <c r="A164" s="262"/>
      <c r="B164" s="165"/>
      <c r="C164" s="165"/>
      <c r="D164" s="165"/>
      <c r="E164" s="165"/>
      <c r="F164" s="165"/>
      <c r="G164" s="165"/>
      <c r="H164" s="165"/>
      <c r="I164" s="165"/>
      <c r="J164" s="165"/>
      <c r="K164" s="165"/>
      <c r="L164" s="165"/>
      <c r="M164" s="165"/>
    </row>
    <row r="165" spans="1:13" x14ac:dyDescent="0.3">
      <c r="A165" s="262"/>
      <c r="B165" s="165"/>
      <c r="C165" s="165"/>
      <c r="D165" s="165"/>
      <c r="E165" s="165"/>
      <c r="F165" s="165"/>
      <c r="G165" s="165"/>
      <c r="H165" s="165"/>
      <c r="I165" s="165"/>
      <c r="J165" s="165"/>
      <c r="K165" s="165"/>
      <c r="L165" s="165"/>
      <c r="M165" s="165"/>
    </row>
    <row r="166" spans="1:13" x14ac:dyDescent="0.3">
      <c r="A166" s="262"/>
      <c r="B166" s="165"/>
      <c r="C166" s="165"/>
      <c r="D166" s="165"/>
      <c r="E166" s="165"/>
      <c r="F166" s="165"/>
      <c r="G166" s="165"/>
      <c r="H166" s="165"/>
      <c r="I166" s="165"/>
      <c r="J166" s="165"/>
      <c r="K166" s="165"/>
      <c r="L166" s="165"/>
      <c r="M166" s="165"/>
    </row>
  </sheetData>
  <mergeCells count="11">
    <mergeCell ref="A42:M42"/>
    <mergeCell ref="A46:M46"/>
    <mergeCell ref="A41:M41"/>
    <mergeCell ref="A40:M40"/>
    <mergeCell ref="A51:M51"/>
    <mergeCell ref="A43:M43"/>
    <mergeCell ref="A50:M50"/>
    <mergeCell ref="A47:M47"/>
    <mergeCell ref="A48:M48"/>
    <mergeCell ref="A44:M44"/>
    <mergeCell ref="A49:M49"/>
  </mergeCells>
  <phoneticPr fontId="8" type="noConversion"/>
  <conditionalFormatting sqref="A3:A4">
    <cfRule type="cellIs" dxfId="5" priority="6" stopIfTrue="1" operator="equal">
      <formula>"na"</formula>
    </cfRule>
  </conditionalFormatting>
  <conditionalFormatting sqref="O5:T8 B5:N19 A5:A38 O9:S19 B20:S27 B28:R38 T34:U38">
    <cfRule type="cellIs" dxfId="4" priority="5" stopIfTrue="1" operator="equal">
      <formula>"na"</formula>
    </cfRule>
  </conditionalFormatting>
  <conditionalFormatting sqref="T9:T33 S28:S38">
    <cfRule type="cellIs" dxfId="3" priority="4" stopIfTrue="1" operator="equal">
      <formula>"na"</formula>
    </cfRule>
  </conditionalFormatting>
  <conditionalFormatting sqref="U5:U32">
    <cfRule type="cellIs" dxfId="2" priority="3" stopIfTrue="1" operator="equal">
      <formula>"na"</formula>
    </cfRule>
  </conditionalFormatting>
  <conditionalFormatting sqref="U33:X33">
    <cfRule type="cellIs" dxfId="1" priority="2" stopIfTrue="1" operator="equal">
      <formula>"na"</formula>
    </cfRule>
  </conditionalFormatting>
  <conditionalFormatting sqref="V5:X32 V34:X38">
    <cfRule type="cellIs" dxfId="0" priority="1" stopIfTrue="1" operator="equal">
      <formula>"na"</formula>
    </cfRule>
  </conditionalFormatting>
  <hyperlinks>
    <hyperlink ref="A4" location="CONTENTS!A1" display="back to contents" xr:uid="{00000000-0004-0000-0900-000000000000}"/>
  </hyperlinks>
  <pageMargins left="0.75" right="0.75" top="1" bottom="1" header="0.5" footer="0.5"/>
  <pageSetup paperSize="9" orientation="portrait" r:id="rId1"/>
  <headerFooter alignWithMargins="0"/>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62"/>
  </sheetPr>
  <dimension ref="A1:EJ746"/>
  <sheetViews>
    <sheetView zoomScale="85" workbookViewId="0">
      <pane xSplit="3" ySplit="5" topLeftCell="D685" activePane="bottomRight" state="frozen"/>
      <selection activeCell="G31" sqref="G31"/>
      <selection pane="topRight" activeCell="G31" sqref="G31"/>
      <selection pane="bottomLeft" activeCell="G31" sqref="G31"/>
      <selection pane="bottomRight" activeCell="J728" sqref="J728"/>
    </sheetView>
  </sheetViews>
  <sheetFormatPr defaultColWidth="9.28515625" defaultRowHeight="10.199999999999999" x14ac:dyDescent="0.2"/>
  <cols>
    <col min="1" max="1" width="27.42578125" style="8" customWidth="1"/>
    <col min="2" max="2" width="10.7109375" style="5" customWidth="1"/>
    <col min="3" max="3" width="20.7109375" style="8" customWidth="1"/>
    <col min="4" max="4" width="14.140625" style="8" customWidth="1"/>
    <col min="5" max="25" width="14.140625" style="3" customWidth="1"/>
    <col min="26" max="26" width="13.7109375" style="3" customWidth="1"/>
    <col min="27" max="27" width="13.7109375" style="39" customWidth="1"/>
    <col min="28" max="28" width="15.42578125" style="5" customWidth="1"/>
    <col min="29" max="30" width="13.7109375" style="3" customWidth="1"/>
    <col min="31" max="35" width="13.140625" style="5" customWidth="1"/>
    <col min="36" max="36" width="64.42578125" style="62" customWidth="1"/>
    <col min="37" max="38" width="22.42578125" style="9" customWidth="1"/>
    <col min="39" max="39" width="12.7109375" style="6" customWidth="1"/>
    <col min="40" max="40" width="12.7109375" style="3" customWidth="1"/>
    <col min="41" max="41" width="12.7109375" style="6" customWidth="1"/>
    <col min="42" max="16384" width="9.28515625" style="3"/>
  </cols>
  <sheetData>
    <row r="1" spans="1:54" x14ac:dyDescent="0.2">
      <c r="A1" s="10">
        <v>1</v>
      </c>
      <c r="B1" s="51">
        <v>2</v>
      </c>
      <c r="C1" s="10">
        <v>3</v>
      </c>
      <c r="D1" s="10">
        <v>4</v>
      </c>
      <c r="E1" s="10">
        <v>5</v>
      </c>
      <c r="F1" s="51">
        <v>6</v>
      </c>
      <c r="G1" s="10">
        <v>7</v>
      </c>
      <c r="H1" s="10">
        <v>8</v>
      </c>
      <c r="I1" s="10">
        <v>9</v>
      </c>
      <c r="J1" s="51">
        <v>10</v>
      </c>
      <c r="K1" s="10">
        <v>11</v>
      </c>
      <c r="L1" s="10">
        <v>12</v>
      </c>
      <c r="M1" s="10">
        <v>13</v>
      </c>
      <c r="N1" s="51">
        <v>14</v>
      </c>
      <c r="O1" s="10">
        <v>15</v>
      </c>
      <c r="P1" s="10">
        <v>16</v>
      </c>
      <c r="Q1" s="10">
        <v>17</v>
      </c>
      <c r="R1" s="51">
        <v>18</v>
      </c>
      <c r="S1" s="10">
        <v>19</v>
      </c>
      <c r="T1" s="10">
        <v>20</v>
      </c>
      <c r="U1" s="10">
        <v>21</v>
      </c>
      <c r="V1" s="51">
        <v>22</v>
      </c>
      <c r="W1" s="10">
        <v>23</v>
      </c>
      <c r="X1" s="10">
        <v>24</v>
      </c>
      <c r="Y1" s="10">
        <v>25</v>
      </c>
      <c r="Z1" s="51">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row>
    <row r="2" spans="1:54" x14ac:dyDescent="0.2">
      <c r="A2" s="10"/>
      <c r="B2" s="51"/>
      <c r="C2" s="10"/>
      <c r="D2" s="10"/>
      <c r="E2" s="1"/>
      <c r="F2" s="1"/>
      <c r="G2" s="1"/>
      <c r="H2" s="1"/>
      <c r="I2" s="1"/>
      <c r="J2" s="1"/>
      <c r="K2" s="1"/>
      <c r="L2" s="1"/>
      <c r="M2" s="1"/>
      <c r="N2" s="1"/>
      <c r="O2" s="1"/>
      <c r="P2" s="1"/>
      <c r="Q2" s="1"/>
      <c r="R2" s="1"/>
      <c r="S2" s="1"/>
      <c r="T2" s="1"/>
      <c r="U2" s="1"/>
      <c r="V2" s="1"/>
      <c r="W2" s="1"/>
      <c r="X2" s="1"/>
      <c r="Y2" s="1"/>
      <c r="Z2" s="1"/>
      <c r="AB2" s="43"/>
      <c r="AC2" s="1"/>
      <c r="AD2" s="1"/>
      <c r="AE2" s="10"/>
      <c r="AF2" s="43"/>
      <c r="AG2" s="43"/>
      <c r="AH2" s="43"/>
      <c r="AI2" s="43"/>
      <c r="AK2" s="45"/>
      <c r="AL2" s="45"/>
      <c r="AM2" s="69" t="s">
        <v>172</v>
      </c>
      <c r="AN2" s="70"/>
      <c r="AO2" s="69"/>
    </row>
    <row r="3" spans="1:54" x14ac:dyDescent="0.2">
      <c r="A3" s="11"/>
      <c r="B3" s="44"/>
      <c r="C3" s="11"/>
      <c r="D3" s="11"/>
      <c r="E3" s="11"/>
      <c r="F3" s="11"/>
      <c r="G3" s="11"/>
      <c r="H3" s="11"/>
      <c r="I3" s="11"/>
      <c r="J3" s="11"/>
      <c r="K3" s="11"/>
      <c r="L3" s="11"/>
      <c r="M3" s="11"/>
      <c r="N3" s="11"/>
      <c r="O3" s="11"/>
      <c r="P3" s="11"/>
      <c r="Q3" s="11"/>
      <c r="R3" s="11"/>
      <c r="S3" s="11"/>
      <c r="T3" s="11"/>
      <c r="U3" s="11"/>
      <c r="V3" s="11"/>
      <c r="W3" s="11"/>
      <c r="X3" s="11"/>
      <c r="Y3" s="11"/>
      <c r="Z3" s="11"/>
      <c r="AA3" s="40"/>
      <c r="AB3" s="44"/>
      <c r="AC3" s="11"/>
      <c r="AD3" s="11"/>
      <c r="AE3" s="44"/>
      <c r="AF3" s="44"/>
      <c r="AG3" s="44"/>
      <c r="AH3" s="44"/>
      <c r="AI3" s="44"/>
      <c r="AJ3" s="63"/>
      <c r="AK3" s="46"/>
      <c r="AL3" s="46"/>
      <c r="AM3" s="11"/>
      <c r="AN3" s="11"/>
      <c r="AO3" s="11"/>
    </row>
    <row r="4" spans="1:54" s="16" customFormat="1" x14ac:dyDescent="0.2">
      <c r="A4" s="12"/>
      <c r="B4" s="49"/>
      <c r="C4" s="23"/>
      <c r="D4" s="297" t="s">
        <v>55</v>
      </c>
      <c r="E4" s="294" t="s">
        <v>45</v>
      </c>
      <c r="F4" s="295"/>
      <c r="G4" s="296"/>
      <c r="H4" s="294" t="s">
        <v>46</v>
      </c>
      <c r="I4" s="295"/>
      <c r="J4" s="296"/>
      <c r="K4" s="294" t="s">
        <v>47</v>
      </c>
      <c r="L4" s="295"/>
      <c r="M4" s="296"/>
      <c r="N4" s="294" t="s">
        <v>48</v>
      </c>
      <c r="O4" s="295"/>
      <c r="P4" s="296"/>
      <c r="Q4" s="294" t="s">
        <v>49</v>
      </c>
      <c r="R4" s="295"/>
      <c r="S4" s="296"/>
      <c r="T4" s="294" t="s">
        <v>50</v>
      </c>
      <c r="U4" s="295"/>
      <c r="V4" s="296"/>
      <c r="W4" s="294" t="s">
        <v>51</v>
      </c>
      <c r="X4" s="295"/>
      <c r="Y4" s="296"/>
      <c r="Z4" s="294" t="s">
        <v>96</v>
      </c>
      <c r="AA4" s="295"/>
      <c r="AB4" s="296"/>
      <c r="AC4" s="294" t="s">
        <v>97</v>
      </c>
      <c r="AD4" s="295"/>
      <c r="AE4" s="296"/>
      <c r="AF4" s="292" t="s">
        <v>269</v>
      </c>
      <c r="AG4" s="293"/>
      <c r="AH4" s="293"/>
      <c r="AI4" s="293"/>
      <c r="AJ4" s="13"/>
      <c r="AK4" s="47"/>
      <c r="AL4" s="47"/>
      <c r="AM4" s="14"/>
      <c r="AN4" s="15"/>
      <c r="AO4" s="14"/>
    </row>
    <row r="5" spans="1:54" s="20" customFormat="1" ht="71.400000000000006" x14ac:dyDescent="0.2">
      <c r="A5" s="12" t="s">
        <v>52</v>
      </c>
      <c r="B5" s="50" t="s">
        <v>53</v>
      </c>
      <c r="C5" s="24" t="s">
        <v>54</v>
      </c>
      <c r="D5" s="298"/>
      <c r="E5" s="17" t="s">
        <v>1</v>
      </c>
      <c r="F5" s="17" t="s">
        <v>2</v>
      </c>
      <c r="G5" s="26" t="s">
        <v>0</v>
      </c>
      <c r="H5" s="17" t="s">
        <v>1</v>
      </c>
      <c r="I5" s="17" t="s">
        <v>2</v>
      </c>
      <c r="J5" s="26" t="s">
        <v>0</v>
      </c>
      <c r="K5" s="17" t="s">
        <v>1</v>
      </c>
      <c r="L5" s="17" t="s">
        <v>2</v>
      </c>
      <c r="M5" s="26" t="s">
        <v>0</v>
      </c>
      <c r="N5" s="17" t="s">
        <v>1</v>
      </c>
      <c r="O5" s="17" t="s">
        <v>2</v>
      </c>
      <c r="P5" s="26" t="s">
        <v>0</v>
      </c>
      <c r="Q5" s="17" t="s">
        <v>1</v>
      </c>
      <c r="R5" s="17" t="s">
        <v>2</v>
      </c>
      <c r="S5" s="26" t="s">
        <v>0</v>
      </c>
      <c r="T5" s="17" t="s">
        <v>1</v>
      </c>
      <c r="U5" s="17" t="s">
        <v>2</v>
      </c>
      <c r="V5" s="26" t="s">
        <v>0</v>
      </c>
      <c r="W5" s="17" t="s">
        <v>1</v>
      </c>
      <c r="X5" s="17" t="s">
        <v>2</v>
      </c>
      <c r="Y5" s="26" t="s">
        <v>0</v>
      </c>
      <c r="Z5" s="37" t="s">
        <v>98</v>
      </c>
      <c r="AA5" s="41" t="s">
        <v>99</v>
      </c>
      <c r="AB5" s="38" t="s">
        <v>100</v>
      </c>
      <c r="AC5" s="37" t="s">
        <v>98</v>
      </c>
      <c r="AD5" s="37" t="s">
        <v>99</v>
      </c>
      <c r="AE5" s="38" t="s">
        <v>100</v>
      </c>
      <c r="AF5" s="91" t="s">
        <v>270</v>
      </c>
      <c r="AG5" s="91" t="s">
        <v>271</v>
      </c>
      <c r="AH5" s="91" t="s">
        <v>272</v>
      </c>
      <c r="AI5" s="91" t="s">
        <v>273</v>
      </c>
      <c r="AJ5" s="18" t="s">
        <v>85</v>
      </c>
      <c r="AK5" s="36" t="s">
        <v>120</v>
      </c>
      <c r="AL5" s="36"/>
      <c r="AM5" s="19"/>
      <c r="AO5" s="19"/>
      <c r="AP5" s="20" t="s">
        <v>213</v>
      </c>
    </row>
    <row r="6" spans="1:54" x14ac:dyDescent="0.2">
      <c r="A6" s="4" t="str">
        <f t="shared" ref="A6:A69" si="0">B6&amp;C6</f>
        <v>2001100 (Aberdeen City)</v>
      </c>
      <c r="B6" s="9">
        <v>2001</v>
      </c>
      <c r="C6" s="25" t="s">
        <v>56</v>
      </c>
      <c r="D6" s="21">
        <v>1</v>
      </c>
      <c r="E6" s="3">
        <v>3136</v>
      </c>
      <c r="F6" s="3">
        <v>4202</v>
      </c>
      <c r="G6" s="27">
        <v>7338</v>
      </c>
      <c r="J6" s="27">
        <v>2376</v>
      </c>
      <c r="M6" s="27"/>
      <c r="P6" s="27">
        <v>8244</v>
      </c>
      <c r="S6" s="27">
        <v>1010</v>
      </c>
      <c r="V6" s="27">
        <v>8971</v>
      </c>
      <c r="Y6" s="27"/>
      <c r="Z6" s="3">
        <v>2</v>
      </c>
      <c r="AA6" s="42"/>
      <c r="AC6" s="3">
        <v>2</v>
      </c>
      <c r="AD6" s="42"/>
      <c r="AF6" s="3" t="s">
        <v>292</v>
      </c>
      <c r="AJ6" s="2"/>
      <c r="AK6" s="48" t="str">
        <f t="shared" ref="AK6:AK69" si="1">IF(AND(Z6=2,AC6=2),"continuous",IF(AND(Z6=1,AC6=1),AA6,IF(AA6&lt;&gt;AD6,MAX(AA6,AD6),"")))</f>
        <v>continuous</v>
      </c>
      <c r="AL6" s="48" t="str">
        <f>IF(D6=1,"CHR operated",IF(D6="","RSL only","-"))</f>
        <v>CHR operated</v>
      </c>
      <c r="AM6" s="3">
        <f>T6-(E6+N6-H6-K6-Q6)</f>
        <v>-3136</v>
      </c>
      <c r="AN6" s="3">
        <f>U6-(F6+O6-I6-L6-R6)</f>
        <v>-4202</v>
      </c>
      <c r="AO6" s="3">
        <f>V6-(G6+P6-J6-M6-S6)</f>
        <v>-3225</v>
      </c>
    </row>
    <row r="7" spans="1:54" x14ac:dyDescent="0.2">
      <c r="A7" s="4" t="str">
        <f t="shared" si="0"/>
        <v>2001110 (Aberdeenshire)</v>
      </c>
      <c r="B7" s="9">
        <v>2001</v>
      </c>
      <c r="C7" s="25" t="s">
        <v>57</v>
      </c>
      <c r="D7" s="22">
        <v>0</v>
      </c>
      <c r="E7" s="3">
        <v>3695</v>
      </c>
      <c r="F7" s="3">
        <v>1584</v>
      </c>
      <c r="G7" s="28">
        <v>5279</v>
      </c>
      <c r="H7" s="3">
        <v>1090</v>
      </c>
      <c r="I7" s="3">
        <v>290</v>
      </c>
      <c r="J7" s="28">
        <v>1380</v>
      </c>
      <c r="K7" s="3">
        <v>241</v>
      </c>
      <c r="L7" s="3">
        <v>78</v>
      </c>
      <c r="M7" s="28">
        <v>319</v>
      </c>
      <c r="N7" s="3">
        <v>2787</v>
      </c>
      <c r="O7" s="3">
        <v>648</v>
      </c>
      <c r="P7" s="28">
        <v>3435</v>
      </c>
      <c r="Q7" s="3">
        <v>1723</v>
      </c>
      <c r="R7" s="3">
        <v>363</v>
      </c>
      <c r="S7" s="28">
        <v>2086</v>
      </c>
      <c r="T7" s="3">
        <v>3428</v>
      </c>
      <c r="U7" s="3">
        <v>1501</v>
      </c>
      <c r="V7" s="28">
        <v>4929</v>
      </c>
      <c r="W7" s="3">
        <v>0</v>
      </c>
      <c r="X7" s="3">
        <v>0</v>
      </c>
      <c r="Y7" s="28">
        <v>0</v>
      </c>
      <c r="Z7" s="3">
        <v>2</v>
      </c>
      <c r="AA7" s="42"/>
      <c r="AC7" s="3">
        <v>2</v>
      </c>
      <c r="AD7" s="42"/>
      <c r="AF7" s="3" t="s">
        <v>292</v>
      </c>
      <c r="AJ7" s="2"/>
      <c r="AK7" s="48" t="str">
        <f t="shared" si="1"/>
        <v>continuous</v>
      </c>
      <c r="AL7" s="48" t="str">
        <f t="shared" ref="AL7:AL70" si="2">IF(D7=1,"CHR operated",IF(D7="","RSL only","-"))</f>
        <v>-</v>
      </c>
      <c r="AM7" s="3">
        <f t="shared" ref="AM7:AM70" si="3">T7-(E7+N7-H7-K7-Q7)</f>
        <v>0</v>
      </c>
      <c r="AN7" s="3">
        <f t="shared" ref="AN7:AN70" si="4">U7-(F7+O7-I7-L7-R7)</f>
        <v>0</v>
      </c>
      <c r="AO7" s="3">
        <f t="shared" ref="AO7:AO70" si="5">V7-(G7+P7-J7-M7-S7)</f>
        <v>0</v>
      </c>
    </row>
    <row r="8" spans="1:54" x14ac:dyDescent="0.2">
      <c r="A8" s="4" t="str">
        <f t="shared" si="0"/>
        <v>2001120 (Angus)</v>
      </c>
      <c r="B8" s="9">
        <v>2001</v>
      </c>
      <c r="C8" s="25" t="s">
        <v>58</v>
      </c>
      <c r="D8" s="22">
        <v>0</v>
      </c>
      <c r="E8" s="3">
        <v>3350</v>
      </c>
      <c r="F8" s="3">
        <v>1352</v>
      </c>
      <c r="G8" s="28">
        <v>4702</v>
      </c>
      <c r="H8" s="3">
        <v>622</v>
      </c>
      <c r="I8" s="3">
        <v>408</v>
      </c>
      <c r="J8" s="28">
        <v>1030</v>
      </c>
      <c r="K8" s="3">
        <v>31</v>
      </c>
      <c r="L8" s="3">
        <v>14</v>
      </c>
      <c r="M8" s="28">
        <v>45</v>
      </c>
      <c r="N8" s="3">
        <v>2192</v>
      </c>
      <c r="O8" s="3">
        <v>782</v>
      </c>
      <c r="P8" s="28">
        <v>2974</v>
      </c>
      <c r="Q8" s="3">
        <v>1038</v>
      </c>
      <c r="R8" s="3">
        <v>372</v>
      </c>
      <c r="S8" s="28">
        <v>1410</v>
      </c>
      <c r="T8" s="3">
        <v>3851</v>
      </c>
      <c r="U8" s="3">
        <v>1340</v>
      </c>
      <c r="V8" s="28">
        <v>5191</v>
      </c>
      <c r="W8" s="3">
        <v>0</v>
      </c>
      <c r="X8" s="3">
        <v>0</v>
      </c>
      <c r="Y8" s="28">
        <v>0</v>
      </c>
      <c r="Z8" s="3">
        <v>1</v>
      </c>
      <c r="AA8" s="42">
        <v>36465</v>
      </c>
      <c r="AB8" s="5" t="s">
        <v>101</v>
      </c>
      <c r="AC8" s="3">
        <v>1</v>
      </c>
      <c r="AD8" s="42">
        <v>36465</v>
      </c>
      <c r="AE8" s="5" t="s">
        <v>101</v>
      </c>
      <c r="AF8" s="3" t="s">
        <v>292</v>
      </c>
      <c r="AJ8" s="2"/>
      <c r="AK8" s="48">
        <f t="shared" si="1"/>
        <v>36465</v>
      </c>
      <c r="AL8" s="48" t="str">
        <f t="shared" si="2"/>
        <v>-</v>
      </c>
      <c r="AM8" s="3">
        <f t="shared" si="3"/>
        <v>0</v>
      </c>
      <c r="AN8" s="3">
        <f t="shared" si="4"/>
        <v>0</v>
      </c>
      <c r="AO8" s="3">
        <f t="shared" si="5"/>
        <v>0</v>
      </c>
    </row>
    <row r="9" spans="1:54" x14ac:dyDescent="0.2">
      <c r="A9" s="4" t="str">
        <f t="shared" si="0"/>
        <v>2001130 (Argyll &amp; Bute)</v>
      </c>
      <c r="B9" s="9">
        <v>2001</v>
      </c>
      <c r="C9" s="25" t="s">
        <v>59</v>
      </c>
      <c r="D9" s="22">
        <v>0</v>
      </c>
      <c r="E9" s="3">
        <v>1713</v>
      </c>
      <c r="F9" s="3">
        <v>796</v>
      </c>
      <c r="G9" s="28">
        <v>2509</v>
      </c>
      <c r="H9" s="3">
        <v>576</v>
      </c>
      <c r="I9" s="3">
        <v>164</v>
      </c>
      <c r="J9" s="28">
        <v>740</v>
      </c>
      <c r="K9" s="3">
        <v>52</v>
      </c>
      <c r="L9" s="3">
        <v>24</v>
      </c>
      <c r="M9" s="28">
        <v>76</v>
      </c>
      <c r="N9" s="3">
        <v>1985</v>
      </c>
      <c r="O9" s="3">
        <v>432</v>
      </c>
      <c r="P9" s="28">
        <v>2417</v>
      </c>
      <c r="Q9" s="3">
        <v>1999</v>
      </c>
      <c r="R9" s="3">
        <v>517</v>
      </c>
      <c r="S9" s="28">
        <v>2516</v>
      </c>
      <c r="T9" s="3">
        <v>1071</v>
      </c>
      <c r="U9" s="3">
        <v>523</v>
      </c>
      <c r="V9" s="28">
        <v>1594</v>
      </c>
      <c r="W9" s="3">
        <v>130</v>
      </c>
      <c r="X9" s="3">
        <v>32</v>
      </c>
      <c r="Y9" s="28">
        <v>162</v>
      </c>
      <c r="Z9" s="3">
        <v>2</v>
      </c>
      <c r="AA9" s="42"/>
      <c r="AC9" s="3">
        <v>2</v>
      </c>
      <c r="AD9" s="42"/>
      <c r="AF9" s="3" t="s">
        <v>292</v>
      </c>
      <c r="AJ9" s="2"/>
      <c r="AK9" s="48" t="str">
        <f t="shared" si="1"/>
        <v>continuous</v>
      </c>
      <c r="AL9" s="48" t="str">
        <f t="shared" si="2"/>
        <v>-</v>
      </c>
      <c r="AM9" s="3">
        <f t="shared" si="3"/>
        <v>0</v>
      </c>
      <c r="AN9" s="3">
        <f t="shared" si="4"/>
        <v>0</v>
      </c>
      <c r="AO9" s="3">
        <f t="shared" si="5"/>
        <v>0</v>
      </c>
    </row>
    <row r="10" spans="1:54" x14ac:dyDescent="0.2">
      <c r="A10" s="4" t="str">
        <f t="shared" si="0"/>
        <v>2001150 (Clackmannanshire)</v>
      </c>
      <c r="B10" s="9">
        <v>2001</v>
      </c>
      <c r="C10" s="25" t="s">
        <v>60</v>
      </c>
      <c r="D10" s="22">
        <v>0</v>
      </c>
      <c r="E10" s="3">
        <v>1790</v>
      </c>
      <c r="F10" s="3">
        <v>1030</v>
      </c>
      <c r="G10" s="28">
        <v>2820</v>
      </c>
      <c r="H10" s="3">
        <v>467</v>
      </c>
      <c r="I10" s="3">
        <v>138</v>
      </c>
      <c r="J10" s="28">
        <v>605</v>
      </c>
      <c r="K10" s="3">
        <v>26</v>
      </c>
      <c r="L10" s="3">
        <v>8</v>
      </c>
      <c r="M10" s="28">
        <v>34</v>
      </c>
      <c r="N10" s="3">
        <v>374</v>
      </c>
      <c r="O10" s="3">
        <v>215</v>
      </c>
      <c r="P10" s="28">
        <v>589</v>
      </c>
      <c r="Q10" s="33">
        <v>73</v>
      </c>
      <c r="R10" s="33">
        <v>94</v>
      </c>
      <c r="S10" s="28">
        <v>167</v>
      </c>
      <c r="T10" s="3">
        <v>1598</v>
      </c>
      <c r="U10" s="3">
        <v>1005</v>
      </c>
      <c r="V10" s="28">
        <v>2603</v>
      </c>
      <c r="W10" s="3">
        <v>874</v>
      </c>
      <c r="X10" s="3">
        <v>417</v>
      </c>
      <c r="Y10" s="28">
        <v>1291</v>
      </c>
      <c r="Z10" s="3">
        <v>1</v>
      </c>
      <c r="AA10" s="42">
        <v>36100</v>
      </c>
      <c r="AC10" s="3">
        <v>1</v>
      </c>
      <c r="AD10" s="42">
        <v>36100</v>
      </c>
      <c r="AF10" s="3" t="s">
        <v>292</v>
      </c>
      <c r="AJ10" s="2" t="s">
        <v>92</v>
      </c>
      <c r="AK10" s="48">
        <f t="shared" si="1"/>
        <v>36100</v>
      </c>
      <c r="AL10" s="48" t="str">
        <f t="shared" si="2"/>
        <v>-</v>
      </c>
      <c r="AM10" s="3">
        <f t="shared" si="3"/>
        <v>0</v>
      </c>
      <c r="AN10" s="3">
        <f t="shared" si="4"/>
        <v>0</v>
      </c>
      <c r="AO10" s="3">
        <f t="shared" si="5"/>
        <v>0</v>
      </c>
    </row>
    <row r="11" spans="1:54" x14ac:dyDescent="0.2">
      <c r="A11" s="4" t="str">
        <f t="shared" si="0"/>
        <v>2001170 (Dumfries &amp; Galloway)</v>
      </c>
      <c r="B11" s="9">
        <v>2001</v>
      </c>
      <c r="C11" s="25" t="s">
        <v>61</v>
      </c>
      <c r="D11" s="22">
        <v>0</v>
      </c>
      <c r="E11" s="3">
        <v>3209</v>
      </c>
      <c r="F11" s="3">
        <v>1301</v>
      </c>
      <c r="G11" s="28">
        <v>4510</v>
      </c>
      <c r="H11" s="3">
        <v>626</v>
      </c>
      <c r="I11" s="3">
        <v>354</v>
      </c>
      <c r="J11" s="28">
        <v>980</v>
      </c>
      <c r="K11" s="3">
        <v>141</v>
      </c>
      <c r="L11" s="3">
        <v>35</v>
      </c>
      <c r="M11" s="28">
        <v>176</v>
      </c>
      <c r="N11" s="3">
        <v>1633</v>
      </c>
      <c r="O11" s="3">
        <v>701</v>
      </c>
      <c r="P11" s="28">
        <v>2334</v>
      </c>
      <c r="Q11" s="3">
        <v>668</v>
      </c>
      <c r="R11" s="3">
        <v>270</v>
      </c>
      <c r="S11" s="28">
        <v>938</v>
      </c>
      <c r="T11" s="3">
        <v>3407</v>
      </c>
      <c r="U11" s="3">
        <v>1343</v>
      </c>
      <c r="V11" s="28">
        <v>4750</v>
      </c>
      <c r="W11" s="3">
        <v>30</v>
      </c>
      <c r="X11" s="3">
        <v>23</v>
      </c>
      <c r="Y11" s="28">
        <v>53</v>
      </c>
      <c r="Z11" s="3">
        <v>2</v>
      </c>
      <c r="AA11" s="42"/>
      <c r="AC11" s="3">
        <v>2</v>
      </c>
      <c r="AD11" s="42"/>
      <c r="AF11" s="3" t="s">
        <v>292</v>
      </c>
      <c r="AJ11" s="2"/>
      <c r="AK11" s="48" t="str">
        <f t="shared" si="1"/>
        <v>continuous</v>
      </c>
      <c r="AL11" s="48" t="str">
        <f t="shared" si="2"/>
        <v>-</v>
      </c>
      <c r="AM11" s="3">
        <f t="shared" si="3"/>
        <v>0</v>
      </c>
      <c r="AN11" s="3">
        <f t="shared" si="4"/>
        <v>0</v>
      </c>
      <c r="AO11" s="3">
        <f t="shared" si="5"/>
        <v>0</v>
      </c>
    </row>
    <row r="12" spans="1:54" x14ac:dyDescent="0.2">
      <c r="A12" s="4" t="str">
        <f t="shared" si="0"/>
        <v>2001180 (Dundee City)</v>
      </c>
      <c r="B12" s="9">
        <v>2001</v>
      </c>
      <c r="C12" s="25" t="s">
        <v>62</v>
      </c>
      <c r="D12" s="22">
        <v>0</v>
      </c>
      <c r="E12" s="3">
        <v>3100</v>
      </c>
      <c r="F12" s="3">
        <v>2108</v>
      </c>
      <c r="G12" s="28">
        <v>5208</v>
      </c>
      <c r="H12" s="3">
        <v>1603</v>
      </c>
      <c r="I12" s="3">
        <v>854</v>
      </c>
      <c r="J12" s="28">
        <v>2457</v>
      </c>
      <c r="K12" s="3">
        <v>25</v>
      </c>
      <c r="L12" s="3">
        <v>45</v>
      </c>
      <c r="M12" s="28">
        <v>70</v>
      </c>
      <c r="N12" s="3">
        <v>4294</v>
      </c>
      <c r="O12" s="3">
        <v>1725</v>
      </c>
      <c r="P12" s="28">
        <v>6019</v>
      </c>
      <c r="Q12" s="3">
        <v>2718</v>
      </c>
      <c r="R12" s="3">
        <v>1111</v>
      </c>
      <c r="S12" s="28">
        <v>3829</v>
      </c>
      <c r="T12" s="3">
        <v>3048</v>
      </c>
      <c r="U12" s="3">
        <v>1823</v>
      </c>
      <c r="V12" s="28">
        <v>4871</v>
      </c>
      <c r="Y12" s="28">
        <v>2717</v>
      </c>
      <c r="Z12" s="3">
        <v>2</v>
      </c>
      <c r="AA12" s="42"/>
      <c r="AC12" s="3">
        <v>2</v>
      </c>
      <c r="AD12" s="42"/>
      <c r="AF12" s="3" t="s">
        <v>292</v>
      </c>
      <c r="AJ12" s="2"/>
      <c r="AK12" s="48" t="str">
        <f t="shared" si="1"/>
        <v>continuous</v>
      </c>
      <c r="AL12" s="48" t="str">
        <f t="shared" si="2"/>
        <v>-</v>
      </c>
      <c r="AM12" s="3">
        <f t="shared" si="3"/>
        <v>0</v>
      </c>
      <c r="AN12" s="3">
        <f t="shared" si="4"/>
        <v>0</v>
      </c>
      <c r="AO12" s="3">
        <f t="shared" si="5"/>
        <v>0</v>
      </c>
    </row>
    <row r="13" spans="1:54" x14ac:dyDescent="0.2">
      <c r="A13" s="4" t="str">
        <f t="shared" si="0"/>
        <v>2001190 (East Ayrshire)</v>
      </c>
      <c r="B13" s="9">
        <v>2001</v>
      </c>
      <c r="C13" s="25" t="s">
        <v>63</v>
      </c>
      <c r="D13" s="22">
        <v>0</v>
      </c>
      <c r="G13" s="28">
        <v>4500</v>
      </c>
      <c r="J13" s="28">
        <v>1638</v>
      </c>
      <c r="M13" s="28"/>
      <c r="P13" s="28">
        <v>864</v>
      </c>
      <c r="S13" s="28">
        <v>883</v>
      </c>
      <c r="V13" s="28">
        <v>2843</v>
      </c>
      <c r="Y13" s="28">
        <v>300</v>
      </c>
      <c r="Z13" s="3">
        <v>1</v>
      </c>
      <c r="AA13" s="42">
        <v>36647</v>
      </c>
      <c r="AB13" s="5" t="s">
        <v>102</v>
      </c>
      <c r="AD13" s="42"/>
      <c r="AF13" s="3" t="s">
        <v>292</v>
      </c>
      <c r="AJ13" s="2"/>
      <c r="AK13" s="48">
        <f t="shared" si="1"/>
        <v>36647</v>
      </c>
      <c r="AL13" s="48" t="str">
        <f t="shared" si="2"/>
        <v>-</v>
      </c>
      <c r="AM13" s="3">
        <f t="shared" si="3"/>
        <v>0</v>
      </c>
      <c r="AN13" s="3">
        <f t="shared" si="4"/>
        <v>0</v>
      </c>
      <c r="AO13" s="3">
        <f t="shared" si="5"/>
        <v>0</v>
      </c>
    </row>
    <row r="14" spans="1:54" x14ac:dyDescent="0.2">
      <c r="A14" s="4" t="str">
        <f t="shared" si="0"/>
        <v>2001200 (East Dunbartonshire)</v>
      </c>
      <c r="B14" s="9">
        <v>2001</v>
      </c>
      <c r="C14" s="25" t="s">
        <v>64</v>
      </c>
      <c r="D14" s="22">
        <v>0</v>
      </c>
      <c r="E14" s="33">
        <v>4020</v>
      </c>
      <c r="F14" s="33">
        <v>1109</v>
      </c>
      <c r="G14" s="28">
        <v>5129</v>
      </c>
      <c r="H14" s="3">
        <v>286</v>
      </c>
      <c r="I14" s="3">
        <v>123</v>
      </c>
      <c r="J14" s="28">
        <v>409</v>
      </c>
      <c r="K14" s="3">
        <v>19</v>
      </c>
      <c r="L14" s="3">
        <v>7</v>
      </c>
      <c r="M14" s="28">
        <v>26</v>
      </c>
      <c r="N14" s="3">
        <v>551</v>
      </c>
      <c r="O14" s="3">
        <v>114</v>
      </c>
      <c r="P14" s="28">
        <v>665</v>
      </c>
      <c r="Q14" s="3">
        <v>771</v>
      </c>
      <c r="R14" s="3">
        <v>137</v>
      </c>
      <c r="S14" s="28">
        <v>908</v>
      </c>
      <c r="T14" s="3">
        <v>3495</v>
      </c>
      <c r="U14" s="3">
        <v>956</v>
      </c>
      <c r="V14" s="28">
        <v>4451</v>
      </c>
      <c r="W14" s="3">
        <v>88</v>
      </c>
      <c r="X14" s="3">
        <v>35</v>
      </c>
      <c r="Y14" s="28">
        <v>123</v>
      </c>
      <c r="Z14" s="3">
        <v>1</v>
      </c>
      <c r="AA14" s="42">
        <v>36770</v>
      </c>
      <c r="AB14" s="5" t="s">
        <v>103</v>
      </c>
      <c r="AC14" s="3">
        <v>1</v>
      </c>
      <c r="AD14" s="42">
        <v>36770</v>
      </c>
      <c r="AE14" s="5" t="s">
        <v>103</v>
      </c>
      <c r="AF14" s="3" t="s">
        <v>292</v>
      </c>
      <c r="AJ14" s="2" t="s">
        <v>93</v>
      </c>
      <c r="AK14" s="48">
        <f t="shared" si="1"/>
        <v>36770</v>
      </c>
      <c r="AL14" s="48" t="str">
        <f t="shared" si="2"/>
        <v>-</v>
      </c>
      <c r="AM14" s="3">
        <f t="shared" si="3"/>
        <v>0</v>
      </c>
      <c r="AN14" s="3">
        <f t="shared" si="4"/>
        <v>0</v>
      </c>
      <c r="AO14" s="3">
        <f t="shared" si="5"/>
        <v>0</v>
      </c>
    </row>
    <row r="15" spans="1:54" x14ac:dyDescent="0.2">
      <c r="A15" s="4" t="str">
        <f t="shared" si="0"/>
        <v>2001210 (East Lothian)</v>
      </c>
      <c r="B15" s="9">
        <v>2001</v>
      </c>
      <c r="C15" s="25" t="s">
        <v>65</v>
      </c>
      <c r="D15" s="22">
        <v>0</v>
      </c>
      <c r="E15" s="3">
        <v>3547</v>
      </c>
      <c r="F15" s="3">
        <v>827</v>
      </c>
      <c r="G15" s="28">
        <v>4374</v>
      </c>
      <c r="H15" s="3">
        <v>328</v>
      </c>
      <c r="I15" s="3">
        <v>117</v>
      </c>
      <c r="J15" s="28">
        <v>445</v>
      </c>
      <c r="K15" s="3">
        <v>100</v>
      </c>
      <c r="L15" s="3">
        <v>10</v>
      </c>
      <c r="M15" s="28">
        <v>110</v>
      </c>
      <c r="N15" s="3">
        <v>908</v>
      </c>
      <c r="O15" s="3">
        <v>245</v>
      </c>
      <c r="P15" s="28">
        <v>1153</v>
      </c>
      <c r="Q15" s="3">
        <v>622</v>
      </c>
      <c r="R15" s="3">
        <v>212</v>
      </c>
      <c r="S15" s="28">
        <v>834</v>
      </c>
      <c r="T15" s="3">
        <v>3405</v>
      </c>
      <c r="U15" s="3">
        <v>733</v>
      </c>
      <c r="V15" s="28">
        <v>4138</v>
      </c>
      <c r="W15" s="3">
        <v>357</v>
      </c>
      <c r="X15" s="3">
        <v>160</v>
      </c>
      <c r="Y15" s="28">
        <v>517</v>
      </c>
      <c r="Z15" s="3">
        <v>1</v>
      </c>
      <c r="AA15" s="42">
        <v>36008</v>
      </c>
      <c r="AC15" s="3">
        <v>1</v>
      </c>
      <c r="AD15" s="42">
        <v>36008</v>
      </c>
      <c r="AF15" s="3" t="s">
        <v>292</v>
      </c>
      <c r="AJ15" s="2"/>
      <c r="AK15" s="48">
        <f t="shared" si="1"/>
        <v>36008</v>
      </c>
      <c r="AL15" s="48" t="str">
        <f t="shared" si="2"/>
        <v>-</v>
      </c>
      <c r="AM15" s="3">
        <f t="shared" si="3"/>
        <v>0</v>
      </c>
      <c r="AN15" s="3">
        <f t="shared" si="4"/>
        <v>0</v>
      </c>
      <c r="AO15" s="3">
        <f t="shared" si="5"/>
        <v>0</v>
      </c>
    </row>
    <row r="16" spans="1:54" x14ac:dyDescent="0.2">
      <c r="A16" s="4" t="str">
        <f t="shared" si="0"/>
        <v>2001220 (East Renfrewshire)</v>
      </c>
      <c r="B16" s="9">
        <v>2001</v>
      </c>
      <c r="C16" s="25" t="s">
        <v>66</v>
      </c>
      <c r="D16" s="22">
        <v>0</v>
      </c>
      <c r="G16" s="28">
        <v>2732</v>
      </c>
      <c r="J16" s="28">
        <v>384</v>
      </c>
      <c r="M16" s="28">
        <v>36</v>
      </c>
      <c r="P16" s="28">
        <v>512</v>
      </c>
      <c r="S16" s="28">
        <v>47</v>
      </c>
      <c r="V16" s="28">
        <v>2777</v>
      </c>
      <c r="Y16" s="28">
        <v>15</v>
      </c>
      <c r="Z16" s="3">
        <v>1</v>
      </c>
      <c r="AA16" s="42">
        <v>37043</v>
      </c>
      <c r="AD16" s="42"/>
      <c r="AF16" s="3" t="s">
        <v>292</v>
      </c>
      <c r="AJ16" s="2"/>
      <c r="AK16" s="48">
        <f t="shared" si="1"/>
        <v>37043</v>
      </c>
      <c r="AL16" s="48" t="str">
        <f t="shared" si="2"/>
        <v>-</v>
      </c>
      <c r="AM16" s="3">
        <f t="shared" si="3"/>
        <v>0</v>
      </c>
      <c r="AN16" s="3">
        <f t="shared" si="4"/>
        <v>0</v>
      </c>
      <c r="AO16" s="3">
        <f t="shared" si="5"/>
        <v>0</v>
      </c>
    </row>
    <row r="17" spans="1:41" x14ac:dyDescent="0.2">
      <c r="A17" s="4" t="str">
        <f t="shared" si="0"/>
        <v>2001230 (City of Edinburgh)</v>
      </c>
      <c r="B17" s="9">
        <v>2001</v>
      </c>
      <c r="C17" s="25" t="s">
        <v>67</v>
      </c>
      <c r="D17" s="22">
        <v>0</v>
      </c>
      <c r="E17" s="3">
        <v>15586</v>
      </c>
      <c r="F17" s="3">
        <v>4937</v>
      </c>
      <c r="G17" s="28">
        <v>20523</v>
      </c>
      <c r="H17" s="3">
        <v>3236</v>
      </c>
      <c r="I17" s="3">
        <v>921</v>
      </c>
      <c r="J17" s="28">
        <v>4157</v>
      </c>
      <c r="K17" s="3">
        <v>380</v>
      </c>
      <c r="L17" s="3">
        <v>127</v>
      </c>
      <c r="M17" s="28">
        <v>507</v>
      </c>
      <c r="N17" s="3">
        <v>3793</v>
      </c>
      <c r="O17" s="3">
        <v>1300</v>
      </c>
      <c r="P17" s="28">
        <v>5093</v>
      </c>
      <c r="Q17" s="3">
        <v>1154</v>
      </c>
      <c r="R17" s="3">
        <v>286</v>
      </c>
      <c r="S17" s="28">
        <v>1440</v>
      </c>
      <c r="T17" s="3">
        <v>14609</v>
      </c>
      <c r="U17" s="3">
        <v>4903</v>
      </c>
      <c r="V17" s="28">
        <v>19512</v>
      </c>
      <c r="W17" s="3">
        <v>640</v>
      </c>
      <c r="X17" s="3">
        <v>235</v>
      </c>
      <c r="Y17" s="28">
        <v>875</v>
      </c>
      <c r="AA17" s="42"/>
      <c r="AD17" s="42"/>
      <c r="AF17" s="3" t="s">
        <v>292</v>
      </c>
      <c r="AJ17" s="2"/>
      <c r="AK17" s="48" t="str">
        <f t="shared" si="1"/>
        <v/>
      </c>
      <c r="AL17" s="48" t="str">
        <f t="shared" si="2"/>
        <v>-</v>
      </c>
      <c r="AM17" s="3">
        <f t="shared" si="3"/>
        <v>0</v>
      </c>
      <c r="AN17" s="3">
        <f t="shared" si="4"/>
        <v>0</v>
      </c>
      <c r="AO17" s="3">
        <f t="shared" si="5"/>
        <v>0</v>
      </c>
    </row>
    <row r="18" spans="1:41" x14ac:dyDescent="0.2">
      <c r="A18" s="4" t="str">
        <f t="shared" si="0"/>
        <v>2001235 (Na h-Eileanan Siar)</v>
      </c>
      <c r="B18" s="9">
        <v>2001</v>
      </c>
      <c r="C18" s="25" t="s">
        <v>348</v>
      </c>
      <c r="D18" s="22">
        <v>0</v>
      </c>
      <c r="E18" s="3">
        <v>693</v>
      </c>
      <c r="F18" s="3">
        <v>170</v>
      </c>
      <c r="G18" s="28">
        <v>863</v>
      </c>
      <c r="H18" s="3">
        <v>168</v>
      </c>
      <c r="I18" s="3">
        <v>28</v>
      </c>
      <c r="J18" s="28">
        <v>196</v>
      </c>
      <c r="K18" s="3">
        <v>0</v>
      </c>
      <c r="L18" s="3">
        <v>2</v>
      </c>
      <c r="M18" s="28">
        <v>2</v>
      </c>
      <c r="N18" s="3">
        <v>280</v>
      </c>
      <c r="O18" s="3">
        <v>80</v>
      </c>
      <c r="P18" s="28">
        <v>360</v>
      </c>
      <c r="Q18" s="3">
        <v>285</v>
      </c>
      <c r="R18" s="3">
        <v>60</v>
      </c>
      <c r="S18" s="28">
        <v>345</v>
      </c>
      <c r="T18" s="3">
        <v>520</v>
      </c>
      <c r="U18" s="3">
        <v>160</v>
      </c>
      <c r="V18" s="28">
        <v>680</v>
      </c>
      <c r="W18" s="3">
        <v>5</v>
      </c>
      <c r="X18" s="3">
        <v>0</v>
      </c>
      <c r="Y18" s="28">
        <v>5</v>
      </c>
      <c r="Z18" s="3">
        <v>2</v>
      </c>
      <c r="AA18" s="42"/>
      <c r="AC18" s="3">
        <v>2</v>
      </c>
      <c r="AD18" s="42"/>
      <c r="AF18" s="3" t="s">
        <v>292</v>
      </c>
      <c r="AJ18" s="2"/>
      <c r="AK18" s="48" t="str">
        <f t="shared" si="1"/>
        <v>continuous</v>
      </c>
      <c r="AL18" s="48" t="str">
        <f t="shared" si="2"/>
        <v>-</v>
      </c>
      <c r="AM18" s="3">
        <f t="shared" si="3"/>
        <v>0</v>
      </c>
      <c r="AN18" s="3">
        <f t="shared" si="4"/>
        <v>0</v>
      </c>
      <c r="AO18" s="3">
        <f t="shared" si="5"/>
        <v>0</v>
      </c>
    </row>
    <row r="19" spans="1:41" x14ac:dyDescent="0.2">
      <c r="A19" s="4" t="str">
        <f t="shared" si="0"/>
        <v>2001240 (Falkirk)</v>
      </c>
      <c r="B19" s="9">
        <v>2001</v>
      </c>
      <c r="C19" s="25" t="s">
        <v>68</v>
      </c>
      <c r="D19" s="22">
        <v>0</v>
      </c>
      <c r="E19" s="3">
        <v>7893</v>
      </c>
      <c r="F19" s="3">
        <v>3765</v>
      </c>
      <c r="G19" s="28">
        <v>11658</v>
      </c>
      <c r="H19" s="3">
        <v>1255</v>
      </c>
      <c r="I19" s="3">
        <v>438</v>
      </c>
      <c r="J19" s="28">
        <v>1693</v>
      </c>
      <c r="K19" s="3">
        <v>64</v>
      </c>
      <c r="L19" s="3">
        <v>34</v>
      </c>
      <c r="M19" s="28">
        <v>98</v>
      </c>
      <c r="N19" s="3">
        <v>2628</v>
      </c>
      <c r="O19" s="3">
        <v>998</v>
      </c>
      <c r="P19" s="28">
        <v>3626</v>
      </c>
      <c r="Q19" s="3">
        <v>1919</v>
      </c>
      <c r="R19" s="3">
        <v>806</v>
      </c>
      <c r="S19" s="28">
        <v>2725</v>
      </c>
      <c r="T19" s="3">
        <v>7283</v>
      </c>
      <c r="U19" s="3">
        <v>3485</v>
      </c>
      <c r="V19" s="28">
        <v>10768</v>
      </c>
      <c r="W19" s="3">
        <v>2911</v>
      </c>
      <c r="X19" s="3">
        <v>1301</v>
      </c>
      <c r="Y19" s="28">
        <v>4212</v>
      </c>
      <c r="Z19" s="3">
        <v>1</v>
      </c>
      <c r="AA19" s="42">
        <v>36678</v>
      </c>
      <c r="AB19" s="5" t="s">
        <v>101</v>
      </c>
      <c r="AC19" s="3">
        <v>2</v>
      </c>
      <c r="AD19" s="42"/>
      <c r="AF19" s="3" t="s">
        <v>292</v>
      </c>
      <c r="AJ19" s="2"/>
      <c r="AK19" s="48">
        <f t="shared" si="1"/>
        <v>36678</v>
      </c>
      <c r="AL19" s="48" t="str">
        <f t="shared" si="2"/>
        <v>-</v>
      </c>
      <c r="AM19" s="3">
        <f t="shared" si="3"/>
        <v>0</v>
      </c>
      <c r="AN19" s="3">
        <f t="shared" si="4"/>
        <v>0</v>
      </c>
      <c r="AO19" s="3">
        <f t="shared" si="5"/>
        <v>0</v>
      </c>
    </row>
    <row r="20" spans="1:41" x14ac:dyDescent="0.2">
      <c r="A20" s="4" t="str">
        <f t="shared" si="0"/>
        <v>2001250 (Fife)</v>
      </c>
      <c r="B20" s="9">
        <v>2001</v>
      </c>
      <c r="C20" s="25" t="s">
        <v>69</v>
      </c>
      <c r="D20" s="22">
        <v>0</v>
      </c>
      <c r="E20" s="3">
        <v>14167</v>
      </c>
      <c r="F20" s="3">
        <v>5293</v>
      </c>
      <c r="G20" s="28">
        <v>19460</v>
      </c>
      <c r="H20" s="3">
        <v>2680</v>
      </c>
      <c r="I20" s="3">
        <v>1330</v>
      </c>
      <c r="J20" s="28">
        <v>4010</v>
      </c>
      <c r="K20" s="3">
        <v>0</v>
      </c>
      <c r="L20" s="3">
        <v>50</v>
      </c>
      <c r="M20" s="28">
        <v>50</v>
      </c>
      <c r="N20" s="3">
        <v>5757</v>
      </c>
      <c r="O20" s="3">
        <v>1642</v>
      </c>
      <c r="P20" s="28">
        <v>7399</v>
      </c>
      <c r="Q20" s="3">
        <v>3419</v>
      </c>
      <c r="R20" s="3">
        <v>354</v>
      </c>
      <c r="S20" s="28">
        <v>3773</v>
      </c>
      <c r="T20" s="3">
        <v>13825</v>
      </c>
      <c r="U20" s="3">
        <v>5201</v>
      </c>
      <c r="V20" s="28">
        <v>19026</v>
      </c>
      <c r="Y20" s="28"/>
      <c r="Z20" s="3">
        <v>2</v>
      </c>
      <c r="AA20" s="42"/>
      <c r="AC20" s="3">
        <v>2</v>
      </c>
      <c r="AD20" s="42"/>
      <c r="AF20" s="3" t="s">
        <v>292</v>
      </c>
      <c r="AJ20" s="2"/>
      <c r="AK20" s="48" t="str">
        <f t="shared" si="1"/>
        <v>continuous</v>
      </c>
      <c r="AL20" s="48" t="str">
        <f t="shared" si="2"/>
        <v>-</v>
      </c>
      <c r="AM20" s="3">
        <f t="shared" si="3"/>
        <v>0</v>
      </c>
      <c r="AN20" s="3">
        <f t="shared" si="4"/>
        <v>0</v>
      </c>
      <c r="AO20" s="3">
        <f t="shared" si="5"/>
        <v>0</v>
      </c>
    </row>
    <row r="21" spans="1:41" x14ac:dyDescent="0.2">
      <c r="A21" s="4" t="str">
        <f t="shared" si="0"/>
        <v>2001260 (Glasgow City)</v>
      </c>
      <c r="B21" s="9">
        <v>2001</v>
      </c>
      <c r="C21" s="25" t="s">
        <v>70</v>
      </c>
      <c r="D21" s="22">
        <v>0</v>
      </c>
      <c r="E21" s="3">
        <v>18694</v>
      </c>
      <c r="F21" s="3">
        <v>11943</v>
      </c>
      <c r="G21" s="28">
        <v>30637</v>
      </c>
      <c r="H21" s="3">
        <v>4510</v>
      </c>
      <c r="I21" s="3">
        <v>3411</v>
      </c>
      <c r="J21" s="28">
        <v>7921</v>
      </c>
      <c r="K21" s="3">
        <v>108</v>
      </c>
      <c r="L21" s="3">
        <v>127</v>
      </c>
      <c r="M21" s="28">
        <v>235</v>
      </c>
      <c r="N21" s="3">
        <v>6566</v>
      </c>
      <c r="O21" s="3">
        <v>3500</v>
      </c>
      <c r="P21" s="28">
        <v>10066</v>
      </c>
      <c r="Q21" s="3">
        <v>1773</v>
      </c>
      <c r="R21" s="3">
        <v>477</v>
      </c>
      <c r="S21" s="28">
        <v>2250</v>
      </c>
      <c r="T21" s="3">
        <v>18869</v>
      </c>
      <c r="U21" s="3">
        <v>11428</v>
      </c>
      <c r="V21" s="28">
        <v>30297</v>
      </c>
      <c r="W21" s="3">
        <v>841</v>
      </c>
      <c r="X21" s="3">
        <v>864</v>
      </c>
      <c r="Y21" s="28">
        <v>1705</v>
      </c>
      <c r="Z21" s="3">
        <v>2</v>
      </c>
      <c r="AA21" s="42"/>
      <c r="AC21" s="3">
        <v>2</v>
      </c>
      <c r="AD21" s="42"/>
      <c r="AF21" s="3" t="s">
        <v>292</v>
      </c>
      <c r="AJ21" s="2"/>
      <c r="AK21" s="48" t="str">
        <f t="shared" si="1"/>
        <v>continuous</v>
      </c>
      <c r="AL21" s="48" t="str">
        <f t="shared" si="2"/>
        <v>-</v>
      </c>
      <c r="AM21" s="3">
        <f t="shared" si="3"/>
        <v>0</v>
      </c>
      <c r="AN21" s="3">
        <f t="shared" si="4"/>
        <v>0</v>
      </c>
      <c r="AO21" s="3">
        <f t="shared" si="5"/>
        <v>0</v>
      </c>
    </row>
    <row r="22" spans="1:41" x14ac:dyDescent="0.2">
      <c r="A22" s="4" t="str">
        <f t="shared" si="0"/>
        <v>2001270 (Highland)</v>
      </c>
      <c r="B22" s="9">
        <v>2001</v>
      </c>
      <c r="C22" s="25" t="s">
        <v>27</v>
      </c>
      <c r="D22" s="22">
        <v>0</v>
      </c>
      <c r="E22" s="3">
        <v>3558</v>
      </c>
      <c r="F22" s="3">
        <v>1445</v>
      </c>
      <c r="G22" s="28">
        <v>5003</v>
      </c>
      <c r="H22" s="3">
        <v>1229</v>
      </c>
      <c r="I22" s="3">
        <v>406</v>
      </c>
      <c r="J22" s="28">
        <v>1635</v>
      </c>
      <c r="K22" s="3">
        <v>171</v>
      </c>
      <c r="L22" s="3">
        <v>40</v>
      </c>
      <c r="M22" s="28">
        <v>211</v>
      </c>
      <c r="N22" s="3">
        <v>3954</v>
      </c>
      <c r="O22" s="3">
        <v>1323</v>
      </c>
      <c r="P22" s="28">
        <v>5277</v>
      </c>
      <c r="Q22" s="3">
        <v>640</v>
      </c>
      <c r="R22" s="3">
        <v>264</v>
      </c>
      <c r="S22" s="28">
        <v>904</v>
      </c>
      <c r="T22" s="3">
        <v>5472</v>
      </c>
      <c r="U22" s="3">
        <v>2058</v>
      </c>
      <c r="V22" s="28">
        <v>7530</v>
      </c>
      <c r="W22" s="3">
        <v>140</v>
      </c>
      <c r="X22" s="3">
        <v>69</v>
      </c>
      <c r="Y22" s="28">
        <v>209</v>
      </c>
      <c r="Z22" s="3">
        <v>2</v>
      </c>
      <c r="AA22" s="42"/>
      <c r="AC22" s="3">
        <v>2</v>
      </c>
      <c r="AD22" s="42"/>
      <c r="AF22" s="3" t="s">
        <v>292</v>
      </c>
      <c r="AJ22" s="2"/>
      <c r="AK22" s="48" t="str">
        <f t="shared" si="1"/>
        <v>continuous</v>
      </c>
      <c r="AL22" s="48" t="str">
        <f t="shared" si="2"/>
        <v>-</v>
      </c>
      <c r="AM22" s="3">
        <f t="shared" si="3"/>
        <v>0</v>
      </c>
      <c r="AN22" s="3">
        <f t="shared" si="4"/>
        <v>0</v>
      </c>
      <c r="AO22" s="3">
        <f t="shared" si="5"/>
        <v>0</v>
      </c>
    </row>
    <row r="23" spans="1:41" x14ac:dyDescent="0.2">
      <c r="A23" s="4" t="str">
        <f t="shared" si="0"/>
        <v>2001280 (Inverclyde)</v>
      </c>
      <c r="B23" s="9">
        <v>2001</v>
      </c>
      <c r="C23" s="25" t="s">
        <v>28</v>
      </c>
      <c r="D23" s="22">
        <v>0</v>
      </c>
      <c r="E23" s="3">
        <v>5569</v>
      </c>
      <c r="F23" s="3">
        <v>2501</v>
      </c>
      <c r="G23" s="28">
        <v>8070</v>
      </c>
      <c r="J23" s="28">
        <v>1327</v>
      </c>
      <c r="K23" s="3">
        <v>145</v>
      </c>
      <c r="L23" s="3">
        <v>0</v>
      </c>
      <c r="M23" s="28">
        <v>145</v>
      </c>
      <c r="P23" s="28">
        <v>2735</v>
      </c>
      <c r="S23" s="28">
        <v>851</v>
      </c>
      <c r="T23" s="3">
        <v>2717</v>
      </c>
      <c r="U23" s="3">
        <v>5765</v>
      </c>
      <c r="V23" s="28">
        <v>8482</v>
      </c>
      <c r="Y23" s="28"/>
      <c r="Z23" s="3">
        <v>2</v>
      </c>
      <c r="AA23" s="42"/>
      <c r="AC23" s="3">
        <v>2</v>
      </c>
      <c r="AD23" s="42"/>
      <c r="AF23" s="3" t="s">
        <v>292</v>
      </c>
      <c r="AJ23" s="2"/>
      <c r="AK23" s="48" t="str">
        <f t="shared" si="1"/>
        <v>continuous</v>
      </c>
      <c r="AL23" s="48" t="str">
        <f t="shared" si="2"/>
        <v>-</v>
      </c>
      <c r="AM23" s="3">
        <f t="shared" si="3"/>
        <v>-2707</v>
      </c>
      <c r="AN23" s="3">
        <f t="shared" si="4"/>
        <v>3264</v>
      </c>
      <c r="AO23" s="3">
        <f t="shared" si="5"/>
        <v>0</v>
      </c>
    </row>
    <row r="24" spans="1:41" x14ac:dyDescent="0.2">
      <c r="A24" s="4" t="str">
        <f t="shared" si="0"/>
        <v>2001290 (Midlothian)</v>
      </c>
      <c r="B24" s="9">
        <v>2001</v>
      </c>
      <c r="C24" s="25" t="s">
        <v>29</v>
      </c>
      <c r="D24" s="22">
        <v>0</v>
      </c>
      <c r="E24" s="3">
        <v>955</v>
      </c>
      <c r="F24" s="3">
        <v>1019</v>
      </c>
      <c r="G24" s="28">
        <v>1974</v>
      </c>
      <c r="H24" s="3">
        <v>236</v>
      </c>
      <c r="I24" s="3">
        <v>92</v>
      </c>
      <c r="J24" s="28">
        <v>328</v>
      </c>
      <c r="K24" s="3">
        <v>35</v>
      </c>
      <c r="L24" s="3">
        <v>23</v>
      </c>
      <c r="M24" s="28">
        <v>58</v>
      </c>
      <c r="N24" s="3">
        <v>402</v>
      </c>
      <c r="O24" s="3">
        <v>473</v>
      </c>
      <c r="P24" s="28">
        <v>875</v>
      </c>
      <c r="Q24" s="3">
        <v>117</v>
      </c>
      <c r="R24" s="3">
        <v>155</v>
      </c>
      <c r="S24" s="28">
        <v>272</v>
      </c>
      <c r="T24" s="3">
        <v>969</v>
      </c>
      <c r="U24" s="3">
        <v>1222</v>
      </c>
      <c r="V24" s="28">
        <v>2191</v>
      </c>
      <c r="W24" s="3">
        <v>0</v>
      </c>
      <c r="X24" s="3">
        <v>0</v>
      </c>
      <c r="Y24" s="28">
        <v>0</v>
      </c>
      <c r="Z24" s="3">
        <v>2</v>
      </c>
      <c r="AA24" s="42"/>
      <c r="AC24" s="3">
        <v>2</v>
      </c>
      <c r="AD24" s="42"/>
      <c r="AF24" s="3" t="s">
        <v>292</v>
      </c>
      <c r="AJ24" s="2"/>
      <c r="AK24" s="48" t="str">
        <f t="shared" si="1"/>
        <v>continuous</v>
      </c>
      <c r="AL24" s="48" t="str">
        <f t="shared" si="2"/>
        <v>-</v>
      </c>
      <c r="AM24" s="3">
        <f t="shared" si="3"/>
        <v>0</v>
      </c>
      <c r="AN24" s="3">
        <f t="shared" si="4"/>
        <v>0</v>
      </c>
      <c r="AO24" s="3">
        <f t="shared" si="5"/>
        <v>0</v>
      </c>
    </row>
    <row r="25" spans="1:41" x14ac:dyDescent="0.2">
      <c r="A25" s="4" t="str">
        <f t="shared" si="0"/>
        <v>2001300 (Moray)</v>
      </c>
      <c r="B25" s="9">
        <v>2001</v>
      </c>
      <c r="C25" s="25" t="s">
        <v>30</v>
      </c>
      <c r="D25" s="22">
        <v>0</v>
      </c>
      <c r="E25" s="3">
        <v>2322</v>
      </c>
      <c r="F25" s="3">
        <v>628</v>
      </c>
      <c r="G25" s="28">
        <v>2950</v>
      </c>
      <c r="H25" s="3">
        <v>429</v>
      </c>
      <c r="I25" s="3">
        <v>114</v>
      </c>
      <c r="J25" s="28">
        <v>543</v>
      </c>
      <c r="K25" s="3">
        <v>25</v>
      </c>
      <c r="L25" s="3">
        <v>6</v>
      </c>
      <c r="M25" s="28">
        <v>31</v>
      </c>
      <c r="N25" s="3">
        <v>842</v>
      </c>
      <c r="O25" s="3">
        <v>225</v>
      </c>
      <c r="P25" s="28">
        <v>1067</v>
      </c>
      <c r="Q25" s="3">
        <v>1472</v>
      </c>
      <c r="R25" s="3">
        <v>295</v>
      </c>
      <c r="S25" s="28">
        <v>1767</v>
      </c>
      <c r="T25" s="3">
        <v>1238</v>
      </c>
      <c r="U25" s="3">
        <v>438</v>
      </c>
      <c r="V25" s="28">
        <v>1676</v>
      </c>
      <c r="W25" s="3">
        <v>5</v>
      </c>
      <c r="X25" s="3">
        <v>4</v>
      </c>
      <c r="Y25" s="28">
        <v>9</v>
      </c>
      <c r="Z25" s="3">
        <v>1</v>
      </c>
      <c r="AA25" s="42">
        <v>36739</v>
      </c>
      <c r="AB25" s="5" t="s">
        <v>101</v>
      </c>
      <c r="AC25" s="3">
        <v>1</v>
      </c>
      <c r="AD25" s="42">
        <v>36739</v>
      </c>
      <c r="AE25" s="5" t="s">
        <v>101</v>
      </c>
      <c r="AF25" s="3" t="s">
        <v>292</v>
      </c>
      <c r="AJ25" s="2"/>
      <c r="AK25" s="48">
        <f t="shared" si="1"/>
        <v>36739</v>
      </c>
      <c r="AL25" s="48" t="str">
        <f t="shared" si="2"/>
        <v>-</v>
      </c>
      <c r="AM25" s="3">
        <f t="shared" si="3"/>
        <v>0</v>
      </c>
      <c r="AN25" s="3">
        <f t="shared" si="4"/>
        <v>0</v>
      </c>
      <c r="AO25" s="3">
        <f t="shared" si="5"/>
        <v>0</v>
      </c>
    </row>
    <row r="26" spans="1:41" x14ac:dyDescent="0.2">
      <c r="A26" s="4" t="str">
        <f t="shared" si="0"/>
        <v>2001310 (North Ayrshire)</v>
      </c>
      <c r="B26" s="9">
        <v>2001</v>
      </c>
      <c r="C26" s="25" t="s">
        <v>31</v>
      </c>
      <c r="D26" s="22"/>
      <c r="G26" s="28"/>
      <c r="J26" s="28"/>
      <c r="M26" s="28"/>
      <c r="P26" s="28"/>
      <c r="S26" s="28"/>
      <c r="V26" s="28"/>
      <c r="Y26" s="28"/>
      <c r="AA26" s="42"/>
      <c r="AD26" s="42"/>
      <c r="AF26" s="3" t="s">
        <v>292</v>
      </c>
      <c r="AJ26" s="2" t="s">
        <v>71</v>
      </c>
      <c r="AK26" s="48" t="str">
        <f t="shared" si="1"/>
        <v/>
      </c>
      <c r="AL26" s="48" t="str">
        <f t="shared" si="2"/>
        <v>RSL only</v>
      </c>
      <c r="AM26" s="3">
        <f t="shared" si="3"/>
        <v>0</v>
      </c>
      <c r="AN26" s="3">
        <f t="shared" si="4"/>
        <v>0</v>
      </c>
      <c r="AO26" s="3">
        <f t="shared" si="5"/>
        <v>0</v>
      </c>
    </row>
    <row r="27" spans="1:41" x14ac:dyDescent="0.2">
      <c r="A27" s="4" t="str">
        <f t="shared" si="0"/>
        <v>2001320 (North Lanarkshire)</v>
      </c>
      <c r="B27" s="9">
        <v>2001</v>
      </c>
      <c r="C27" s="25" t="s">
        <v>32</v>
      </c>
      <c r="D27" s="22">
        <v>0</v>
      </c>
      <c r="E27" s="3">
        <v>8855</v>
      </c>
      <c r="F27" s="3">
        <v>5992</v>
      </c>
      <c r="G27" s="28">
        <v>14847</v>
      </c>
      <c r="H27" s="3">
        <v>3076</v>
      </c>
      <c r="I27" s="3">
        <v>1612</v>
      </c>
      <c r="J27" s="28">
        <v>4688</v>
      </c>
      <c r="K27" s="3">
        <v>157</v>
      </c>
      <c r="L27" s="3">
        <v>40</v>
      </c>
      <c r="M27" s="28">
        <v>197</v>
      </c>
      <c r="N27" s="3">
        <v>3735</v>
      </c>
      <c r="O27" s="3">
        <v>1850</v>
      </c>
      <c r="P27" s="28">
        <v>5585</v>
      </c>
      <c r="Q27" s="3">
        <v>1869</v>
      </c>
      <c r="R27" s="3">
        <v>1014</v>
      </c>
      <c r="S27" s="28">
        <v>2883</v>
      </c>
      <c r="T27" s="3">
        <v>7488</v>
      </c>
      <c r="U27" s="3">
        <v>5176</v>
      </c>
      <c r="V27" s="28">
        <v>12664</v>
      </c>
      <c r="W27" s="3">
        <v>334</v>
      </c>
      <c r="X27" s="3">
        <v>362</v>
      </c>
      <c r="Y27" s="28">
        <v>696</v>
      </c>
      <c r="Z27" s="3">
        <v>1</v>
      </c>
      <c r="AA27" s="42">
        <v>36495</v>
      </c>
      <c r="AC27" s="3">
        <v>1</v>
      </c>
      <c r="AD27" s="42">
        <v>36495</v>
      </c>
      <c r="AF27" s="3" t="s">
        <v>292</v>
      </c>
      <c r="AJ27" s="2"/>
      <c r="AK27" s="48">
        <f t="shared" si="1"/>
        <v>36495</v>
      </c>
      <c r="AL27" s="48" t="str">
        <f t="shared" si="2"/>
        <v>-</v>
      </c>
      <c r="AM27" s="3">
        <f t="shared" si="3"/>
        <v>0</v>
      </c>
      <c r="AN27" s="3">
        <f t="shared" si="4"/>
        <v>0</v>
      </c>
      <c r="AO27" s="3">
        <f t="shared" si="5"/>
        <v>0</v>
      </c>
    </row>
    <row r="28" spans="1:41" x14ac:dyDescent="0.2">
      <c r="A28" s="4" t="str">
        <f t="shared" si="0"/>
        <v>2001330 (Orkney)</v>
      </c>
      <c r="B28" s="9">
        <v>2001</v>
      </c>
      <c r="C28" s="25" t="s">
        <v>33</v>
      </c>
      <c r="D28" s="22">
        <v>0</v>
      </c>
      <c r="G28" s="28">
        <v>353</v>
      </c>
      <c r="J28" s="28">
        <v>41</v>
      </c>
      <c r="M28" s="28">
        <v>25</v>
      </c>
      <c r="P28" s="28">
        <v>233</v>
      </c>
      <c r="S28" s="28">
        <v>189</v>
      </c>
      <c r="V28" s="28">
        <v>331</v>
      </c>
      <c r="Y28" s="28">
        <v>4</v>
      </c>
      <c r="Z28" s="3">
        <v>1</v>
      </c>
      <c r="AA28" s="42">
        <v>36770</v>
      </c>
      <c r="AB28" s="5" t="s">
        <v>101</v>
      </c>
      <c r="AD28" s="42"/>
      <c r="AF28" s="3" t="s">
        <v>292</v>
      </c>
      <c r="AJ28" s="2"/>
      <c r="AK28" s="48">
        <f t="shared" si="1"/>
        <v>36770</v>
      </c>
      <c r="AL28" s="48" t="str">
        <f t="shared" si="2"/>
        <v>-</v>
      </c>
      <c r="AM28" s="3">
        <f t="shared" si="3"/>
        <v>0</v>
      </c>
      <c r="AN28" s="3">
        <f t="shared" si="4"/>
        <v>0</v>
      </c>
      <c r="AO28" s="3">
        <f t="shared" si="5"/>
        <v>0</v>
      </c>
    </row>
    <row r="29" spans="1:41" x14ac:dyDescent="0.2">
      <c r="A29" s="4" t="str">
        <f t="shared" si="0"/>
        <v>2001340 (Perth &amp; Kinross)</v>
      </c>
      <c r="B29" s="9">
        <v>2001</v>
      </c>
      <c r="C29" s="25" t="s">
        <v>34</v>
      </c>
      <c r="D29" s="22">
        <v>1</v>
      </c>
      <c r="E29" s="3">
        <v>4596</v>
      </c>
      <c r="F29" s="3">
        <v>1338</v>
      </c>
      <c r="G29" s="28">
        <v>5934</v>
      </c>
      <c r="H29" s="3">
        <v>650</v>
      </c>
      <c r="I29" s="3">
        <v>217</v>
      </c>
      <c r="J29" s="28">
        <v>867</v>
      </c>
      <c r="K29" s="3">
        <v>40</v>
      </c>
      <c r="L29" s="3">
        <v>20</v>
      </c>
      <c r="M29" s="28">
        <v>60</v>
      </c>
      <c r="P29" s="28"/>
      <c r="S29" s="28"/>
      <c r="V29" s="28"/>
      <c r="W29" s="3">
        <v>168</v>
      </c>
      <c r="X29" s="3">
        <v>66</v>
      </c>
      <c r="Y29" s="28">
        <v>234</v>
      </c>
      <c r="Z29" s="3">
        <v>2</v>
      </c>
      <c r="AA29" s="42"/>
      <c r="AC29" s="3">
        <v>2</v>
      </c>
      <c r="AD29" s="42"/>
      <c r="AF29" s="3" t="s">
        <v>292</v>
      </c>
      <c r="AK29" s="48" t="str">
        <f t="shared" si="1"/>
        <v>continuous</v>
      </c>
      <c r="AL29" s="48" t="str">
        <f t="shared" si="2"/>
        <v>CHR operated</v>
      </c>
      <c r="AM29" s="3">
        <f t="shared" si="3"/>
        <v>-3906</v>
      </c>
      <c r="AN29" s="3">
        <f t="shared" si="4"/>
        <v>-1101</v>
      </c>
      <c r="AO29" s="3">
        <f t="shared" si="5"/>
        <v>-5007</v>
      </c>
    </row>
    <row r="30" spans="1:41" x14ac:dyDescent="0.2">
      <c r="A30" s="4" t="str">
        <f t="shared" si="0"/>
        <v>2001350 (Renfrewshire)</v>
      </c>
      <c r="B30" s="9">
        <v>2001</v>
      </c>
      <c r="C30" s="25" t="s">
        <v>35</v>
      </c>
      <c r="D30" s="22">
        <v>0</v>
      </c>
      <c r="E30" s="3">
        <v>6804</v>
      </c>
      <c r="F30" s="3">
        <v>4140</v>
      </c>
      <c r="G30" s="28">
        <v>10944</v>
      </c>
      <c r="H30" s="3">
        <v>927</v>
      </c>
      <c r="I30" s="3">
        <v>773</v>
      </c>
      <c r="J30" s="28">
        <v>1700</v>
      </c>
      <c r="M30" s="28"/>
      <c r="N30" s="3">
        <v>2622</v>
      </c>
      <c r="O30" s="3">
        <v>1417</v>
      </c>
      <c r="P30" s="28">
        <v>4039</v>
      </c>
      <c r="Q30" s="3">
        <v>1434</v>
      </c>
      <c r="R30" s="3">
        <v>803</v>
      </c>
      <c r="S30" s="28">
        <v>2237</v>
      </c>
      <c r="T30" s="3">
        <v>7065</v>
      </c>
      <c r="U30" s="3">
        <v>3981</v>
      </c>
      <c r="V30" s="28">
        <v>11046</v>
      </c>
      <c r="W30" s="3">
        <v>888</v>
      </c>
      <c r="X30" s="3">
        <v>265</v>
      </c>
      <c r="Y30" s="28">
        <v>1153</v>
      </c>
      <c r="Z30" s="3">
        <v>2</v>
      </c>
      <c r="AA30" s="42"/>
      <c r="AC30" s="3">
        <v>2</v>
      </c>
      <c r="AD30" s="42"/>
      <c r="AF30" s="3" t="s">
        <v>292</v>
      </c>
      <c r="AJ30" s="2"/>
      <c r="AK30" s="48" t="str">
        <f t="shared" si="1"/>
        <v>continuous</v>
      </c>
      <c r="AL30" s="48" t="str">
        <f t="shared" si="2"/>
        <v>-</v>
      </c>
      <c r="AM30" s="3">
        <f t="shared" si="3"/>
        <v>0</v>
      </c>
      <c r="AN30" s="3">
        <f t="shared" si="4"/>
        <v>0</v>
      </c>
      <c r="AO30" s="3">
        <f t="shared" si="5"/>
        <v>0</v>
      </c>
    </row>
    <row r="31" spans="1:41" x14ac:dyDescent="0.2">
      <c r="A31" s="4" t="str">
        <f t="shared" si="0"/>
        <v>2001355 (Scottish Borders)</v>
      </c>
      <c r="B31" s="9">
        <v>2001</v>
      </c>
      <c r="C31" s="25" t="s">
        <v>36</v>
      </c>
      <c r="D31" s="22">
        <v>0</v>
      </c>
      <c r="E31" s="3">
        <v>1302</v>
      </c>
      <c r="F31" s="3">
        <v>670</v>
      </c>
      <c r="G31" s="28">
        <v>1972</v>
      </c>
      <c r="J31" s="28">
        <v>1039</v>
      </c>
      <c r="K31" s="33">
        <v>0</v>
      </c>
      <c r="L31" s="33">
        <v>0</v>
      </c>
      <c r="M31" s="34">
        <v>0</v>
      </c>
      <c r="N31" s="3">
        <v>1624</v>
      </c>
      <c r="O31" s="3">
        <v>550</v>
      </c>
      <c r="P31" s="28">
        <v>2174</v>
      </c>
      <c r="S31" s="28">
        <v>622</v>
      </c>
      <c r="T31" s="3">
        <v>1687</v>
      </c>
      <c r="U31" s="3">
        <v>798</v>
      </c>
      <c r="V31" s="28">
        <v>2485</v>
      </c>
      <c r="W31" s="3">
        <v>41</v>
      </c>
      <c r="X31" s="3">
        <v>6</v>
      </c>
      <c r="Y31" s="28">
        <v>47</v>
      </c>
      <c r="Z31" s="3">
        <v>2</v>
      </c>
      <c r="AA31" s="42"/>
      <c r="AC31" s="3">
        <v>2</v>
      </c>
      <c r="AD31" s="42"/>
      <c r="AF31" s="3" t="s">
        <v>292</v>
      </c>
      <c r="AJ31" s="2" t="s">
        <v>94</v>
      </c>
      <c r="AK31" s="48" t="str">
        <f t="shared" si="1"/>
        <v>continuous</v>
      </c>
      <c r="AL31" s="48" t="str">
        <f t="shared" si="2"/>
        <v>-</v>
      </c>
      <c r="AM31" s="3">
        <f t="shared" si="3"/>
        <v>-1239</v>
      </c>
      <c r="AN31" s="3">
        <f t="shared" si="4"/>
        <v>-422</v>
      </c>
      <c r="AO31" s="3">
        <f t="shared" si="5"/>
        <v>0</v>
      </c>
    </row>
    <row r="32" spans="1:41" x14ac:dyDescent="0.2">
      <c r="A32" s="4" t="str">
        <f t="shared" si="0"/>
        <v>2001360 (Shetland)</v>
      </c>
      <c r="B32" s="9">
        <v>2001</v>
      </c>
      <c r="C32" s="25" t="s">
        <v>37</v>
      </c>
      <c r="D32" s="22">
        <v>0</v>
      </c>
      <c r="G32" s="28">
        <v>546</v>
      </c>
      <c r="J32" s="28">
        <v>261</v>
      </c>
      <c r="M32" s="28">
        <v>24</v>
      </c>
      <c r="P32" s="28">
        <v>631</v>
      </c>
      <c r="S32" s="28">
        <v>379</v>
      </c>
      <c r="V32" s="28">
        <v>513</v>
      </c>
      <c r="Y32" s="28">
        <v>47</v>
      </c>
      <c r="Z32" s="3">
        <v>2</v>
      </c>
      <c r="AA32" s="42"/>
      <c r="AC32" s="3">
        <v>2</v>
      </c>
      <c r="AD32" s="42"/>
      <c r="AF32" s="3" t="s">
        <v>292</v>
      </c>
      <c r="AJ32" s="2"/>
      <c r="AK32" s="48" t="str">
        <f t="shared" si="1"/>
        <v>continuous</v>
      </c>
      <c r="AL32" s="48" t="str">
        <f t="shared" si="2"/>
        <v>-</v>
      </c>
      <c r="AM32" s="3">
        <f t="shared" si="3"/>
        <v>0</v>
      </c>
      <c r="AN32" s="3">
        <f t="shared" si="4"/>
        <v>0</v>
      </c>
      <c r="AO32" s="3">
        <f t="shared" si="5"/>
        <v>0</v>
      </c>
    </row>
    <row r="33" spans="1:41" x14ac:dyDescent="0.2">
      <c r="A33" s="4" t="str">
        <f t="shared" si="0"/>
        <v>2001370 (South Ayrshire)</v>
      </c>
      <c r="B33" s="9">
        <v>2001</v>
      </c>
      <c r="C33" s="25" t="s">
        <v>38</v>
      </c>
      <c r="D33" s="22">
        <v>0</v>
      </c>
      <c r="E33" s="3">
        <v>5156</v>
      </c>
      <c r="F33" s="3">
        <v>1893</v>
      </c>
      <c r="G33" s="28">
        <v>7049</v>
      </c>
      <c r="H33" s="3">
        <v>469</v>
      </c>
      <c r="I33" s="3">
        <v>220</v>
      </c>
      <c r="J33" s="28">
        <v>689</v>
      </c>
      <c r="K33" s="3">
        <v>1</v>
      </c>
      <c r="L33" s="3">
        <v>1</v>
      </c>
      <c r="M33" s="28">
        <v>2</v>
      </c>
      <c r="N33" s="3">
        <v>1609</v>
      </c>
      <c r="O33" s="3">
        <v>496</v>
      </c>
      <c r="P33" s="28">
        <v>2105</v>
      </c>
      <c r="Q33" s="3">
        <v>2082</v>
      </c>
      <c r="R33" s="3">
        <v>388</v>
      </c>
      <c r="S33" s="28">
        <v>2470</v>
      </c>
      <c r="T33" s="3">
        <v>4213</v>
      </c>
      <c r="U33" s="3">
        <v>1780</v>
      </c>
      <c r="V33" s="28">
        <v>5993</v>
      </c>
      <c r="W33" s="3">
        <v>5</v>
      </c>
      <c r="X33" s="3">
        <v>4</v>
      </c>
      <c r="Y33" s="28">
        <v>9</v>
      </c>
      <c r="Z33" s="3">
        <v>2</v>
      </c>
      <c r="AA33" s="42"/>
      <c r="AC33" s="3">
        <v>2</v>
      </c>
      <c r="AD33" s="42"/>
      <c r="AF33" s="3" t="s">
        <v>292</v>
      </c>
      <c r="AJ33" s="2"/>
      <c r="AK33" s="48" t="str">
        <f t="shared" si="1"/>
        <v>continuous</v>
      </c>
      <c r="AL33" s="48" t="str">
        <f t="shared" si="2"/>
        <v>-</v>
      </c>
      <c r="AM33" s="3">
        <f t="shared" si="3"/>
        <v>0</v>
      </c>
      <c r="AN33" s="3">
        <f t="shared" si="4"/>
        <v>0</v>
      </c>
      <c r="AO33" s="3">
        <f t="shared" si="5"/>
        <v>0</v>
      </c>
    </row>
    <row r="34" spans="1:41" x14ac:dyDescent="0.2">
      <c r="A34" s="4" t="str">
        <f t="shared" si="0"/>
        <v>2001380 (South Lanarkshire)</v>
      </c>
      <c r="B34" s="9">
        <v>2001</v>
      </c>
      <c r="C34" s="25" t="s">
        <v>39</v>
      </c>
      <c r="D34" s="22">
        <v>0</v>
      </c>
      <c r="E34" s="3">
        <v>14500</v>
      </c>
      <c r="F34" s="3">
        <v>6169</v>
      </c>
      <c r="G34" s="28">
        <v>20669</v>
      </c>
      <c r="H34" s="3">
        <v>1532</v>
      </c>
      <c r="I34" s="3">
        <v>844</v>
      </c>
      <c r="J34" s="28">
        <v>2376</v>
      </c>
      <c r="K34" s="3">
        <v>133</v>
      </c>
      <c r="L34" s="3">
        <v>32</v>
      </c>
      <c r="M34" s="28">
        <v>165</v>
      </c>
      <c r="N34" s="3">
        <v>3560</v>
      </c>
      <c r="O34" s="3">
        <v>1361</v>
      </c>
      <c r="P34" s="28">
        <v>4921</v>
      </c>
      <c r="Q34" s="3">
        <v>1815</v>
      </c>
      <c r="R34" s="3">
        <v>690</v>
      </c>
      <c r="S34" s="28">
        <v>2505</v>
      </c>
      <c r="T34" s="3">
        <v>14580</v>
      </c>
      <c r="U34" s="3">
        <v>5964</v>
      </c>
      <c r="V34" s="28">
        <v>20544</v>
      </c>
      <c r="W34" s="3">
        <v>2527</v>
      </c>
      <c r="X34" s="3">
        <v>2098</v>
      </c>
      <c r="Y34" s="28">
        <v>4625</v>
      </c>
      <c r="Z34" s="3">
        <v>2</v>
      </c>
      <c r="AA34" s="42"/>
      <c r="AC34" s="3">
        <v>2</v>
      </c>
      <c r="AD34" s="42"/>
      <c r="AF34" s="3" t="s">
        <v>292</v>
      </c>
      <c r="AJ34" s="2"/>
      <c r="AK34" s="48" t="str">
        <f t="shared" si="1"/>
        <v>continuous</v>
      </c>
      <c r="AL34" s="48" t="str">
        <f t="shared" si="2"/>
        <v>-</v>
      </c>
      <c r="AM34" s="3">
        <f t="shared" si="3"/>
        <v>0</v>
      </c>
      <c r="AN34" s="3">
        <f t="shared" si="4"/>
        <v>0</v>
      </c>
      <c r="AO34" s="3">
        <f t="shared" si="5"/>
        <v>0</v>
      </c>
    </row>
    <row r="35" spans="1:41" x14ac:dyDescent="0.2">
      <c r="A35" s="4" t="str">
        <f t="shared" si="0"/>
        <v>2001390 (Stirling)</v>
      </c>
      <c r="B35" s="9">
        <v>2001</v>
      </c>
      <c r="C35" s="25" t="s">
        <v>40</v>
      </c>
      <c r="D35" s="22">
        <v>0</v>
      </c>
      <c r="E35" s="3">
        <v>5070</v>
      </c>
      <c r="F35" s="3">
        <v>792</v>
      </c>
      <c r="G35" s="28">
        <v>5862</v>
      </c>
      <c r="H35" s="3">
        <v>390</v>
      </c>
      <c r="I35" s="3">
        <v>125</v>
      </c>
      <c r="J35" s="28">
        <v>515</v>
      </c>
      <c r="K35" s="3">
        <v>10</v>
      </c>
      <c r="L35" s="3">
        <v>71</v>
      </c>
      <c r="M35" s="28">
        <v>81</v>
      </c>
      <c r="N35" s="3">
        <v>458</v>
      </c>
      <c r="O35" s="3">
        <v>326</v>
      </c>
      <c r="P35" s="28">
        <v>784</v>
      </c>
      <c r="Q35" s="3">
        <v>2959</v>
      </c>
      <c r="R35" s="3">
        <v>375</v>
      </c>
      <c r="S35" s="28">
        <v>3334</v>
      </c>
      <c r="T35" s="3">
        <v>2169</v>
      </c>
      <c r="U35" s="3">
        <v>547</v>
      </c>
      <c r="V35" s="28">
        <v>2716</v>
      </c>
      <c r="W35" s="3">
        <v>751</v>
      </c>
      <c r="X35" s="3">
        <v>241</v>
      </c>
      <c r="Y35" s="28">
        <v>992</v>
      </c>
      <c r="Z35" s="3">
        <v>1</v>
      </c>
      <c r="AA35" s="42">
        <v>36800</v>
      </c>
      <c r="AB35" s="5" t="s">
        <v>101</v>
      </c>
      <c r="AC35" s="3">
        <v>1</v>
      </c>
      <c r="AD35" s="42">
        <v>36800</v>
      </c>
      <c r="AE35" s="5" t="s">
        <v>101</v>
      </c>
      <c r="AF35" s="3" t="s">
        <v>292</v>
      </c>
      <c r="AJ35" s="2"/>
      <c r="AK35" s="48">
        <f t="shared" si="1"/>
        <v>36800</v>
      </c>
      <c r="AL35" s="48" t="str">
        <f t="shared" si="2"/>
        <v>-</v>
      </c>
      <c r="AM35" s="3">
        <f t="shared" si="3"/>
        <v>0</v>
      </c>
      <c r="AN35" s="3">
        <f t="shared" si="4"/>
        <v>0</v>
      </c>
      <c r="AO35" s="3">
        <f t="shared" si="5"/>
        <v>0</v>
      </c>
    </row>
    <row r="36" spans="1:41" x14ac:dyDescent="0.2">
      <c r="A36" s="4" t="str">
        <f t="shared" si="0"/>
        <v>2001395 (West Dunbartonshire)</v>
      </c>
      <c r="B36" s="9">
        <v>2001</v>
      </c>
      <c r="C36" s="25" t="s">
        <v>41</v>
      </c>
      <c r="D36" s="22">
        <v>0</v>
      </c>
      <c r="E36" s="3">
        <v>3700</v>
      </c>
      <c r="F36" s="3">
        <v>2572</v>
      </c>
      <c r="G36" s="28">
        <v>6272</v>
      </c>
      <c r="H36" s="3">
        <v>684</v>
      </c>
      <c r="I36" s="3">
        <v>456</v>
      </c>
      <c r="J36" s="28">
        <v>1140</v>
      </c>
      <c r="K36" s="3">
        <v>48</v>
      </c>
      <c r="L36" s="3">
        <v>0</v>
      </c>
      <c r="M36" s="28">
        <v>48</v>
      </c>
      <c r="N36" s="3">
        <v>1958</v>
      </c>
      <c r="O36" s="3">
        <v>1306</v>
      </c>
      <c r="P36" s="28">
        <v>3264</v>
      </c>
      <c r="Q36" s="3">
        <v>908</v>
      </c>
      <c r="R36" s="3">
        <v>605</v>
      </c>
      <c r="S36" s="28">
        <v>1513</v>
      </c>
      <c r="T36" s="3">
        <v>4018</v>
      </c>
      <c r="U36" s="3">
        <v>2817</v>
      </c>
      <c r="V36" s="28">
        <v>6835</v>
      </c>
      <c r="W36" s="3">
        <v>849</v>
      </c>
      <c r="X36" s="3">
        <v>364</v>
      </c>
      <c r="Y36" s="28">
        <v>1213</v>
      </c>
      <c r="Z36" s="3">
        <v>1</v>
      </c>
      <c r="AA36" s="42"/>
      <c r="AB36" s="5" t="s">
        <v>104</v>
      </c>
      <c r="AC36" s="3">
        <v>1</v>
      </c>
      <c r="AD36" s="42"/>
      <c r="AE36" s="5" t="s">
        <v>104</v>
      </c>
      <c r="AF36" s="3" t="s">
        <v>292</v>
      </c>
      <c r="AJ36" s="2"/>
      <c r="AK36" s="48">
        <f t="shared" si="1"/>
        <v>0</v>
      </c>
      <c r="AL36" s="48" t="str">
        <f t="shared" si="2"/>
        <v>-</v>
      </c>
      <c r="AM36" s="3">
        <f t="shared" si="3"/>
        <v>0</v>
      </c>
      <c r="AN36" s="3">
        <f t="shared" si="4"/>
        <v>0</v>
      </c>
      <c r="AO36" s="3">
        <f t="shared" si="5"/>
        <v>0</v>
      </c>
    </row>
    <row r="37" spans="1:41" x14ac:dyDescent="0.2">
      <c r="A37" s="4" t="str">
        <f t="shared" si="0"/>
        <v>2001400 (West Lothian)</v>
      </c>
      <c r="B37" s="9">
        <v>2001</v>
      </c>
      <c r="C37" s="25" t="s">
        <v>42</v>
      </c>
      <c r="D37" s="22">
        <v>0</v>
      </c>
      <c r="E37" s="3">
        <v>7582</v>
      </c>
      <c r="F37" s="3">
        <v>2106</v>
      </c>
      <c r="G37" s="28">
        <v>9688</v>
      </c>
      <c r="H37" s="3">
        <v>1105</v>
      </c>
      <c r="I37" s="3">
        <v>324</v>
      </c>
      <c r="J37" s="28">
        <v>1429</v>
      </c>
      <c r="K37" s="3">
        <v>349</v>
      </c>
      <c r="L37" s="3">
        <v>193</v>
      </c>
      <c r="M37" s="28">
        <v>542</v>
      </c>
      <c r="N37" s="3">
        <v>3411</v>
      </c>
      <c r="O37" s="3">
        <v>977</v>
      </c>
      <c r="P37" s="28">
        <v>4388</v>
      </c>
      <c r="Q37" s="3">
        <v>2190</v>
      </c>
      <c r="R37" s="3">
        <v>485</v>
      </c>
      <c r="S37" s="28">
        <v>2675</v>
      </c>
      <c r="T37" s="3">
        <v>7349</v>
      </c>
      <c r="U37" s="3">
        <v>2081</v>
      </c>
      <c r="V37" s="28">
        <v>9430</v>
      </c>
      <c r="W37" s="3">
        <v>161</v>
      </c>
      <c r="X37" s="3">
        <v>0</v>
      </c>
      <c r="Y37" s="28">
        <v>161</v>
      </c>
      <c r="Z37" s="3">
        <v>2</v>
      </c>
      <c r="AA37" s="42"/>
      <c r="AC37" s="3">
        <v>2</v>
      </c>
      <c r="AD37" s="42"/>
      <c r="AF37" s="3" t="s">
        <v>292</v>
      </c>
      <c r="AJ37" s="2"/>
      <c r="AK37" s="48" t="str">
        <f t="shared" si="1"/>
        <v>continuous</v>
      </c>
      <c r="AL37" s="48" t="str">
        <f t="shared" si="2"/>
        <v>-</v>
      </c>
      <c r="AM37" s="3">
        <f t="shared" si="3"/>
        <v>0</v>
      </c>
      <c r="AN37" s="3">
        <f t="shared" si="4"/>
        <v>0</v>
      </c>
      <c r="AO37" s="3">
        <f t="shared" si="5"/>
        <v>0</v>
      </c>
    </row>
    <row r="38" spans="1:41" x14ac:dyDescent="0.2">
      <c r="A38" s="4" t="str">
        <f t="shared" si="0"/>
        <v>2002100 (Aberdeen City)</v>
      </c>
      <c r="B38" s="9">
        <f t="shared" ref="B38:B69" si="6">B6+1</f>
        <v>2002</v>
      </c>
      <c r="C38" s="25" t="s">
        <v>56</v>
      </c>
      <c r="D38" s="22">
        <v>1</v>
      </c>
      <c r="G38" s="28">
        <v>8971</v>
      </c>
      <c r="J38" s="28">
        <v>2759</v>
      </c>
      <c r="M38" s="28"/>
      <c r="P38" s="28"/>
      <c r="S38" s="28"/>
      <c r="T38" s="3">
        <v>3388</v>
      </c>
      <c r="U38" s="3">
        <v>3859</v>
      </c>
      <c r="V38" s="28">
        <v>7247</v>
      </c>
      <c r="Y38" s="28"/>
      <c r="Z38" s="3">
        <v>2</v>
      </c>
      <c r="AA38" s="42"/>
      <c r="AC38" s="3">
        <v>2</v>
      </c>
      <c r="AD38" s="42"/>
      <c r="AF38" s="3" t="s">
        <v>292</v>
      </c>
      <c r="AJ38" s="2"/>
      <c r="AK38" s="48" t="str">
        <f t="shared" si="1"/>
        <v>continuous</v>
      </c>
      <c r="AL38" s="48" t="str">
        <f t="shared" si="2"/>
        <v>CHR operated</v>
      </c>
      <c r="AM38" s="3">
        <f t="shared" si="3"/>
        <v>3388</v>
      </c>
      <c r="AN38" s="3">
        <f t="shared" si="4"/>
        <v>3859</v>
      </c>
      <c r="AO38" s="3">
        <f t="shared" si="5"/>
        <v>1035</v>
      </c>
    </row>
    <row r="39" spans="1:41" x14ac:dyDescent="0.2">
      <c r="A39" s="4" t="str">
        <f t="shared" si="0"/>
        <v>2002110 (Aberdeenshire)</v>
      </c>
      <c r="B39" s="9">
        <f t="shared" si="6"/>
        <v>2002</v>
      </c>
      <c r="C39" s="25" t="s">
        <v>57</v>
      </c>
      <c r="D39" s="22">
        <v>0</v>
      </c>
      <c r="E39" s="3">
        <v>3171</v>
      </c>
      <c r="F39" s="3">
        <v>1057</v>
      </c>
      <c r="G39" s="28">
        <v>4228</v>
      </c>
      <c r="H39" s="3">
        <v>1275</v>
      </c>
      <c r="I39" s="3">
        <v>342</v>
      </c>
      <c r="J39" s="28">
        <v>1617</v>
      </c>
      <c r="K39" s="3">
        <v>122</v>
      </c>
      <c r="L39" s="3">
        <v>32</v>
      </c>
      <c r="M39" s="28">
        <v>154</v>
      </c>
      <c r="N39" s="3">
        <v>2592</v>
      </c>
      <c r="O39" s="3">
        <v>723</v>
      </c>
      <c r="P39" s="28">
        <v>3315</v>
      </c>
      <c r="Q39" s="3">
        <v>1763</v>
      </c>
      <c r="R39" s="3">
        <v>372</v>
      </c>
      <c r="S39" s="28">
        <v>2135</v>
      </c>
      <c r="T39" s="3">
        <v>2603</v>
      </c>
      <c r="U39" s="3">
        <v>1034</v>
      </c>
      <c r="V39" s="28">
        <v>3637</v>
      </c>
      <c r="W39" s="3">
        <v>0</v>
      </c>
      <c r="X39" s="3">
        <v>0</v>
      </c>
      <c r="Y39" s="28">
        <v>0</v>
      </c>
      <c r="Z39" s="3">
        <v>2</v>
      </c>
      <c r="AA39" s="42"/>
      <c r="AC39" s="3">
        <v>2</v>
      </c>
      <c r="AD39" s="42"/>
      <c r="AF39" s="3" t="s">
        <v>292</v>
      </c>
      <c r="AJ39" s="2"/>
      <c r="AK39" s="48" t="str">
        <f t="shared" si="1"/>
        <v>continuous</v>
      </c>
      <c r="AL39" s="48" t="str">
        <f t="shared" si="2"/>
        <v>-</v>
      </c>
      <c r="AM39" s="3">
        <f t="shared" si="3"/>
        <v>0</v>
      </c>
      <c r="AN39" s="3">
        <f t="shared" si="4"/>
        <v>0</v>
      </c>
      <c r="AO39" s="3">
        <f t="shared" si="5"/>
        <v>0</v>
      </c>
    </row>
    <row r="40" spans="1:41" x14ac:dyDescent="0.2">
      <c r="A40" s="4" t="str">
        <f t="shared" si="0"/>
        <v>2002120 (Angus)</v>
      </c>
      <c r="B40" s="9">
        <f t="shared" si="6"/>
        <v>2002</v>
      </c>
      <c r="C40" s="25" t="s">
        <v>58</v>
      </c>
      <c r="D40" s="22">
        <v>0</v>
      </c>
      <c r="E40" s="3">
        <v>3851</v>
      </c>
      <c r="F40" s="3">
        <v>1340</v>
      </c>
      <c r="G40" s="28">
        <v>5191</v>
      </c>
      <c r="H40" s="3">
        <v>726</v>
      </c>
      <c r="I40" s="3">
        <v>429</v>
      </c>
      <c r="J40" s="28">
        <v>1155</v>
      </c>
      <c r="K40" s="3">
        <v>19</v>
      </c>
      <c r="L40" s="3">
        <v>10</v>
      </c>
      <c r="M40" s="28">
        <v>29</v>
      </c>
      <c r="N40" s="3">
        <v>2463</v>
      </c>
      <c r="O40" s="3">
        <v>807</v>
      </c>
      <c r="P40" s="28">
        <v>3270</v>
      </c>
      <c r="Q40" s="3">
        <v>3216</v>
      </c>
      <c r="R40" s="3">
        <v>820</v>
      </c>
      <c r="S40" s="28">
        <v>4036</v>
      </c>
      <c r="T40" s="3">
        <v>2353</v>
      </c>
      <c r="U40" s="3">
        <v>888</v>
      </c>
      <c r="V40" s="28">
        <v>3241</v>
      </c>
      <c r="W40" s="3">
        <v>0</v>
      </c>
      <c r="X40" s="3">
        <v>0</v>
      </c>
      <c r="Y40" s="28">
        <v>0</v>
      </c>
      <c r="Z40" s="3">
        <v>1</v>
      </c>
      <c r="AA40" s="42">
        <v>37196</v>
      </c>
      <c r="AB40" s="5" t="s">
        <v>101</v>
      </c>
      <c r="AC40" s="3">
        <v>1</v>
      </c>
      <c r="AD40" s="42">
        <v>37196</v>
      </c>
      <c r="AE40" s="5" t="s">
        <v>101</v>
      </c>
      <c r="AF40" s="3" t="s">
        <v>292</v>
      </c>
      <c r="AJ40" s="2"/>
      <c r="AK40" s="48">
        <f t="shared" si="1"/>
        <v>37196</v>
      </c>
      <c r="AL40" s="48" t="str">
        <f t="shared" si="2"/>
        <v>-</v>
      </c>
      <c r="AM40" s="3">
        <f t="shared" si="3"/>
        <v>0</v>
      </c>
      <c r="AN40" s="3">
        <f t="shared" si="4"/>
        <v>0</v>
      </c>
      <c r="AO40" s="3">
        <f t="shared" si="5"/>
        <v>0</v>
      </c>
    </row>
    <row r="41" spans="1:41" x14ac:dyDescent="0.2">
      <c r="A41" s="4" t="str">
        <f t="shared" si="0"/>
        <v>2002130 (Argyll &amp; Bute)</v>
      </c>
      <c r="B41" s="9">
        <f t="shared" si="6"/>
        <v>2002</v>
      </c>
      <c r="C41" s="25" t="s">
        <v>59</v>
      </c>
      <c r="D41" s="22">
        <v>0</v>
      </c>
      <c r="E41" s="3">
        <v>1071</v>
      </c>
      <c r="F41" s="3">
        <v>523</v>
      </c>
      <c r="G41" s="28">
        <v>1594</v>
      </c>
      <c r="H41" s="3">
        <v>495</v>
      </c>
      <c r="I41" s="3">
        <v>128</v>
      </c>
      <c r="J41" s="28">
        <v>623</v>
      </c>
      <c r="K41" s="3">
        <v>37</v>
      </c>
      <c r="L41" s="3">
        <v>24</v>
      </c>
      <c r="M41" s="28">
        <v>61</v>
      </c>
      <c r="N41" s="3">
        <v>1827</v>
      </c>
      <c r="O41" s="3">
        <v>491</v>
      </c>
      <c r="P41" s="28">
        <v>2318</v>
      </c>
      <c r="Q41" s="3">
        <v>972</v>
      </c>
      <c r="R41" s="3">
        <v>196</v>
      </c>
      <c r="S41" s="28">
        <v>1168</v>
      </c>
      <c r="T41" s="3">
        <v>1394</v>
      </c>
      <c r="U41" s="3">
        <v>666</v>
      </c>
      <c r="V41" s="28">
        <v>2060</v>
      </c>
      <c r="Y41" s="28"/>
      <c r="Z41" s="3">
        <v>2</v>
      </c>
      <c r="AA41" s="42"/>
      <c r="AC41" s="3">
        <v>2</v>
      </c>
      <c r="AD41" s="42"/>
      <c r="AF41" s="3" t="s">
        <v>292</v>
      </c>
      <c r="AJ41" s="2"/>
      <c r="AK41" s="48" t="str">
        <f t="shared" si="1"/>
        <v>continuous</v>
      </c>
      <c r="AL41" s="48" t="str">
        <f t="shared" si="2"/>
        <v>-</v>
      </c>
      <c r="AM41" s="3">
        <f t="shared" si="3"/>
        <v>0</v>
      </c>
      <c r="AN41" s="3">
        <f t="shared" si="4"/>
        <v>0</v>
      </c>
      <c r="AO41" s="3">
        <f t="shared" si="5"/>
        <v>0</v>
      </c>
    </row>
    <row r="42" spans="1:41" x14ac:dyDescent="0.2">
      <c r="A42" s="4" t="str">
        <f t="shared" si="0"/>
        <v>2002150 (Clackmannanshire)</v>
      </c>
      <c r="B42" s="9">
        <f t="shared" si="6"/>
        <v>2002</v>
      </c>
      <c r="C42" s="25" t="s">
        <v>60</v>
      </c>
      <c r="D42" s="22">
        <v>0</v>
      </c>
      <c r="E42" s="3">
        <v>1598</v>
      </c>
      <c r="F42" s="3">
        <v>1005</v>
      </c>
      <c r="G42" s="28">
        <v>2603</v>
      </c>
      <c r="H42" s="3">
        <v>445</v>
      </c>
      <c r="I42" s="3">
        <v>144</v>
      </c>
      <c r="J42" s="28">
        <v>589</v>
      </c>
      <c r="K42" s="3">
        <v>5</v>
      </c>
      <c r="L42" s="3">
        <v>36</v>
      </c>
      <c r="M42" s="28">
        <v>41</v>
      </c>
      <c r="N42" s="3">
        <v>691</v>
      </c>
      <c r="O42" s="3">
        <v>408</v>
      </c>
      <c r="P42" s="28">
        <v>1099</v>
      </c>
      <c r="Q42" s="3">
        <v>460</v>
      </c>
      <c r="R42" s="3">
        <v>98</v>
      </c>
      <c r="S42" s="28">
        <v>558</v>
      </c>
      <c r="T42" s="3">
        <v>1379</v>
      </c>
      <c r="U42" s="3">
        <v>1135</v>
      </c>
      <c r="V42" s="28">
        <v>2514</v>
      </c>
      <c r="W42" s="3">
        <v>862</v>
      </c>
      <c r="X42" s="3">
        <v>437</v>
      </c>
      <c r="Y42" s="28">
        <v>1299</v>
      </c>
      <c r="Z42" s="3">
        <v>1</v>
      </c>
      <c r="AA42" s="42">
        <v>36100</v>
      </c>
      <c r="AC42" s="3">
        <v>1</v>
      </c>
      <c r="AD42" s="42">
        <v>36100</v>
      </c>
      <c r="AF42" s="3" t="s">
        <v>292</v>
      </c>
      <c r="AJ42" s="2" t="s">
        <v>139</v>
      </c>
      <c r="AK42" s="48">
        <f t="shared" si="1"/>
        <v>36100</v>
      </c>
      <c r="AL42" s="48" t="str">
        <f t="shared" si="2"/>
        <v>-</v>
      </c>
      <c r="AM42" s="3">
        <f t="shared" si="3"/>
        <v>0</v>
      </c>
      <c r="AN42" s="3">
        <f t="shared" si="4"/>
        <v>0</v>
      </c>
      <c r="AO42" s="3">
        <f t="shared" si="5"/>
        <v>0</v>
      </c>
    </row>
    <row r="43" spans="1:41" x14ac:dyDescent="0.2">
      <c r="A43" s="4" t="str">
        <f t="shared" si="0"/>
        <v>2002170 (Dumfries &amp; Galloway)</v>
      </c>
      <c r="B43" s="9">
        <f t="shared" si="6"/>
        <v>2002</v>
      </c>
      <c r="C43" s="25" t="s">
        <v>61</v>
      </c>
      <c r="D43" s="22">
        <v>0</v>
      </c>
      <c r="E43" s="3">
        <v>3407</v>
      </c>
      <c r="F43" s="3">
        <v>1343</v>
      </c>
      <c r="G43" s="28">
        <v>4750</v>
      </c>
      <c r="H43" s="3">
        <v>934</v>
      </c>
      <c r="I43" s="3">
        <v>351</v>
      </c>
      <c r="J43" s="28">
        <v>1285</v>
      </c>
      <c r="K43" s="3">
        <v>50</v>
      </c>
      <c r="L43" s="3">
        <v>24</v>
      </c>
      <c r="M43" s="28">
        <v>74</v>
      </c>
      <c r="N43" s="3">
        <v>2212</v>
      </c>
      <c r="O43" s="3">
        <v>703</v>
      </c>
      <c r="P43" s="28">
        <v>2915</v>
      </c>
      <c r="Q43" s="3">
        <v>1422</v>
      </c>
      <c r="R43" s="3">
        <v>469</v>
      </c>
      <c r="S43" s="28">
        <v>1891</v>
      </c>
      <c r="T43" s="3">
        <v>3213</v>
      </c>
      <c r="U43" s="3">
        <v>1202</v>
      </c>
      <c r="V43" s="28">
        <v>4415</v>
      </c>
      <c r="W43" s="3">
        <v>35</v>
      </c>
      <c r="X43" s="3">
        <v>20</v>
      </c>
      <c r="Y43" s="28">
        <v>55</v>
      </c>
      <c r="Z43" s="3">
        <v>2</v>
      </c>
      <c r="AA43" s="42"/>
      <c r="AC43" s="3">
        <v>2</v>
      </c>
      <c r="AD43" s="42"/>
      <c r="AF43" s="3" t="s">
        <v>292</v>
      </c>
      <c r="AJ43" s="2"/>
      <c r="AK43" s="48" t="str">
        <f t="shared" si="1"/>
        <v>continuous</v>
      </c>
      <c r="AL43" s="48" t="str">
        <f t="shared" si="2"/>
        <v>-</v>
      </c>
      <c r="AM43" s="3">
        <f t="shared" si="3"/>
        <v>0</v>
      </c>
      <c r="AN43" s="3">
        <f t="shared" si="4"/>
        <v>0</v>
      </c>
      <c r="AO43" s="3">
        <f t="shared" si="5"/>
        <v>0</v>
      </c>
    </row>
    <row r="44" spans="1:41" x14ac:dyDescent="0.2">
      <c r="A44" s="4" t="str">
        <f t="shared" si="0"/>
        <v>2002180 (Dundee City)</v>
      </c>
      <c r="B44" s="9">
        <f t="shared" si="6"/>
        <v>2002</v>
      </c>
      <c r="C44" s="25" t="s">
        <v>62</v>
      </c>
      <c r="D44" s="22">
        <v>0</v>
      </c>
      <c r="E44" s="3">
        <v>3048</v>
      </c>
      <c r="F44" s="3">
        <v>1823</v>
      </c>
      <c r="G44" s="28">
        <v>4871</v>
      </c>
      <c r="H44" s="3">
        <v>1697</v>
      </c>
      <c r="I44" s="3">
        <v>793</v>
      </c>
      <c r="J44" s="28">
        <v>2490</v>
      </c>
      <c r="K44" s="3">
        <v>68</v>
      </c>
      <c r="L44" s="3">
        <v>44</v>
      </c>
      <c r="M44" s="28">
        <v>112</v>
      </c>
      <c r="N44" s="3">
        <v>4568</v>
      </c>
      <c r="O44" s="3">
        <v>1937</v>
      </c>
      <c r="P44" s="28">
        <v>6505</v>
      </c>
      <c r="Q44" s="3">
        <v>3509</v>
      </c>
      <c r="R44" s="3">
        <v>1889</v>
      </c>
      <c r="S44" s="28">
        <v>5398</v>
      </c>
      <c r="T44" s="3">
        <v>2342</v>
      </c>
      <c r="U44" s="3">
        <v>1034</v>
      </c>
      <c r="V44" s="28">
        <v>3376</v>
      </c>
      <c r="Y44" s="28">
        <v>1250</v>
      </c>
      <c r="Z44" s="3">
        <v>2</v>
      </c>
      <c r="AA44" s="42"/>
      <c r="AC44" s="3">
        <v>2</v>
      </c>
      <c r="AD44" s="42"/>
      <c r="AF44" s="3" t="s">
        <v>292</v>
      </c>
      <c r="AJ44" s="2"/>
      <c r="AK44" s="48" t="str">
        <f t="shared" si="1"/>
        <v>continuous</v>
      </c>
      <c r="AL44" s="48" t="str">
        <f t="shared" si="2"/>
        <v>-</v>
      </c>
      <c r="AM44" s="3">
        <f t="shared" si="3"/>
        <v>0</v>
      </c>
      <c r="AN44" s="3">
        <f t="shared" si="4"/>
        <v>0</v>
      </c>
      <c r="AO44" s="3">
        <f t="shared" si="5"/>
        <v>0</v>
      </c>
    </row>
    <row r="45" spans="1:41" x14ac:dyDescent="0.2">
      <c r="A45" s="4" t="str">
        <f t="shared" si="0"/>
        <v>2002190 (East Ayrshire)</v>
      </c>
      <c r="B45" s="9">
        <f t="shared" si="6"/>
        <v>2002</v>
      </c>
      <c r="C45" s="25" t="s">
        <v>63</v>
      </c>
      <c r="D45" s="22">
        <v>0</v>
      </c>
      <c r="G45" s="28">
        <v>3705</v>
      </c>
      <c r="H45" s="3">
        <v>1353</v>
      </c>
      <c r="I45" s="3">
        <v>508</v>
      </c>
      <c r="J45" s="28">
        <v>1861</v>
      </c>
      <c r="M45" s="28">
        <v>11</v>
      </c>
      <c r="N45" s="3">
        <v>2815</v>
      </c>
      <c r="O45" s="3">
        <v>1118</v>
      </c>
      <c r="P45" s="28">
        <v>3933</v>
      </c>
      <c r="Q45" s="3">
        <v>1131</v>
      </c>
      <c r="R45" s="3">
        <v>554</v>
      </c>
      <c r="S45" s="28">
        <v>1685</v>
      </c>
      <c r="T45" s="3">
        <v>2748</v>
      </c>
      <c r="U45" s="3">
        <v>1333</v>
      </c>
      <c r="V45" s="28">
        <v>4081</v>
      </c>
      <c r="W45" s="3">
        <v>481</v>
      </c>
      <c r="X45" s="3">
        <v>87</v>
      </c>
      <c r="Y45" s="28">
        <v>568</v>
      </c>
      <c r="Z45" s="3">
        <v>1</v>
      </c>
      <c r="AA45" s="42">
        <v>36647</v>
      </c>
      <c r="AD45" s="42"/>
      <c r="AF45" s="3" t="s">
        <v>292</v>
      </c>
      <c r="AJ45" s="2"/>
      <c r="AK45" s="48">
        <f t="shared" si="1"/>
        <v>36647</v>
      </c>
      <c r="AL45" s="48" t="str">
        <f t="shared" si="2"/>
        <v>-</v>
      </c>
      <c r="AM45" s="3">
        <f t="shared" si="3"/>
        <v>2417</v>
      </c>
      <c r="AN45" s="3">
        <f t="shared" si="4"/>
        <v>1277</v>
      </c>
      <c r="AO45" s="3">
        <f t="shared" si="5"/>
        <v>0</v>
      </c>
    </row>
    <row r="46" spans="1:41" x14ac:dyDescent="0.2">
      <c r="A46" s="4" t="str">
        <f t="shared" si="0"/>
        <v>2002200 (East Dunbartonshire)</v>
      </c>
      <c r="B46" s="9">
        <f t="shared" si="6"/>
        <v>2002</v>
      </c>
      <c r="C46" s="25" t="s">
        <v>64</v>
      </c>
      <c r="D46" s="22">
        <v>0</v>
      </c>
      <c r="E46" s="3">
        <v>2396</v>
      </c>
      <c r="F46" s="3">
        <v>812</v>
      </c>
      <c r="G46" s="28">
        <v>3208</v>
      </c>
      <c r="H46" s="3">
        <v>247</v>
      </c>
      <c r="I46" s="3">
        <v>92</v>
      </c>
      <c r="J46" s="28">
        <v>339</v>
      </c>
      <c r="K46" s="3">
        <v>58</v>
      </c>
      <c r="L46" s="3">
        <v>15</v>
      </c>
      <c r="M46" s="28">
        <v>73</v>
      </c>
      <c r="N46" s="3">
        <v>997</v>
      </c>
      <c r="O46" s="3">
        <v>235</v>
      </c>
      <c r="P46" s="28">
        <v>1232</v>
      </c>
      <c r="Q46" s="3">
        <v>418</v>
      </c>
      <c r="R46" s="3">
        <v>144</v>
      </c>
      <c r="S46" s="28">
        <v>562</v>
      </c>
      <c r="T46" s="3">
        <v>2670</v>
      </c>
      <c r="U46" s="3">
        <v>796</v>
      </c>
      <c r="V46" s="28">
        <v>3466</v>
      </c>
      <c r="Y46" s="28"/>
      <c r="Z46" s="3">
        <v>1</v>
      </c>
      <c r="AA46" s="42">
        <v>37135</v>
      </c>
      <c r="AB46" s="5" t="s">
        <v>105</v>
      </c>
      <c r="AC46" s="3">
        <v>1</v>
      </c>
      <c r="AD46" s="42">
        <v>37316</v>
      </c>
      <c r="AE46" s="5" t="s">
        <v>105</v>
      </c>
      <c r="AF46" s="3" t="s">
        <v>292</v>
      </c>
      <c r="AJ46" s="2"/>
      <c r="AK46" s="48">
        <f t="shared" si="1"/>
        <v>37135</v>
      </c>
      <c r="AL46" s="48" t="str">
        <f t="shared" si="2"/>
        <v>-</v>
      </c>
      <c r="AM46" s="3">
        <f t="shared" si="3"/>
        <v>0</v>
      </c>
      <c r="AN46" s="3">
        <f t="shared" si="4"/>
        <v>0</v>
      </c>
      <c r="AO46" s="3">
        <f t="shared" si="5"/>
        <v>0</v>
      </c>
    </row>
    <row r="47" spans="1:41" x14ac:dyDescent="0.2">
      <c r="A47" s="4" t="str">
        <f t="shared" si="0"/>
        <v>2002210 (East Lothian)</v>
      </c>
      <c r="B47" s="9">
        <f t="shared" si="6"/>
        <v>2002</v>
      </c>
      <c r="C47" s="25" t="s">
        <v>65</v>
      </c>
      <c r="D47" s="22">
        <v>0</v>
      </c>
      <c r="E47" s="3">
        <v>4342</v>
      </c>
      <c r="F47" s="3">
        <v>1054</v>
      </c>
      <c r="G47" s="28">
        <v>5396</v>
      </c>
      <c r="H47" s="3">
        <v>352</v>
      </c>
      <c r="I47" s="3">
        <v>91</v>
      </c>
      <c r="J47" s="28">
        <v>443</v>
      </c>
      <c r="K47" s="3">
        <v>78</v>
      </c>
      <c r="L47" s="3">
        <v>15</v>
      </c>
      <c r="M47" s="28">
        <v>93</v>
      </c>
      <c r="N47" s="3">
        <v>773</v>
      </c>
      <c r="O47" s="3">
        <v>184</v>
      </c>
      <c r="P47" s="28">
        <v>957</v>
      </c>
      <c r="Q47" s="3">
        <v>321</v>
      </c>
      <c r="R47" s="3">
        <v>125</v>
      </c>
      <c r="S47" s="28">
        <v>446</v>
      </c>
      <c r="T47" s="3">
        <v>4364</v>
      </c>
      <c r="U47" s="3">
        <v>1007</v>
      </c>
      <c r="V47" s="28">
        <v>5371</v>
      </c>
      <c r="W47" s="3">
        <v>350</v>
      </c>
      <c r="X47" s="3">
        <v>137</v>
      </c>
      <c r="Y47" s="28">
        <v>487</v>
      </c>
      <c r="Z47" s="3">
        <v>1</v>
      </c>
      <c r="AA47" s="42">
        <v>36008</v>
      </c>
      <c r="AB47" s="5" t="s">
        <v>106</v>
      </c>
      <c r="AC47" s="3">
        <v>1</v>
      </c>
      <c r="AD47" s="42">
        <v>36008</v>
      </c>
      <c r="AE47" s="5" t="s">
        <v>106</v>
      </c>
      <c r="AF47" s="3" t="s">
        <v>292</v>
      </c>
      <c r="AJ47" s="2"/>
      <c r="AK47" s="48">
        <f t="shared" si="1"/>
        <v>36008</v>
      </c>
      <c r="AL47" s="48" t="str">
        <f t="shared" si="2"/>
        <v>-</v>
      </c>
      <c r="AM47" s="3">
        <f t="shared" si="3"/>
        <v>0</v>
      </c>
      <c r="AN47" s="3">
        <f t="shared" si="4"/>
        <v>0</v>
      </c>
      <c r="AO47" s="3">
        <f t="shared" si="5"/>
        <v>0</v>
      </c>
    </row>
    <row r="48" spans="1:41" x14ac:dyDescent="0.2">
      <c r="A48" s="4" t="str">
        <f t="shared" si="0"/>
        <v>2002220 (East Renfrewshire)</v>
      </c>
      <c r="B48" s="9">
        <f t="shared" si="6"/>
        <v>2002</v>
      </c>
      <c r="C48" s="25" t="s">
        <v>66</v>
      </c>
      <c r="D48" s="22">
        <v>0</v>
      </c>
      <c r="G48" s="28">
        <v>2777</v>
      </c>
      <c r="J48" s="28">
        <v>383</v>
      </c>
      <c r="M48" s="28">
        <v>50</v>
      </c>
      <c r="P48" s="28">
        <v>583</v>
      </c>
      <c r="S48" s="28">
        <v>1081</v>
      </c>
      <c r="V48" s="28">
        <v>1846</v>
      </c>
      <c r="Y48" s="28">
        <v>23</v>
      </c>
      <c r="Z48" s="3">
        <v>1</v>
      </c>
      <c r="AA48" s="42">
        <v>37226</v>
      </c>
      <c r="AB48" s="5" t="s">
        <v>101</v>
      </c>
      <c r="AC48" s="3">
        <v>1</v>
      </c>
      <c r="AD48" s="42">
        <v>37226</v>
      </c>
      <c r="AE48" s="5" t="s">
        <v>101</v>
      </c>
      <c r="AF48" s="3" t="s">
        <v>292</v>
      </c>
      <c r="AJ48" s="2"/>
      <c r="AK48" s="48">
        <f t="shared" si="1"/>
        <v>37226</v>
      </c>
      <c r="AL48" s="48" t="str">
        <f t="shared" si="2"/>
        <v>-</v>
      </c>
      <c r="AM48" s="3">
        <f t="shared" si="3"/>
        <v>0</v>
      </c>
      <c r="AN48" s="3">
        <f t="shared" si="4"/>
        <v>0</v>
      </c>
      <c r="AO48" s="3">
        <f t="shared" si="5"/>
        <v>0</v>
      </c>
    </row>
    <row r="49" spans="1:41" x14ac:dyDescent="0.2">
      <c r="A49" s="4" t="str">
        <f t="shared" si="0"/>
        <v>2002230 (City of Edinburgh)</v>
      </c>
      <c r="B49" s="9">
        <f t="shared" si="6"/>
        <v>2002</v>
      </c>
      <c r="C49" s="25" t="s">
        <v>67</v>
      </c>
      <c r="D49" s="22">
        <v>0</v>
      </c>
      <c r="E49" s="3">
        <v>16565</v>
      </c>
      <c r="F49" s="3">
        <v>4734</v>
      </c>
      <c r="G49" s="28">
        <v>21299</v>
      </c>
      <c r="H49" s="3">
        <v>3030</v>
      </c>
      <c r="I49" s="3">
        <v>1001</v>
      </c>
      <c r="J49" s="28">
        <v>4031</v>
      </c>
      <c r="K49" s="3">
        <v>344</v>
      </c>
      <c r="L49" s="3">
        <v>111</v>
      </c>
      <c r="M49" s="28">
        <v>455</v>
      </c>
      <c r="N49" s="3">
        <v>3888</v>
      </c>
      <c r="O49" s="3">
        <v>1366</v>
      </c>
      <c r="P49" s="28">
        <v>5254</v>
      </c>
      <c r="Q49" s="3">
        <v>1071</v>
      </c>
      <c r="R49" s="3">
        <v>263</v>
      </c>
      <c r="S49" s="28">
        <v>1334</v>
      </c>
      <c r="T49" s="3">
        <v>16008</v>
      </c>
      <c r="U49" s="3">
        <v>4725</v>
      </c>
      <c r="V49" s="28">
        <v>20733</v>
      </c>
      <c r="W49" s="3">
        <v>412</v>
      </c>
      <c r="X49" s="3">
        <v>240</v>
      </c>
      <c r="Y49" s="28">
        <v>652</v>
      </c>
      <c r="AA49" s="42"/>
      <c r="AD49" s="42"/>
      <c r="AF49" s="3" t="s">
        <v>292</v>
      </c>
      <c r="AJ49" s="2"/>
      <c r="AK49" s="48" t="str">
        <f t="shared" si="1"/>
        <v/>
      </c>
      <c r="AL49" s="48" t="str">
        <f t="shared" si="2"/>
        <v>-</v>
      </c>
      <c r="AM49" s="3">
        <f t="shared" si="3"/>
        <v>0</v>
      </c>
      <c r="AN49" s="3">
        <f t="shared" si="4"/>
        <v>0</v>
      </c>
      <c r="AO49" s="3">
        <f t="shared" si="5"/>
        <v>0</v>
      </c>
    </row>
    <row r="50" spans="1:41" x14ac:dyDescent="0.2">
      <c r="A50" s="4" t="str">
        <f t="shared" si="0"/>
        <v>2002235 (Na h-Eileanan Siar)</v>
      </c>
      <c r="B50" s="9">
        <f t="shared" si="6"/>
        <v>2002</v>
      </c>
      <c r="C50" s="25" t="s">
        <v>348</v>
      </c>
      <c r="D50" s="22">
        <v>0</v>
      </c>
      <c r="E50" s="3">
        <v>520</v>
      </c>
      <c r="F50" s="3">
        <v>162</v>
      </c>
      <c r="G50" s="28">
        <v>682</v>
      </c>
      <c r="H50" s="3">
        <v>164</v>
      </c>
      <c r="I50" s="3">
        <v>42</v>
      </c>
      <c r="J50" s="28">
        <v>206</v>
      </c>
      <c r="K50" s="3">
        <v>17</v>
      </c>
      <c r="L50" s="3">
        <v>4</v>
      </c>
      <c r="M50" s="28">
        <v>21</v>
      </c>
      <c r="N50" s="3">
        <v>354</v>
      </c>
      <c r="O50" s="3">
        <v>91</v>
      </c>
      <c r="P50" s="28">
        <v>445</v>
      </c>
      <c r="Q50" s="3">
        <v>209</v>
      </c>
      <c r="R50" s="3">
        <v>70</v>
      </c>
      <c r="S50" s="28">
        <v>279</v>
      </c>
      <c r="T50" s="3">
        <v>484</v>
      </c>
      <c r="U50" s="3">
        <v>137</v>
      </c>
      <c r="V50" s="28">
        <v>621</v>
      </c>
      <c r="W50" s="3">
        <v>2</v>
      </c>
      <c r="X50" s="3">
        <v>0</v>
      </c>
      <c r="Y50" s="28">
        <v>2</v>
      </c>
      <c r="Z50" s="3">
        <v>2</v>
      </c>
      <c r="AA50" s="42"/>
      <c r="AC50" s="3">
        <v>2</v>
      </c>
      <c r="AD50" s="42"/>
      <c r="AF50" s="3" t="s">
        <v>292</v>
      </c>
      <c r="AJ50" s="2"/>
      <c r="AK50" s="48" t="str">
        <f t="shared" si="1"/>
        <v>continuous</v>
      </c>
      <c r="AL50" s="48" t="str">
        <f t="shared" si="2"/>
        <v>-</v>
      </c>
      <c r="AM50" s="3">
        <f t="shared" si="3"/>
        <v>0</v>
      </c>
      <c r="AN50" s="3">
        <f t="shared" si="4"/>
        <v>0</v>
      </c>
      <c r="AO50" s="3">
        <f t="shared" si="5"/>
        <v>0</v>
      </c>
    </row>
    <row r="51" spans="1:41" x14ac:dyDescent="0.2">
      <c r="A51" s="4" t="str">
        <f t="shared" si="0"/>
        <v>2002240 (Falkirk)</v>
      </c>
      <c r="B51" s="9">
        <f t="shared" si="6"/>
        <v>2002</v>
      </c>
      <c r="C51" s="25" t="s">
        <v>68</v>
      </c>
      <c r="D51" s="22">
        <v>0</v>
      </c>
      <c r="E51" s="3">
        <v>7395</v>
      </c>
      <c r="F51" s="3">
        <v>3429</v>
      </c>
      <c r="G51" s="28">
        <v>10824</v>
      </c>
      <c r="H51" s="3">
        <v>1296</v>
      </c>
      <c r="I51" s="3">
        <v>477</v>
      </c>
      <c r="J51" s="28">
        <v>1773</v>
      </c>
      <c r="K51" s="3">
        <v>71</v>
      </c>
      <c r="L51" s="3">
        <v>27</v>
      </c>
      <c r="M51" s="28">
        <v>98</v>
      </c>
      <c r="N51" s="3">
        <v>2861</v>
      </c>
      <c r="O51" s="3">
        <v>1045</v>
      </c>
      <c r="P51" s="28">
        <v>3906</v>
      </c>
      <c r="Q51" s="3">
        <v>1046</v>
      </c>
      <c r="R51" s="3">
        <v>675</v>
      </c>
      <c r="S51" s="28">
        <v>1721</v>
      </c>
      <c r="T51" s="3">
        <v>7843</v>
      </c>
      <c r="U51" s="3">
        <v>3295</v>
      </c>
      <c r="V51" s="28">
        <v>11138</v>
      </c>
      <c r="W51" s="3">
        <v>3268</v>
      </c>
      <c r="X51" s="3">
        <v>1427</v>
      </c>
      <c r="Y51" s="28">
        <v>4695</v>
      </c>
      <c r="Z51" s="3">
        <v>2</v>
      </c>
      <c r="AA51" s="42"/>
      <c r="AC51" s="3">
        <v>2</v>
      </c>
      <c r="AD51" s="42"/>
      <c r="AF51" s="3" t="s">
        <v>292</v>
      </c>
      <c r="AJ51" s="2"/>
      <c r="AK51" s="48" t="str">
        <f t="shared" si="1"/>
        <v>continuous</v>
      </c>
      <c r="AL51" s="48" t="str">
        <f t="shared" si="2"/>
        <v>-</v>
      </c>
      <c r="AM51" s="3">
        <f t="shared" si="3"/>
        <v>0</v>
      </c>
      <c r="AN51" s="3">
        <f t="shared" si="4"/>
        <v>0</v>
      </c>
      <c r="AO51" s="3">
        <f t="shared" si="5"/>
        <v>0</v>
      </c>
    </row>
    <row r="52" spans="1:41" x14ac:dyDescent="0.2">
      <c r="A52" s="4" t="str">
        <f t="shared" si="0"/>
        <v>2002250 (Fife)</v>
      </c>
      <c r="B52" s="9">
        <f t="shared" si="6"/>
        <v>2002</v>
      </c>
      <c r="C52" s="25" t="s">
        <v>69</v>
      </c>
      <c r="D52" s="22">
        <v>0</v>
      </c>
      <c r="E52" s="3">
        <v>13825</v>
      </c>
      <c r="F52" s="3">
        <v>5201</v>
      </c>
      <c r="G52" s="28">
        <v>19026</v>
      </c>
      <c r="H52" s="3">
        <v>2541</v>
      </c>
      <c r="I52" s="3">
        <v>1360</v>
      </c>
      <c r="J52" s="28">
        <v>3901</v>
      </c>
      <c r="K52" s="3">
        <v>0</v>
      </c>
      <c r="L52" s="3">
        <v>0</v>
      </c>
      <c r="M52" s="28">
        <v>0</v>
      </c>
      <c r="N52" s="3">
        <v>6374</v>
      </c>
      <c r="O52" s="3">
        <v>2345</v>
      </c>
      <c r="P52" s="28">
        <v>8719</v>
      </c>
      <c r="Q52" s="3">
        <v>3601</v>
      </c>
      <c r="R52" s="3">
        <v>261</v>
      </c>
      <c r="S52" s="28">
        <v>3862</v>
      </c>
      <c r="T52" s="3">
        <v>14057</v>
      </c>
      <c r="U52" s="3">
        <v>5925</v>
      </c>
      <c r="V52" s="28">
        <v>19982</v>
      </c>
      <c r="W52" s="3">
        <v>0</v>
      </c>
      <c r="X52" s="3">
        <v>0</v>
      </c>
      <c r="Y52" s="28">
        <v>0</v>
      </c>
      <c r="Z52" s="3">
        <v>2</v>
      </c>
      <c r="AA52" s="42"/>
      <c r="AC52" s="3">
        <v>2</v>
      </c>
      <c r="AD52" s="42"/>
      <c r="AF52" s="3" t="s">
        <v>292</v>
      </c>
      <c r="AJ52" s="2"/>
      <c r="AK52" s="48" t="str">
        <f t="shared" si="1"/>
        <v>continuous</v>
      </c>
      <c r="AL52" s="48" t="str">
        <f t="shared" si="2"/>
        <v>-</v>
      </c>
      <c r="AM52" s="3">
        <f t="shared" si="3"/>
        <v>0</v>
      </c>
      <c r="AN52" s="3">
        <f t="shared" si="4"/>
        <v>0</v>
      </c>
      <c r="AO52" s="3">
        <f t="shared" si="5"/>
        <v>0</v>
      </c>
    </row>
    <row r="53" spans="1:41" x14ac:dyDescent="0.2">
      <c r="A53" s="4" t="str">
        <f t="shared" si="0"/>
        <v>2002260 (Glasgow City)</v>
      </c>
      <c r="B53" s="9">
        <f t="shared" si="6"/>
        <v>2002</v>
      </c>
      <c r="C53" s="25" t="s">
        <v>70</v>
      </c>
      <c r="D53" s="22">
        <v>0</v>
      </c>
      <c r="E53" s="3">
        <v>18869</v>
      </c>
      <c r="F53" s="3">
        <v>11428</v>
      </c>
      <c r="G53" s="28">
        <v>30297</v>
      </c>
      <c r="H53" s="3">
        <v>4016</v>
      </c>
      <c r="I53" s="3">
        <v>2764</v>
      </c>
      <c r="J53" s="28">
        <v>6780</v>
      </c>
      <c r="K53" s="3">
        <v>79</v>
      </c>
      <c r="L53" s="3">
        <v>109</v>
      </c>
      <c r="M53" s="28">
        <v>188</v>
      </c>
      <c r="N53" s="3">
        <v>8506</v>
      </c>
      <c r="O53" s="3">
        <v>4123</v>
      </c>
      <c r="P53" s="28">
        <v>12629</v>
      </c>
      <c r="Q53" s="3">
        <v>1358</v>
      </c>
      <c r="R53" s="3">
        <v>391</v>
      </c>
      <c r="S53" s="28">
        <v>1749</v>
      </c>
      <c r="T53" s="3">
        <v>21922</v>
      </c>
      <c r="U53" s="3">
        <v>12287</v>
      </c>
      <c r="V53" s="28">
        <v>34209</v>
      </c>
      <c r="W53" s="3">
        <v>547</v>
      </c>
      <c r="X53" s="3">
        <v>461</v>
      </c>
      <c r="Y53" s="28">
        <v>1008</v>
      </c>
      <c r="Z53" s="3">
        <v>2</v>
      </c>
      <c r="AA53" s="42"/>
      <c r="AC53" s="3">
        <v>2</v>
      </c>
      <c r="AD53" s="42"/>
      <c r="AF53" s="3" t="s">
        <v>292</v>
      </c>
      <c r="AJ53" s="2"/>
      <c r="AK53" s="48" t="str">
        <f t="shared" si="1"/>
        <v>continuous</v>
      </c>
      <c r="AL53" s="48" t="str">
        <f t="shared" si="2"/>
        <v>-</v>
      </c>
      <c r="AM53" s="3">
        <f t="shared" si="3"/>
        <v>0</v>
      </c>
      <c r="AN53" s="3">
        <f t="shared" si="4"/>
        <v>0</v>
      </c>
      <c r="AO53" s="3">
        <f t="shared" si="5"/>
        <v>0</v>
      </c>
    </row>
    <row r="54" spans="1:41" x14ac:dyDescent="0.2">
      <c r="A54" s="4" t="str">
        <f t="shared" si="0"/>
        <v>2002270 (Highland)</v>
      </c>
      <c r="B54" s="9">
        <f t="shared" si="6"/>
        <v>2002</v>
      </c>
      <c r="C54" s="25" t="s">
        <v>27</v>
      </c>
      <c r="D54" s="22">
        <v>0</v>
      </c>
      <c r="E54" s="3">
        <v>5696</v>
      </c>
      <c r="F54" s="3">
        <v>2058</v>
      </c>
      <c r="G54" s="28">
        <v>7754</v>
      </c>
      <c r="H54" s="3">
        <v>1206</v>
      </c>
      <c r="I54" s="3">
        <v>421</v>
      </c>
      <c r="J54" s="28">
        <v>1627</v>
      </c>
      <c r="K54" s="3">
        <v>154</v>
      </c>
      <c r="L54" s="3">
        <v>71</v>
      </c>
      <c r="M54" s="28">
        <v>225</v>
      </c>
      <c r="N54" s="3">
        <v>3926</v>
      </c>
      <c r="O54" s="3">
        <v>1119</v>
      </c>
      <c r="P54" s="28">
        <v>5045</v>
      </c>
      <c r="Q54" s="3">
        <v>2246</v>
      </c>
      <c r="R54" s="3">
        <v>350</v>
      </c>
      <c r="S54" s="28">
        <v>2596</v>
      </c>
      <c r="T54" s="3">
        <v>6016</v>
      </c>
      <c r="U54" s="3">
        <v>2335</v>
      </c>
      <c r="V54" s="28">
        <v>8351</v>
      </c>
      <c r="W54" s="3">
        <v>152</v>
      </c>
      <c r="X54" s="3">
        <v>57</v>
      </c>
      <c r="Y54" s="28">
        <v>209</v>
      </c>
      <c r="Z54" s="3">
        <v>2</v>
      </c>
      <c r="AA54" s="42"/>
      <c r="AC54" s="3">
        <v>2</v>
      </c>
      <c r="AD54" s="42"/>
      <c r="AF54" s="3" t="s">
        <v>292</v>
      </c>
      <c r="AJ54" s="2"/>
      <c r="AK54" s="48" t="str">
        <f t="shared" si="1"/>
        <v>continuous</v>
      </c>
      <c r="AL54" s="48" t="str">
        <f t="shared" si="2"/>
        <v>-</v>
      </c>
      <c r="AM54" s="3">
        <f t="shared" si="3"/>
        <v>0</v>
      </c>
      <c r="AN54" s="3">
        <f t="shared" si="4"/>
        <v>0</v>
      </c>
      <c r="AO54" s="3">
        <f t="shared" si="5"/>
        <v>0</v>
      </c>
    </row>
    <row r="55" spans="1:41" x14ac:dyDescent="0.2">
      <c r="A55" s="4" t="str">
        <f t="shared" si="0"/>
        <v>2002280 (Inverclyde)</v>
      </c>
      <c r="B55" s="9">
        <f t="shared" si="6"/>
        <v>2002</v>
      </c>
      <c r="C55" s="25" t="s">
        <v>28</v>
      </c>
      <c r="D55" s="22">
        <v>0</v>
      </c>
      <c r="E55" s="3">
        <v>5569</v>
      </c>
      <c r="F55" s="3">
        <v>2501</v>
      </c>
      <c r="G55" s="28">
        <v>8070</v>
      </c>
      <c r="J55" s="28">
        <v>1140</v>
      </c>
      <c r="M55" s="28">
        <v>93</v>
      </c>
      <c r="P55" s="28">
        <v>2628</v>
      </c>
      <c r="S55" s="28">
        <v>4056</v>
      </c>
      <c r="T55" s="3">
        <v>3374</v>
      </c>
      <c r="U55" s="3">
        <v>2035</v>
      </c>
      <c r="V55" s="28">
        <v>5409</v>
      </c>
      <c r="Y55" s="28"/>
      <c r="Z55" s="3">
        <v>1</v>
      </c>
      <c r="AA55" s="42">
        <v>37165</v>
      </c>
      <c r="AC55" s="3">
        <v>1</v>
      </c>
      <c r="AD55" s="42">
        <v>37165</v>
      </c>
      <c r="AF55" s="3" t="s">
        <v>292</v>
      </c>
      <c r="AJ55" s="2" t="s">
        <v>83</v>
      </c>
      <c r="AK55" s="48">
        <f t="shared" si="1"/>
        <v>37165</v>
      </c>
      <c r="AL55" s="48" t="str">
        <f t="shared" si="2"/>
        <v>-</v>
      </c>
      <c r="AM55" s="3">
        <f t="shared" si="3"/>
        <v>-2195</v>
      </c>
      <c r="AN55" s="3">
        <f t="shared" si="4"/>
        <v>-466</v>
      </c>
      <c r="AO55" s="3">
        <f t="shared" si="5"/>
        <v>0</v>
      </c>
    </row>
    <row r="56" spans="1:41" x14ac:dyDescent="0.2">
      <c r="A56" s="4" t="str">
        <f t="shared" si="0"/>
        <v>2002290 (Midlothian)</v>
      </c>
      <c r="B56" s="9">
        <f t="shared" si="6"/>
        <v>2002</v>
      </c>
      <c r="C56" s="25" t="s">
        <v>29</v>
      </c>
      <c r="D56" s="22">
        <v>0</v>
      </c>
      <c r="E56" s="3">
        <v>969</v>
      </c>
      <c r="F56" s="3">
        <v>1222</v>
      </c>
      <c r="G56" s="28">
        <v>2191</v>
      </c>
      <c r="H56" s="3">
        <v>276</v>
      </c>
      <c r="I56" s="3">
        <v>77</v>
      </c>
      <c r="J56" s="28">
        <v>353</v>
      </c>
      <c r="K56" s="3">
        <v>38</v>
      </c>
      <c r="L56" s="3">
        <v>5</v>
      </c>
      <c r="M56" s="28">
        <v>43</v>
      </c>
      <c r="N56" s="3">
        <v>554</v>
      </c>
      <c r="O56" s="3">
        <v>132</v>
      </c>
      <c r="P56" s="28">
        <v>686</v>
      </c>
      <c r="Q56" s="3">
        <v>118</v>
      </c>
      <c r="R56" s="3">
        <v>268</v>
      </c>
      <c r="S56" s="28">
        <v>386</v>
      </c>
      <c r="T56" s="3">
        <v>1091</v>
      </c>
      <c r="U56" s="3">
        <v>1004</v>
      </c>
      <c r="V56" s="28">
        <v>2095</v>
      </c>
      <c r="Y56" s="28"/>
      <c r="Z56" s="3">
        <v>2</v>
      </c>
      <c r="AA56" s="42"/>
      <c r="AC56" s="3">
        <v>2</v>
      </c>
      <c r="AD56" s="42"/>
      <c r="AF56" s="3" t="s">
        <v>292</v>
      </c>
      <c r="AJ56" s="2"/>
      <c r="AK56" s="48" t="str">
        <f t="shared" si="1"/>
        <v>continuous</v>
      </c>
      <c r="AL56" s="48" t="str">
        <f t="shared" si="2"/>
        <v>-</v>
      </c>
      <c r="AM56" s="3">
        <f t="shared" si="3"/>
        <v>0</v>
      </c>
      <c r="AN56" s="3">
        <f t="shared" si="4"/>
        <v>0</v>
      </c>
      <c r="AO56" s="3">
        <f t="shared" si="5"/>
        <v>0</v>
      </c>
    </row>
    <row r="57" spans="1:41" x14ac:dyDescent="0.2">
      <c r="A57" s="4" t="str">
        <f t="shared" si="0"/>
        <v>2002300 (Moray)</v>
      </c>
      <c r="B57" s="9">
        <f t="shared" si="6"/>
        <v>2002</v>
      </c>
      <c r="C57" s="25" t="s">
        <v>30</v>
      </c>
      <c r="D57" s="22">
        <v>0</v>
      </c>
      <c r="E57" s="3">
        <v>1718</v>
      </c>
      <c r="F57" s="3">
        <v>509</v>
      </c>
      <c r="G57" s="28">
        <v>2227</v>
      </c>
      <c r="H57" s="3">
        <v>76</v>
      </c>
      <c r="I57" s="3">
        <v>34</v>
      </c>
      <c r="J57" s="28">
        <v>110</v>
      </c>
      <c r="K57" s="3">
        <v>463</v>
      </c>
      <c r="L57" s="3">
        <v>111</v>
      </c>
      <c r="M57" s="28">
        <v>574</v>
      </c>
      <c r="N57" s="3">
        <v>913</v>
      </c>
      <c r="O57" s="3">
        <v>255</v>
      </c>
      <c r="P57" s="28">
        <v>1168</v>
      </c>
      <c r="Q57" s="3">
        <v>247</v>
      </c>
      <c r="R57" s="3">
        <v>125</v>
      </c>
      <c r="S57" s="28">
        <v>372</v>
      </c>
      <c r="T57" s="3">
        <v>1845</v>
      </c>
      <c r="U57" s="3">
        <v>494</v>
      </c>
      <c r="V57" s="28">
        <v>2339</v>
      </c>
      <c r="W57" s="3">
        <v>25</v>
      </c>
      <c r="X57" s="3">
        <v>9</v>
      </c>
      <c r="Y57" s="28">
        <v>34</v>
      </c>
      <c r="Z57" s="3">
        <v>1</v>
      </c>
      <c r="AA57" s="42">
        <v>36739</v>
      </c>
      <c r="AB57" s="5" t="s">
        <v>107</v>
      </c>
      <c r="AC57" s="3">
        <v>1</v>
      </c>
      <c r="AD57" s="42">
        <v>36739</v>
      </c>
      <c r="AE57" s="5" t="s">
        <v>107</v>
      </c>
      <c r="AF57" s="3" t="s">
        <v>292</v>
      </c>
      <c r="AJ57" s="2"/>
      <c r="AK57" s="48">
        <f t="shared" si="1"/>
        <v>36739</v>
      </c>
      <c r="AL57" s="48" t="str">
        <f t="shared" si="2"/>
        <v>-</v>
      </c>
      <c r="AM57" s="3">
        <f t="shared" si="3"/>
        <v>0</v>
      </c>
      <c r="AN57" s="3">
        <f t="shared" si="4"/>
        <v>0</v>
      </c>
      <c r="AO57" s="3">
        <f t="shared" si="5"/>
        <v>0</v>
      </c>
    </row>
    <row r="58" spans="1:41" x14ac:dyDescent="0.2">
      <c r="A58" s="4" t="str">
        <f t="shared" si="0"/>
        <v>2002310 (North Ayrshire)</v>
      </c>
      <c r="B58" s="9">
        <f t="shared" si="6"/>
        <v>2002</v>
      </c>
      <c r="C58" s="25" t="s">
        <v>31</v>
      </c>
      <c r="D58" s="22">
        <v>0</v>
      </c>
      <c r="E58" s="3">
        <v>5079</v>
      </c>
      <c r="F58" s="3">
        <v>1870</v>
      </c>
      <c r="G58" s="28">
        <v>6949</v>
      </c>
      <c r="H58" s="3">
        <v>1153</v>
      </c>
      <c r="I58" s="3">
        <v>338</v>
      </c>
      <c r="J58" s="28">
        <v>1491</v>
      </c>
      <c r="K58" s="3">
        <v>66</v>
      </c>
      <c r="L58" s="3">
        <v>13</v>
      </c>
      <c r="M58" s="28">
        <v>79</v>
      </c>
      <c r="N58" s="3">
        <v>2482</v>
      </c>
      <c r="O58" s="3">
        <v>646</v>
      </c>
      <c r="P58" s="28">
        <v>3128</v>
      </c>
      <c r="Q58" s="3">
        <v>1344</v>
      </c>
      <c r="R58" s="3">
        <v>293</v>
      </c>
      <c r="S58" s="28">
        <v>1637</v>
      </c>
      <c r="T58" s="3">
        <v>4998</v>
      </c>
      <c r="U58" s="3">
        <v>1872</v>
      </c>
      <c r="V58" s="28">
        <v>6870</v>
      </c>
      <c r="W58" s="3">
        <v>48</v>
      </c>
      <c r="X58" s="3">
        <v>8</v>
      </c>
      <c r="Y58" s="28">
        <v>56</v>
      </c>
      <c r="Z58" s="3">
        <v>1</v>
      </c>
      <c r="AA58" s="42">
        <v>35796</v>
      </c>
      <c r="AC58" s="3">
        <v>1</v>
      </c>
      <c r="AD58" s="42">
        <v>35796</v>
      </c>
      <c r="AF58" s="3" t="s">
        <v>292</v>
      </c>
      <c r="AJ58" s="2" t="s">
        <v>139</v>
      </c>
      <c r="AK58" s="48">
        <f t="shared" si="1"/>
        <v>35796</v>
      </c>
      <c r="AL58" s="48" t="str">
        <f t="shared" si="2"/>
        <v>-</v>
      </c>
      <c r="AM58" s="3">
        <f t="shared" si="3"/>
        <v>0</v>
      </c>
      <c r="AN58" s="3">
        <f t="shared" si="4"/>
        <v>0</v>
      </c>
      <c r="AO58" s="3">
        <f t="shared" si="5"/>
        <v>0</v>
      </c>
    </row>
    <row r="59" spans="1:41" x14ac:dyDescent="0.2">
      <c r="A59" s="4" t="str">
        <f t="shared" si="0"/>
        <v>2002320 (North Lanarkshire)</v>
      </c>
      <c r="B59" s="9">
        <f t="shared" si="6"/>
        <v>2002</v>
      </c>
      <c r="C59" s="25" t="s">
        <v>32</v>
      </c>
      <c r="D59" s="22">
        <v>0</v>
      </c>
      <c r="E59" s="3">
        <v>7488</v>
      </c>
      <c r="F59" s="3">
        <v>5176</v>
      </c>
      <c r="G59" s="28">
        <v>12664</v>
      </c>
      <c r="H59" s="3">
        <v>2931</v>
      </c>
      <c r="I59" s="3">
        <v>1618</v>
      </c>
      <c r="J59" s="28">
        <v>4549</v>
      </c>
      <c r="K59" s="3">
        <v>158</v>
      </c>
      <c r="L59" s="3">
        <v>52</v>
      </c>
      <c r="M59" s="28">
        <v>210</v>
      </c>
      <c r="N59" s="3">
        <v>7344</v>
      </c>
      <c r="O59" s="3">
        <v>3270</v>
      </c>
      <c r="P59" s="28">
        <v>10614</v>
      </c>
      <c r="Q59" s="3">
        <v>3416</v>
      </c>
      <c r="R59" s="3">
        <v>1090</v>
      </c>
      <c r="S59" s="28">
        <v>4506</v>
      </c>
      <c r="T59" s="3">
        <v>8327</v>
      </c>
      <c r="U59" s="3">
        <v>5686</v>
      </c>
      <c r="V59" s="28">
        <v>14013</v>
      </c>
      <c r="W59" s="3">
        <v>367</v>
      </c>
      <c r="X59" s="3">
        <v>389</v>
      </c>
      <c r="Y59" s="28">
        <v>756</v>
      </c>
      <c r="Z59" s="3">
        <v>1</v>
      </c>
      <c r="AA59" s="42">
        <v>36495</v>
      </c>
      <c r="AC59" s="3">
        <v>1</v>
      </c>
      <c r="AD59" s="42">
        <v>36495</v>
      </c>
      <c r="AE59" s="5" t="s">
        <v>108</v>
      </c>
      <c r="AF59" s="3" t="s">
        <v>292</v>
      </c>
      <c r="AJ59" s="2"/>
      <c r="AK59" s="48">
        <f t="shared" si="1"/>
        <v>36495</v>
      </c>
      <c r="AL59" s="48" t="str">
        <f t="shared" si="2"/>
        <v>-</v>
      </c>
      <c r="AM59" s="3">
        <f t="shared" si="3"/>
        <v>0</v>
      </c>
      <c r="AN59" s="3">
        <f t="shared" si="4"/>
        <v>0</v>
      </c>
      <c r="AO59" s="3">
        <f t="shared" si="5"/>
        <v>0</v>
      </c>
    </row>
    <row r="60" spans="1:41" x14ac:dyDescent="0.2">
      <c r="A60" s="4" t="str">
        <f t="shared" si="0"/>
        <v>2002330 (Orkney)</v>
      </c>
      <c r="B60" s="9">
        <f t="shared" si="6"/>
        <v>2002</v>
      </c>
      <c r="C60" s="25" t="s">
        <v>33</v>
      </c>
      <c r="D60" s="22">
        <v>0</v>
      </c>
      <c r="G60" s="28">
        <v>331</v>
      </c>
      <c r="J60" s="28">
        <v>68</v>
      </c>
      <c r="M60" s="28">
        <v>30</v>
      </c>
      <c r="P60" s="28">
        <v>302</v>
      </c>
      <c r="S60" s="28">
        <v>107</v>
      </c>
      <c r="V60" s="28">
        <v>428</v>
      </c>
      <c r="Y60" s="28">
        <v>3</v>
      </c>
      <c r="Z60" s="3">
        <v>1</v>
      </c>
      <c r="AA60" s="42">
        <v>36770</v>
      </c>
      <c r="AC60" s="3">
        <v>1</v>
      </c>
      <c r="AD60" s="42">
        <v>36770</v>
      </c>
      <c r="AF60" s="3" t="s">
        <v>292</v>
      </c>
      <c r="AJ60" s="2"/>
      <c r="AK60" s="48">
        <f t="shared" si="1"/>
        <v>36770</v>
      </c>
      <c r="AL60" s="48" t="str">
        <f t="shared" si="2"/>
        <v>-</v>
      </c>
      <c r="AM60" s="3">
        <f t="shared" si="3"/>
        <v>0</v>
      </c>
      <c r="AN60" s="3">
        <f t="shared" si="4"/>
        <v>0</v>
      </c>
      <c r="AO60" s="3">
        <f t="shared" si="5"/>
        <v>0</v>
      </c>
    </row>
    <row r="61" spans="1:41" x14ac:dyDescent="0.2">
      <c r="A61" s="4" t="str">
        <f t="shared" si="0"/>
        <v>2002340 (Perth &amp; Kinross)</v>
      </c>
      <c r="B61" s="9">
        <f t="shared" si="6"/>
        <v>2002</v>
      </c>
      <c r="C61" s="25" t="s">
        <v>34</v>
      </c>
      <c r="D61" s="22">
        <v>1</v>
      </c>
      <c r="G61" s="28">
        <v>6300</v>
      </c>
      <c r="J61" s="28">
        <v>853</v>
      </c>
      <c r="M61" s="28">
        <v>151</v>
      </c>
      <c r="P61" s="28">
        <v>2358</v>
      </c>
      <c r="S61" s="28">
        <v>3261</v>
      </c>
      <c r="V61" s="28">
        <v>4393</v>
      </c>
      <c r="Y61" s="28">
        <v>351</v>
      </c>
      <c r="Z61" s="3">
        <v>1</v>
      </c>
      <c r="AA61" s="42"/>
      <c r="AB61" s="5" t="s">
        <v>101</v>
      </c>
      <c r="AC61" s="3">
        <v>1</v>
      </c>
      <c r="AD61" s="42"/>
      <c r="AE61" s="5" t="s">
        <v>101</v>
      </c>
      <c r="AF61" s="3" t="s">
        <v>292</v>
      </c>
      <c r="AK61" s="48">
        <f t="shared" si="1"/>
        <v>0</v>
      </c>
      <c r="AL61" s="48" t="str">
        <f t="shared" si="2"/>
        <v>CHR operated</v>
      </c>
      <c r="AM61" s="3">
        <f t="shared" si="3"/>
        <v>0</v>
      </c>
      <c r="AN61" s="3">
        <f t="shared" si="4"/>
        <v>0</v>
      </c>
      <c r="AO61" s="3">
        <f t="shared" si="5"/>
        <v>0</v>
      </c>
    </row>
    <row r="62" spans="1:41" x14ac:dyDescent="0.2">
      <c r="A62" s="4" t="str">
        <f t="shared" si="0"/>
        <v>2002350 (Renfrewshire)</v>
      </c>
      <c r="B62" s="9">
        <f t="shared" si="6"/>
        <v>2002</v>
      </c>
      <c r="C62" s="25" t="s">
        <v>35</v>
      </c>
      <c r="D62" s="22">
        <v>0</v>
      </c>
      <c r="E62" s="3">
        <v>7065</v>
      </c>
      <c r="F62" s="3">
        <v>3981</v>
      </c>
      <c r="G62" s="28">
        <v>11046</v>
      </c>
      <c r="H62" s="3">
        <v>1200</v>
      </c>
      <c r="I62" s="3">
        <v>872</v>
      </c>
      <c r="J62" s="28">
        <v>2072</v>
      </c>
      <c r="M62" s="28"/>
      <c r="N62" s="3">
        <v>2739</v>
      </c>
      <c r="O62" s="3">
        <v>1409</v>
      </c>
      <c r="P62" s="28">
        <v>4148</v>
      </c>
      <c r="Q62" s="3">
        <v>2369</v>
      </c>
      <c r="R62" s="3">
        <v>1542</v>
      </c>
      <c r="S62" s="28">
        <v>3911</v>
      </c>
      <c r="T62" s="3">
        <v>6235</v>
      </c>
      <c r="U62" s="3">
        <v>2976</v>
      </c>
      <c r="V62" s="28">
        <v>9211</v>
      </c>
      <c r="W62" s="3">
        <v>1069</v>
      </c>
      <c r="X62" s="3">
        <v>243</v>
      </c>
      <c r="Y62" s="28">
        <v>1312</v>
      </c>
      <c r="Z62" s="3">
        <v>2</v>
      </c>
      <c r="AA62" s="42"/>
      <c r="AC62" s="3">
        <v>2</v>
      </c>
      <c r="AD62" s="42"/>
      <c r="AF62" s="3" t="s">
        <v>292</v>
      </c>
      <c r="AJ62" s="2"/>
      <c r="AK62" s="48" t="str">
        <f t="shared" si="1"/>
        <v>continuous</v>
      </c>
      <c r="AL62" s="48" t="str">
        <f t="shared" si="2"/>
        <v>-</v>
      </c>
      <c r="AM62" s="3">
        <f t="shared" si="3"/>
        <v>0</v>
      </c>
      <c r="AN62" s="3">
        <f t="shared" si="4"/>
        <v>0</v>
      </c>
      <c r="AO62" s="3">
        <f t="shared" si="5"/>
        <v>0</v>
      </c>
    </row>
    <row r="63" spans="1:41" x14ac:dyDescent="0.2">
      <c r="A63" s="4" t="str">
        <f t="shared" si="0"/>
        <v>2002355 (Scottish Borders)</v>
      </c>
      <c r="B63" s="9">
        <f t="shared" si="6"/>
        <v>2002</v>
      </c>
      <c r="C63" s="25" t="s">
        <v>36</v>
      </c>
      <c r="D63" s="22">
        <v>0</v>
      </c>
      <c r="E63" s="3">
        <v>1687</v>
      </c>
      <c r="F63" s="3">
        <v>798</v>
      </c>
      <c r="G63" s="28">
        <v>2485</v>
      </c>
      <c r="H63" s="3">
        <v>723</v>
      </c>
      <c r="I63" s="3">
        <v>240</v>
      </c>
      <c r="J63" s="28">
        <v>963</v>
      </c>
      <c r="M63" s="28">
        <v>15</v>
      </c>
      <c r="N63" s="3">
        <v>1773</v>
      </c>
      <c r="O63" s="3">
        <v>519</v>
      </c>
      <c r="P63" s="28">
        <v>2292</v>
      </c>
      <c r="S63" s="28">
        <v>1311</v>
      </c>
      <c r="T63" s="3">
        <v>1738</v>
      </c>
      <c r="U63" s="3">
        <v>750</v>
      </c>
      <c r="V63" s="28">
        <v>2488</v>
      </c>
      <c r="W63" s="3">
        <v>92</v>
      </c>
      <c r="X63" s="3">
        <v>10</v>
      </c>
      <c r="Y63" s="28">
        <v>102</v>
      </c>
      <c r="Z63" s="3">
        <v>1</v>
      </c>
      <c r="AA63" s="42">
        <v>36982</v>
      </c>
      <c r="AB63" s="5" t="s">
        <v>107</v>
      </c>
      <c r="AC63" s="3">
        <v>1</v>
      </c>
      <c r="AD63" s="42">
        <v>36982</v>
      </c>
      <c r="AE63" s="5" t="s">
        <v>107</v>
      </c>
      <c r="AF63" s="3" t="s">
        <v>292</v>
      </c>
      <c r="AJ63" s="2"/>
      <c r="AK63" s="48">
        <f t="shared" si="1"/>
        <v>36982</v>
      </c>
      <c r="AL63" s="48" t="str">
        <f t="shared" si="2"/>
        <v>-</v>
      </c>
      <c r="AM63" s="3">
        <f t="shared" si="3"/>
        <v>-999</v>
      </c>
      <c r="AN63" s="3">
        <f t="shared" si="4"/>
        <v>-327</v>
      </c>
      <c r="AO63" s="3">
        <f t="shared" si="5"/>
        <v>0</v>
      </c>
    </row>
    <row r="64" spans="1:41" x14ac:dyDescent="0.2">
      <c r="A64" s="4" t="str">
        <f t="shared" si="0"/>
        <v>2002360 (Shetland)</v>
      </c>
      <c r="B64" s="9">
        <f t="shared" si="6"/>
        <v>2002</v>
      </c>
      <c r="C64" s="25" t="s">
        <v>37</v>
      </c>
      <c r="D64" s="22">
        <v>0</v>
      </c>
      <c r="G64" s="28">
        <v>513</v>
      </c>
      <c r="H64" s="3">
        <v>163</v>
      </c>
      <c r="I64" s="3">
        <v>42</v>
      </c>
      <c r="J64" s="28">
        <v>205</v>
      </c>
      <c r="M64" s="28">
        <v>25</v>
      </c>
      <c r="N64" s="3">
        <v>454</v>
      </c>
      <c r="O64" s="3">
        <v>84</v>
      </c>
      <c r="P64" s="28">
        <v>538</v>
      </c>
      <c r="Q64" s="3">
        <v>305</v>
      </c>
      <c r="R64" s="3">
        <v>76</v>
      </c>
      <c r="S64" s="28">
        <v>381</v>
      </c>
      <c r="V64" s="28">
        <v>440</v>
      </c>
      <c r="Y64" s="28">
        <v>39</v>
      </c>
      <c r="Z64" s="3">
        <v>2</v>
      </c>
      <c r="AA64" s="42"/>
      <c r="AC64" s="3">
        <v>2</v>
      </c>
      <c r="AD64" s="42"/>
      <c r="AF64" s="3" t="s">
        <v>292</v>
      </c>
      <c r="AJ64" s="2"/>
      <c r="AK64" s="48" t="str">
        <f t="shared" si="1"/>
        <v>continuous</v>
      </c>
      <c r="AL64" s="48" t="str">
        <f t="shared" si="2"/>
        <v>-</v>
      </c>
      <c r="AM64" s="3">
        <f t="shared" si="3"/>
        <v>14</v>
      </c>
      <c r="AN64" s="3">
        <f t="shared" si="4"/>
        <v>34</v>
      </c>
      <c r="AO64" s="3">
        <f t="shared" si="5"/>
        <v>0</v>
      </c>
    </row>
    <row r="65" spans="1:41" x14ac:dyDescent="0.2">
      <c r="A65" s="4" t="str">
        <f t="shared" si="0"/>
        <v>2002370 (South Ayrshire)</v>
      </c>
      <c r="B65" s="9">
        <f t="shared" si="6"/>
        <v>2002</v>
      </c>
      <c r="C65" s="25" t="s">
        <v>38</v>
      </c>
      <c r="D65" s="22">
        <v>0</v>
      </c>
      <c r="E65" s="3">
        <v>4213</v>
      </c>
      <c r="F65" s="3">
        <v>1780</v>
      </c>
      <c r="G65" s="28">
        <v>5993</v>
      </c>
      <c r="H65" s="3">
        <v>534</v>
      </c>
      <c r="I65" s="3">
        <v>269</v>
      </c>
      <c r="J65" s="28">
        <v>803</v>
      </c>
      <c r="K65" s="3">
        <v>26</v>
      </c>
      <c r="L65" s="3">
        <v>0</v>
      </c>
      <c r="M65" s="28">
        <v>26</v>
      </c>
      <c r="N65" s="3">
        <v>2125</v>
      </c>
      <c r="O65" s="3">
        <v>584</v>
      </c>
      <c r="P65" s="28">
        <v>2709</v>
      </c>
      <c r="Q65" s="3">
        <v>1917</v>
      </c>
      <c r="R65" s="3">
        <v>476</v>
      </c>
      <c r="S65" s="28">
        <v>2393</v>
      </c>
      <c r="T65" s="3">
        <v>3861</v>
      </c>
      <c r="U65" s="3">
        <v>1619</v>
      </c>
      <c r="V65" s="28">
        <v>5480</v>
      </c>
      <c r="W65" s="3">
        <v>72</v>
      </c>
      <c r="X65" s="3">
        <v>72</v>
      </c>
      <c r="Y65" s="28">
        <v>144</v>
      </c>
      <c r="Z65" s="3">
        <v>2</v>
      </c>
      <c r="AA65" s="42"/>
      <c r="AC65" s="3">
        <v>2</v>
      </c>
      <c r="AD65" s="42"/>
      <c r="AF65" s="3" t="s">
        <v>292</v>
      </c>
      <c r="AJ65" s="2"/>
      <c r="AK65" s="48" t="str">
        <f t="shared" si="1"/>
        <v>continuous</v>
      </c>
      <c r="AL65" s="48" t="str">
        <f t="shared" si="2"/>
        <v>-</v>
      </c>
      <c r="AM65" s="3">
        <f t="shared" si="3"/>
        <v>0</v>
      </c>
      <c r="AN65" s="3">
        <f t="shared" si="4"/>
        <v>0</v>
      </c>
      <c r="AO65" s="3">
        <f t="shared" si="5"/>
        <v>0</v>
      </c>
    </row>
    <row r="66" spans="1:41" x14ac:dyDescent="0.2">
      <c r="A66" s="4" t="str">
        <f t="shared" si="0"/>
        <v>2002380 (South Lanarkshire)</v>
      </c>
      <c r="B66" s="9">
        <f t="shared" si="6"/>
        <v>2002</v>
      </c>
      <c r="C66" s="25" t="s">
        <v>39</v>
      </c>
      <c r="D66" s="22">
        <v>0</v>
      </c>
      <c r="E66" s="3">
        <v>14580</v>
      </c>
      <c r="F66" s="3">
        <v>5964</v>
      </c>
      <c r="G66" s="28">
        <v>20544</v>
      </c>
      <c r="H66" s="3">
        <v>1356</v>
      </c>
      <c r="I66" s="3">
        <v>745</v>
      </c>
      <c r="J66" s="28">
        <v>2101</v>
      </c>
      <c r="K66" s="3">
        <v>122</v>
      </c>
      <c r="L66" s="3">
        <v>66</v>
      </c>
      <c r="M66" s="28">
        <v>188</v>
      </c>
      <c r="N66" s="3">
        <v>4763</v>
      </c>
      <c r="O66" s="3">
        <v>1592</v>
      </c>
      <c r="P66" s="28">
        <v>6355</v>
      </c>
      <c r="Q66" s="3">
        <v>2280</v>
      </c>
      <c r="R66" s="3">
        <v>866</v>
      </c>
      <c r="S66" s="28">
        <v>3146</v>
      </c>
      <c r="T66" s="3">
        <v>15585</v>
      </c>
      <c r="U66" s="3">
        <v>5879</v>
      </c>
      <c r="V66" s="28">
        <v>21464</v>
      </c>
      <c r="W66" s="3">
        <v>1915</v>
      </c>
      <c r="X66" s="3">
        <v>635</v>
      </c>
      <c r="Y66" s="28">
        <v>2550</v>
      </c>
      <c r="Z66" s="3">
        <v>1</v>
      </c>
      <c r="AA66" s="42" t="s">
        <v>109</v>
      </c>
      <c r="AC66" s="3">
        <v>1</v>
      </c>
      <c r="AD66" s="42" t="s">
        <v>109</v>
      </c>
      <c r="AF66" s="3" t="s">
        <v>292</v>
      </c>
      <c r="AJ66" s="2"/>
      <c r="AK66" s="48" t="str">
        <f t="shared" si="1"/>
        <v>Ongoing</v>
      </c>
      <c r="AL66" s="48" t="str">
        <f t="shared" si="2"/>
        <v>-</v>
      </c>
      <c r="AM66" s="3">
        <f t="shared" si="3"/>
        <v>0</v>
      </c>
      <c r="AN66" s="3">
        <f t="shared" si="4"/>
        <v>0</v>
      </c>
      <c r="AO66" s="3">
        <f t="shared" si="5"/>
        <v>0</v>
      </c>
    </row>
    <row r="67" spans="1:41" x14ac:dyDescent="0.2">
      <c r="A67" s="4" t="str">
        <f t="shared" si="0"/>
        <v>2002390 (Stirling)</v>
      </c>
      <c r="B67" s="9">
        <f t="shared" si="6"/>
        <v>2002</v>
      </c>
      <c r="C67" s="25" t="s">
        <v>40</v>
      </c>
      <c r="D67" s="22">
        <v>0</v>
      </c>
      <c r="E67" s="3">
        <v>2169</v>
      </c>
      <c r="F67" s="3">
        <v>547</v>
      </c>
      <c r="G67" s="28">
        <v>2716</v>
      </c>
      <c r="H67" s="3">
        <v>310</v>
      </c>
      <c r="I67" s="3">
        <v>157</v>
      </c>
      <c r="J67" s="28">
        <v>467</v>
      </c>
      <c r="K67" s="3">
        <v>6</v>
      </c>
      <c r="L67" s="3">
        <v>7</v>
      </c>
      <c r="M67" s="28">
        <v>13</v>
      </c>
      <c r="N67" s="3">
        <v>625</v>
      </c>
      <c r="O67" s="3">
        <v>38</v>
      </c>
      <c r="P67" s="28">
        <v>663</v>
      </c>
      <c r="Q67" s="3">
        <v>17</v>
      </c>
      <c r="R67" s="3">
        <v>9</v>
      </c>
      <c r="S67" s="28">
        <v>26</v>
      </c>
      <c r="T67" s="3">
        <v>2461</v>
      </c>
      <c r="U67" s="3">
        <v>412</v>
      </c>
      <c r="V67" s="28">
        <v>2873</v>
      </c>
      <c r="W67" s="3">
        <v>75</v>
      </c>
      <c r="X67" s="3">
        <v>2</v>
      </c>
      <c r="Y67" s="28">
        <v>77</v>
      </c>
      <c r="Z67" s="3">
        <v>1</v>
      </c>
      <c r="AA67" s="42" t="s">
        <v>110</v>
      </c>
      <c r="AC67" s="3">
        <v>1</v>
      </c>
      <c r="AD67" s="42" t="s">
        <v>110</v>
      </c>
      <c r="AE67" s="5" t="s">
        <v>101</v>
      </c>
      <c r="AF67" s="3" t="s">
        <v>292</v>
      </c>
      <c r="AJ67" s="2"/>
      <c r="AK67" s="48" t="str">
        <f t="shared" si="1"/>
        <v>October</v>
      </c>
      <c r="AL67" s="48" t="str">
        <f t="shared" si="2"/>
        <v>-</v>
      </c>
      <c r="AM67" s="3">
        <f t="shared" si="3"/>
        <v>0</v>
      </c>
      <c r="AN67" s="3">
        <f t="shared" si="4"/>
        <v>0</v>
      </c>
      <c r="AO67" s="3">
        <f t="shared" si="5"/>
        <v>0</v>
      </c>
    </row>
    <row r="68" spans="1:41" x14ac:dyDescent="0.2">
      <c r="A68" s="4" t="str">
        <f t="shared" si="0"/>
        <v>2002395 (West Dunbartonshire)</v>
      </c>
      <c r="B68" s="9">
        <f t="shared" si="6"/>
        <v>2002</v>
      </c>
      <c r="C68" s="25" t="s">
        <v>41</v>
      </c>
      <c r="D68" s="22">
        <v>0</v>
      </c>
      <c r="E68" s="3">
        <v>4198</v>
      </c>
      <c r="F68" s="3">
        <v>2489</v>
      </c>
      <c r="G68" s="28">
        <v>6687</v>
      </c>
      <c r="H68" s="3">
        <v>721</v>
      </c>
      <c r="I68" s="3">
        <v>371</v>
      </c>
      <c r="J68" s="28">
        <v>1092</v>
      </c>
      <c r="K68" s="3">
        <v>32</v>
      </c>
      <c r="L68" s="3">
        <v>17</v>
      </c>
      <c r="M68" s="28">
        <v>49</v>
      </c>
      <c r="N68" s="3">
        <v>793</v>
      </c>
      <c r="O68" s="3">
        <v>408</v>
      </c>
      <c r="P68" s="28">
        <v>1201</v>
      </c>
      <c r="Q68" s="3">
        <v>150</v>
      </c>
      <c r="R68" s="3">
        <v>77</v>
      </c>
      <c r="S68" s="28">
        <v>227</v>
      </c>
      <c r="T68" s="3">
        <v>4088</v>
      </c>
      <c r="U68" s="3">
        <v>2432</v>
      </c>
      <c r="V68" s="28">
        <v>6520</v>
      </c>
      <c r="W68" s="3">
        <v>789</v>
      </c>
      <c r="X68" s="3">
        <v>407</v>
      </c>
      <c r="Y68" s="28">
        <v>1196</v>
      </c>
      <c r="Z68" s="3">
        <v>2</v>
      </c>
      <c r="AA68" s="42"/>
      <c r="AC68" s="3">
        <v>2</v>
      </c>
      <c r="AD68" s="42"/>
      <c r="AF68" s="3" t="s">
        <v>292</v>
      </c>
      <c r="AJ68" s="2"/>
      <c r="AK68" s="48" t="str">
        <f t="shared" si="1"/>
        <v>continuous</v>
      </c>
      <c r="AL68" s="48" t="str">
        <f t="shared" si="2"/>
        <v>-</v>
      </c>
      <c r="AM68" s="3">
        <f t="shared" si="3"/>
        <v>0</v>
      </c>
      <c r="AN68" s="3">
        <f t="shared" si="4"/>
        <v>0</v>
      </c>
      <c r="AO68" s="3">
        <f t="shared" si="5"/>
        <v>0</v>
      </c>
    </row>
    <row r="69" spans="1:41" x14ac:dyDescent="0.2">
      <c r="A69" s="4" t="str">
        <f t="shared" si="0"/>
        <v>2002400 (West Lothian)</v>
      </c>
      <c r="B69" s="9">
        <f t="shared" si="6"/>
        <v>2002</v>
      </c>
      <c r="C69" s="25" t="s">
        <v>42</v>
      </c>
      <c r="D69" s="22">
        <v>0</v>
      </c>
      <c r="E69" s="3">
        <v>7078</v>
      </c>
      <c r="F69" s="3">
        <v>2028</v>
      </c>
      <c r="G69" s="28">
        <v>9106</v>
      </c>
      <c r="H69" s="3">
        <v>778</v>
      </c>
      <c r="I69" s="3">
        <v>273</v>
      </c>
      <c r="J69" s="28">
        <v>1051</v>
      </c>
      <c r="K69" s="3">
        <v>265</v>
      </c>
      <c r="L69" s="3">
        <v>122</v>
      </c>
      <c r="M69" s="28">
        <v>387</v>
      </c>
      <c r="N69" s="3">
        <v>3216</v>
      </c>
      <c r="O69" s="3">
        <v>841</v>
      </c>
      <c r="P69" s="28">
        <v>4057</v>
      </c>
      <c r="Q69" s="3">
        <v>2953</v>
      </c>
      <c r="R69" s="3">
        <v>596</v>
      </c>
      <c r="S69" s="28">
        <v>3549</v>
      </c>
      <c r="T69" s="3">
        <v>6298</v>
      </c>
      <c r="U69" s="3">
        <v>1878</v>
      </c>
      <c r="V69" s="28">
        <v>8176</v>
      </c>
      <c r="W69" s="3">
        <v>0</v>
      </c>
      <c r="X69" s="3">
        <v>0</v>
      </c>
      <c r="Y69" s="28">
        <v>0</v>
      </c>
      <c r="Z69" s="3">
        <v>2</v>
      </c>
      <c r="AA69" s="42"/>
      <c r="AC69" s="3">
        <v>2</v>
      </c>
      <c r="AD69" s="42"/>
      <c r="AF69" s="3" t="s">
        <v>292</v>
      </c>
      <c r="AJ69" s="2"/>
      <c r="AK69" s="48" t="str">
        <f t="shared" si="1"/>
        <v>continuous</v>
      </c>
      <c r="AL69" s="48" t="str">
        <f t="shared" si="2"/>
        <v>-</v>
      </c>
      <c r="AM69" s="3">
        <f t="shared" si="3"/>
        <v>0</v>
      </c>
      <c r="AN69" s="3">
        <f t="shared" si="4"/>
        <v>0</v>
      </c>
      <c r="AO69" s="3">
        <f t="shared" si="5"/>
        <v>0</v>
      </c>
    </row>
    <row r="70" spans="1:41" x14ac:dyDescent="0.2">
      <c r="A70" s="4" t="str">
        <f t="shared" ref="A70:A133" si="7">B70&amp;C70</f>
        <v>2003100 (Aberdeen City)</v>
      </c>
      <c r="B70" s="9">
        <f t="shared" ref="B70:B101" si="8">B38+1</f>
        <v>2003</v>
      </c>
      <c r="C70" s="25" t="s">
        <v>56</v>
      </c>
      <c r="D70" s="22">
        <v>1</v>
      </c>
      <c r="E70" s="3">
        <v>4359</v>
      </c>
      <c r="F70" s="3">
        <v>4042</v>
      </c>
      <c r="G70" s="28">
        <v>8401</v>
      </c>
      <c r="H70" s="3">
        <v>2214</v>
      </c>
      <c r="I70" s="3">
        <v>461</v>
      </c>
      <c r="J70" s="28">
        <v>2675</v>
      </c>
      <c r="M70" s="28"/>
      <c r="N70" s="3">
        <v>5416</v>
      </c>
      <c r="O70" s="3">
        <v>1956</v>
      </c>
      <c r="P70" s="28">
        <v>7372</v>
      </c>
      <c r="Q70" s="3">
        <v>2387</v>
      </c>
      <c r="R70" s="3">
        <v>1075</v>
      </c>
      <c r="S70" s="28">
        <v>3462</v>
      </c>
      <c r="T70" s="3">
        <v>5174</v>
      </c>
      <c r="U70" s="3">
        <v>4462</v>
      </c>
      <c r="V70" s="28">
        <v>9636</v>
      </c>
      <c r="W70" s="3">
        <v>347</v>
      </c>
      <c r="X70" s="3">
        <v>306</v>
      </c>
      <c r="Y70" s="28">
        <v>653</v>
      </c>
      <c r="Z70" s="3">
        <v>2</v>
      </c>
      <c r="AA70" s="42"/>
      <c r="AC70" s="3">
        <v>2</v>
      </c>
      <c r="AD70" s="42"/>
      <c r="AF70" s="3" t="s">
        <v>292</v>
      </c>
      <c r="AJ70" s="2" t="s">
        <v>134</v>
      </c>
      <c r="AK70" s="48" t="str">
        <f t="shared" ref="AK70:AK133" si="9">IF(AND(Z70=2,AC70=2),"continuous",IF(AND(Z70=1,AC70=1),AA70,IF(AA70&lt;&gt;AD70,MAX(AA70,AD70),"")))</f>
        <v>continuous</v>
      </c>
      <c r="AL70" s="48" t="str">
        <f t="shared" si="2"/>
        <v>CHR operated</v>
      </c>
      <c r="AM70" s="3">
        <f t="shared" si="3"/>
        <v>0</v>
      </c>
      <c r="AN70" s="3">
        <f t="shared" si="4"/>
        <v>0</v>
      </c>
      <c r="AO70" s="3">
        <f t="shared" si="5"/>
        <v>0</v>
      </c>
    </row>
    <row r="71" spans="1:41" x14ac:dyDescent="0.2">
      <c r="A71" s="4" t="str">
        <f t="shared" si="7"/>
        <v>2003110 (Aberdeenshire)</v>
      </c>
      <c r="B71" s="9">
        <f t="shared" si="8"/>
        <v>2003</v>
      </c>
      <c r="C71" s="25" t="s">
        <v>57</v>
      </c>
      <c r="D71" s="22">
        <v>0</v>
      </c>
      <c r="E71" s="3">
        <v>2603</v>
      </c>
      <c r="F71" s="3">
        <v>1034</v>
      </c>
      <c r="G71" s="28">
        <v>3637</v>
      </c>
      <c r="H71" s="3">
        <v>1149</v>
      </c>
      <c r="I71" s="3">
        <v>290</v>
      </c>
      <c r="J71" s="28">
        <v>1439</v>
      </c>
      <c r="K71" s="3">
        <v>139</v>
      </c>
      <c r="L71" s="3">
        <v>50</v>
      </c>
      <c r="M71" s="28">
        <v>189</v>
      </c>
      <c r="N71" s="3">
        <v>3287</v>
      </c>
      <c r="O71" s="3">
        <v>705</v>
      </c>
      <c r="P71" s="28">
        <v>3992</v>
      </c>
      <c r="Q71" s="3">
        <v>1516</v>
      </c>
      <c r="R71" s="3">
        <v>373</v>
      </c>
      <c r="S71" s="28">
        <v>1889</v>
      </c>
      <c r="T71" s="3">
        <v>3086</v>
      </c>
      <c r="U71" s="3">
        <v>1026</v>
      </c>
      <c r="V71" s="28">
        <v>4112</v>
      </c>
      <c r="W71" s="3">
        <v>0</v>
      </c>
      <c r="X71" s="3">
        <v>0</v>
      </c>
      <c r="Y71" s="28">
        <v>0</v>
      </c>
      <c r="Z71" s="3">
        <v>2</v>
      </c>
      <c r="AA71" s="42"/>
      <c r="AC71" s="3">
        <v>2</v>
      </c>
      <c r="AD71" s="42"/>
      <c r="AF71" s="3" t="s">
        <v>292</v>
      </c>
      <c r="AJ71" s="2"/>
      <c r="AK71" s="48" t="str">
        <f t="shared" si="9"/>
        <v>continuous</v>
      </c>
      <c r="AL71" s="48" t="str">
        <f t="shared" ref="AL71:AL134" si="10">IF(D71=1,"CHR operated",IF(D71="","RSL only","-"))</f>
        <v>-</v>
      </c>
      <c r="AM71" s="3">
        <f t="shared" ref="AM71:AM134" si="11">T71-(E71+N71-H71-K71-Q71)</f>
        <v>0</v>
      </c>
      <c r="AN71" s="3">
        <f t="shared" ref="AN71:AN134" si="12">U71-(F71+O71-I71-L71-R71)</f>
        <v>0</v>
      </c>
      <c r="AO71" s="3">
        <f t="shared" ref="AO71:AO134" si="13">V71-(G71+P71-J71-M71-S71)</f>
        <v>0</v>
      </c>
    </row>
    <row r="72" spans="1:41" x14ac:dyDescent="0.2">
      <c r="A72" s="4" t="str">
        <f t="shared" si="7"/>
        <v>2003120 (Angus)</v>
      </c>
      <c r="B72" s="9">
        <f t="shared" si="8"/>
        <v>2003</v>
      </c>
      <c r="C72" s="25" t="s">
        <v>58</v>
      </c>
      <c r="D72" s="22">
        <v>0</v>
      </c>
      <c r="G72" s="28">
        <v>2482</v>
      </c>
      <c r="J72" s="28">
        <v>1079</v>
      </c>
      <c r="M72" s="28">
        <v>33</v>
      </c>
      <c r="P72" s="28">
        <v>2903</v>
      </c>
      <c r="S72" s="28">
        <v>1014</v>
      </c>
      <c r="V72" s="28">
        <v>3259</v>
      </c>
      <c r="Y72" s="28">
        <v>42</v>
      </c>
      <c r="Z72" s="3">
        <v>2</v>
      </c>
      <c r="AA72" s="42"/>
      <c r="AC72" s="3">
        <v>2</v>
      </c>
      <c r="AD72" s="42"/>
      <c r="AF72" s="3" t="s">
        <v>292</v>
      </c>
      <c r="AJ72" s="2"/>
      <c r="AK72" s="48" t="str">
        <f t="shared" si="9"/>
        <v>continuous</v>
      </c>
      <c r="AL72" s="48" t="str">
        <f t="shared" si="10"/>
        <v>-</v>
      </c>
      <c r="AM72" s="3">
        <f t="shared" si="11"/>
        <v>0</v>
      </c>
      <c r="AN72" s="3">
        <f t="shared" si="12"/>
        <v>0</v>
      </c>
      <c r="AO72" s="3">
        <f t="shared" si="13"/>
        <v>0</v>
      </c>
    </row>
    <row r="73" spans="1:41" x14ac:dyDescent="0.2">
      <c r="A73" s="4" t="str">
        <f t="shared" si="7"/>
        <v>2003130 (Argyll &amp; Bute)</v>
      </c>
      <c r="B73" s="9">
        <f t="shared" si="8"/>
        <v>2003</v>
      </c>
      <c r="C73" s="25" t="s">
        <v>59</v>
      </c>
      <c r="D73" s="22">
        <v>0</v>
      </c>
      <c r="E73" s="3">
        <v>1394</v>
      </c>
      <c r="F73" s="3">
        <v>666</v>
      </c>
      <c r="G73" s="28">
        <v>2060</v>
      </c>
      <c r="H73" s="3">
        <v>457</v>
      </c>
      <c r="I73" s="3">
        <v>135</v>
      </c>
      <c r="J73" s="28">
        <v>592</v>
      </c>
      <c r="K73" s="3">
        <v>28</v>
      </c>
      <c r="L73" s="3">
        <v>32</v>
      </c>
      <c r="M73" s="28">
        <v>60</v>
      </c>
      <c r="N73" s="3">
        <v>1955</v>
      </c>
      <c r="O73" s="3">
        <v>630</v>
      </c>
      <c r="P73" s="28">
        <v>2585</v>
      </c>
      <c r="Q73" s="3">
        <v>1086</v>
      </c>
      <c r="R73" s="3">
        <v>284</v>
      </c>
      <c r="S73" s="28">
        <v>1370</v>
      </c>
      <c r="T73" s="3">
        <v>1778</v>
      </c>
      <c r="U73" s="3">
        <v>845</v>
      </c>
      <c r="V73" s="28">
        <v>2623</v>
      </c>
      <c r="W73" s="3">
        <v>119</v>
      </c>
      <c r="X73" s="3">
        <v>35</v>
      </c>
      <c r="Y73" s="28">
        <v>154</v>
      </c>
      <c r="Z73" s="3">
        <v>2</v>
      </c>
      <c r="AA73" s="42"/>
      <c r="AC73" s="3">
        <v>2</v>
      </c>
      <c r="AD73" s="42"/>
      <c r="AF73" s="3" t="s">
        <v>292</v>
      </c>
      <c r="AJ73" s="2"/>
      <c r="AK73" s="48" t="str">
        <f t="shared" si="9"/>
        <v>continuous</v>
      </c>
      <c r="AL73" s="48" t="str">
        <f t="shared" si="10"/>
        <v>-</v>
      </c>
      <c r="AM73" s="3">
        <f t="shared" si="11"/>
        <v>0</v>
      </c>
      <c r="AN73" s="3">
        <f t="shared" si="12"/>
        <v>0</v>
      </c>
      <c r="AO73" s="3">
        <f t="shared" si="13"/>
        <v>0</v>
      </c>
    </row>
    <row r="74" spans="1:41" x14ac:dyDescent="0.2">
      <c r="A74" s="4" t="str">
        <f t="shared" si="7"/>
        <v>2003150 (Clackmannanshire)</v>
      </c>
      <c r="B74" s="9">
        <f t="shared" si="8"/>
        <v>2003</v>
      </c>
      <c r="C74" s="25" t="s">
        <v>60</v>
      </c>
      <c r="D74" s="22">
        <v>0</v>
      </c>
      <c r="E74" s="3">
        <v>1557</v>
      </c>
      <c r="F74" s="3">
        <v>986</v>
      </c>
      <c r="G74" s="28">
        <v>2543</v>
      </c>
      <c r="H74" s="3">
        <v>463</v>
      </c>
      <c r="I74" s="3">
        <v>123</v>
      </c>
      <c r="J74" s="28">
        <v>586</v>
      </c>
      <c r="K74" s="3">
        <v>30</v>
      </c>
      <c r="L74" s="3">
        <v>11</v>
      </c>
      <c r="M74" s="28">
        <v>41</v>
      </c>
      <c r="N74" s="3">
        <v>856</v>
      </c>
      <c r="O74" s="3">
        <v>434</v>
      </c>
      <c r="P74" s="28">
        <v>1290</v>
      </c>
      <c r="Q74" s="3">
        <v>285</v>
      </c>
      <c r="R74" s="3">
        <v>54</v>
      </c>
      <c r="S74" s="28">
        <v>339</v>
      </c>
      <c r="T74" s="3">
        <v>1635</v>
      </c>
      <c r="U74" s="3">
        <v>1232</v>
      </c>
      <c r="V74" s="28">
        <v>2867</v>
      </c>
      <c r="W74" s="3">
        <v>862</v>
      </c>
      <c r="X74" s="3">
        <v>437</v>
      </c>
      <c r="Y74" s="28">
        <v>1299</v>
      </c>
      <c r="Z74" s="3">
        <v>1</v>
      </c>
      <c r="AA74" s="42">
        <v>36100</v>
      </c>
      <c r="AC74" s="3">
        <v>1</v>
      </c>
      <c r="AD74" s="42">
        <v>36100</v>
      </c>
      <c r="AF74" s="3" t="s">
        <v>292</v>
      </c>
      <c r="AJ74" s="2" t="s">
        <v>130</v>
      </c>
      <c r="AK74" s="48">
        <f t="shared" si="9"/>
        <v>36100</v>
      </c>
      <c r="AL74" s="48" t="str">
        <f t="shared" si="10"/>
        <v>-</v>
      </c>
      <c r="AM74" s="3">
        <f t="shared" si="11"/>
        <v>0</v>
      </c>
      <c r="AN74" s="3">
        <f t="shared" si="12"/>
        <v>0</v>
      </c>
      <c r="AO74" s="3">
        <f t="shared" si="13"/>
        <v>0</v>
      </c>
    </row>
    <row r="75" spans="1:41" x14ac:dyDescent="0.2">
      <c r="A75" s="4" t="str">
        <f t="shared" si="7"/>
        <v>2003170 (Dumfries &amp; Galloway)</v>
      </c>
      <c r="B75" s="9">
        <f t="shared" si="8"/>
        <v>2003</v>
      </c>
      <c r="C75" s="25" t="s">
        <v>61</v>
      </c>
      <c r="D75" s="22">
        <v>0</v>
      </c>
      <c r="E75" s="3">
        <v>3213</v>
      </c>
      <c r="F75" s="3">
        <v>1202</v>
      </c>
      <c r="G75" s="28">
        <v>4415</v>
      </c>
      <c r="H75" s="3">
        <v>916</v>
      </c>
      <c r="I75" s="3">
        <v>289</v>
      </c>
      <c r="J75" s="28">
        <v>1205</v>
      </c>
      <c r="K75" s="3">
        <v>59</v>
      </c>
      <c r="L75" s="3">
        <v>24</v>
      </c>
      <c r="M75" s="28">
        <v>83</v>
      </c>
      <c r="N75" s="3">
        <v>2720</v>
      </c>
      <c r="O75" s="3">
        <v>714</v>
      </c>
      <c r="P75" s="28">
        <v>3434</v>
      </c>
      <c r="Q75" s="3">
        <v>1547</v>
      </c>
      <c r="R75" s="3">
        <v>509</v>
      </c>
      <c r="S75" s="28">
        <v>2056</v>
      </c>
      <c r="T75" s="3">
        <v>3411</v>
      </c>
      <c r="U75" s="3">
        <v>1094</v>
      </c>
      <c r="V75" s="28">
        <v>4505</v>
      </c>
      <c r="W75" s="3">
        <v>4</v>
      </c>
      <c r="X75" s="3">
        <v>0</v>
      </c>
      <c r="Y75" s="28">
        <v>4</v>
      </c>
      <c r="Z75" s="3">
        <v>2</v>
      </c>
      <c r="AA75" s="42"/>
      <c r="AC75" s="3">
        <v>2</v>
      </c>
      <c r="AD75" s="42"/>
      <c r="AF75" s="3" t="s">
        <v>292</v>
      </c>
      <c r="AJ75" s="2" t="s">
        <v>133</v>
      </c>
      <c r="AK75" s="48" t="str">
        <f t="shared" si="9"/>
        <v>continuous</v>
      </c>
      <c r="AL75" s="48" t="str">
        <f t="shared" si="10"/>
        <v>-</v>
      </c>
      <c r="AM75" s="3">
        <f t="shared" si="11"/>
        <v>0</v>
      </c>
      <c r="AN75" s="3">
        <f t="shared" si="12"/>
        <v>0</v>
      </c>
      <c r="AO75" s="3">
        <f t="shared" si="13"/>
        <v>0</v>
      </c>
    </row>
    <row r="76" spans="1:41" x14ac:dyDescent="0.2">
      <c r="A76" s="4" t="str">
        <f t="shared" si="7"/>
        <v>2003180 (Dundee City)</v>
      </c>
      <c r="B76" s="9">
        <f t="shared" si="8"/>
        <v>2003</v>
      </c>
      <c r="C76" s="25" t="s">
        <v>62</v>
      </c>
      <c r="D76" s="22">
        <v>0</v>
      </c>
      <c r="E76" s="3">
        <v>3061</v>
      </c>
      <c r="F76" s="3">
        <v>2475</v>
      </c>
      <c r="G76" s="28">
        <v>5536</v>
      </c>
      <c r="H76" s="3">
        <v>1750</v>
      </c>
      <c r="I76" s="3">
        <v>810</v>
      </c>
      <c r="J76" s="28">
        <v>2560</v>
      </c>
      <c r="K76" s="3">
        <v>21</v>
      </c>
      <c r="L76" s="3">
        <v>14</v>
      </c>
      <c r="M76" s="28">
        <v>35</v>
      </c>
      <c r="N76" s="3">
        <v>4802</v>
      </c>
      <c r="O76" s="3">
        <v>1883</v>
      </c>
      <c r="P76" s="28">
        <v>6685</v>
      </c>
      <c r="Q76" s="3">
        <v>2831</v>
      </c>
      <c r="R76" s="3">
        <v>1524</v>
      </c>
      <c r="S76" s="28">
        <v>4355</v>
      </c>
      <c r="T76" s="3">
        <v>3261</v>
      </c>
      <c r="U76" s="3">
        <v>2010</v>
      </c>
      <c r="V76" s="28">
        <v>5271</v>
      </c>
      <c r="Y76" s="28">
        <v>1399</v>
      </c>
      <c r="Z76" s="3">
        <v>2</v>
      </c>
      <c r="AA76" s="42"/>
      <c r="AC76" s="3">
        <v>2</v>
      </c>
      <c r="AD76" s="42"/>
      <c r="AF76" s="3" t="s">
        <v>292</v>
      </c>
      <c r="AJ76" s="2" t="s">
        <v>135</v>
      </c>
      <c r="AK76" s="48" t="str">
        <f t="shared" si="9"/>
        <v>continuous</v>
      </c>
      <c r="AL76" s="48" t="str">
        <f t="shared" si="10"/>
        <v>-</v>
      </c>
      <c r="AM76" s="3">
        <f t="shared" si="11"/>
        <v>0</v>
      </c>
      <c r="AN76" s="3">
        <f t="shared" si="12"/>
        <v>0</v>
      </c>
      <c r="AO76" s="3">
        <f t="shared" si="13"/>
        <v>0</v>
      </c>
    </row>
    <row r="77" spans="1:41" x14ac:dyDescent="0.2">
      <c r="A77" s="4" t="str">
        <f t="shared" si="7"/>
        <v>2003190 (East Ayrshire)</v>
      </c>
      <c r="B77" s="9">
        <f t="shared" si="8"/>
        <v>2003</v>
      </c>
      <c r="C77" s="25" t="s">
        <v>63</v>
      </c>
      <c r="D77" s="22">
        <v>0</v>
      </c>
      <c r="G77" s="28">
        <v>4120</v>
      </c>
      <c r="J77" s="28">
        <v>1786</v>
      </c>
      <c r="M77" s="28">
        <v>20</v>
      </c>
      <c r="P77" s="28">
        <v>4011</v>
      </c>
      <c r="S77" s="28">
        <v>1658</v>
      </c>
      <c r="V77" s="28">
        <v>4667</v>
      </c>
      <c r="Y77" s="28">
        <v>483</v>
      </c>
      <c r="Z77" s="3">
        <v>1</v>
      </c>
      <c r="AA77" s="42">
        <v>36647</v>
      </c>
      <c r="AD77" s="42"/>
      <c r="AF77" s="3" t="s">
        <v>292</v>
      </c>
      <c r="AJ77" s="2"/>
      <c r="AK77" s="48">
        <f t="shared" si="9"/>
        <v>36647</v>
      </c>
      <c r="AL77" s="48" t="str">
        <f t="shared" si="10"/>
        <v>-</v>
      </c>
      <c r="AM77" s="3">
        <f t="shared" si="11"/>
        <v>0</v>
      </c>
      <c r="AN77" s="3">
        <f t="shared" si="12"/>
        <v>0</v>
      </c>
      <c r="AO77" s="3">
        <f t="shared" si="13"/>
        <v>0</v>
      </c>
    </row>
    <row r="78" spans="1:41" x14ac:dyDescent="0.2">
      <c r="A78" s="4" t="str">
        <f t="shared" si="7"/>
        <v>2003200 (East Dunbartonshire)</v>
      </c>
      <c r="B78" s="9">
        <f t="shared" si="8"/>
        <v>2003</v>
      </c>
      <c r="C78" s="25" t="s">
        <v>64</v>
      </c>
      <c r="D78" s="22">
        <v>0</v>
      </c>
      <c r="E78" s="3">
        <v>2691</v>
      </c>
      <c r="F78" s="3">
        <v>808</v>
      </c>
      <c r="G78" s="28">
        <v>3499</v>
      </c>
      <c r="H78" s="3">
        <v>283</v>
      </c>
      <c r="I78" s="3">
        <v>130</v>
      </c>
      <c r="J78" s="28">
        <v>413</v>
      </c>
      <c r="K78" s="3">
        <v>28</v>
      </c>
      <c r="L78" s="3">
        <v>8</v>
      </c>
      <c r="M78" s="28">
        <v>36</v>
      </c>
      <c r="N78" s="3">
        <v>951</v>
      </c>
      <c r="O78" s="3">
        <v>236</v>
      </c>
      <c r="P78" s="28">
        <v>1187</v>
      </c>
      <c r="Q78" s="3">
        <v>312</v>
      </c>
      <c r="R78" s="3">
        <v>132</v>
      </c>
      <c r="S78" s="28">
        <v>444</v>
      </c>
      <c r="T78" s="3">
        <v>3019</v>
      </c>
      <c r="U78" s="3">
        <v>774</v>
      </c>
      <c r="V78" s="28">
        <v>3793</v>
      </c>
      <c r="W78" s="3">
        <v>249</v>
      </c>
      <c r="X78" s="3">
        <v>82</v>
      </c>
      <c r="Y78" s="28">
        <v>331</v>
      </c>
      <c r="Z78" s="3">
        <v>1</v>
      </c>
      <c r="AA78" s="42">
        <v>36800</v>
      </c>
      <c r="AB78" s="5" t="s">
        <v>103</v>
      </c>
      <c r="AC78" s="3">
        <v>1</v>
      </c>
      <c r="AD78" s="42">
        <v>36800</v>
      </c>
      <c r="AE78" s="5" t="s">
        <v>103</v>
      </c>
      <c r="AF78" s="3" t="s">
        <v>292</v>
      </c>
      <c r="AJ78" s="2"/>
      <c r="AK78" s="48">
        <f t="shared" si="9"/>
        <v>36800</v>
      </c>
      <c r="AL78" s="48" t="str">
        <f t="shared" si="10"/>
        <v>-</v>
      </c>
      <c r="AM78" s="3">
        <f t="shared" si="11"/>
        <v>0</v>
      </c>
      <c r="AN78" s="3">
        <f t="shared" si="12"/>
        <v>0</v>
      </c>
      <c r="AO78" s="3">
        <f t="shared" si="13"/>
        <v>0</v>
      </c>
    </row>
    <row r="79" spans="1:41" x14ac:dyDescent="0.2">
      <c r="A79" s="4" t="str">
        <f t="shared" si="7"/>
        <v>2003210 (East Lothian)</v>
      </c>
      <c r="B79" s="9">
        <f t="shared" si="8"/>
        <v>2003</v>
      </c>
      <c r="C79" s="25" t="s">
        <v>65</v>
      </c>
      <c r="D79" s="22">
        <v>0</v>
      </c>
      <c r="E79" s="3">
        <v>4364</v>
      </c>
      <c r="F79" s="3">
        <v>1007</v>
      </c>
      <c r="G79" s="28">
        <v>5371</v>
      </c>
      <c r="H79" s="3">
        <v>320</v>
      </c>
      <c r="I79" s="3">
        <v>85</v>
      </c>
      <c r="J79" s="28">
        <v>405</v>
      </c>
      <c r="K79" s="3">
        <v>100</v>
      </c>
      <c r="L79" s="3">
        <v>13</v>
      </c>
      <c r="M79" s="28">
        <v>113</v>
      </c>
      <c r="N79" s="3">
        <v>1053</v>
      </c>
      <c r="O79" s="3">
        <v>149</v>
      </c>
      <c r="P79" s="28">
        <v>1202</v>
      </c>
      <c r="Q79" s="3">
        <v>356</v>
      </c>
      <c r="R79" s="3">
        <v>150</v>
      </c>
      <c r="S79" s="28">
        <v>506</v>
      </c>
      <c r="T79" s="3">
        <v>4641</v>
      </c>
      <c r="U79" s="3">
        <v>908</v>
      </c>
      <c r="V79" s="28">
        <v>5549</v>
      </c>
      <c r="W79" s="3">
        <v>483</v>
      </c>
      <c r="X79" s="3">
        <v>164</v>
      </c>
      <c r="Y79" s="28">
        <v>647</v>
      </c>
      <c r="Z79" s="3">
        <v>1</v>
      </c>
      <c r="AA79" s="42">
        <v>36008</v>
      </c>
      <c r="AB79" s="5" t="s">
        <v>106</v>
      </c>
      <c r="AC79" s="3">
        <v>1</v>
      </c>
      <c r="AD79" s="42">
        <v>36008</v>
      </c>
      <c r="AE79" s="5" t="s">
        <v>106</v>
      </c>
      <c r="AF79" s="3" t="s">
        <v>292</v>
      </c>
      <c r="AJ79" s="2" t="s">
        <v>131</v>
      </c>
      <c r="AK79" s="48">
        <f t="shared" si="9"/>
        <v>36008</v>
      </c>
      <c r="AL79" s="48" t="str">
        <f t="shared" si="10"/>
        <v>-</v>
      </c>
      <c r="AM79" s="3">
        <f t="shared" si="11"/>
        <v>0</v>
      </c>
      <c r="AN79" s="3">
        <f t="shared" si="12"/>
        <v>0</v>
      </c>
      <c r="AO79" s="3">
        <f t="shared" si="13"/>
        <v>0</v>
      </c>
    </row>
    <row r="80" spans="1:41" x14ac:dyDescent="0.2">
      <c r="A80" s="4" t="str">
        <f t="shared" si="7"/>
        <v>2003220 (East Renfrewshire)</v>
      </c>
      <c r="B80" s="9">
        <f t="shared" si="8"/>
        <v>2003</v>
      </c>
      <c r="C80" s="25" t="s">
        <v>66</v>
      </c>
      <c r="D80" s="22">
        <v>0</v>
      </c>
      <c r="G80" s="28">
        <v>2098</v>
      </c>
      <c r="J80" s="28">
        <v>301</v>
      </c>
      <c r="M80" s="28">
        <v>50</v>
      </c>
      <c r="P80" s="28">
        <v>779</v>
      </c>
      <c r="S80" s="28">
        <v>234</v>
      </c>
      <c r="V80" s="28">
        <v>2292</v>
      </c>
      <c r="Y80" s="28">
        <v>19</v>
      </c>
      <c r="Z80" s="3">
        <v>1</v>
      </c>
      <c r="AA80" s="42">
        <v>37043</v>
      </c>
      <c r="AD80" s="42"/>
      <c r="AF80" s="3" t="s">
        <v>292</v>
      </c>
      <c r="AJ80" s="2"/>
      <c r="AK80" s="48">
        <f t="shared" si="9"/>
        <v>37043</v>
      </c>
      <c r="AL80" s="48" t="str">
        <f t="shared" si="10"/>
        <v>-</v>
      </c>
      <c r="AM80" s="3">
        <f t="shared" si="11"/>
        <v>0</v>
      </c>
      <c r="AN80" s="3">
        <f t="shared" si="12"/>
        <v>0</v>
      </c>
      <c r="AO80" s="3">
        <f t="shared" si="13"/>
        <v>0</v>
      </c>
    </row>
    <row r="81" spans="1:41" x14ac:dyDescent="0.2">
      <c r="A81" s="4" t="str">
        <f t="shared" si="7"/>
        <v>2003230 (City of Edinburgh)</v>
      </c>
      <c r="B81" s="9">
        <f t="shared" si="8"/>
        <v>2003</v>
      </c>
      <c r="C81" s="25" t="s">
        <v>67</v>
      </c>
      <c r="D81" s="22">
        <v>0</v>
      </c>
      <c r="E81" s="3">
        <v>16565</v>
      </c>
      <c r="F81" s="3">
        <v>4734</v>
      </c>
      <c r="G81" s="28">
        <v>21299</v>
      </c>
      <c r="H81" s="3">
        <v>3030</v>
      </c>
      <c r="I81" s="3">
        <v>1001</v>
      </c>
      <c r="J81" s="28">
        <v>4031</v>
      </c>
      <c r="K81" s="3">
        <v>344</v>
      </c>
      <c r="L81" s="3">
        <v>111</v>
      </c>
      <c r="M81" s="28">
        <v>455</v>
      </c>
      <c r="N81" s="3">
        <v>3888</v>
      </c>
      <c r="O81" s="3">
        <v>1366</v>
      </c>
      <c r="P81" s="28">
        <v>5254</v>
      </c>
      <c r="Q81" s="3">
        <v>1071</v>
      </c>
      <c r="R81" s="3">
        <v>263</v>
      </c>
      <c r="S81" s="28">
        <v>1334</v>
      </c>
      <c r="T81" s="3">
        <v>16008</v>
      </c>
      <c r="U81" s="3">
        <v>4725</v>
      </c>
      <c r="V81" s="28">
        <v>20733</v>
      </c>
      <c r="W81" s="3">
        <v>412</v>
      </c>
      <c r="X81" s="3">
        <v>240</v>
      </c>
      <c r="Y81" s="28">
        <v>652</v>
      </c>
      <c r="AA81" s="42"/>
      <c r="AD81" s="42"/>
      <c r="AF81" s="3" t="s">
        <v>292</v>
      </c>
      <c r="AJ81" s="2" t="s">
        <v>132</v>
      </c>
      <c r="AK81" s="48" t="str">
        <f t="shared" si="9"/>
        <v/>
      </c>
      <c r="AL81" s="48" t="str">
        <f t="shared" si="10"/>
        <v>-</v>
      </c>
      <c r="AM81" s="3">
        <f t="shared" si="11"/>
        <v>0</v>
      </c>
      <c r="AN81" s="3">
        <f t="shared" si="12"/>
        <v>0</v>
      </c>
      <c r="AO81" s="3">
        <f t="shared" si="13"/>
        <v>0</v>
      </c>
    </row>
    <row r="82" spans="1:41" x14ac:dyDescent="0.2">
      <c r="A82" s="4" t="str">
        <f t="shared" si="7"/>
        <v>2003235 (Na h-Eileanan Siar)</v>
      </c>
      <c r="B82" s="9">
        <f t="shared" si="8"/>
        <v>2003</v>
      </c>
      <c r="C82" s="25" t="s">
        <v>348</v>
      </c>
      <c r="D82" s="22">
        <v>0</v>
      </c>
      <c r="E82" s="3">
        <v>484</v>
      </c>
      <c r="F82" s="3">
        <v>137</v>
      </c>
      <c r="G82" s="28">
        <v>621</v>
      </c>
      <c r="H82" s="3">
        <v>186</v>
      </c>
      <c r="I82" s="3">
        <v>33</v>
      </c>
      <c r="J82" s="28">
        <v>219</v>
      </c>
      <c r="K82" s="3">
        <v>55</v>
      </c>
      <c r="L82" s="3">
        <v>6</v>
      </c>
      <c r="M82" s="28">
        <v>61</v>
      </c>
      <c r="N82" s="3">
        <v>430</v>
      </c>
      <c r="O82" s="3">
        <v>65</v>
      </c>
      <c r="P82" s="28">
        <v>495</v>
      </c>
      <c r="Q82" s="3">
        <v>56</v>
      </c>
      <c r="R82" s="3">
        <v>63</v>
      </c>
      <c r="S82" s="28">
        <v>119</v>
      </c>
      <c r="T82" s="3">
        <v>617</v>
      </c>
      <c r="U82" s="3">
        <v>100</v>
      </c>
      <c r="V82" s="28">
        <v>717</v>
      </c>
      <c r="W82" s="3">
        <v>7</v>
      </c>
      <c r="X82" s="3">
        <v>0</v>
      </c>
      <c r="Y82" s="28">
        <v>7</v>
      </c>
      <c r="Z82" s="3">
        <v>2</v>
      </c>
      <c r="AA82" s="42"/>
      <c r="AC82" s="3">
        <v>2</v>
      </c>
      <c r="AD82" s="42"/>
      <c r="AF82" s="3" t="s">
        <v>292</v>
      </c>
      <c r="AJ82" s="2"/>
      <c r="AK82" s="48" t="str">
        <f t="shared" si="9"/>
        <v>continuous</v>
      </c>
      <c r="AL82" s="48" t="str">
        <f t="shared" si="10"/>
        <v>-</v>
      </c>
      <c r="AM82" s="3">
        <f t="shared" si="11"/>
        <v>0</v>
      </c>
      <c r="AN82" s="3">
        <f t="shared" si="12"/>
        <v>0</v>
      </c>
      <c r="AO82" s="3">
        <f t="shared" si="13"/>
        <v>0</v>
      </c>
    </row>
    <row r="83" spans="1:41" x14ac:dyDescent="0.2">
      <c r="A83" s="4" t="str">
        <f t="shared" si="7"/>
        <v>2003240 (Falkirk)</v>
      </c>
      <c r="B83" s="9">
        <f t="shared" si="8"/>
        <v>2003</v>
      </c>
      <c r="C83" s="25" t="s">
        <v>68</v>
      </c>
      <c r="D83" s="22">
        <v>0</v>
      </c>
      <c r="E83" s="3">
        <v>7831</v>
      </c>
      <c r="F83" s="3">
        <v>3296</v>
      </c>
      <c r="G83" s="28">
        <v>11127</v>
      </c>
      <c r="H83" s="3">
        <v>1246</v>
      </c>
      <c r="I83" s="3">
        <v>477</v>
      </c>
      <c r="J83" s="28">
        <v>1723</v>
      </c>
      <c r="K83" s="3">
        <v>43</v>
      </c>
      <c r="L83" s="3">
        <v>15</v>
      </c>
      <c r="M83" s="28">
        <v>58</v>
      </c>
      <c r="N83" s="3">
        <v>2682</v>
      </c>
      <c r="O83" s="3">
        <v>995</v>
      </c>
      <c r="P83" s="28">
        <v>3677</v>
      </c>
      <c r="Q83" s="3">
        <v>2137</v>
      </c>
      <c r="R83" s="3">
        <v>829</v>
      </c>
      <c r="S83" s="28">
        <v>2966</v>
      </c>
      <c r="T83" s="3">
        <v>7087</v>
      </c>
      <c r="U83" s="3">
        <v>2970</v>
      </c>
      <c r="V83" s="28">
        <v>10057</v>
      </c>
      <c r="W83" s="3">
        <v>2331</v>
      </c>
      <c r="X83" s="3">
        <v>675</v>
      </c>
      <c r="Y83" s="28">
        <v>3006</v>
      </c>
      <c r="Z83" s="3">
        <v>2</v>
      </c>
      <c r="AA83" s="42"/>
      <c r="AC83" s="3">
        <v>2</v>
      </c>
      <c r="AD83" s="42"/>
      <c r="AF83" s="3" t="s">
        <v>292</v>
      </c>
      <c r="AJ83" s="2"/>
      <c r="AK83" s="48" t="str">
        <f t="shared" si="9"/>
        <v>continuous</v>
      </c>
      <c r="AL83" s="48" t="str">
        <f t="shared" si="10"/>
        <v>-</v>
      </c>
      <c r="AM83" s="3">
        <f t="shared" si="11"/>
        <v>0</v>
      </c>
      <c r="AN83" s="3">
        <f t="shared" si="12"/>
        <v>0</v>
      </c>
      <c r="AO83" s="3">
        <f t="shared" si="13"/>
        <v>0</v>
      </c>
    </row>
    <row r="84" spans="1:41" x14ac:dyDescent="0.2">
      <c r="A84" s="4" t="str">
        <f t="shared" si="7"/>
        <v>2003250 (Fife)</v>
      </c>
      <c r="B84" s="9">
        <f t="shared" si="8"/>
        <v>2003</v>
      </c>
      <c r="C84" s="25" t="s">
        <v>69</v>
      </c>
      <c r="D84" s="22">
        <v>0</v>
      </c>
      <c r="E84" s="3">
        <v>13542</v>
      </c>
      <c r="F84" s="3">
        <v>6022</v>
      </c>
      <c r="G84" s="28">
        <v>19564</v>
      </c>
      <c r="H84" s="3">
        <v>2510</v>
      </c>
      <c r="I84" s="3">
        <v>1117</v>
      </c>
      <c r="J84" s="28">
        <v>3627</v>
      </c>
      <c r="M84" s="28">
        <v>38</v>
      </c>
      <c r="N84" s="33"/>
      <c r="O84" s="33"/>
      <c r="P84" s="34"/>
      <c r="S84" s="28"/>
      <c r="T84" s="3">
        <v>7366</v>
      </c>
      <c r="U84" s="3">
        <v>2974</v>
      </c>
      <c r="V84" s="28">
        <v>10340</v>
      </c>
      <c r="W84" s="3" t="s">
        <v>43</v>
      </c>
      <c r="Y84" s="28"/>
      <c r="Z84" s="3">
        <v>1</v>
      </c>
      <c r="AA84" s="42">
        <v>37377</v>
      </c>
      <c r="AB84" s="5" t="s">
        <v>101</v>
      </c>
      <c r="AC84" s="3">
        <v>1</v>
      </c>
      <c r="AD84" s="42">
        <v>37377</v>
      </c>
      <c r="AE84" s="5" t="s">
        <v>101</v>
      </c>
      <c r="AF84" s="3" t="s">
        <v>292</v>
      </c>
      <c r="AJ84" s="2" t="s">
        <v>136</v>
      </c>
      <c r="AK84" s="48">
        <f t="shared" si="9"/>
        <v>37377</v>
      </c>
      <c r="AL84" s="48" t="str">
        <f t="shared" si="10"/>
        <v>-</v>
      </c>
      <c r="AM84" s="3">
        <f t="shared" si="11"/>
        <v>-3666</v>
      </c>
      <c r="AN84" s="3">
        <f t="shared" si="12"/>
        <v>-1931</v>
      </c>
      <c r="AO84" s="3">
        <f t="shared" si="13"/>
        <v>-5559</v>
      </c>
    </row>
    <row r="85" spans="1:41" x14ac:dyDescent="0.2">
      <c r="A85" s="29" t="str">
        <f t="shared" si="7"/>
        <v>2003260 (Glasgow City)</v>
      </c>
      <c r="B85" s="52">
        <f t="shared" si="8"/>
        <v>2003</v>
      </c>
      <c r="C85" s="31" t="s">
        <v>70</v>
      </c>
      <c r="D85" s="32"/>
      <c r="E85" s="32"/>
      <c r="F85" s="31"/>
      <c r="G85" s="32"/>
      <c r="H85" s="32"/>
      <c r="I85" s="31"/>
      <c r="J85" s="32"/>
      <c r="K85" s="32"/>
      <c r="L85" s="31"/>
      <c r="M85" s="32"/>
      <c r="N85" s="32"/>
      <c r="O85" s="31"/>
      <c r="P85" s="32"/>
      <c r="Q85" s="32"/>
      <c r="R85" s="31"/>
      <c r="S85" s="32"/>
      <c r="T85" s="32"/>
      <c r="U85" s="31"/>
      <c r="V85" s="32"/>
      <c r="W85" s="32"/>
      <c r="X85" s="31"/>
      <c r="Y85" s="32"/>
      <c r="AA85" s="42"/>
      <c r="AD85" s="42"/>
      <c r="AF85" s="3" t="s">
        <v>292</v>
      </c>
      <c r="AJ85" s="30" t="s">
        <v>141</v>
      </c>
      <c r="AK85" s="48" t="str">
        <f t="shared" si="9"/>
        <v/>
      </c>
      <c r="AL85" s="48" t="str">
        <f t="shared" si="10"/>
        <v>RSL only</v>
      </c>
      <c r="AM85" s="3">
        <f t="shared" si="11"/>
        <v>0</v>
      </c>
      <c r="AN85" s="3">
        <f t="shared" si="12"/>
        <v>0</v>
      </c>
      <c r="AO85" s="3">
        <f t="shared" si="13"/>
        <v>0</v>
      </c>
    </row>
    <row r="86" spans="1:41" x14ac:dyDescent="0.2">
      <c r="A86" s="4" t="str">
        <f t="shared" si="7"/>
        <v>2003270 (Highland)</v>
      </c>
      <c r="B86" s="9">
        <f t="shared" si="8"/>
        <v>2003</v>
      </c>
      <c r="C86" s="25" t="s">
        <v>27</v>
      </c>
      <c r="D86" s="22">
        <v>0</v>
      </c>
      <c r="E86" s="3">
        <v>6016</v>
      </c>
      <c r="F86" s="3">
        <v>2335</v>
      </c>
      <c r="G86" s="28">
        <v>8351</v>
      </c>
      <c r="H86" s="3">
        <v>1118</v>
      </c>
      <c r="I86" s="3">
        <v>422</v>
      </c>
      <c r="J86" s="28">
        <v>1540</v>
      </c>
      <c r="K86" s="3">
        <v>180</v>
      </c>
      <c r="L86" s="3">
        <v>54</v>
      </c>
      <c r="M86" s="28">
        <v>234</v>
      </c>
      <c r="N86" s="3">
        <v>3739</v>
      </c>
      <c r="O86" s="3">
        <v>1096</v>
      </c>
      <c r="P86" s="28">
        <v>4835</v>
      </c>
      <c r="Q86" s="3">
        <v>2178</v>
      </c>
      <c r="R86" s="3">
        <v>582</v>
      </c>
      <c r="S86" s="28">
        <v>2760</v>
      </c>
      <c r="T86" s="3">
        <v>6279</v>
      </c>
      <c r="U86" s="3">
        <v>2373</v>
      </c>
      <c r="V86" s="28">
        <v>8652</v>
      </c>
      <c r="W86" s="3">
        <v>131</v>
      </c>
      <c r="X86" s="3">
        <v>28</v>
      </c>
      <c r="Y86" s="28">
        <v>159</v>
      </c>
      <c r="Z86" s="3">
        <v>2</v>
      </c>
      <c r="AA86" s="42"/>
      <c r="AC86" s="3">
        <v>2</v>
      </c>
      <c r="AD86" s="42"/>
      <c r="AF86" s="3" t="s">
        <v>292</v>
      </c>
      <c r="AJ86" s="2"/>
      <c r="AK86" s="48" t="str">
        <f t="shared" si="9"/>
        <v>continuous</v>
      </c>
      <c r="AL86" s="48" t="str">
        <f t="shared" si="10"/>
        <v>-</v>
      </c>
      <c r="AM86" s="3">
        <f t="shared" si="11"/>
        <v>0</v>
      </c>
      <c r="AN86" s="3">
        <f t="shared" si="12"/>
        <v>0</v>
      </c>
      <c r="AO86" s="3">
        <f t="shared" si="13"/>
        <v>0</v>
      </c>
    </row>
    <row r="87" spans="1:41" x14ac:dyDescent="0.2">
      <c r="A87" s="4" t="str">
        <f t="shared" si="7"/>
        <v>2003280 (Inverclyde)</v>
      </c>
      <c r="B87" s="9">
        <f t="shared" si="8"/>
        <v>2003</v>
      </c>
      <c r="C87" s="25" t="s">
        <v>28</v>
      </c>
      <c r="D87" s="22">
        <v>0</v>
      </c>
      <c r="E87" s="3">
        <v>3374</v>
      </c>
      <c r="F87" s="3">
        <v>2035</v>
      </c>
      <c r="G87" s="28">
        <v>5409</v>
      </c>
      <c r="H87" s="3">
        <v>600</v>
      </c>
      <c r="I87" s="3">
        <v>434</v>
      </c>
      <c r="J87" s="28">
        <v>1034</v>
      </c>
      <c r="M87" s="28">
        <v>90</v>
      </c>
      <c r="P87" s="28"/>
      <c r="S87" s="28"/>
      <c r="V87" s="28">
        <v>5400</v>
      </c>
      <c r="Y87" s="28"/>
      <c r="Z87" s="3">
        <v>2</v>
      </c>
      <c r="AA87" s="42"/>
      <c r="AC87" s="3">
        <v>2</v>
      </c>
      <c r="AD87" s="42"/>
      <c r="AF87" s="3" t="s">
        <v>292</v>
      </c>
      <c r="AJ87" s="2" t="s">
        <v>72</v>
      </c>
      <c r="AK87" s="48" t="str">
        <f t="shared" si="9"/>
        <v>continuous</v>
      </c>
      <c r="AL87" s="48" t="str">
        <f t="shared" si="10"/>
        <v>-</v>
      </c>
      <c r="AM87" s="3">
        <f t="shared" si="11"/>
        <v>-2774</v>
      </c>
      <c r="AN87" s="3">
        <f t="shared" si="12"/>
        <v>-1601</v>
      </c>
      <c r="AO87" s="3">
        <f t="shared" si="13"/>
        <v>1115</v>
      </c>
    </row>
    <row r="88" spans="1:41" x14ac:dyDescent="0.2">
      <c r="A88" s="4" t="str">
        <f t="shared" si="7"/>
        <v>2003290 (Midlothian)</v>
      </c>
      <c r="B88" s="9">
        <f t="shared" si="8"/>
        <v>2003</v>
      </c>
      <c r="C88" s="25" t="s">
        <v>29</v>
      </c>
      <c r="D88" s="22">
        <v>0</v>
      </c>
      <c r="E88" s="3">
        <v>1091</v>
      </c>
      <c r="F88" s="3">
        <v>1004</v>
      </c>
      <c r="G88" s="28">
        <v>2095</v>
      </c>
      <c r="H88" s="3">
        <v>230</v>
      </c>
      <c r="I88" s="3">
        <v>80</v>
      </c>
      <c r="J88" s="28">
        <v>310</v>
      </c>
      <c r="K88" s="3">
        <v>45</v>
      </c>
      <c r="L88" s="3">
        <v>6</v>
      </c>
      <c r="M88" s="28">
        <v>51</v>
      </c>
      <c r="N88" s="3">
        <v>544</v>
      </c>
      <c r="O88" s="3">
        <v>560</v>
      </c>
      <c r="P88" s="28">
        <v>1104</v>
      </c>
      <c r="Q88" s="3">
        <v>130</v>
      </c>
      <c r="R88" s="3">
        <v>158</v>
      </c>
      <c r="S88" s="28">
        <v>288</v>
      </c>
      <c r="T88" s="3">
        <v>1230</v>
      </c>
      <c r="U88" s="3">
        <v>1320</v>
      </c>
      <c r="V88" s="28">
        <v>2550</v>
      </c>
      <c r="Y88" s="28"/>
      <c r="Z88" s="3">
        <v>2</v>
      </c>
      <c r="AA88" s="42"/>
      <c r="AC88" s="3">
        <v>2</v>
      </c>
      <c r="AD88" s="42"/>
      <c r="AF88" s="3" t="s">
        <v>292</v>
      </c>
      <c r="AJ88" s="2"/>
      <c r="AK88" s="48" t="str">
        <f t="shared" si="9"/>
        <v>continuous</v>
      </c>
      <c r="AL88" s="48" t="str">
        <f t="shared" si="10"/>
        <v>-</v>
      </c>
      <c r="AM88" s="3">
        <f t="shared" si="11"/>
        <v>0</v>
      </c>
      <c r="AN88" s="3">
        <f t="shared" si="12"/>
        <v>0</v>
      </c>
      <c r="AO88" s="3">
        <f t="shared" si="13"/>
        <v>0</v>
      </c>
    </row>
    <row r="89" spans="1:41" x14ac:dyDescent="0.2">
      <c r="A89" s="4" t="str">
        <f t="shared" si="7"/>
        <v>2003300 (Moray)</v>
      </c>
      <c r="B89" s="9">
        <f t="shared" si="8"/>
        <v>2003</v>
      </c>
      <c r="C89" s="25" t="s">
        <v>30</v>
      </c>
      <c r="D89" s="22">
        <v>0</v>
      </c>
      <c r="E89" s="3">
        <v>1845</v>
      </c>
      <c r="F89" s="3">
        <v>494</v>
      </c>
      <c r="G89" s="28">
        <v>2339</v>
      </c>
      <c r="H89" s="3">
        <v>466</v>
      </c>
      <c r="I89" s="3">
        <v>133</v>
      </c>
      <c r="J89" s="28">
        <v>599</v>
      </c>
      <c r="K89" s="3">
        <v>104</v>
      </c>
      <c r="L89" s="3">
        <v>32</v>
      </c>
      <c r="M89" s="28">
        <v>136</v>
      </c>
      <c r="N89" s="3">
        <v>950</v>
      </c>
      <c r="O89" s="3">
        <v>296</v>
      </c>
      <c r="P89" s="28">
        <v>1246</v>
      </c>
      <c r="Q89" s="3">
        <v>419</v>
      </c>
      <c r="R89" s="3">
        <v>85</v>
      </c>
      <c r="S89" s="28">
        <v>504</v>
      </c>
      <c r="T89" s="3">
        <v>1806</v>
      </c>
      <c r="U89" s="3">
        <v>540</v>
      </c>
      <c r="V89" s="28">
        <v>2346</v>
      </c>
      <c r="W89" s="3">
        <v>14</v>
      </c>
      <c r="X89" s="3">
        <v>9</v>
      </c>
      <c r="Y89" s="28">
        <v>23</v>
      </c>
      <c r="Z89" s="3">
        <v>1</v>
      </c>
      <c r="AA89" s="42"/>
      <c r="AC89" s="3">
        <v>1</v>
      </c>
      <c r="AD89" s="42"/>
      <c r="AF89" s="3" t="s">
        <v>292</v>
      </c>
      <c r="AJ89" s="2" t="s">
        <v>137</v>
      </c>
      <c r="AK89" s="48">
        <f t="shared" si="9"/>
        <v>0</v>
      </c>
      <c r="AL89" s="48" t="str">
        <f t="shared" si="10"/>
        <v>-</v>
      </c>
      <c r="AM89" s="3">
        <f t="shared" si="11"/>
        <v>0</v>
      </c>
      <c r="AN89" s="3">
        <f t="shared" si="12"/>
        <v>0</v>
      </c>
      <c r="AO89" s="3">
        <f t="shared" si="13"/>
        <v>0</v>
      </c>
    </row>
    <row r="90" spans="1:41" x14ac:dyDescent="0.2">
      <c r="A90" s="4" t="str">
        <f t="shared" si="7"/>
        <v>2003310 (North Ayrshire)</v>
      </c>
      <c r="B90" s="9">
        <f t="shared" si="8"/>
        <v>2003</v>
      </c>
      <c r="C90" s="25" t="s">
        <v>31</v>
      </c>
      <c r="D90" s="22">
        <v>0</v>
      </c>
      <c r="E90" s="3">
        <v>4998</v>
      </c>
      <c r="F90" s="3">
        <v>1872</v>
      </c>
      <c r="G90" s="28">
        <v>6870</v>
      </c>
      <c r="H90" s="3">
        <v>1269</v>
      </c>
      <c r="I90" s="3">
        <v>283</v>
      </c>
      <c r="J90" s="28">
        <v>1552</v>
      </c>
      <c r="K90" s="3">
        <v>60</v>
      </c>
      <c r="L90" s="3">
        <v>12</v>
      </c>
      <c r="M90" s="28">
        <v>72</v>
      </c>
      <c r="N90" s="3">
        <v>2428</v>
      </c>
      <c r="O90" s="3">
        <v>460</v>
      </c>
      <c r="P90" s="28">
        <v>2888</v>
      </c>
      <c r="Q90" s="3">
        <v>1309</v>
      </c>
      <c r="R90" s="3">
        <v>351</v>
      </c>
      <c r="S90" s="28">
        <v>1660</v>
      </c>
      <c r="T90" s="3">
        <v>4788</v>
      </c>
      <c r="U90" s="3">
        <v>1686</v>
      </c>
      <c r="V90" s="28">
        <v>6474</v>
      </c>
      <c r="W90" s="3">
        <v>27</v>
      </c>
      <c r="X90" s="3">
        <v>7</v>
      </c>
      <c r="Y90" s="28">
        <v>34</v>
      </c>
      <c r="Z90" s="3">
        <v>2</v>
      </c>
      <c r="AA90" s="42"/>
      <c r="AC90" s="3">
        <v>2</v>
      </c>
      <c r="AD90" s="42"/>
      <c r="AF90" s="3" t="s">
        <v>292</v>
      </c>
      <c r="AJ90" s="2" t="s">
        <v>130</v>
      </c>
      <c r="AK90" s="48" t="str">
        <f t="shared" si="9"/>
        <v>continuous</v>
      </c>
      <c r="AL90" s="48" t="str">
        <f t="shared" si="10"/>
        <v>-</v>
      </c>
      <c r="AM90" s="3">
        <f t="shared" si="11"/>
        <v>0</v>
      </c>
      <c r="AN90" s="3">
        <f t="shared" si="12"/>
        <v>0</v>
      </c>
      <c r="AO90" s="3">
        <f t="shared" si="13"/>
        <v>0</v>
      </c>
    </row>
    <row r="91" spans="1:41" x14ac:dyDescent="0.2">
      <c r="A91" s="4" t="str">
        <f t="shared" si="7"/>
        <v>2003320 (North Lanarkshire)</v>
      </c>
      <c r="B91" s="9">
        <f t="shared" si="8"/>
        <v>2003</v>
      </c>
      <c r="C91" s="25" t="s">
        <v>32</v>
      </c>
      <c r="D91" s="22">
        <v>0</v>
      </c>
      <c r="E91" s="3">
        <v>8327</v>
      </c>
      <c r="F91" s="3">
        <v>5636</v>
      </c>
      <c r="G91" s="28">
        <v>13963</v>
      </c>
      <c r="H91" s="3">
        <v>3040</v>
      </c>
      <c r="I91" s="3">
        <v>1509</v>
      </c>
      <c r="J91" s="28">
        <v>4549</v>
      </c>
      <c r="K91" s="3">
        <v>163</v>
      </c>
      <c r="L91" s="3">
        <v>50</v>
      </c>
      <c r="M91" s="28">
        <v>213</v>
      </c>
      <c r="N91" s="3">
        <v>7568</v>
      </c>
      <c r="O91" s="3">
        <v>3428</v>
      </c>
      <c r="P91" s="28">
        <v>10996</v>
      </c>
      <c r="Q91" s="3">
        <v>5690</v>
      </c>
      <c r="R91" s="3">
        <v>2359</v>
      </c>
      <c r="S91" s="28">
        <v>8049</v>
      </c>
      <c r="T91" s="3">
        <v>7002</v>
      </c>
      <c r="U91" s="3">
        <v>5146</v>
      </c>
      <c r="V91" s="28">
        <v>12148</v>
      </c>
      <c r="W91" s="3">
        <v>240</v>
      </c>
      <c r="X91" s="3">
        <v>185</v>
      </c>
      <c r="Y91" s="28">
        <v>425</v>
      </c>
      <c r="Z91" s="3">
        <v>1</v>
      </c>
      <c r="AA91" s="42">
        <v>37622</v>
      </c>
      <c r="AB91" s="5" t="s">
        <v>101</v>
      </c>
      <c r="AC91" s="3">
        <v>1</v>
      </c>
      <c r="AD91" s="42">
        <v>37622</v>
      </c>
      <c r="AE91" s="5" t="s">
        <v>101</v>
      </c>
      <c r="AF91" s="3" t="s">
        <v>292</v>
      </c>
      <c r="AJ91" s="2"/>
      <c r="AK91" s="48">
        <f t="shared" si="9"/>
        <v>37622</v>
      </c>
      <c r="AL91" s="48" t="str">
        <f t="shared" si="10"/>
        <v>-</v>
      </c>
      <c r="AM91" s="3">
        <f t="shared" si="11"/>
        <v>0</v>
      </c>
      <c r="AN91" s="3">
        <f t="shared" si="12"/>
        <v>0</v>
      </c>
      <c r="AO91" s="3">
        <f t="shared" si="13"/>
        <v>0</v>
      </c>
    </row>
    <row r="92" spans="1:41" x14ac:dyDescent="0.2">
      <c r="A92" s="4" t="str">
        <f t="shared" si="7"/>
        <v>2003330 (Orkney)</v>
      </c>
      <c r="B92" s="9">
        <f t="shared" si="8"/>
        <v>2003</v>
      </c>
      <c r="C92" s="25" t="s">
        <v>33</v>
      </c>
      <c r="D92" s="22">
        <v>0</v>
      </c>
      <c r="G92" s="28">
        <v>428</v>
      </c>
      <c r="J92" s="28">
        <v>85</v>
      </c>
      <c r="M92" s="28">
        <v>23</v>
      </c>
      <c r="P92" s="28">
        <v>246</v>
      </c>
      <c r="S92" s="28">
        <v>233</v>
      </c>
      <c r="V92" s="28">
        <v>333</v>
      </c>
      <c r="Y92" s="28">
        <v>14</v>
      </c>
      <c r="Z92" s="3">
        <v>1</v>
      </c>
      <c r="AA92" s="42">
        <v>37591</v>
      </c>
      <c r="AB92" s="5" t="s">
        <v>111</v>
      </c>
      <c r="AD92" s="42"/>
      <c r="AF92" s="3" t="s">
        <v>292</v>
      </c>
      <c r="AJ92" s="2"/>
      <c r="AK92" s="48">
        <f t="shared" si="9"/>
        <v>37591</v>
      </c>
      <c r="AL92" s="48" t="str">
        <f t="shared" si="10"/>
        <v>-</v>
      </c>
      <c r="AM92" s="3">
        <f t="shared" si="11"/>
        <v>0</v>
      </c>
      <c r="AN92" s="3">
        <f t="shared" si="12"/>
        <v>0</v>
      </c>
      <c r="AO92" s="3">
        <f t="shared" si="13"/>
        <v>0</v>
      </c>
    </row>
    <row r="93" spans="1:41" x14ac:dyDescent="0.2">
      <c r="A93" s="4" t="str">
        <f t="shared" si="7"/>
        <v>2003340 (Perth &amp; Kinross)</v>
      </c>
      <c r="B93" s="9">
        <f t="shared" si="8"/>
        <v>2003</v>
      </c>
      <c r="C93" s="25" t="s">
        <v>34</v>
      </c>
      <c r="D93" s="22">
        <v>1</v>
      </c>
      <c r="G93" s="28">
        <v>4393</v>
      </c>
      <c r="J93" s="28">
        <v>883</v>
      </c>
      <c r="M93" s="28">
        <v>154</v>
      </c>
      <c r="P93" s="28">
        <v>2526</v>
      </c>
      <c r="S93" s="28">
        <v>243</v>
      </c>
      <c r="V93" s="28">
        <v>5639</v>
      </c>
      <c r="Y93" s="28">
        <v>228</v>
      </c>
      <c r="Z93" s="3">
        <v>2</v>
      </c>
      <c r="AA93" s="42"/>
      <c r="AC93" s="3">
        <v>2</v>
      </c>
      <c r="AD93" s="42"/>
      <c r="AF93" s="3" t="s">
        <v>292</v>
      </c>
      <c r="AK93" s="48" t="str">
        <f t="shared" si="9"/>
        <v>continuous</v>
      </c>
      <c r="AL93" s="48" t="str">
        <f t="shared" si="10"/>
        <v>CHR operated</v>
      </c>
      <c r="AM93" s="3">
        <f t="shared" si="11"/>
        <v>0</v>
      </c>
      <c r="AN93" s="3">
        <f t="shared" si="12"/>
        <v>0</v>
      </c>
      <c r="AO93" s="3">
        <f t="shared" si="13"/>
        <v>0</v>
      </c>
    </row>
    <row r="94" spans="1:41" x14ac:dyDescent="0.2">
      <c r="A94" s="4" t="str">
        <f t="shared" si="7"/>
        <v>2003350 (Renfrewshire)</v>
      </c>
      <c r="B94" s="9">
        <f t="shared" si="8"/>
        <v>2003</v>
      </c>
      <c r="C94" s="25" t="s">
        <v>35</v>
      </c>
      <c r="D94" s="22">
        <v>0</v>
      </c>
      <c r="E94" s="3">
        <v>6147</v>
      </c>
      <c r="F94" s="3">
        <v>3730</v>
      </c>
      <c r="G94" s="28">
        <v>9877</v>
      </c>
      <c r="H94" s="3">
        <v>650</v>
      </c>
      <c r="I94" s="3">
        <v>1005</v>
      </c>
      <c r="J94" s="28">
        <v>1655</v>
      </c>
      <c r="K94" s="3">
        <v>0</v>
      </c>
      <c r="L94" s="3">
        <v>0</v>
      </c>
      <c r="M94" s="28">
        <v>0</v>
      </c>
      <c r="N94" s="3">
        <v>2570</v>
      </c>
      <c r="O94" s="3">
        <v>1212</v>
      </c>
      <c r="P94" s="28">
        <v>3782</v>
      </c>
      <c r="Q94" s="3">
        <v>1230</v>
      </c>
      <c r="R94" s="3">
        <v>764</v>
      </c>
      <c r="S94" s="28">
        <v>1994</v>
      </c>
      <c r="T94" s="3">
        <v>6837</v>
      </c>
      <c r="U94" s="3">
        <v>3173</v>
      </c>
      <c r="V94" s="28">
        <v>10010</v>
      </c>
      <c r="W94" s="3">
        <v>1173</v>
      </c>
      <c r="X94" s="3">
        <v>206</v>
      </c>
      <c r="Y94" s="28">
        <v>1379</v>
      </c>
      <c r="Z94" s="3">
        <v>2</v>
      </c>
      <c r="AA94" s="42"/>
      <c r="AC94" s="3">
        <v>2</v>
      </c>
      <c r="AD94" s="42"/>
      <c r="AF94" s="3" t="s">
        <v>292</v>
      </c>
      <c r="AJ94" s="2"/>
      <c r="AK94" s="48" t="str">
        <f t="shared" si="9"/>
        <v>continuous</v>
      </c>
      <c r="AL94" s="48" t="str">
        <f t="shared" si="10"/>
        <v>-</v>
      </c>
      <c r="AM94" s="3">
        <f t="shared" si="11"/>
        <v>0</v>
      </c>
      <c r="AN94" s="3">
        <f t="shared" si="12"/>
        <v>0</v>
      </c>
      <c r="AO94" s="3">
        <f t="shared" si="13"/>
        <v>0</v>
      </c>
    </row>
    <row r="95" spans="1:41" x14ac:dyDescent="0.2">
      <c r="A95" s="4" t="str">
        <f t="shared" si="7"/>
        <v>2003355 (Scottish Borders)</v>
      </c>
      <c r="B95" s="29">
        <f t="shared" si="8"/>
        <v>2003</v>
      </c>
      <c r="C95" s="30" t="s">
        <v>36</v>
      </c>
      <c r="D95" s="31"/>
      <c r="E95" s="32"/>
      <c r="F95" s="32"/>
      <c r="G95" s="31"/>
      <c r="H95" s="32"/>
      <c r="I95" s="32"/>
      <c r="J95" s="31"/>
      <c r="K95" s="32"/>
      <c r="L95" s="32"/>
      <c r="M95" s="31"/>
      <c r="N95" s="32"/>
      <c r="O95" s="32"/>
      <c r="P95" s="31"/>
      <c r="Q95" s="32"/>
      <c r="R95" s="32"/>
      <c r="S95" s="31"/>
      <c r="T95" s="32"/>
      <c r="U95" s="32"/>
      <c r="V95" s="31"/>
      <c r="W95" s="32"/>
      <c r="X95" s="32"/>
      <c r="Y95" s="31"/>
      <c r="AA95" s="42"/>
      <c r="AD95" s="42"/>
      <c r="AF95" s="3" t="s">
        <v>292</v>
      </c>
      <c r="AJ95" s="53" t="s">
        <v>140</v>
      </c>
      <c r="AK95" s="48" t="str">
        <f t="shared" si="9"/>
        <v/>
      </c>
      <c r="AL95" s="48" t="str">
        <f t="shared" si="10"/>
        <v>RSL only</v>
      </c>
      <c r="AM95" s="3">
        <f t="shared" si="11"/>
        <v>0</v>
      </c>
      <c r="AN95" s="3">
        <f t="shared" si="12"/>
        <v>0</v>
      </c>
      <c r="AO95" s="3">
        <f t="shared" si="13"/>
        <v>0</v>
      </c>
    </row>
    <row r="96" spans="1:41" x14ac:dyDescent="0.2">
      <c r="A96" s="4" t="str">
        <f t="shared" si="7"/>
        <v>2003360 (Shetland)</v>
      </c>
      <c r="B96" s="9">
        <f t="shared" si="8"/>
        <v>2003</v>
      </c>
      <c r="C96" s="25" t="s">
        <v>37</v>
      </c>
      <c r="D96" s="22">
        <v>0</v>
      </c>
      <c r="G96" s="28">
        <v>440</v>
      </c>
      <c r="J96" s="28">
        <v>237</v>
      </c>
      <c r="M96" s="28">
        <v>12</v>
      </c>
      <c r="P96" s="28">
        <v>614</v>
      </c>
      <c r="S96" s="28">
        <v>292</v>
      </c>
      <c r="V96" s="28">
        <v>513</v>
      </c>
      <c r="Y96" s="28">
        <v>30</v>
      </c>
      <c r="Z96" s="3">
        <v>2</v>
      </c>
      <c r="AA96" s="42"/>
      <c r="AC96" s="3">
        <v>2</v>
      </c>
      <c r="AD96" s="42"/>
      <c r="AF96" s="3" t="s">
        <v>292</v>
      </c>
      <c r="AJ96" s="2"/>
      <c r="AK96" s="48" t="str">
        <f t="shared" si="9"/>
        <v>continuous</v>
      </c>
      <c r="AL96" s="48" t="str">
        <f t="shared" si="10"/>
        <v>-</v>
      </c>
      <c r="AM96" s="3">
        <f t="shared" si="11"/>
        <v>0</v>
      </c>
      <c r="AN96" s="3">
        <f t="shared" si="12"/>
        <v>0</v>
      </c>
      <c r="AO96" s="3">
        <f t="shared" si="13"/>
        <v>0</v>
      </c>
    </row>
    <row r="97" spans="1:41" x14ac:dyDescent="0.2">
      <c r="A97" s="4" t="str">
        <f t="shared" si="7"/>
        <v>2003370 (South Ayrshire)</v>
      </c>
      <c r="B97" s="9">
        <f t="shared" si="8"/>
        <v>2003</v>
      </c>
      <c r="C97" s="25" t="s">
        <v>38</v>
      </c>
      <c r="D97" s="22">
        <v>0</v>
      </c>
      <c r="E97" s="3">
        <v>3861</v>
      </c>
      <c r="F97" s="3">
        <v>1619</v>
      </c>
      <c r="G97" s="28">
        <v>5480</v>
      </c>
      <c r="H97" s="3">
        <v>576</v>
      </c>
      <c r="I97" s="3">
        <v>289</v>
      </c>
      <c r="J97" s="28">
        <v>865</v>
      </c>
      <c r="K97" s="3">
        <v>24</v>
      </c>
      <c r="L97" s="3">
        <v>7</v>
      </c>
      <c r="M97" s="28">
        <v>31</v>
      </c>
      <c r="N97" s="3">
        <v>1940</v>
      </c>
      <c r="O97" s="3">
        <v>564</v>
      </c>
      <c r="P97" s="28">
        <v>2504</v>
      </c>
      <c r="Q97" s="3">
        <v>2263</v>
      </c>
      <c r="R97" s="3">
        <v>519</v>
      </c>
      <c r="S97" s="28">
        <v>2782</v>
      </c>
      <c r="T97" s="3">
        <v>2938</v>
      </c>
      <c r="U97" s="3">
        <v>1368</v>
      </c>
      <c r="V97" s="28">
        <v>4306</v>
      </c>
      <c r="W97" s="3">
        <v>93</v>
      </c>
      <c r="X97" s="3">
        <v>49</v>
      </c>
      <c r="Y97" s="28">
        <v>142</v>
      </c>
      <c r="Z97" s="3">
        <v>2</v>
      </c>
      <c r="AA97" s="42"/>
      <c r="AD97" s="42"/>
      <c r="AF97" s="3" t="s">
        <v>292</v>
      </c>
      <c r="AJ97" s="2"/>
      <c r="AK97" s="48" t="str">
        <f t="shared" si="9"/>
        <v/>
      </c>
      <c r="AL97" s="48" t="str">
        <f t="shared" si="10"/>
        <v>-</v>
      </c>
      <c r="AM97" s="3">
        <f t="shared" si="11"/>
        <v>0</v>
      </c>
      <c r="AN97" s="3">
        <f t="shared" si="12"/>
        <v>0</v>
      </c>
      <c r="AO97" s="3">
        <f t="shared" si="13"/>
        <v>0</v>
      </c>
    </row>
    <row r="98" spans="1:41" x14ac:dyDescent="0.2">
      <c r="A98" s="4" t="str">
        <f t="shared" si="7"/>
        <v>2003380 (South Lanarkshire)</v>
      </c>
      <c r="B98" s="9">
        <f t="shared" si="8"/>
        <v>2003</v>
      </c>
      <c r="C98" s="25" t="s">
        <v>39</v>
      </c>
      <c r="D98" s="22">
        <v>0</v>
      </c>
      <c r="E98" s="3">
        <v>15585</v>
      </c>
      <c r="F98" s="3">
        <v>5879</v>
      </c>
      <c r="G98" s="28">
        <v>21464</v>
      </c>
      <c r="H98" s="3">
        <v>1806</v>
      </c>
      <c r="I98" s="3">
        <v>1013</v>
      </c>
      <c r="J98" s="28">
        <v>2819</v>
      </c>
      <c r="M98" s="28">
        <v>248</v>
      </c>
      <c r="N98" s="3">
        <v>5646</v>
      </c>
      <c r="O98" s="3">
        <v>1908</v>
      </c>
      <c r="P98" s="28">
        <v>7554</v>
      </c>
      <c r="Q98" s="3">
        <v>4446</v>
      </c>
      <c r="R98" s="3">
        <v>1406</v>
      </c>
      <c r="S98" s="28">
        <v>5852</v>
      </c>
      <c r="V98" s="28">
        <v>20099</v>
      </c>
      <c r="W98" s="3">
        <v>1106</v>
      </c>
      <c r="X98" s="3">
        <v>580</v>
      </c>
      <c r="Y98" s="28">
        <v>1686</v>
      </c>
      <c r="Z98" s="3">
        <v>1</v>
      </c>
      <c r="AA98" s="42"/>
      <c r="AB98" s="5" t="s">
        <v>101</v>
      </c>
      <c r="AC98" s="3">
        <v>1</v>
      </c>
      <c r="AD98" s="42"/>
      <c r="AE98" s="5" t="s">
        <v>101</v>
      </c>
      <c r="AF98" s="3" t="s">
        <v>292</v>
      </c>
      <c r="AJ98" s="2"/>
      <c r="AK98" s="48">
        <f t="shared" si="9"/>
        <v>0</v>
      </c>
      <c r="AL98" s="48" t="str">
        <f t="shared" si="10"/>
        <v>-</v>
      </c>
      <c r="AM98" s="3">
        <f t="shared" si="11"/>
        <v>-14979</v>
      </c>
      <c r="AN98" s="3">
        <f t="shared" si="12"/>
        <v>-5368</v>
      </c>
      <c r="AO98" s="3">
        <f t="shared" si="13"/>
        <v>0</v>
      </c>
    </row>
    <row r="99" spans="1:41" x14ac:dyDescent="0.2">
      <c r="A99" s="4" t="str">
        <f t="shared" si="7"/>
        <v>2003390 (Stirling)</v>
      </c>
      <c r="B99" s="9">
        <f t="shared" si="8"/>
        <v>2003</v>
      </c>
      <c r="C99" s="25" t="s">
        <v>40</v>
      </c>
      <c r="D99" s="22">
        <v>0</v>
      </c>
      <c r="E99" s="3">
        <v>2461</v>
      </c>
      <c r="F99" s="3">
        <v>412</v>
      </c>
      <c r="G99" s="28">
        <v>2873</v>
      </c>
      <c r="H99" s="3">
        <v>329</v>
      </c>
      <c r="I99" s="3">
        <v>145</v>
      </c>
      <c r="J99" s="28">
        <v>474</v>
      </c>
      <c r="K99" s="3">
        <v>22</v>
      </c>
      <c r="L99" s="3">
        <v>17</v>
      </c>
      <c r="M99" s="28">
        <v>39</v>
      </c>
      <c r="N99" s="3">
        <v>1284</v>
      </c>
      <c r="O99" s="3">
        <v>426</v>
      </c>
      <c r="P99" s="28">
        <v>1710</v>
      </c>
      <c r="Q99" s="3">
        <v>377</v>
      </c>
      <c r="R99" s="3">
        <v>181</v>
      </c>
      <c r="S99" s="28">
        <v>558</v>
      </c>
      <c r="T99" s="3">
        <v>3017</v>
      </c>
      <c r="U99" s="3">
        <v>495</v>
      </c>
      <c r="V99" s="28">
        <v>3512</v>
      </c>
      <c r="W99" s="3">
        <v>941</v>
      </c>
      <c r="X99" s="3">
        <v>214</v>
      </c>
      <c r="Y99" s="28">
        <v>1155</v>
      </c>
      <c r="Z99" s="3">
        <v>1</v>
      </c>
      <c r="AA99" s="42">
        <v>37135</v>
      </c>
      <c r="AC99" s="3">
        <v>1</v>
      </c>
      <c r="AD99" s="42">
        <v>37135</v>
      </c>
      <c r="AF99" s="3" t="s">
        <v>292</v>
      </c>
      <c r="AJ99" s="2" t="s">
        <v>130</v>
      </c>
      <c r="AK99" s="48">
        <f t="shared" si="9"/>
        <v>37135</v>
      </c>
      <c r="AL99" s="48" t="str">
        <f t="shared" si="10"/>
        <v>-</v>
      </c>
      <c r="AM99" s="3">
        <f t="shared" si="11"/>
        <v>0</v>
      </c>
      <c r="AN99" s="3">
        <f t="shared" si="12"/>
        <v>0</v>
      </c>
      <c r="AO99" s="3">
        <f t="shared" si="13"/>
        <v>0</v>
      </c>
    </row>
    <row r="100" spans="1:41" x14ac:dyDescent="0.2">
      <c r="A100" s="4" t="str">
        <f t="shared" si="7"/>
        <v>2003395 (West Dunbartonshire)</v>
      </c>
      <c r="B100" s="9">
        <f t="shared" si="8"/>
        <v>2003</v>
      </c>
      <c r="C100" s="25" t="s">
        <v>41</v>
      </c>
      <c r="D100" s="22">
        <v>0</v>
      </c>
      <c r="E100" s="3">
        <v>4282</v>
      </c>
      <c r="F100" s="3">
        <v>2238</v>
      </c>
      <c r="G100" s="28">
        <v>6520</v>
      </c>
      <c r="H100" s="3">
        <v>935</v>
      </c>
      <c r="I100" s="3">
        <v>461</v>
      </c>
      <c r="J100" s="28">
        <v>1396</v>
      </c>
      <c r="K100" s="3">
        <v>67</v>
      </c>
      <c r="L100" s="3">
        <v>34</v>
      </c>
      <c r="M100" s="28">
        <v>101</v>
      </c>
      <c r="N100" s="3">
        <v>115</v>
      </c>
      <c r="O100" s="3">
        <v>337</v>
      </c>
      <c r="P100" s="28">
        <v>452</v>
      </c>
      <c r="Q100" s="3">
        <v>38</v>
      </c>
      <c r="R100" s="3">
        <v>111</v>
      </c>
      <c r="S100" s="28">
        <v>149</v>
      </c>
      <c r="T100" s="3">
        <v>3357</v>
      </c>
      <c r="U100" s="3">
        <v>1969</v>
      </c>
      <c r="V100" s="28">
        <v>5326</v>
      </c>
      <c r="Y100" s="28"/>
      <c r="Z100" s="3">
        <v>2</v>
      </c>
      <c r="AA100" s="42"/>
      <c r="AC100" s="3">
        <v>2</v>
      </c>
      <c r="AD100" s="42"/>
      <c r="AF100" s="3" t="s">
        <v>292</v>
      </c>
      <c r="AJ100" s="2"/>
      <c r="AK100" s="48" t="str">
        <f t="shared" si="9"/>
        <v>continuous</v>
      </c>
      <c r="AL100" s="48" t="str">
        <f t="shared" si="10"/>
        <v>-</v>
      </c>
      <c r="AM100" s="3">
        <f t="shared" si="11"/>
        <v>0</v>
      </c>
      <c r="AN100" s="3">
        <f t="shared" si="12"/>
        <v>0</v>
      </c>
      <c r="AO100" s="3">
        <f t="shared" si="13"/>
        <v>0</v>
      </c>
    </row>
    <row r="101" spans="1:41" x14ac:dyDescent="0.2">
      <c r="A101" s="4" t="str">
        <f t="shared" si="7"/>
        <v>2003400 (West Lothian)</v>
      </c>
      <c r="B101" s="9">
        <f t="shared" si="8"/>
        <v>2003</v>
      </c>
      <c r="C101" s="25" t="s">
        <v>42</v>
      </c>
      <c r="D101" s="22">
        <v>0</v>
      </c>
      <c r="E101" s="3">
        <v>6671</v>
      </c>
      <c r="F101" s="3">
        <v>1889</v>
      </c>
      <c r="G101" s="28">
        <v>8560</v>
      </c>
      <c r="H101" s="3">
        <v>698</v>
      </c>
      <c r="I101" s="3">
        <v>242</v>
      </c>
      <c r="J101" s="28">
        <v>940</v>
      </c>
      <c r="M101" s="28">
        <v>717</v>
      </c>
      <c r="N101" s="3">
        <v>3638</v>
      </c>
      <c r="O101" s="3">
        <v>822</v>
      </c>
      <c r="P101" s="28">
        <v>4460</v>
      </c>
      <c r="Q101" s="3">
        <v>2100</v>
      </c>
      <c r="R101" s="3">
        <v>445</v>
      </c>
      <c r="S101" s="28">
        <v>2545</v>
      </c>
      <c r="T101" s="3">
        <v>7014</v>
      </c>
      <c r="U101" s="3">
        <v>1804</v>
      </c>
      <c r="V101" s="28">
        <v>8818</v>
      </c>
      <c r="Y101" s="28"/>
      <c r="Z101" s="3">
        <v>1</v>
      </c>
      <c r="AA101" s="42"/>
      <c r="AB101" s="5" t="s">
        <v>107</v>
      </c>
      <c r="AC101" s="3">
        <v>1</v>
      </c>
      <c r="AD101" s="42"/>
      <c r="AE101" s="5" t="s">
        <v>107</v>
      </c>
      <c r="AF101" s="3" t="s">
        <v>292</v>
      </c>
      <c r="AJ101" s="2"/>
      <c r="AK101" s="48">
        <f t="shared" si="9"/>
        <v>0</v>
      </c>
      <c r="AL101" s="48" t="str">
        <f t="shared" si="10"/>
        <v>-</v>
      </c>
      <c r="AM101" s="3">
        <f t="shared" si="11"/>
        <v>-497</v>
      </c>
      <c r="AN101" s="3">
        <f t="shared" si="12"/>
        <v>-220</v>
      </c>
      <c r="AO101" s="3">
        <f t="shared" si="13"/>
        <v>0</v>
      </c>
    </row>
    <row r="102" spans="1:41" x14ac:dyDescent="0.2">
      <c r="A102" s="4" t="str">
        <f t="shared" si="7"/>
        <v>2004100 (Aberdeen City)</v>
      </c>
      <c r="B102" s="9">
        <f t="shared" ref="B102:B133" si="14">B70+1</f>
        <v>2004</v>
      </c>
      <c r="C102" s="25" t="s">
        <v>56</v>
      </c>
      <c r="D102" s="22">
        <v>1</v>
      </c>
      <c r="E102" s="3">
        <v>5174</v>
      </c>
      <c r="F102" s="3">
        <v>4882</v>
      </c>
      <c r="G102" s="28">
        <v>10056</v>
      </c>
      <c r="H102" s="3">
        <v>2282</v>
      </c>
      <c r="I102" s="3">
        <v>623</v>
      </c>
      <c r="J102" s="28">
        <v>2905</v>
      </c>
      <c r="M102" s="28"/>
      <c r="N102" s="3">
        <v>7119</v>
      </c>
      <c r="O102" s="3">
        <v>1891</v>
      </c>
      <c r="P102" s="28">
        <v>9010</v>
      </c>
      <c r="Q102" s="3">
        <v>3099</v>
      </c>
      <c r="R102" s="3">
        <v>947</v>
      </c>
      <c r="S102" s="28">
        <v>4046</v>
      </c>
      <c r="T102" s="3">
        <v>6992</v>
      </c>
      <c r="U102" s="3">
        <v>5203</v>
      </c>
      <c r="V102" s="28">
        <v>12195</v>
      </c>
      <c r="W102" s="3">
        <v>457</v>
      </c>
      <c r="X102" s="3">
        <v>336</v>
      </c>
      <c r="Y102" s="28">
        <v>793</v>
      </c>
      <c r="Z102" s="3">
        <v>2</v>
      </c>
      <c r="AA102" s="42"/>
      <c r="AC102" s="3">
        <v>2</v>
      </c>
      <c r="AD102" s="42"/>
      <c r="AF102" s="3" t="s">
        <v>292</v>
      </c>
      <c r="AJ102" s="2"/>
      <c r="AK102" s="48" t="str">
        <f t="shared" si="9"/>
        <v>continuous</v>
      </c>
      <c r="AL102" s="48" t="str">
        <f t="shared" si="10"/>
        <v>CHR operated</v>
      </c>
      <c r="AM102" s="3">
        <f t="shared" si="11"/>
        <v>80</v>
      </c>
      <c r="AN102" s="3">
        <f t="shared" si="12"/>
        <v>0</v>
      </c>
      <c r="AO102" s="3">
        <f t="shared" si="13"/>
        <v>80</v>
      </c>
    </row>
    <row r="103" spans="1:41" x14ac:dyDescent="0.2">
      <c r="A103" s="4" t="str">
        <f t="shared" si="7"/>
        <v>2004110 (Aberdeenshire)</v>
      </c>
      <c r="B103" s="9">
        <f t="shared" si="14"/>
        <v>2004</v>
      </c>
      <c r="C103" s="25" t="s">
        <v>57</v>
      </c>
      <c r="D103" s="22">
        <v>0</v>
      </c>
      <c r="E103" s="3">
        <v>3086</v>
      </c>
      <c r="F103" s="3">
        <v>1026</v>
      </c>
      <c r="G103" s="28">
        <v>4112</v>
      </c>
      <c r="H103" s="3">
        <v>1251</v>
      </c>
      <c r="I103" s="3">
        <v>289</v>
      </c>
      <c r="J103" s="28">
        <v>1540</v>
      </c>
      <c r="K103" s="3">
        <v>189</v>
      </c>
      <c r="L103" s="3">
        <v>35</v>
      </c>
      <c r="M103" s="28">
        <v>224</v>
      </c>
      <c r="N103" s="3">
        <v>3395</v>
      </c>
      <c r="O103" s="3">
        <v>619</v>
      </c>
      <c r="P103" s="28">
        <v>4014</v>
      </c>
      <c r="Q103" s="3">
        <v>1634</v>
      </c>
      <c r="R103" s="3">
        <v>324</v>
      </c>
      <c r="S103" s="28">
        <v>1958</v>
      </c>
      <c r="T103" s="3">
        <v>3407</v>
      </c>
      <c r="U103" s="3">
        <v>997</v>
      </c>
      <c r="V103" s="28">
        <v>4404</v>
      </c>
      <c r="W103" s="3">
        <v>6</v>
      </c>
      <c r="X103" s="3">
        <v>1</v>
      </c>
      <c r="Y103" s="28">
        <v>7</v>
      </c>
      <c r="Z103" s="3">
        <v>2</v>
      </c>
      <c r="AA103" s="42"/>
      <c r="AC103" s="3">
        <v>2</v>
      </c>
      <c r="AD103" s="42"/>
      <c r="AF103" s="3" t="s">
        <v>292</v>
      </c>
      <c r="AJ103" s="2"/>
      <c r="AK103" s="48" t="str">
        <f t="shared" si="9"/>
        <v>continuous</v>
      </c>
      <c r="AL103" s="48" t="str">
        <f t="shared" si="10"/>
        <v>-</v>
      </c>
      <c r="AM103" s="3">
        <f t="shared" si="11"/>
        <v>0</v>
      </c>
      <c r="AN103" s="3">
        <f t="shared" si="12"/>
        <v>0</v>
      </c>
      <c r="AO103" s="3">
        <f t="shared" si="13"/>
        <v>0</v>
      </c>
    </row>
    <row r="104" spans="1:41" x14ac:dyDescent="0.2">
      <c r="A104" s="4" t="str">
        <f t="shared" si="7"/>
        <v>2004120 (Angus)</v>
      </c>
      <c r="B104" s="9">
        <f t="shared" si="14"/>
        <v>2004</v>
      </c>
      <c r="C104" s="25" t="s">
        <v>58</v>
      </c>
      <c r="D104" s="22">
        <v>0</v>
      </c>
      <c r="G104" s="28">
        <v>2779</v>
      </c>
      <c r="J104" s="28">
        <v>966</v>
      </c>
      <c r="M104" s="28">
        <v>0</v>
      </c>
      <c r="P104" s="28">
        <v>2975</v>
      </c>
      <c r="S104" s="28">
        <v>1605</v>
      </c>
      <c r="V104" s="28">
        <v>3183</v>
      </c>
      <c r="Y104" s="28">
        <v>19</v>
      </c>
      <c r="Z104" s="3">
        <v>2</v>
      </c>
      <c r="AA104" s="42"/>
      <c r="AC104" s="3">
        <v>2</v>
      </c>
      <c r="AD104" s="42"/>
      <c r="AF104" s="3" t="s">
        <v>292</v>
      </c>
      <c r="AJ104" s="2" t="s">
        <v>73</v>
      </c>
      <c r="AK104" s="48" t="str">
        <f t="shared" si="9"/>
        <v>continuous</v>
      </c>
      <c r="AL104" s="48" t="str">
        <f t="shared" si="10"/>
        <v>-</v>
      </c>
      <c r="AM104" s="3">
        <f t="shared" si="11"/>
        <v>0</v>
      </c>
      <c r="AN104" s="3">
        <f t="shared" si="12"/>
        <v>0</v>
      </c>
      <c r="AO104" s="3">
        <f t="shared" si="13"/>
        <v>0</v>
      </c>
    </row>
    <row r="105" spans="1:41" x14ac:dyDescent="0.2">
      <c r="A105" s="4" t="str">
        <f t="shared" si="7"/>
        <v>2004130 (Argyll &amp; Bute)</v>
      </c>
      <c r="B105" s="9">
        <f t="shared" si="14"/>
        <v>2004</v>
      </c>
      <c r="C105" s="25" t="s">
        <v>59</v>
      </c>
      <c r="D105" s="22">
        <v>0</v>
      </c>
      <c r="E105" s="3">
        <v>1778</v>
      </c>
      <c r="F105" s="3">
        <v>758</v>
      </c>
      <c r="G105" s="28">
        <v>2536</v>
      </c>
      <c r="H105" s="3">
        <v>492</v>
      </c>
      <c r="I105" s="3">
        <v>118</v>
      </c>
      <c r="J105" s="28">
        <v>610</v>
      </c>
      <c r="K105" s="3">
        <v>49</v>
      </c>
      <c r="L105" s="3">
        <v>13</v>
      </c>
      <c r="M105" s="28">
        <v>62</v>
      </c>
      <c r="N105" s="3">
        <v>2237</v>
      </c>
      <c r="O105" s="3">
        <v>472</v>
      </c>
      <c r="P105" s="28">
        <v>2709</v>
      </c>
      <c r="Q105" s="3">
        <v>1396</v>
      </c>
      <c r="R105" s="3">
        <v>286</v>
      </c>
      <c r="S105" s="28">
        <v>1682</v>
      </c>
      <c r="T105" s="3">
        <v>2078</v>
      </c>
      <c r="U105" s="3">
        <v>813</v>
      </c>
      <c r="V105" s="28">
        <v>2891</v>
      </c>
      <c r="W105" s="3">
        <v>129</v>
      </c>
      <c r="X105" s="3">
        <v>26</v>
      </c>
      <c r="Y105" s="28">
        <v>155</v>
      </c>
      <c r="Z105" s="3">
        <v>2</v>
      </c>
      <c r="AA105" s="42"/>
      <c r="AC105" s="3">
        <v>2</v>
      </c>
      <c r="AD105" s="42"/>
      <c r="AF105" s="3" t="s">
        <v>292</v>
      </c>
      <c r="AJ105" s="2"/>
      <c r="AK105" s="48" t="str">
        <f t="shared" si="9"/>
        <v>continuous</v>
      </c>
      <c r="AL105" s="48" t="str">
        <f t="shared" si="10"/>
        <v>-</v>
      </c>
      <c r="AM105" s="3">
        <f t="shared" si="11"/>
        <v>0</v>
      </c>
      <c r="AN105" s="3">
        <f t="shared" si="12"/>
        <v>0</v>
      </c>
      <c r="AO105" s="3">
        <f t="shared" si="13"/>
        <v>0</v>
      </c>
    </row>
    <row r="106" spans="1:41" x14ac:dyDescent="0.2">
      <c r="A106" s="4" t="str">
        <f t="shared" si="7"/>
        <v>2004150 (Clackmannanshire)</v>
      </c>
      <c r="B106" s="9">
        <f t="shared" si="14"/>
        <v>2004</v>
      </c>
      <c r="C106" s="25" t="s">
        <v>60</v>
      </c>
      <c r="D106" s="22">
        <v>0</v>
      </c>
      <c r="E106" s="3">
        <v>1673</v>
      </c>
      <c r="F106" s="3">
        <v>1093</v>
      </c>
      <c r="G106" s="28">
        <v>2766</v>
      </c>
      <c r="H106" s="3">
        <v>383</v>
      </c>
      <c r="I106" s="3">
        <v>104</v>
      </c>
      <c r="J106" s="28">
        <v>487</v>
      </c>
      <c r="K106" s="3">
        <v>25</v>
      </c>
      <c r="L106" s="3">
        <v>4</v>
      </c>
      <c r="M106" s="28">
        <v>29</v>
      </c>
      <c r="N106" s="3">
        <v>1213</v>
      </c>
      <c r="O106" s="3">
        <v>132</v>
      </c>
      <c r="P106" s="28">
        <v>1345</v>
      </c>
      <c r="Q106" s="3">
        <v>1337</v>
      </c>
      <c r="R106" s="3">
        <v>479</v>
      </c>
      <c r="S106" s="28">
        <v>1816</v>
      </c>
      <c r="T106" s="3">
        <v>1141</v>
      </c>
      <c r="U106" s="3">
        <v>638</v>
      </c>
      <c r="V106" s="28">
        <v>1779</v>
      </c>
      <c r="Y106" s="28">
        <v>895</v>
      </c>
      <c r="Z106" s="3">
        <v>1</v>
      </c>
      <c r="AA106" s="42">
        <v>38018</v>
      </c>
      <c r="AC106" s="3">
        <v>1</v>
      </c>
      <c r="AD106" s="42">
        <v>38018</v>
      </c>
      <c r="AF106" s="3" t="s">
        <v>292</v>
      </c>
      <c r="AJ106" s="2"/>
      <c r="AK106" s="48">
        <f t="shared" si="9"/>
        <v>38018</v>
      </c>
      <c r="AL106" s="48" t="str">
        <f t="shared" si="10"/>
        <v>-</v>
      </c>
      <c r="AM106" s="3">
        <f t="shared" si="11"/>
        <v>0</v>
      </c>
      <c r="AN106" s="3">
        <f t="shared" si="12"/>
        <v>0</v>
      </c>
      <c r="AO106" s="3">
        <f t="shared" si="13"/>
        <v>0</v>
      </c>
    </row>
    <row r="107" spans="1:41" x14ac:dyDescent="0.2">
      <c r="A107" s="29" t="str">
        <f t="shared" si="7"/>
        <v>2004170 (Dumfries &amp; Galloway)</v>
      </c>
      <c r="B107" s="52">
        <f t="shared" si="14"/>
        <v>2004</v>
      </c>
      <c r="C107" s="31" t="s">
        <v>61</v>
      </c>
      <c r="D107" s="32"/>
      <c r="E107" s="32"/>
      <c r="F107" s="31"/>
      <c r="G107" s="32"/>
      <c r="H107" s="32"/>
      <c r="I107" s="31"/>
      <c r="J107" s="32"/>
      <c r="K107" s="32"/>
      <c r="L107" s="31"/>
      <c r="M107" s="32"/>
      <c r="N107" s="32"/>
      <c r="O107" s="31"/>
      <c r="P107" s="32"/>
      <c r="Q107" s="32"/>
      <c r="R107" s="31"/>
      <c r="S107" s="32"/>
      <c r="T107" s="32"/>
      <c r="U107" s="31"/>
      <c r="V107" s="32"/>
      <c r="W107" s="32"/>
      <c r="X107" s="31"/>
      <c r="Y107" s="32"/>
      <c r="AA107" s="42"/>
      <c r="AD107" s="42"/>
      <c r="AF107" s="3" t="s">
        <v>292</v>
      </c>
      <c r="AJ107" s="30"/>
      <c r="AK107" s="48" t="str">
        <f t="shared" si="9"/>
        <v/>
      </c>
      <c r="AL107" s="48" t="str">
        <f t="shared" si="10"/>
        <v>RSL only</v>
      </c>
      <c r="AM107" s="3">
        <f t="shared" si="11"/>
        <v>0</v>
      </c>
      <c r="AN107" s="3">
        <f t="shared" si="12"/>
        <v>0</v>
      </c>
      <c r="AO107" s="3">
        <f t="shared" si="13"/>
        <v>0</v>
      </c>
    </row>
    <row r="108" spans="1:41" x14ac:dyDescent="0.2">
      <c r="A108" s="4" t="str">
        <f t="shared" si="7"/>
        <v>2004180 (Dundee City)</v>
      </c>
      <c r="B108" s="9">
        <f t="shared" si="14"/>
        <v>2004</v>
      </c>
      <c r="C108" s="25" t="s">
        <v>62</v>
      </c>
      <c r="D108" s="22">
        <v>0</v>
      </c>
      <c r="E108" s="3">
        <v>3129</v>
      </c>
      <c r="F108" s="3">
        <v>2183</v>
      </c>
      <c r="G108" s="28">
        <v>5312</v>
      </c>
      <c r="H108" s="3">
        <v>1732</v>
      </c>
      <c r="I108" s="3">
        <v>776</v>
      </c>
      <c r="J108" s="28">
        <v>2508</v>
      </c>
      <c r="M108" s="28">
        <v>64</v>
      </c>
      <c r="N108" s="3">
        <v>5002</v>
      </c>
      <c r="O108" s="3">
        <v>1782</v>
      </c>
      <c r="P108" s="28">
        <v>6784</v>
      </c>
      <c r="S108" s="28">
        <v>6771</v>
      </c>
      <c r="T108" s="3">
        <v>3683</v>
      </c>
      <c r="U108" s="3">
        <v>2182</v>
      </c>
      <c r="V108" s="28">
        <v>5865</v>
      </c>
      <c r="Y108" s="28">
        <v>1350</v>
      </c>
      <c r="Z108" s="3">
        <v>2</v>
      </c>
      <c r="AA108" s="42"/>
      <c r="AC108" s="3">
        <v>2</v>
      </c>
      <c r="AD108" s="42"/>
      <c r="AF108" s="3" t="s">
        <v>292</v>
      </c>
      <c r="AJ108" s="2"/>
      <c r="AK108" s="48" t="str">
        <f t="shared" si="9"/>
        <v>continuous</v>
      </c>
      <c r="AL108" s="48" t="str">
        <f t="shared" si="10"/>
        <v>-</v>
      </c>
      <c r="AM108" s="3">
        <f t="shared" si="11"/>
        <v>-2716</v>
      </c>
      <c r="AN108" s="3">
        <f t="shared" si="12"/>
        <v>-1007</v>
      </c>
      <c r="AO108" s="3">
        <f t="shared" si="13"/>
        <v>3112</v>
      </c>
    </row>
    <row r="109" spans="1:41" x14ac:dyDescent="0.2">
      <c r="A109" s="4" t="str">
        <f t="shared" si="7"/>
        <v>2004190 (East Ayrshire)</v>
      </c>
      <c r="B109" s="9">
        <f t="shared" si="14"/>
        <v>2004</v>
      </c>
      <c r="C109" s="25" t="s">
        <v>63</v>
      </c>
      <c r="D109" s="22">
        <v>0</v>
      </c>
      <c r="G109" s="28">
        <v>4686</v>
      </c>
      <c r="J109" s="28">
        <v>1704</v>
      </c>
      <c r="M109" s="28">
        <v>53</v>
      </c>
      <c r="P109" s="28">
        <v>4151</v>
      </c>
      <c r="S109" s="28">
        <v>2319</v>
      </c>
      <c r="V109" s="28">
        <v>4761</v>
      </c>
      <c r="Y109" s="28">
        <v>560</v>
      </c>
      <c r="Z109" s="3">
        <v>2</v>
      </c>
      <c r="AA109" s="42"/>
      <c r="AC109" s="3">
        <v>2</v>
      </c>
      <c r="AD109" s="42"/>
      <c r="AF109" s="3" t="s">
        <v>292</v>
      </c>
      <c r="AJ109" s="2" t="s">
        <v>74</v>
      </c>
      <c r="AK109" s="48" t="str">
        <f t="shared" si="9"/>
        <v>continuous</v>
      </c>
      <c r="AL109" s="48" t="str">
        <f t="shared" si="10"/>
        <v>-</v>
      </c>
      <c r="AM109" s="3">
        <f t="shared" si="11"/>
        <v>0</v>
      </c>
      <c r="AN109" s="3">
        <f t="shared" si="12"/>
        <v>0</v>
      </c>
      <c r="AO109" s="3">
        <f t="shared" si="13"/>
        <v>0</v>
      </c>
    </row>
    <row r="110" spans="1:41" x14ac:dyDescent="0.2">
      <c r="A110" s="4" t="str">
        <f t="shared" si="7"/>
        <v>2004200 (East Dunbartonshire)</v>
      </c>
      <c r="B110" s="9">
        <f t="shared" si="14"/>
        <v>2004</v>
      </c>
      <c r="C110" s="25" t="s">
        <v>64</v>
      </c>
      <c r="D110" s="22">
        <v>0</v>
      </c>
      <c r="E110" s="3">
        <v>3071</v>
      </c>
      <c r="F110" s="3">
        <v>690</v>
      </c>
      <c r="G110" s="28">
        <v>3761</v>
      </c>
      <c r="H110" s="3">
        <v>262</v>
      </c>
      <c r="I110" s="3">
        <v>108</v>
      </c>
      <c r="J110" s="28">
        <v>370</v>
      </c>
      <c r="K110" s="3">
        <v>14</v>
      </c>
      <c r="L110" s="3">
        <v>4</v>
      </c>
      <c r="M110" s="28">
        <v>18</v>
      </c>
      <c r="N110" s="3">
        <v>963</v>
      </c>
      <c r="O110" s="3">
        <v>222</v>
      </c>
      <c r="P110" s="28">
        <v>1185</v>
      </c>
      <c r="Q110" s="3">
        <v>248</v>
      </c>
      <c r="R110" s="3">
        <v>94</v>
      </c>
      <c r="S110" s="28">
        <v>342</v>
      </c>
      <c r="T110" s="3">
        <v>3510</v>
      </c>
      <c r="U110" s="3">
        <v>706</v>
      </c>
      <c r="V110" s="28">
        <v>4216</v>
      </c>
      <c r="W110" s="3">
        <v>186</v>
      </c>
      <c r="X110" s="3">
        <v>51</v>
      </c>
      <c r="Y110" s="28">
        <v>237</v>
      </c>
      <c r="Z110" s="3">
        <v>2</v>
      </c>
      <c r="AA110" s="42"/>
      <c r="AC110" s="3">
        <v>2</v>
      </c>
      <c r="AD110" s="42"/>
      <c r="AF110" s="3" t="s">
        <v>292</v>
      </c>
      <c r="AJ110" s="2"/>
      <c r="AK110" s="48" t="str">
        <f t="shared" si="9"/>
        <v>continuous</v>
      </c>
      <c r="AL110" s="48" t="str">
        <f t="shared" si="10"/>
        <v>-</v>
      </c>
      <c r="AM110" s="3">
        <f t="shared" si="11"/>
        <v>0</v>
      </c>
      <c r="AN110" s="3">
        <f t="shared" si="12"/>
        <v>0</v>
      </c>
      <c r="AO110" s="3">
        <f t="shared" si="13"/>
        <v>0</v>
      </c>
    </row>
    <row r="111" spans="1:41" x14ac:dyDescent="0.2">
      <c r="A111" s="4" t="str">
        <f t="shared" si="7"/>
        <v>2004210 (East Lothian)</v>
      </c>
      <c r="B111" s="9">
        <f t="shared" si="14"/>
        <v>2004</v>
      </c>
      <c r="C111" s="25" t="s">
        <v>65</v>
      </c>
      <c r="D111" s="22">
        <v>0</v>
      </c>
      <c r="E111" s="3">
        <v>4342</v>
      </c>
      <c r="F111" s="3">
        <v>1054</v>
      </c>
      <c r="G111" s="28">
        <v>5396</v>
      </c>
      <c r="H111" s="3">
        <v>327</v>
      </c>
      <c r="I111" s="3">
        <v>113</v>
      </c>
      <c r="J111" s="28">
        <v>440</v>
      </c>
      <c r="K111" s="3">
        <v>73</v>
      </c>
      <c r="L111" s="3">
        <v>5</v>
      </c>
      <c r="M111" s="28">
        <v>78</v>
      </c>
      <c r="N111" s="3">
        <v>1100</v>
      </c>
      <c r="O111" s="3">
        <v>177</v>
      </c>
      <c r="P111" s="28">
        <v>1277</v>
      </c>
      <c r="Q111" s="3">
        <v>475</v>
      </c>
      <c r="R111" s="3">
        <v>160</v>
      </c>
      <c r="S111" s="28">
        <v>635</v>
      </c>
      <c r="T111" s="3">
        <v>4567</v>
      </c>
      <c r="U111" s="3">
        <v>953</v>
      </c>
      <c r="V111" s="28">
        <v>5520</v>
      </c>
      <c r="W111" s="3">
        <v>596</v>
      </c>
      <c r="X111" s="3">
        <v>140</v>
      </c>
      <c r="Y111" s="28">
        <v>736</v>
      </c>
      <c r="Z111" s="3">
        <v>1</v>
      </c>
      <c r="AA111" s="42">
        <v>36008</v>
      </c>
      <c r="AB111" s="5" t="s">
        <v>106</v>
      </c>
      <c r="AC111" s="3">
        <v>1</v>
      </c>
      <c r="AD111" s="42">
        <v>36008</v>
      </c>
      <c r="AE111" s="5" t="s">
        <v>106</v>
      </c>
      <c r="AF111" s="3" t="s">
        <v>292</v>
      </c>
      <c r="AJ111" s="2"/>
      <c r="AK111" s="48">
        <f t="shared" si="9"/>
        <v>36008</v>
      </c>
      <c r="AL111" s="48" t="str">
        <f t="shared" si="10"/>
        <v>-</v>
      </c>
      <c r="AM111" s="3">
        <f t="shared" si="11"/>
        <v>0</v>
      </c>
      <c r="AN111" s="3">
        <f t="shared" si="12"/>
        <v>0</v>
      </c>
      <c r="AO111" s="3">
        <f t="shared" si="13"/>
        <v>0</v>
      </c>
    </row>
    <row r="112" spans="1:41" x14ac:dyDescent="0.2">
      <c r="A112" s="4" t="str">
        <f t="shared" si="7"/>
        <v>2004220 (East Renfrewshire)</v>
      </c>
      <c r="B112" s="9">
        <f t="shared" si="14"/>
        <v>2004</v>
      </c>
      <c r="C112" s="25" t="s">
        <v>66</v>
      </c>
      <c r="D112" s="22">
        <v>0</v>
      </c>
      <c r="G112" s="28">
        <v>2292</v>
      </c>
      <c r="J112" s="28">
        <v>295</v>
      </c>
      <c r="M112" s="28">
        <v>46</v>
      </c>
      <c r="P112" s="28">
        <v>999</v>
      </c>
      <c r="S112" s="28">
        <v>313</v>
      </c>
      <c r="V112" s="28">
        <v>2637</v>
      </c>
      <c r="Y112" s="28">
        <v>8</v>
      </c>
      <c r="Z112" s="3">
        <v>2</v>
      </c>
      <c r="AA112" s="42"/>
      <c r="AC112" s="3">
        <v>2</v>
      </c>
      <c r="AD112" s="42"/>
      <c r="AF112" s="3" t="s">
        <v>292</v>
      </c>
      <c r="AJ112" s="2"/>
      <c r="AK112" s="48" t="str">
        <f t="shared" si="9"/>
        <v>continuous</v>
      </c>
      <c r="AL112" s="48" t="str">
        <f t="shared" si="10"/>
        <v>-</v>
      </c>
      <c r="AM112" s="3">
        <f t="shared" si="11"/>
        <v>0</v>
      </c>
      <c r="AN112" s="3">
        <f t="shared" si="12"/>
        <v>0</v>
      </c>
      <c r="AO112" s="3">
        <f t="shared" si="13"/>
        <v>0</v>
      </c>
    </row>
    <row r="113" spans="1:41" x14ac:dyDescent="0.2">
      <c r="A113" s="4" t="str">
        <f t="shared" si="7"/>
        <v>2004230 (City of Edinburgh)</v>
      </c>
      <c r="B113" s="9">
        <f t="shared" si="14"/>
        <v>2004</v>
      </c>
      <c r="C113" s="25" t="s">
        <v>67</v>
      </c>
      <c r="D113" s="22">
        <v>1</v>
      </c>
      <c r="E113" s="3">
        <v>17532</v>
      </c>
      <c r="F113" s="3">
        <v>4945</v>
      </c>
      <c r="G113" s="28">
        <v>22477</v>
      </c>
      <c r="H113" s="3">
        <v>2783</v>
      </c>
      <c r="I113" s="3">
        <v>879</v>
      </c>
      <c r="J113" s="28">
        <v>3662</v>
      </c>
      <c r="K113" s="3">
        <v>318</v>
      </c>
      <c r="L113" s="3">
        <v>80</v>
      </c>
      <c r="M113" s="28">
        <v>398</v>
      </c>
      <c r="N113" s="3">
        <v>20422</v>
      </c>
      <c r="O113" s="3">
        <v>5678</v>
      </c>
      <c r="P113" s="28">
        <v>26100</v>
      </c>
      <c r="Q113" s="3">
        <v>1517</v>
      </c>
      <c r="R113" s="3">
        <v>374</v>
      </c>
      <c r="S113" s="28">
        <v>1891</v>
      </c>
      <c r="T113" s="3">
        <v>18336</v>
      </c>
      <c r="U113" s="3">
        <v>4968</v>
      </c>
      <c r="V113" s="28">
        <v>23304</v>
      </c>
      <c r="Y113" s="28"/>
      <c r="Z113" s="3">
        <v>2</v>
      </c>
      <c r="AA113" s="42"/>
      <c r="AC113" s="3">
        <v>2</v>
      </c>
      <c r="AD113" s="42"/>
      <c r="AF113" s="3" t="s">
        <v>292</v>
      </c>
      <c r="AJ113" s="2" t="s">
        <v>129</v>
      </c>
      <c r="AK113" s="48" t="str">
        <f t="shared" si="9"/>
        <v>continuous</v>
      </c>
      <c r="AL113" s="48" t="str">
        <f t="shared" si="10"/>
        <v>CHR operated</v>
      </c>
      <c r="AM113" s="3">
        <f t="shared" si="11"/>
        <v>-15000</v>
      </c>
      <c r="AN113" s="3">
        <f t="shared" si="12"/>
        <v>-4322</v>
      </c>
      <c r="AO113" s="3">
        <f t="shared" si="13"/>
        <v>-19322</v>
      </c>
    </row>
    <row r="114" spans="1:41" x14ac:dyDescent="0.2">
      <c r="A114" s="4" t="str">
        <f t="shared" si="7"/>
        <v>2004235 (Na h-Eileanan Siar)</v>
      </c>
      <c r="B114" s="9">
        <f t="shared" si="14"/>
        <v>2004</v>
      </c>
      <c r="C114" s="25" t="s">
        <v>348</v>
      </c>
      <c r="D114" s="22">
        <v>0</v>
      </c>
      <c r="E114" s="3">
        <v>617</v>
      </c>
      <c r="F114" s="3">
        <v>100</v>
      </c>
      <c r="G114" s="28">
        <v>717</v>
      </c>
      <c r="H114" s="3">
        <v>193</v>
      </c>
      <c r="I114" s="3">
        <v>22</v>
      </c>
      <c r="J114" s="28">
        <v>215</v>
      </c>
      <c r="K114" s="3">
        <v>44</v>
      </c>
      <c r="L114" s="3">
        <v>0</v>
      </c>
      <c r="M114" s="28">
        <v>44</v>
      </c>
      <c r="N114" s="3">
        <v>513</v>
      </c>
      <c r="O114" s="3">
        <v>102</v>
      </c>
      <c r="P114" s="28">
        <v>615</v>
      </c>
      <c r="Q114" s="3">
        <v>276</v>
      </c>
      <c r="R114" s="3">
        <v>54</v>
      </c>
      <c r="S114" s="28">
        <v>330</v>
      </c>
      <c r="T114" s="3">
        <v>617</v>
      </c>
      <c r="U114" s="3">
        <v>126</v>
      </c>
      <c r="V114" s="28">
        <v>743</v>
      </c>
      <c r="W114" s="3">
        <v>7</v>
      </c>
      <c r="X114" s="3">
        <v>2</v>
      </c>
      <c r="Y114" s="28">
        <v>9</v>
      </c>
      <c r="Z114" s="3">
        <v>2</v>
      </c>
      <c r="AA114" s="42"/>
      <c r="AC114" s="3">
        <v>2</v>
      </c>
      <c r="AD114" s="42"/>
      <c r="AF114" s="3" t="s">
        <v>292</v>
      </c>
      <c r="AJ114" s="2"/>
      <c r="AK114" s="48" t="str">
        <f t="shared" si="9"/>
        <v>continuous</v>
      </c>
      <c r="AL114" s="48" t="str">
        <f t="shared" si="10"/>
        <v>-</v>
      </c>
      <c r="AM114" s="3">
        <f t="shared" si="11"/>
        <v>0</v>
      </c>
      <c r="AN114" s="3">
        <f t="shared" si="12"/>
        <v>0</v>
      </c>
      <c r="AO114" s="3">
        <f t="shared" si="13"/>
        <v>0</v>
      </c>
    </row>
    <row r="115" spans="1:41" x14ac:dyDescent="0.2">
      <c r="A115" s="4" t="str">
        <f t="shared" si="7"/>
        <v>2004240 (Falkirk)</v>
      </c>
      <c r="B115" s="9">
        <f t="shared" si="14"/>
        <v>2004</v>
      </c>
      <c r="C115" s="25" t="s">
        <v>68</v>
      </c>
      <c r="D115" s="22">
        <v>0</v>
      </c>
      <c r="G115" s="28">
        <v>10416</v>
      </c>
      <c r="J115" s="28">
        <v>1716</v>
      </c>
      <c r="M115" s="28">
        <v>54</v>
      </c>
      <c r="P115" s="28">
        <v>3817</v>
      </c>
      <c r="S115" s="28">
        <v>1240</v>
      </c>
      <c r="V115" s="28">
        <v>11223</v>
      </c>
      <c r="Y115" s="28">
        <v>2955</v>
      </c>
      <c r="Z115" s="3">
        <v>1</v>
      </c>
      <c r="AA115" s="42">
        <v>37865</v>
      </c>
      <c r="AB115" s="5" t="s">
        <v>101</v>
      </c>
      <c r="AC115" s="3">
        <v>1</v>
      </c>
      <c r="AD115" s="42">
        <v>37865</v>
      </c>
      <c r="AE115" s="5" t="s">
        <v>101</v>
      </c>
      <c r="AF115" s="3" t="s">
        <v>292</v>
      </c>
      <c r="AJ115" s="2"/>
      <c r="AK115" s="48">
        <f t="shared" si="9"/>
        <v>37865</v>
      </c>
      <c r="AL115" s="48" t="str">
        <f t="shared" si="10"/>
        <v>-</v>
      </c>
      <c r="AM115" s="3">
        <f t="shared" si="11"/>
        <v>0</v>
      </c>
      <c r="AN115" s="3">
        <f t="shared" si="12"/>
        <v>0</v>
      </c>
      <c r="AO115" s="3">
        <f t="shared" si="13"/>
        <v>0</v>
      </c>
    </row>
    <row r="116" spans="1:41" x14ac:dyDescent="0.2">
      <c r="A116" s="4" t="str">
        <f t="shared" si="7"/>
        <v>2004250 (Fife)</v>
      </c>
      <c r="B116" s="9">
        <f t="shared" si="14"/>
        <v>2004</v>
      </c>
      <c r="C116" s="25" t="s">
        <v>69</v>
      </c>
      <c r="D116" s="22">
        <v>0</v>
      </c>
      <c r="E116" s="3">
        <v>7366</v>
      </c>
      <c r="F116" s="3">
        <v>2974</v>
      </c>
      <c r="G116" s="28">
        <v>10340</v>
      </c>
      <c r="H116" s="3">
        <v>711</v>
      </c>
      <c r="I116" s="3">
        <v>246</v>
      </c>
      <c r="J116" s="28">
        <v>957</v>
      </c>
      <c r="M116" s="28">
        <v>146</v>
      </c>
      <c r="N116" s="3">
        <v>2637</v>
      </c>
      <c r="O116" s="3">
        <v>677</v>
      </c>
      <c r="P116" s="28">
        <v>3314</v>
      </c>
      <c r="S116" s="28"/>
      <c r="T116" s="3">
        <v>10003</v>
      </c>
      <c r="U116" s="3">
        <v>3651</v>
      </c>
      <c r="V116" s="28">
        <v>13654</v>
      </c>
      <c r="Y116" s="28"/>
      <c r="Z116" s="3">
        <v>1</v>
      </c>
      <c r="AA116" s="42">
        <v>37377</v>
      </c>
      <c r="AB116" s="5" t="s">
        <v>101</v>
      </c>
      <c r="AC116" s="3">
        <v>1</v>
      </c>
      <c r="AD116" s="42">
        <v>37377</v>
      </c>
      <c r="AE116" s="5" t="s">
        <v>101</v>
      </c>
      <c r="AF116" s="3" t="s">
        <v>292</v>
      </c>
      <c r="AJ116" s="2" t="s">
        <v>75</v>
      </c>
      <c r="AK116" s="48">
        <f t="shared" si="9"/>
        <v>37377</v>
      </c>
      <c r="AL116" s="48" t="str">
        <f t="shared" si="10"/>
        <v>-</v>
      </c>
      <c r="AM116" s="3">
        <f t="shared" si="11"/>
        <v>711</v>
      </c>
      <c r="AN116" s="3">
        <f t="shared" si="12"/>
        <v>246</v>
      </c>
      <c r="AO116" s="3">
        <f t="shared" si="13"/>
        <v>1103</v>
      </c>
    </row>
    <row r="117" spans="1:41" x14ac:dyDescent="0.2">
      <c r="A117" s="29" t="str">
        <f t="shared" si="7"/>
        <v>2004260 (Glasgow City)</v>
      </c>
      <c r="B117" s="52">
        <f t="shared" si="14"/>
        <v>2004</v>
      </c>
      <c r="C117" s="31" t="s">
        <v>70</v>
      </c>
      <c r="D117" s="32"/>
      <c r="E117" s="32"/>
      <c r="F117" s="31"/>
      <c r="G117" s="32"/>
      <c r="H117" s="32"/>
      <c r="I117" s="31"/>
      <c r="J117" s="32"/>
      <c r="K117" s="32"/>
      <c r="L117" s="31"/>
      <c r="M117" s="32"/>
      <c r="N117" s="32"/>
      <c r="O117" s="31"/>
      <c r="P117" s="32"/>
      <c r="Q117" s="32"/>
      <c r="R117" s="31"/>
      <c r="S117" s="32"/>
      <c r="T117" s="32"/>
      <c r="U117" s="31"/>
      <c r="V117" s="32"/>
      <c r="W117" s="32"/>
      <c r="X117" s="31"/>
      <c r="Y117" s="32"/>
      <c r="AA117" s="42"/>
      <c r="AD117" s="42"/>
      <c r="AF117" s="3" t="s">
        <v>292</v>
      </c>
      <c r="AJ117" s="30"/>
      <c r="AK117" s="48" t="str">
        <f t="shared" si="9"/>
        <v/>
      </c>
      <c r="AL117" s="48" t="str">
        <f t="shared" si="10"/>
        <v>RSL only</v>
      </c>
      <c r="AM117" s="3">
        <f t="shared" si="11"/>
        <v>0</v>
      </c>
      <c r="AN117" s="3">
        <f t="shared" si="12"/>
        <v>0</v>
      </c>
      <c r="AO117" s="3">
        <f t="shared" si="13"/>
        <v>0</v>
      </c>
    </row>
    <row r="118" spans="1:41" x14ac:dyDescent="0.2">
      <c r="A118" s="4" t="str">
        <f t="shared" si="7"/>
        <v>2004270 (Highland)</v>
      </c>
      <c r="B118" s="9">
        <f t="shared" si="14"/>
        <v>2004</v>
      </c>
      <c r="C118" s="25" t="s">
        <v>27</v>
      </c>
      <c r="D118" s="22">
        <v>0</v>
      </c>
      <c r="E118" s="3">
        <v>6551</v>
      </c>
      <c r="F118" s="3">
        <v>2101</v>
      </c>
      <c r="G118" s="28">
        <v>8652</v>
      </c>
      <c r="H118" s="3">
        <v>1162</v>
      </c>
      <c r="I118" s="3">
        <v>362</v>
      </c>
      <c r="J118" s="28">
        <v>1524</v>
      </c>
      <c r="K118" s="3">
        <v>70</v>
      </c>
      <c r="L118" s="3">
        <v>21</v>
      </c>
      <c r="M118" s="28">
        <v>91</v>
      </c>
      <c r="N118" s="3">
        <v>4706</v>
      </c>
      <c r="O118" s="3">
        <v>848</v>
      </c>
      <c r="P118" s="28">
        <v>5554</v>
      </c>
      <c r="Q118" s="3">
        <v>2374</v>
      </c>
      <c r="R118" s="3">
        <v>554</v>
      </c>
      <c r="S118" s="28">
        <v>2928</v>
      </c>
      <c r="T118" s="3">
        <v>7651</v>
      </c>
      <c r="U118" s="3">
        <v>2012</v>
      </c>
      <c r="V118" s="28">
        <v>9663</v>
      </c>
      <c r="W118" s="3">
        <v>193</v>
      </c>
      <c r="X118" s="3">
        <v>25</v>
      </c>
      <c r="Y118" s="28">
        <v>218</v>
      </c>
      <c r="Z118" s="3">
        <v>2</v>
      </c>
      <c r="AA118" s="42"/>
      <c r="AC118" s="3">
        <v>2</v>
      </c>
      <c r="AD118" s="42"/>
      <c r="AF118" s="3" t="s">
        <v>292</v>
      </c>
      <c r="AJ118" s="2"/>
      <c r="AK118" s="48" t="str">
        <f t="shared" si="9"/>
        <v>continuous</v>
      </c>
      <c r="AL118" s="48" t="str">
        <f t="shared" si="10"/>
        <v>-</v>
      </c>
      <c r="AM118" s="3">
        <f t="shared" si="11"/>
        <v>0</v>
      </c>
      <c r="AN118" s="3">
        <f t="shared" si="12"/>
        <v>0</v>
      </c>
      <c r="AO118" s="3">
        <f t="shared" si="13"/>
        <v>0</v>
      </c>
    </row>
    <row r="119" spans="1:41" x14ac:dyDescent="0.2">
      <c r="A119" s="4" t="str">
        <f t="shared" si="7"/>
        <v>2004280 (Inverclyde)</v>
      </c>
      <c r="B119" s="9">
        <f t="shared" si="14"/>
        <v>2004</v>
      </c>
      <c r="C119" s="25" t="s">
        <v>28</v>
      </c>
      <c r="D119" s="22">
        <v>0</v>
      </c>
      <c r="G119" s="28">
        <v>5400</v>
      </c>
      <c r="J119" s="28">
        <v>961</v>
      </c>
      <c r="M119" s="28">
        <v>57</v>
      </c>
      <c r="P119" s="28"/>
      <c r="S119" s="28"/>
      <c r="V119" s="28">
        <v>4382</v>
      </c>
      <c r="Y119" s="28"/>
      <c r="Z119" s="3">
        <v>2</v>
      </c>
      <c r="AA119" s="42"/>
      <c r="AC119" s="3">
        <v>2</v>
      </c>
      <c r="AD119" s="42"/>
      <c r="AF119" s="3" t="s">
        <v>292</v>
      </c>
      <c r="AJ119" s="2" t="s">
        <v>127</v>
      </c>
      <c r="AK119" s="48" t="str">
        <f t="shared" si="9"/>
        <v>continuous</v>
      </c>
      <c r="AL119" s="48" t="str">
        <f t="shared" si="10"/>
        <v>-</v>
      </c>
      <c r="AM119" s="3">
        <f t="shared" si="11"/>
        <v>0</v>
      </c>
      <c r="AN119" s="3">
        <f t="shared" si="12"/>
        <v>0</v>
      </c>
      <c r="AO119" s="3">
        <f t="shared" si="13"/>
        <v>0</v>
      </c>
    </row>
    <row r="120" spans="1:41" x14ac:dyDescent="0.2">
      <c r="A120" s="4" t="str">
        <f t="shared" si="7"/>
        <v>2004290 (Midlothian)</v>
      </c>
      <c r="B120" s="9">
        <f t="shared" si="14"/>
        <v>2004</v>
      </c>
      <c r="C120" s="25" t="s">
        <v>29</v>
      </c>
      <c r="D120" s="22">
        <v>0</v>
      </c>
      <c r="E120" s="3">
        <v>1230</v>
      </c>
      <c r="F120" s="3">
        <v>1320</v>
      </c>
      <c r="G120" s="28">
        <v>2550</v>
      </c>
      <c r="H120" s="3">
        <v>233</v>
      </c>
      <c r="I120" s="3">
        <v>78</v>
      </c>
      <c r="J120" s="28">
        <v>311</v>
      </c>
      <c r="K120" s="3">
        <v>61</v>
      </c>
      <c r="L120" s="3">
        <v>16</v>
      </c>
      <c r="M120" s="28">
        <v>77</v>
      </c>
      <c r="N120" s="3">
        <v>719</v>
      </c>
      <c r="O120" s="3">
        <v>244</v>
      </c>
      <c r="P120" s="28">
        <v>963</v>
      </c>
      <c r="Q120" s="3">
        <v>305</v>
      </c>
      <c r="R120" s="3">
        <v>284</v>
      </c>
      <c r="S120" s="28">
        <v>589</v>
      </c>
      <c r="T120" s="3">
        <v>1350</v>
      </c>
      <c r="U120" s="3">
        <v>1186</v>
      </c>
      <c r="V120" s="28">
        <v>2536</v>
      </c>
      <c r="Y120" s="28"/>
      <c r="Z120" s="3">
        <v>2</v>
      </c>
      <c r="AA120" s="42"/>
      <c r="AC120" s="3">
        <v>2</v>
      </c>
      <c r="AD120" s="42"/>
      <c r="AF120" s="3" t="s">
        <v>292</v>
      </c>
      <c r="AJ120" s="2"/>
      <c r="AK120" s="48" t="str">
        <f t="shared" si="9"/>
        <v>continuous</v>
      </c>
      <c r="AL120" s="48" t="str">
        <f t="shared" si="10"/>
        <v>-</v>
      </c>
      <c r="AM120" s="3">
        <f t="shared" si="11"/>
        <v>0</v>
      </c>
      <c r="AN120" s="3">
        <f t="shared" si="12"/>
        <v>0</v>
      </c>
      <c r="AO120" s="3">
        <f t="shared" si="13"/>
        <v>0</v>
      </c>
    </row>
    <row r="121" spans="1:41" x14ac:dyDescent="0.2">
      <c r="A121" s="4" t="str">
        <f t="shared" si="7"/>
        <v>2004300 (Moray)</v>
      </c>
      <c r="B121" s="9">
        <f t="shared" si="14"/>
        <v>2004</v>
      </c>
      <c r="C121" s="25" t="s">
        <v>30</v>
      </c>
      <c r="D121" s="22">
        <v>0</v>
      </c>
      <c r="E121" s="3">
        <v>1806</v>
      </c>
      <c r="F121" s="3">
        <v>504</v>
      </c>
      <c r="G121" s="28">
        <v>2310</v>
      </c>
      <c r="H121" s="3">
        <v>395</v>
      </c>
      <c r="I121" s="3">
        <v>138</v>
      </c>
      <c r="J121" s="28">
        <v>533</v>
      </c>
      <c r="K121" s="3">
        <v>115</v>
      </c>
      <c r="L121" s="3">
        <v>23</v>
      </c>
      <c r="M121" s="28">
        <v>138</v>
      </c>
      <c r="N121" s="3">
        <v>1774</v>
      </c>
      <c r="O121" s="3">
        <v>389</v>
      </c>
      <c r="P121" s="28">
        <v>2163</v>
      </c>
      <c r="Q121" s="3">
        <v>1046</v>
      </c>
      <c r="R121" s="3">
        <v>206</v>
      </c>
      <c r="S121" s="28">
        <v>1252</v>
      </c>
      <c r="T121" s="3">
        <v>2024</v>
      </c>
      <c r="U121" s="3">
        <v>526</v>
      </c>
      <c r="V121" s="28">
        <v>2550</v>
      </c>
      <c r="W121" s="3">
        <v>13</v>
      </c>
      <c r="X121" s="3">
        <v>7</v>
      </c>
      <c r="Y121" s="28">
        <v>20</v>
      </c>
      <c r="Z121" s="3">
        <v>2</v>
      </c>
      <c r="AA121" s="42"/>
      <c r="AC121" s="3">
        <v>2</v>
      </c>
      <c r="AD121" s="42"/>
      <c r="AF121" s="3" t="s">
        <v>292</v>
      </c>
      <c r="AJ121" s="2"/>
      <c r="AK121" s="48" t="str">
        <f t="shared" si="9"/>
        <v>continuous</v>
      </c>
      <c r="AL121" s="48" t="str">
        <f t="shared" si="10"/>
        <v>-</v>
      </c>
      <c r="AM121" s="3">
        <f t="shared" si="11"/>
        <v>0</v>
      </c>
      <c r="AN121" s="3">
        <f t="shared" si="12"/>
        <v>0</v>
      </c>
      <c r="AO121" s="3">
        <f t="shared" si="13"/>
        <v>0</v>
      </c>
    </row>
    <row r="122" spans="1:41" x14ac:dyDescent="0.2">
      <c r="A122" s="4" t="str">
        <f t="shared" si="7"/>
        <v>2004310 (North Ayrshire)</v>
      </c>
      <c r="B122" s="9">
        <f t="shared" si="14"/>
        <v>2004</v>
      </c>
      <c r="C122" s="25" t="s">
        <v>31</v>
      </c>
      <c r="D122" s="22">
        <v>0</v>
      </c>
      <c r="E122" s="3">
        <v>4788</v>
      </c>
      <c r="F122" s="3">
        <v>1686</v>
      </c>
      <c r="G122" s="28">
        <v>6474</v>
      </c>
      <c r="H122" s="3">
        <v>1123</v>
      </c>
      <c r="I122" s="3">
        <v>217</v>
      </c>
      <c r="J122" s="28">
        <v>1340</v>
      </c>
      <c r="K122" s="3">
        <v>40</v>
      </c>
      <c r="L122" s="3">
        <v>8</v>
      </c>
      <c r="M122" s="28">
        <v>48</v>
      </c>
      <c r="N122" s="3">
        <v>3396</v>
      </c>
      <c r="O122" s="3">
        <v>711</v>
      </c>
      <c r="P122" s="28">
        <v>4107</v>
      </c>
      <c r="Q122" s="3">
        <v>2653</v>
      </c>
      <c r="R122" s="3">
        <v>595</v>
      </c>
      <c r="S122" s="28">
        <v>3248</v>
      </c>
      <c r="T122" s="3">
        <v>4368</v>
      </c>
      <c r="U122" s="3">
        <v>1577</v>
      </c>
      <c r="V122" s="28">
        <v>5945</v>
      </c>
      <c r="W122" s="3">
        <v>26</v>
      </c>
      <c r="X122" s="3">
        <v>5</v>
      </c>
      <c r="Y122" s="28">
        <v>31</v>
      </c>
      <c r="Z122" s="3">
        <v>2</v>
      </c>
      <c r="AA122" s="42"/>
      <c r="AC122" s="3">
        <v>2</v>
      </c>
      <c r="AD122" s="42"/>
      <c r="AF122" s="3" t="s">
        <v>292</v>
      </c>
      <c r="AJ122" s="2"/>
      <c r="AK122" s="48" t="str">
        <f t="shared" si="9"/>
        <v>continuous</v>
      </c>
      <c r="AL122" s="48" t="str">
        <f t="shared" si="10"/>
        <v>-</v>
      </c>
      <c r="AM122" s="3">
        <f t="shared" si="11"/>
        <v>0</v>
      </c>
      <c r="AN122" s="3">
        <f t="shared" si="12"/>
        <v>0</v>
      </c>
      <c r="AO122" s="3">
        <f t="shared" si="13"/>
        <v>0</v>
      </c>
    </row>
    <row r="123" spans="1:41" x14ac:dyDescent="0.2">
      <c r="A123" s="4" t="str">
        <f t="shared" si="7"/>
        <v>2004320 (North Lanarkshire)</v>
      </c>
      <c r="B123" s="9">
        <f t="shared" si="14"/>
        <v>2004</v>
      </c>
      <c r="C123" s="25" t="s">
        <v>32</v>
      </c>
      <c r="D123" s="22">
        <v>0</v>
      </c>
      <c r="E123" s="3">
        <v>7002</v>
      </c>
      <c r="F123" s="3">
        <v>5146</v>
      </c>
      <c r="G123" s="28">
        <v>12148</v>
      </c>
      <c r="H123" s="3">
        <v>2822</v>
      </c>
      <c r="I123" s="3">
        <v>1330</v>
      </c>
      <c r="J123" s="28">
        <v>4152</v>
      </c>
      <c r="K123" s="3">
        <v>157</v>
      </c>
      <c r="L123" s="3">
        <v>51</v>
      </c>
      <c r="M123" s="28">
        <v>208</v>
      </c>
      <c r="N123" s="3">
        <v>6709</v>
      </c>
      <c r="O123" s="3">
        <v>4024</v>
      </c>
      <c r="P123" s="28">
        <v>10733</v>
      </c>
      <c r="Q123" s="3">
        <v>1216</v>
      </c>
      <c r="R123" s="3">
        <v>729</v>
      </c>
      <c r="S123" s="28">
        <v>1945</v>
      </c>
      <c r="T123" s="3">
        <v>9516</v>
      </c>
      <c r="U123" s="3">
        <v>7060</v>
      </c>
      <c r="V123" s="28">
        <v>16576</v>
      </c>
      <c r="W123" s="3">
        <v>276</v>
      </c>
      <c r="X123" s="3">
        <v>177</v>
      </c>
      <c r="Y123" s="28">
        <v>453</v>
      </c>
      <c r="Z123" s="3">
        <v>1</v>
      </c>
      <c r="AA123" s="42">
        <v>38048</v>
      </c>
      <c r="AC123" s="3">
        <v>1</v>
      </c>
      <c r="AD123" s="42">
        <v>38048</v>
      </c>
      <c r="AE123" s="5" t="s">
        <v>101</v>
      </c>
      <c r="AF123" s="3" t="s">
        <v>292</v>
      </c>
      <c r="AJ123" s="2"/>
      <c r="AK123" s="48">
        <f t="shared" si="9"/>
        <v>38048</v>
      </c>
      <c r="AL123" s="48" t="str">
        <f t="shared" si="10"/>
        <v>-</v>
      </c>
      <c r="AM123" s="3">
        <f t="shared" si="11"/>
        <v>0</v>
      </c>
      <c r="AN123" s="3">
        <f t="shared" si="12"/>
        <v>0</v>
      </c>
      <c r="AO123" s="3">
        <f t="shared" si="13"/>
        <v>0</v>
      </c>
    </row>
    <row r="124" spans="1:41" x14ac:dyDescent="0.2">
      <c r="A124" s="4" t="str">
        <f t="shared" si="7"/>
        <v>2004330 (Orkney)</v>
      </c>
      <c r="B124" s="9">
        <f t="shared" si="14"/>
        <v>2004</v>
      </c>
      <c r="C124" s="25" t="s">
        <v>33</v>
      </c>
      <c r="D124" s="22">
        <v>0</v>
      </c>
      <c r="G124" s="28">
        <v>333</v>
      </c>
      <c r="J124" s="28">
        <v>59</v>
      </c>
      <c r="M124" s="28">
        <v>17</v>
      </c>
      <c r="P124" s="28">
        <v>386</v>
      </c>
      <c r="S124" s="28">
        <v>52</v>
      </c>
      <c r="V124" s="28">
        <v>591</v>
      </c>
      <c r="Y124" s="28">
        <v>11</v>
      </c>
      <c r="Z124" s="3">
        <v>1</v>
      </c>
      <c r="AA124" s="42">
        <v>37591</v>
      </c>
      <c r="AB124" s="5" t="s">
        <v>112</v>
      </c>
      <c r="AD124" s="42"/>
      <c r="AF124" s="3" t="s">
        <v>292</v>
      </c>
      <c r="AJ124" s="2"/>
      <c r="AK124" s="48">
        <f t="shared" si="9"/>
        <v>37591</v>
      </c>
      <c r="AL124" s="48" t="str">
        <f t="shared" si="10"/>
        <v>-</v>
      </c>
      <c r="AM124" s="3">
        <f t="shared" si="11"/>
        <v>0</v>
      </c>
      <c r="AN124" s="3">
        <f t="shared" si="12"/>
        <v>0</v>
      </c>
      <c r="AO124" s="3">
        <f t="shared" si="13"/>
        <v>0</v>
      </c>
    </row>
    <row r="125" spans="1:41" x14ac:dyDescent="0.2">
      <c r="A125" s="4" t="str">
        <f t="shared" si="7"/>
        <v>2004340 (Perth &amp; Kinross)</v>
      </c>
      <c r="B125" s="9">
        <f t="shared" si="14"/>
        <v>2004</v>
      </c>
      <c r="C125" s="25" t="s">
        <v>34</v>
      </c>
      <c r="D125" s="22">
        <v>1</v>
      </c>
      <c r="G125" s="28">
        <v>5639</v>
      </c>
      <c r="J125" s="28">
        <v>668</v>
      </c>
      <c r="M125" s="28">
        <v>111</v>
      </c>
      <c r="P125" s="28">
        <v>2572</v>
      </c>
      <c r="S125" s="28">
        <v>2693</v>
      </c>
      <c r="V125" s="28">
        <v>4739</v>
      </c>
      <c r="Y125" s="28">
        <v>189</v>
      </c>
      <c r="Z125" s="3">
        <v>2</v>
      </c>
      <c r="AA125" s="42"/>
      <c r="AC125" s="3">
        <v>2</v>
      </c>
      <c r="AD125" s="42"/>
      <c r="AF125" s="3" t="s">
        <v>292</v>
      </c>
      <c r="AK125" s="48" t="str">
        <f t="shared" si="9"/>
        <v>continuous</v>
      </c>
      <c r="AL125" s="48" t="str">
        <f t="shared" si="10"/>
        <v>CHR operated</v>
      </c>
      <c r="AM125" s="3">
        <f t="shared" si="11"/>
        <v>0</v>
      </c>
      <c r="AN125" s="3">
        <f t="shared" si="12"/>
        <v>0</v>
      </c>
      <c r="AO125" s="3">
        <f t="shared" si="13"/>
        <v>0</v>
      </c>
    </row>
    <row r="126" spans="1:41" x14ac:dyDescent="0.2">
      <c r="A126" s="4" t="str">
        <f t="shared" si="7"/>
        <v>2004350 (Renfrewshire)</v>
      </c>
      <c r="B126" s="9">
        <f t="shared" si="14"/>
        <v>2004</v>
      </c>
      <c r="C126" s="25" t="s">
        <v>35</v>
      </c>
      <c r="D126" s="22">
        <v>0</v>
      </c>
      <c r="E126" s="3">
        <v>6423</v>
      </c>
      <c r="F126" s="3">
        <v>3212</v>
      </c>
      <c r="G126" s="28">
        <v>9635</v>
      </c>
      <c r="H126" s="3">
        <v>803</v>
      </c>
      <c r="I126" s="3">
        <v>570</v>
      </c>
      <c r="J126" s="28">
        <v>1373</v>
      </c>
      <c r="K126" s="3">
        <v>0</v>
      </c>
      <c r="L126" s="3">
        <v>0</v>
      </c>
      <c r="M126" s="28">
        <v>0</v>
      </c>
      <c r="N126" s="3">
        <v>3648</v>
      </c>
      <c r="O126" s="3">
        <v>991</v>
      </c>
      <c r="P126" s="28">
        <v>4639</v>
      </c>
      <c r="Q126" s="3">
        <v>2734</v>
      </c>
      <c r="R126" s="3">
        <v>1152</v>
      </c>
      <c r="S126" s="28">
        <v>3886</v>
      </c>
      <c r="T126" s="3">
        <v>6534</v>
      </c>
      <c r="U126" s="3">
        <v>2481</v>
      </c>
      <c r="V126" s="28">
        <v>9015</v>
      </c>
      <c r="W126" s="3">
        <v>1284</v>
      </c>
      <c r="X126" s="3">
        <v>279</v>
      </c>
      <c r="Y126" s="28">
        <v>1563</v>
      </c>
      <c r="Z126" s="3">
        <v>2</v>
      </c>
      <c r="AA126" s="42"/>
      <c r="AC126" s="3">
        <v>2</v>
      </c>
      <c r="AD126" s="42"/>
      <c r="AF126" s="3" t="s">
        <v>292</v>
      </c>
      <c r="AJ126" s="2" t="s">
        <v>138</v>
      </c>
      <c r="AK126" s="48" t="str">
        <f t="shared" si="9"/>
        <v>continuous</v>
      </c>
      <c r="AL126" s="48" t="str">
        <f t="shared" si="10"/>
        <v>-</v>
      </c>
      <c r="AM126" s="3">
        <f t="shared" si="11"/>
        <v>0</v>
      </c>
      <c r="AN126" s="3">
        <f t="shared" si="12"/>
        <v>0</v>
      </c>
      <c r="AO126" s="3">
        <f t="shared" si="13"/>
        <v>0</v>
      </c>
    </row>
    <row r="127" spans="1:41" x14ac:dyDescent="0.2">
      <c r="A127" s="29" t="str">
        <f t="shared" si="7"/>
        <v>2004355 (Scottish Borders)</v>
      </c>
      <c r="B127" s="52">
        <f t="shared" si="14"/>
        <v>2004</v>
      </c>
      <c r="C127" s="31" t="s">
        <v>36</v>
      </c>
      <c r="D127" s="32"/>
      <c r="E127" s="32"/>
      <c r="F127" s="31"/>
      <c r="G127" s="32"/>
      <c r="H127" s="32"/>
      <c r="I127" s="31"/>
      <c r="J127" s="32"/>
      <c r="K127" s="32"/>
      <c r="L127" s="31"/>
      <c r="M127" s="32"/>
      <c r="N127" s="32"/>
      <c r="O127" s="31"/>
      <c r="P127" s="32"/>
      <c r="Q127" s="32"/>
      <c r="R127" s="31"/>
      <c r="S127" s="32"/>
      <c r="T127" s="32"/>
      <c r="U127" s="31"/>
      <c r="V127" s="32"/>
      <c r="W127" s="32"/>
      <c r="X127" s="31"/>
      <c r="Y127" s="32"/>
      <c r="AA127" s="42"/>
      <c r="AD127" s="42"/>
      <c r="AF127" s="3" t="s">
        <v>292</v>
      </c>
      <c r="AJ127" s="30"/>
      <c r="AK127" s="48" t="str">
        <f t="shared" si="9"/>
        <v/>
      </c>
      <c r="AL127" s="48" t="str">
        <f t="shared" si="10"/>
        <v>RSL only</v>
      </c>
      <c r="AM127" s="3">
        <f t="shared" si="11"/>
        <v>0</v>
      </c>
      <c r="AN127" s="3">
        <f t="shared" si="12"/>
        <v>0</v>
      </c>
      <c r="AO127" s="3">
        <f t="shared" si="13"/>
        <v>0</v>
      </c>
    </row>
    <row r="128" spans="1:41" x14ac:dyDescent="0.2">
      <c r="A128" s="4" t="str">
        <f t="shared" si="7"/>
        <v>2004360 (Shetland)</v>
      </c>
      <c r="B128" s="9">
        <f t="shared" si="14"/>
        <v>2004</v>
      </c>
      <c r="C128" s="25" t="s">
        <v>37</v>
      </c>
      <c r="D128" s="22">
        <v>0</v>
      </c>
      <c r="G128" s="28">
        <v>518</v>
      </c>
      <c r="J128" s="28">
        <v>213</v>
      </c>
      <c r="M128" s="28">
        <v>7</v>
      </c>
      <c r="P128" s="28">
        <v>500</v>
      </c>
      <c r="S128" s="28">
        <v>106</v>
      </c>
      <c r="V128" s="28">
        <v>692</v>
      </c>
      <c r="Y128" s="28">
        <v>6</v>
      </c>
      <c r="Z128" s="3">
        <v>2</v>
      </c>
      <c r="AA128" s="42"/>
      <c r="AC128" s="3">
        <v>2</v>
      </c>
      <c r="AD128" s="42"/>
      <c r="AF128" s="3" t="s">
        <v>292</v>
      </c>
      <c r="AJ128" s="2" t="s">
        <v>128</v>
      </c>
      <c r="AK128" s="48" t="str">
        <f t="shared" si="9"/>
        <v>continuous</v>
      </c>
      <c r="AL128" s="48" t="str">
        <f t="shared" si="10"/>
        <v>-</v>
      </c>
      <c r="AM128" s="3">
        <f t="shared" si="11"/>
        <v>0</v>
      </c>
      <c r="AN128" s="3">
        <f t="shared" si="12"/>
        <v>0</v>
      </c>
      <c r="AO128" s="3">
        <f t="shared" si="13"/>
        <v>0</v>
      </c>
    </row>
    <row r="129" spans="1:41" x14ac:dyDescent="0.2">
      <c r="A129" s="4" t="str">
        <f t="shared" si="7"/>
        <v>2004370 (South Ayrshire)</v>
      </c>
      <c r="B129" s="9">
        <f t="shared" si="14"/>
        <v>2004</v>
      </c>
      <c r="C129" s="25" t="s">
        <v>38</v>
      </c>
      <c r="D129" s="22">
        <v>0</v>
      </c>
      <c r="E129" s="3">
        <v>2938</v>
      </c>
      <c r="F129" s="3">
        <v>1368</v>
      </c>
      <c r="G129" s="28">
        <v>4306</v>
      </c>
      <c r="H129" s="3">
        <v>495</v>
      </c>
      <c r="I129" s="3">
        <v>252</v>
      </c>
      <c r="J129" s="28">
        <v>747</v>
      </c>
      <c r="K129" s="3">
        <v>7</v>
      </c>
      <c r="L129" s="3">
        <v>0</v>
      </c>
      <c r="M129" s="28">
        <v>7</v>
      </c>
      <c r="N129" s="3">
        <v>1921</v>
      </c>
      <c r="O129" s="3">
        <v>476</v>
      </c>
      <c r="P129" s="28">
        <v>2397</v>
      </c>
      <c r="Q129" s="3">
        <v>2243</v>
      </c>
      <c r="R129" s="3">
        <v>500</v>
      </c>
      <c r="S129" s="28">
        <v>2743</v>
      </c>
      <c r="T129" s="3">
        <v>2114</v>
      </c>
      <c r="U129" s="3">
        <v>1092</v>
      </c>
      <c r="V129" s="28">
        <v>3206</v>
      </c>
      <c r="W129" s="3">
        <v>84</v>
      </c>
      <c r="X129" s="3">
        <v>39</v>
      </c>
      <c r="Y129" s="28">
        <v>123</v>
      </c>
      <c r="Z129" s="3">
        <v>2</v>
      </c>
      <c r="AA129" s="42"/>
      <c r="AC129" s="3">
        <v>2</v>
      </c>
      <c r="AD129" s="42"/>
      <c r="AF129" s="3" t="s">
        <v>292</v>
      </c>
      <c r="AJ129" s="2"/>
      <c r="AK129" s="48" t="str">
        <f t="shared" si="9"/>
        <v>continuous</v>
      </c>
      <c r="AL129" s="48" t="str">
        <f t="shared" si="10"/>
        <v>-</v>
      </c>
      <c r="AM129" s="3">
        <f t="shared" si="11"/>
        <v>0</v>
      </c>
      <c r="AN129" s="3">
        <f t="shared" si="12"/>
        <v>0</v>
      </c>
      <c r="AO129" s="3">
        <f t="shared" si="13"/>
        <v>0</v>
      </c>
    </row>
    <row r="130" spans="1:41" x14ac:dyDescent="0.2">
      <c r="A130" s="4" t="str">
        <f t="shared" si="7"/>
        <v>2004380 (South Lanarkshire)</v>
      </c>
      <c r="B130" s="9">
        <f t="shared" si="14"/>
        <v>2004</v>
      </c>
      <c r="C130" s="25" t="s">
        <v>39</v>
      </c>
      <c r="D130" s="22">
        <v>0</v>
      </c>
      <c r="E130" s="3">
        <v>14779</v>
      </c>
      <c r="F130" s="3">
        <v>5320</v>
      </c>
      <c r="G130" s="28">
        <v>20099</v>
      </c>
      <c r="H130" s="3">
        <v>1843</v>
      </c>
      <c r="I130" s="3">
        <v>869</v>
      </c>
      <c r="J130" s="28">
        <v>2712</v>
      </c>
      <c r="K130" s="3">
        <v>150</v>
      </c>
      <c r="L130" s="3">
        <v>89</v>
      </c>
      <c r="M130" s="28">
        <v>239</v>
      </c>
      <c r="N130" s="3">
        <v>5631</v>
      </c>
      <c r="O130" s="3">
        <v>1599</v>
      </c>
      <c r="P130" s="28">
        <v>7230</v>
      </c>
      <c r="Q130" s="3">
        <v>6609</v>
      </c>
      <c r="R130" s="3">
        <v>1670</v>
      </c>
      <c r="S130" s="28">
        <v>8279</v>
      </c>
      <c r="T130" s="3">
        <v>11808</v>
      </c>
      <c r="U130" s="3">
        <v>4291</v>
      </c>
      <c r="V130" s="28">
        <v>16099</v>
      </c>
      <c r="W130" s="3">
        <v>869</v>
      </c>
      <c r="X130" s="3">
        <v>448</v>
      </c>
      <c r="Y130" s="28">
        <v>1317</v>
      </c>
      <c r="Z130" s="3">
        <v>2</v>
      </c>
      <c r="AA130" s="42"/>
      <c r="AC130" s="3">
        <v>2</v>
      </c>
      <c r="AD130" s="42"/>
      <c r="AF130" s="3" t="s">
        <v>292</v>
      </c>
      <c r="AJ130" s="2"/>
      <c r="AK130" s="48" t="str">
        <f t="shared" si="9"/>
        <v>continuous</v>
      </c>
      <c r="AL130" s="48" t="str">
        <f t="shared" si="10"/>
        <v>-</v>
      </c>
      <c r="AM130" s="3">
        <f t="shared" si="11"/>
        <v>0</v>
      </c>
      <c r="AN130" s="3">
        <f t="shared" si="12"/>
        <v>0</v>
      </c>
      <c r="AO130" s="3">
        <f t="shared" si="13"/>
        <v>0</v>
      </c>
    </row>
    <row r="131" spans="1:41" x14ac:dyDescent="0.2">
      <c r="A131" s="4" t="str">
        <f t="shared" si="7"/>
        <v>2004390 (Stirling)</v>
      </c>
      <c r="B131" s="9">
        <f t="shared" si="14"/>
        <v>2004</v>
      </c>
      <c r="C131" s="25" t="s">
        <v>40</v>
      </c>
      <c r="D131" s="22">
        <v>0</v>
      </c>
      <c r="E131" s="3">
        <v>2668</v>
      </c>
      <c r="F131" s="3">
        <v>909</v>
      </c>
      <c r="G131" s="28">
        <v>3577</v>
      </c>
      <c r="H131" s="3">
        <v>182</v>
      </c>
      <c r="I131" s="3">
        <v>122</v>
      </c>
      <c r="J131" s="28">
        <v>304</v>
      </c>
      <c r="K131" s="3">
        <v>44</v>
      </c>
      <c r="L131" s="3">
        <v>36</v>
      </c>
      <c r="M131" s="28">
        <v>80</v>
      </c>
      <c r="N131" s="3">
        <v>1343</v>
      </c>
      <c r="O131" s="3">
        <v>457</v>
      </c>
      <c r="P131" s="28">
        <v>1800</v>
      </c>
      <c r="Q131" s="3">
        <v>140</v>
      </c>
      <c r="R131" s="3">
        <v>46</v>
      </c>
      <c r="S131" s="28">
        <v>186</v>
      </c>
      <c r="T131" s="3">
        <v>3645</v>
      </c>
      <c r="U131" s="3">
        <v>1162</v>
      </c>
      <c r="V131" s="28">
        <v>4807</v>
      </c>
      <c r="W131" s="3">
        <v>1247</v>
      </c>
      <c r="X131" s="3">
        <v>236</v>
      </c>
      <c r="Y131" s="28">
        <v>1483</v>
      </c>
      <c r="Z131" s="3">
        <v>2</v>
      </c>
      <c r="AA131" s="42"/>
      <c r="AC131" s="3">
        <v>2</v>
      </c>
      <c r="AD131" s="42"/>
      <c r="AF131" s="3" t="s">
        <v>292</v>
      </c>
      <c r="AJ131" s="2"/>
      <c r="AK131" s="48" t="str">
        <f t="shared" si="9"/>
        <v>continuous</v>
      </c>
      <c r="AL131" s="48" t="str">
        <f t="shared" si="10"/>
        <v>-</v>
      </c>
      <c r="AM131" s="3">
        <f t="shared" si="11"/>
        <v>0</v>
      </c>
      <c r="AN131" s="3">
        <f t="shared" si="12"/>
        <v>0</v>
      </c>
      <c r="AO131" s="3">
        <f t="shared" si="13"/>
        <v>0</v>
      </c>
    </row>
    <row r="132" spans="1:41" x14ac:dyDescent="0.2">
      <c r="A132" s="4" t="str">
        <f t="shared" si="7"/>
        <v>2004395 (West Dunbartonshire)</v>
      </c>
      <c r="B132" s="9">
        <f t="shared" si="14"/>
        <v>2004</v>
      </c>
      <c r="C132" s="25" t="s">
        <v>41</v>
      </c>
      <c r="D132" s="22">
        <v>0</v>
      </c>
      <c r="E132" s="3">
        <v>4774</v>
      </c>
      <c r="F132" s="3">
        <v>2360</v>
      </c>
      <c r="G132" s="28">
        <v>7134</v>
      </c>
      <c r="H132" s="3">
        <v>430</v>
      </c>
      <c r="I132" s="3">
        <v>317</v>
      </c>
      <c r="J132" s="28">
        <v>747</v>
      </c>
      <c r="K132" s="3">
        <v>136</v>
      </c>
      <c r="L132" s="3">
        <v>0</v>
      </c>
      <c r="M132" s="28">
        <v>136</v>
      </c>
      <c r="N132" s="3">
        <v>566</v>
      </c>
      <c r="O132" s="3">
        <v>317</v>
      </c>
      <c r="P132" s="28">
        <v>883</v>
      </c>
      <c r="Q132" s="3">
        <v>629</v>
      </c>
      <c r="R132" s="3">
        <v>473</v>
      </c>
      <c r="S132" s="28">
        <v>1102</v>
      </c>
      <c r="T132" s="3">
        <v>4145</v>
      </c>
      <c r="U132" s="3">
        <v>1887</v>
      </c>
      <c r="V132" s="28">
        <v>6032</v>
      </c>
      <c r="W132" s="3">
        <v>181</v>
      </c>
      <c r="X132" s="3">
        <v>120</v>
      </c>
      <c r="Y132" s="28">
        <v>301</v>
      </c>
      <c r="Z132" s="3">
        <v>1</v>
      </c>
      <c r="AA132" s="42">
        <v>38047</v>
      </c>
      <c r="AB132" s="5" t="s">
        <v>107</v>
      </c>
      <c r="AC132" s="3">
        <v>1</v>
      </c>
      <c r="AD132" s="42">
        <v>38047</v>
      </c>
      <c r="AE132" s="5" t="s">
        <v>107</v>
      </c>
      <c r="AF132" s="3" t="s">
        <v>292</v>
      </c>
      <c r="AJ132" s="2"/>
      <c r="AK132" s="48">
        <f t="shared" si="9"/>
        <v>38047</v>
      </c>
      <c r="AL132" s="48" t="str">
        <f t="shared" si="10"/>
        <v>-</v>
      </c>
      <c r="AM132" s="3">
        <f t="shared" si="11"/>
        <v>0</v>
      </c>
      <c r="AN132" s="3">
        <f t="shared" si="12"/>
        <v>0</v>
      </c>
      <c r="AO132" s="3">
        <f t="shared" si="13"/>
        <v>0</v>
      </c>
    </row>
    <row r="133" spans="1:41" x14ac:dyDescent="0.2">
      <c r="A133" s="4" t="str">
        <f t="shared" si="7"/>
        <v>2004400 (West Lothian)</v>
      </c>
      <c r="B133" s="9">
        <f t="shared" si="14"/>
        <v>2004</v>
      </c>
      <c r="C133" s="25" t="s">
        <v>42</v>
      </c>
      <c r="D133" s="22">
        <v>0</v>
      </c>
      <c r="E133" s="3">
        <v>7014</v>
      </c>
      <c r="F133" s="3">
        <v>1804</v>
      </c>
      <c r="G133" s="28">
        <v>8818</v>
      </c>
      <c r="H133" s="3">
        <v>1020</v>
      </c>
      <c r="I133" s="3">
        <v>202</v>
      </c>
      <c r="J133" s="28">
        <v>1222</v>
      </c>
      <c r="M133" s="28">
        <v>651</v>
      </c>
      <c r="N133" s="3">
        <v>4221</v>
      </c>
      <c r="O133" s="3">
        <v>772</v>
      </c>
      <c r="P133" s="28">
        <v>4993</v>
      </c>
      <c r="Q133" s="3">
        <v>2165</v>
      </c>
      <c r="R133" s="3">
        <v>409</v>
      </c>
      <c r="S133" s="28">
        <v>2574</v>
      </c>
      <c r="T133" s="3">
        <v>8050</v>
      </c>
      <c r="U133" s="3">
        <v>1965</v>
      </c>
      <c r="V133" s="28">
        <v>9364</v>
      </c>
      <c r="Y133" s="28"/>
      <c r="Z133" s="3">
        <v>2</v>
      </c>
      <c r="AA133" s="42"/>
      <c r="AC133" s="3">
        <v>2</v>
      </c>
      <c r="AD133" s="42"/>
      <c r="AF133" s="3" t="s">
        <v>292</v>
      </c>
      <c r="AJ133" s="2" t="s">
        <v>84</v>
      </c>
      <c r="AK133" s="48" t="str">
        <f t="shared" si="9"/>
        <v>continuous</v>
      </c>
      <c r="AL133" s="48" t="str">
        <f t="shared" si="10"/>
        <v>-</v>
      </c>
      <c r="AM133" s="3">
        <f t="shared" si="11"/>
        <v>0</v>
      </c>
      <c r="AN133" s="3">
        <f t="shared" si="12"/>
        <v>0</v>
      </c>
      <c r="AO133" s="3">
        <f t="shared" si="13"/>
        <v>0</v>
      </c>
    </row>
    <row r="134" spans="1:41" x14ac:dyDescent="0.2">
      <c r="A134" s="4" t="str">
        <f t="shared" ref="A134:A197" si="15">B134&amp;C134</f>
        <v>2005100 (Aberdeen City)</v>
      </c>
      <c r="B134" s="9">
        <f t="shared" ref="B134:B165" si="16">B102+1</f>
        <v>2005</v>
      </c>
      <c r="C134" s="25" t="s">
        <v>56</v>
      </c>
      <c r="D134" s="22">
        <v>1</v>
      </c>
      <c r="E134" s="3">
        <v>6992</v>
      </c>
      <c r="F134" s="3">
        <v>5203</v>
      </c>
      <c r="G134" s="28">
        <v>12195</v>
      </c>
      <c r="H134" s="3">
        <v>3054</v>
      </c>
      <c r="I134" s="3">
        <v>1042</v>
      </c>
      <c r="J134" s="28">
        <v>4096</v>
      </c>
      <c r="K134" s="3">
        <v>0</v>
      </c>
      <c r="L134" s="3">
        <v>0</v>
      </c>
      <c r="M134" s="28">
        <v>0</v>
      </c>
      <c r="N134" s="3">
        <v>7000</v>
      </c>
      <c r="O134" s="3">
        <v>2480</v>
      </c>
      <c r="P134" s="28">
        <v>9480</v>
      </c>
      <c r="Q134" s="3">
        <v>3907</v>
      </c>
      <c r="R134" s="3">
        <v>1357</v>
      </c>
      <c r="S134" s="28">
        <v>5264</v>
      </c>
      <c r="T134" s="3">
        <v>7031</v>
      </c>
      <c r="U134" s="3">
        <v>5284</v>
      </c>
      <c r="V134" s="28">
        <v>12315</v>
      </c>
      <c r="W134" s="3">
        <v>487</v>
      </c>
      <c r="X134" s="3">
        <v>446</v>
      </c>
      <c r="Y134" s="28">
        <v>933</v>
      </c>
      <c r="Z134" s="3">
        <v>2</v>
      </c>
      <c r="AA134" s="42"/>
      <c r="AC134" s="3">
        <v>2</v>
      </c>
      <c r="AD134" s="42"/>
      <c r="AF134" s="3" t="s">
        <v>292</v>
      </c>
      <c r="AJ134" s="2"/>
      <c r="AK134" s="48" t="str">
        <f t="shared" ref="AK134:AK197" si="17">IF(AND(Z134=2,AC134=2),"continuous",IF(AND(Z134=1,AC134=1),AA134,IF(AA134&lt;&gt;AD134,MAX(AA134,AD134),"")))</f>
        <v>continuous</v>
      </c>
      <c r="AL134" s="48" t="str">
        <f t="shared" si="10"/>
        <v>CHR operated</v>
      </c>
      <c r="AM134" s="3">
        <f t="shared" si="11"/>
        <v>0</v>
      </c>
      <c r="AN134" s="3">
        <f t="shared" si="12"/>
        <v>0</v>
      </c>
      <c r="AO134" s="3">
        <f t="shared" si="13"/>
        <v>0</v>
      </c>
    </row>
    <row r="135" spans="1:41" x14ac:dyDescent="0.2">
      <c r="A135" s="4" t="str">
        <f t="shared" si="15"/>
        <v>2005110 (Aberdeenshire)</v>
      </c>
      <c r="B135" s="9">
        <f t="shared" si="16"/>
        <v>2005</v>
      </c>
      <c r="C135" s="25" t="s">
        <v>57</v>
      </c>
      <c r="D135" s="22">
        <v>0</v>
      </c>
      <c r="E135" s="3">
        <v>3407</v>
      </c>
      <c r="F135" s="3">
        <v>997</v>
      </c>
      <c r="G135" s="28">
        <v>4404</v>
      </c>
      <c r="H135" s="3">
        <v>1073</v>
      </c>
      <c r="I135" s="3">
        <v>185</v>
      </c>
      <c r="J135" s="28">
        <v>1258</v>
      </c>
      <c r="K135" s="3">
        <v>186</v>
      </c>
      <c r="L135" s="3">
        <v>27</v>
      </c>
      <c r="M135" s="28">
        <v>213</v>
      </c>
      <c r="N135" s="3">
        <v>3591</v>
      </c>
      <c r="O135" s="3">
        <v>714</v>
      </c>
      <c r="P135" s="28">
        <v>4305</v>
      </c>
      <c r="Q135" s="3">
        <v>1681</v>
      </c>
      <c r="R135" s="3">
        <v>311</v>
      </c>
      <c r="S135" s="28">
        <v>1992</v>
      </c>
      <c r="T135" s="3">
        <v>4058</v>
      </c>
      <c r="U135" s="3">
        <v>1188</v>
      </c>
      <c r="V135" s="28">
        <v>5246</v>
      </c>
      <c r="W135" s="3">
        <v>15</v>
      </c>
      <c r="X135" s="3">
        <v>2</v>
      </c>
      <c r="Y135" s="28">
        <v>17</v>
      </c>
      <c r="Z135" s="3">
        <v>2</v>
      </c>
      <c r="AA135" s="42"/>
      <c r="AC135" s="3">
        <v>2</v>
      </c>
      <c r="AD135" s="42"/>
      <c r="AF135" s="3" t="s">
        <v>292</v>
      </c>
      <c r="AJ135" s="2"/>
      <c r="AK135" s="48" t="str">
        <f t="shared" si="17"/>
        <v>continuous</v>
      </c>
      <c r="AL135" s="48" t="str">
        <f t="shared" ref="AL135:AL198" si="18">IF(D135=1,"CHR operated",IF(D135="","RSL only","-"))</f>
        <v>-</v>
      </c>
      <c r="AM135" s="3">
        <f t="shared" ref="AM135:AM198" si="19">T135-(E135+N135-H135-K135-Q135)</f>
        <v>0</v>
      </c>
      <c r="AN135" s="3">
        <f t="shared" ref="AN135:AN198" si="20">U135-(F135+O135-I135-L135-R135)</f>
        <v>0</v>
      </c>
      <c r="AO135" s="3">
        <f t="shared" ref="AO135:AO198" si="21">V135-(G135+P135-J135-M135-S135)</f>
        <v>0</v>
      </c>
    </row>
    <row r="136" spans="1:41" x14ac:dyDescent="0.2">
      <c r="A136" s="4" t="str">
        <f t="shared" si="15"/>
        <v>2005120 (Angus)</v>
      </c>
      <c r="B136" s="9">
        <f t="shared" si="16"/>
        <v>2005</v>
      </c>
      <c r="C136" s="25" t="s">
        <v>58</v>
      </c>
      <c r="D136" s="22">
        <v>0</v>
      </c>
      <c r="G136" s="28">
        <v>3387</v>
      </c>
      <c r="J136" s="28">
        <v>890</v>
      </c>
      <c r="M136" s="28">
        <v>28</v>
      </c>
      <c r="P136" s="28">
        <v>3010</v>
      </c>
      <c r="S136" s="28">
        <v>1366</v>
      </c>
      <c r="V136" s="28">
        <v>4113</v>
      </c>
      <c r="Y136" s="28">
        <v>42</v>
      </c>
      <c r="Z136" s="3">
        <v>2</v>
      </c>
      <c r="AA136" s="42"/>
      <c r="AC136" s="3">
        <v>2</v>
      </c>
      <c r="AD136" s="42"/>
      <c r="AF136" s="3" t="s">
        <v>292</v>
      </c>
      <c r="AJ136" s="2"/>
      <c r="AK136" s="48" t="str">
        <f t="shared" si="17"/>
        <v>continuous</v>
      </c>
      <c r="AL136" s="48" t="str">
        <f t="shared" si="18"/>
        <v>-</v>
      </c>
      <c r="AM136" s="3">
        <f t="shared" si="19"/>
        <v>0</v>
      </c>
      <c r="AN136" s="3">
        <f t="shared" si="20"/>
        <v>0</v>
      </c>
      <c r="AO136" s="3">
        <f t="shared" si="21"/>
        <v>0</v>
      </c>
    </row>
    <row r="137" spans="1:41" x14ac:dyDescent="0.2">
      <c r="A137" s="4" t="str">
        <f t="shared" si="15"/>
        <v>2005130 (Argyll &amp; Bute)</v>
      </c>
      <c r="B137" s="9">
        <f t="shared" si="16"/>
        <v>2005</v>
      </c>
      <c r="C137" s="25" t="s">
        <v>59</v>
      </c>
      <c r="D137" s="22">
        <v>0</v>
      </c>
      <c r="E137" s="3">
        <v>2078</v>
      </c>
      <c r="F137" s="3">
        <v>813</v>
      </c>
      <c r="G137" s="28">
        <v>2891</v>
      </c>
      <c r="H137" s="3">
        <v>455</v>
      </c>
      <c r="I137" s="3">
        <v>95</v>
      </c>
      <c r="J137" s="28">
        <v>550</v>
      </c>
      <c r="K137" s="3">
        <v>38</v>
      </c>
      <c r="L137" s="3">
        <v>9</v>
      </c>
      <c r="M137" s="28">
        <v>47</v>
      </c>
      <c r="N137" s="3">
        <v>2933</v>
      </c>
      <c r="O137" s="3">
        <v>415</v>
      </c>
      <c r="P137" s="28">
        <v>3348</v>
      </c>
      <c r="Q137" s="3">
        <v>1428</v>
      </c>
      <c r="R137" s="3">
        <v>262</v>
      </c>
      <c r="S137" s="28">
        <v>1690</v>
      </c>
      <c r="T137" s="3">
        <v>3090</v>
      </c>
      <c r="U137" s="3">
        <v>862</v>
      </c>
      <c r="V137" s="28">
        <v>3952</v>
      </c>
      <c r="W137" s="3">
        <v>128</v>
      </c>
      <c r="X137" s="3">
        <v>28</v>
      </c>
      <c r="Y137" s="28">
        <v>156</v>
      </c>
      <c r="Z137" s="3">
        <v>2</v>
      </c>
      <c r="AA137" s="42"/>
      <c r="AD137" s="42"/>
      <c r="AF137" s="3" t="s">
        <v>292</v>
      </c>
      <c r="AJ137" s="2"/>
      <c r="AK137" s="48" t="str">
        <f t="shared" si="17"/>
        <v/>
      </c>
      <c r="AL137" s="48" t="str">
        <f t="shared" si="18"/>
        <v>-</v>
      </c>
      <c r="AM137" s="3">
        <f t="shared" si="19"/>
        <v>0</v>
      </c>
      <c r="AN137" s="3">
        <f t="shared" si="20"/>
        <v>0</v>
      </c>
      <c r="AO137" s="3">
        <f t="shared" si="21"/>
        <v>0</v>
      </c>
    </row>
    <row r="138" spans="1:41" x14ac:dyDescent="0.2">
      <c r="A138" s="4" t="str">
        <f t="shared" si="15"/>
        <v>2005150 (Clackmannanshire)</v>
      </c>
      <c r="B138" s="9">
        <f t="shared" si="16"/>
        <v>2005</v>
      </c>
      <c r="C138" s="25" t="s">
        <v>60</v>
      </c>
      <c r="D138" s="22">
        <v>0</v>
      </c>
      <c r="E138" s="3">
        <v>1141</v>
      </c>
      <c r="F138" s="3">
        <v>638</v>
      </c>
      <c r="G138" s="28">
        <v>1779</v>
      </c>
      <c r="H138" s="3">
        <v>371</v>
      </c>
      <c r="I138" s="3">
        <v>71</v>
      </c>
      <c r="J138" s="28">
        <v>442</v>
      </c>
      <c r="K138" s="3">
        <v>29</v>
      </c>
      <c r="L138" s="3">
        <v>2</v>
      </c>
      <c r="M138" s="28">
        <v>31</v>
      </c>
      <c r="N138" s="3">
        <v>1156</v>
      </c>
      <c r="O138" s="3">
        <v>385</v>
      </c>
      <c r="P138" s="28">
        <v>1541</v>
      </c>
      <c r="Q138" s="3">
        <v>610</v>
      </c>
      <c r="R138" s="3">
        <v>119</v>
      </c>
      <c r="S138" s="28">
        <v>729</v>
      </c>
      <c r="T138" s="3">
        <v>1403</v>
      </c>
      <c r="U138" s="3">
        <v>715</v>
      </c>
      <c r="V138" s="28">
        <v>2118</v>
      </c>
      <c r="Y138" s="28">
        <v>727</v>
      </c>
      <c r="Z138" s="3">
        <v>1</v>
      </c>
      <c r="AA138" s="42">
        <v>38018</v>
      </c>
      <c r="AC138" s="3">
        <v>1</v>
      </c>
      <c r="AD138" s="42">
        <v>38018</v>
      </c>
      <c r="AF138" s="3" t="s">
        <v>292</v>
      </c>
      <c r="AJ138" s="2"/>
      <c r="AK138" s="48">
        <f t="shared" si="17"/>
        <v>38018</v>
      </c>
      <c r="AL138" s="48" t="str">
        <f t="shared" si="18"/>
        <v>-</v>
      </c>
      <c r="AM138" s="3">
        <f t="shared" si="19"/>
        <v>116</v>
      </c>
      <c r="AN138" s="3">
        <f t="shared" si="20"/>
        <v>-116</v>
      </c>
      <c r="AO138" s="3">
        <f t="shared" si="21"/>
        <v>0</v>
      </c>
    </row>
    <row r="139" spans="1:41" x14ac:dyDescent="0.2">
      <c r="A139" s="29" t="str">
        <f t="shared" si="15"/>
        <v>2005170 (Dumfries &amp; Galloway)</v>
      </c>
      <c r="B139" s="52">
        <f t="shared" si="16"/>
        <v>2005</v>
      </c>
      <c r="C139" s="31" t="s">
        <v>61</v>
      </c>
      <c r="D139" s="32"/>
      <c r="E139" s="32"/>
      <c r="F139" s="31"/>
      <c r="G139" s="32"/>
      <c r="H139" s="32"/>
      <c r="I139" s="31"/>
      <c r="J139" s="32"/>
      <c r="K139" s="32"/>
      <c r="L139" s="31"/>
      <c r="M139" s="32"/>
      <c r="N139" s="32"/>
      <c r="O139" s="31"/>
      <c r="P139" s="32"/>
      <c r="Q139" s="32"/>
      <c r="R139" s="31"/>
      <c r="S139" s="32"/>
      <c r="T139" s="32"/>
      <c r="U139" s="31"/>
      <c r="V139" s="32"/>
      <c r="W139" s="32"/>
      <c r="X139" s="31"/>
      <c r="Y139" s="32"/>
      <c r="AA139" s="42"/>
      <c r="AD139" s="42"/>
      <c r="AF139" s="3" t="s">
        <v>292</v>
      </c>
      <c r="AJ139" s="30"/>
      <c r="AK139" s="48" t="str">
        <f t="shared" si="17"/>
        <v/>
      </c>
      <c r="AL139" s="48" t="str">
        <f t="shared" si="18"/>
        <v>RSL only</v>
      </c>
      <c r="AM139" s="3">
        <f t="shared" si="19"/>
        <v>0</v>
      </c>
      <c r="AN139" s="3">
        <f t="shared" si="20"/>
        <v>0</v>
      </c>
      <c r="AO139" s="3">
        <f t="shared" si="21"/>
        <v>0</v>
      </c>
    </row>
    <row r="140" spans="1:41" x14ac:dyDescent="0.2">
      <c r="A140" s="4" t="str">
        <f t="shared" si="15"/>
        <v>2005180 (Dundee City)</v>
      </c>
      <c r="B140" s="9">
        <f t="shared" si="16"/>
        <v>2005</v>
      </c>
      <c r="C140" s="25" t="s">
        <v>62</v>
      </c>
      <c r="D140" s="22">
        <v>0</v>
      </c>
      <c r="E140" s="3">
        <v>3683</v>
      </c>
      <c r="F140" s="3">
        <v>2182</v>
      </c>
      <c r="G140" s="28">
        <v>5865</v>
      </c>
      <c r="H140" s="3">
        <v>1340</v>
      </c>
      <c r="I140" s="3">
        <v>602</v>
      </c>
      <c r="J140" s="28">
        <v>1942</v>
      </c>
      <c r="M140" s="28">
        <v>72</v>
      </c>
      <c r="N140" s="3">
        <v>5336</v>
      </c>
      <c r="O140" s="3">
        <v>2357</v>
      </c>
      <c r="P140" s="28">
        <v>7693</v>
      </c>
      <c r="S140" s="28">
        <v>5057</v>
      </c>
      <c r="V140" s="28">
        <v>6487</v>
      </c>
      <c r="Y140" s="28">
        <v>796</v>
      </c>
      <c r="Z140" s="3">
        <v>2</v>
      </c>
      <c r="AA140" s="42"/>
      <c r="AC140" s="3">
        <v>2</v>
      </c>
      <c r="AD140" s="42"/>
      <c r="AF140" s="3" t="s">
        <v>292</v>
      </c>
      <c r="AJ140" s="2"/>
      <c r="AK140" s="48" t="str">
        <f t="shared" si="17"/>
        <v>continuous</v>
      </c>
      <c r="AL140" s="48" t="str">
        <f t="shared" si="18"/>
        <v>-</v>
      </c>
      <c r="AM140" s="3">
        <f t="shared" si="19"/>
        <v>-7679</v>
      </c>
      <c r="AN140" s="3">
        <f t="shared" si="20"/>
        <v>-3937</v>
      </c>
      <c r="AO140" s="3">
        <f t="shared" si="21"/>
        <v>0</v>
      </c>
    </row>
    <row r="141" spans="1:41" x14ac:dyDescent="0.2">
      <c r="A141" s="4" t="str">
        <f t="shared" si="15"/>
        <v>2005190 (East Ayrshire)</v>
      </c>
      <c r="B141" s="9">
        <f t="shared" si="16"/>
        <v>2005</v>
      </c>
      <c r="C141" s="25" t="s">
        <v>63</v>
      </c>
      <c r="D141" s="22">
        <v>0</v>
      </c>
      <c r="E141" s="3">
        <v>3146</v>
      </c>
      <c r="F141" s="3">
        <v>1434</v>
      </c>
      <c r="G141" s="28">
        <v>4580</v>
      </c>
      <c r="H141" s="3">
        <v>1244</v>
      </c>
      <c r="I141" s="3">
        <v>330</v>
      </c>
      <c r="J141" s="28">
        <v>1574</v>
      </c>
      <c r="M141" s="28">
        <v>42</v>
      </c>
      <c r="N141" s="3">
        <v>3423</v>
      </c>
      <c r="O141" s="3">
        <v>858</v>
      </c>
      <c r="P141" s="28">
        <v>4281</v>
      </c>
      <c r="Q141" s="3">
        <v>1826</v>
      </c>
      <c r="R141" s="3">
        <v>506</v>
      </c>
      <c r="S141" s="28">
        <v>2332</v>
      </c>
      <c r="T141" s="3">
        <v>3499</v>
      </c>
      <c r="U141" s="3">
        <v>1456</v>
      </c>
      <c r="V141" s="28">
        <v>4913</v>
      </c>
      <c r="W141" s="3">
        <v>602</v>
      </c>
      <c r="X141" s="3">
        <v>169</v>
      </c>
      <c r="Y141" s="28">
        <v>771</v>
      </c>
      <c r="Z141" s="3">
        <v>2</v>
      </c>
      <c r="AA141" s="42"/>
      <c r="AC141" s="3">
        <v>2</v>
      </c>
      <c r="AD141" s="42"/>
      <c r="AF141" s="3" t="s">
        <v>292</v>
      </c>
      <c r="AJ141" s="2"/>
      <c r="AK141" s="48" t="str">
        <f t="shared" si="17"/>
        <v>continuous</v>
      </c>
      <c r="AL141" s="48" t="str">
        <f t="shared" si="18"/>
        <v>-</v>
      </c>
      <c r="AM141" s="3">
        <f t="shared" si="19"/>
        <v>0</v>
      </c>
      <c r="AN141" s="3">
        <f t="shared" si="20"/>
        <v>0</v>
      </c>
      <c r="AO141" s="3">
        <f t="shared" si="21"/>
        <v>0</v>
      </c>
    </row>
    <row r="142" spans="1:41" x14ac:dyDescent="0.2">
      <c r="A142" s="4" t="str">
        <f t="shared" si="15"/>
        <v>2005200 (East Dunbartonshire)</v>
      </c>
      <c r="B142" s="9">
        <f t="shared" si="16"/>
        <v>2005</v>
      </c>
      <c r="C142" s="25" t="s">
        <v>64</v>
      </c>
      <c r="D142" s="22">
        <v>0</v>
      </c>
      <c r="E142" s="3">
        <v>3780</v>
      </c>
      <c r="F142" s="3">
        <v>808</v>
      </c>
      <c r="G142" s="28">
        <v>4588</v>
      </c>
      <c r="H142" s="3">
        <v>219</v>
      </c>
      <c r="I142" s="3">
        <v>105</v>
      </c>
      <c r="J142" s="28">
        <v>324</v>
      </c>
      <c r="K142" s="3">
        <v>37</v>
      </c>
      <c r="L142" s="3">
        <v>4</v>
      </c>
      <c r="M142" s="28">
        <v>41</v>
      </c>
      <c r="N142" s="3">
        <v>1003</v>
      </c>
      <c r="O142" s="3">
        <v>191</v>
      </c>
      <c r="P142" s="28">
        <v>1194</v>
      </c>
      <c r="Q142" s="3">
        <v>277</v>
      </c>
      <c r="R142" s="3">
        <v>89</v>
      </c>
      <c r="S142" s="28">
        <v>366</v>
      </c>
      <c r="T142" s="3">
        <v>4250</v>
      </c>
      <c r="U142" s="3">
        <v>801</v>
      </c>
      <c r="V142" s="28">
        <v>5051</v>
      </c>
      <c r="W142" s="3">
        <v>177</v>
      </c>
      <c r="X142" s="3">
        <v>42</v>
      </c>
      <c r="Y142" s="28">
        <v>219</v>
      </c>
      <c r="Z142" s="3">
        <v>1</v>
      </c>
      <c r="AA142" s="42">
        <v>37895</v>
      </c>
      <c r="AB142" s="5" t="s">
        <v>103</v>
      </c>
      <c r="AC142" s="3">
        <v>1</v>
      </c>
      <c r="AD142" s="42">
        <v>37895</v>
      </c>
      <c r="AE142" s="5" t="s">
        <v>103</v>
      </c>
      <c r="AF142" s="3" t="s">
        <v>292</v>
      </c>
      <c r="AJ142" s="2"/>
      <c r="AK142" s="48">
        <f t="shared" si="17"/>
        <v>37895</v>
      </c>
      <c r="AL142" s="48" t="str">
        <f t="shared" si="18"/>
        <v>-</v>
      </c>
      <c r="AM142" s="3">
        <f t="shared" si="19"/>
        <v>0</v>
      </c>
      <c r="AN142" s="3">
        <f t="shared" si="20"/>
        <v>0</v>
      </c>
      <c r="AO142" s="3">
        <f t="shared" si="21"/>
        <v>0</v>
      </c>
    </row>
    <row r="143" spans="1:41" x14ac:dyDescent="0.2">
      <c r="A143" s="4" t="str">
        <f t="shared" si="15"/>
        <v>2005210 (East Lothian)</v>
      </c>
      <c r="B143" s="9">
        <f t="shared" si="16"/>
        <v>2005</v>
      </c>
      <c r="C143" s="25" t="s">
        <v>65</v>
      </c>
      <c r="D143" s="22">
        <v>0</v>
      </c>
      <c r="E143" s="3">
        <v>4567</v>
      </c>
      <c r="F143" s="3">
        <v>953</v>
      </c>
      <c r="G143" s="28">
        <v>5520</v>
      </c>
      <c r="H143" s="3">
        <v>357</v>
      </c>
      <c r="I143" s="3">
        <v>104</v>
      </c>
      <c r="J143" s="28">
        <v>461</v>
      </c>
      <c r="K143" s="3">
        <v>56</v>
      </c>
      <c r="L143" s="3">
        <v>3</v>
      </c>
      <c r="M143" s="28">
        <v>59</v>
      </c>
      <c r="N143" s="3">
        <v>1226</v>
      </c>
      <c r="O143" s="3">
        <v>191</v>
      </c>
      <c r="P143" s="28">
        <v>1417</v>
      </c>
      <c r="Q143" s="3">
        <v>212</v>
      </c>
      <c r="R143" s="3">
        <v>107</v>
      </c>
      <c r="S143" s="28">
        <v>319</v>
      </c>
      <c r="T143" s="3">
        <v>5168</v>
      </c>
      <c r="U143" s="3">
        <v>930</v>
      </c>
      <c r="V143" s="28">
        <v>6098</v>
      </c>
      <c r="W143" s="3">
        <v>717</v>
      </c>
      <c r="X143" s="3">
        <v>122</v>
      </c>
      <c r="Y143" s="28">
        <v>839</v>
      </c>
      <c r="Z143" s="3">
        <v>1</v>
      </c>
      <c r="AA143" s="42">
        <v>36008</v>
      </c>
      <c r="AB143" s="5" t="s">
        <v>106</v>
      </c>
      <c r="AC143" s="3">
        <v>1</v>
      </c>
      <c r="AD143" s="42">
        <v>36008</v>
      </c>
      <c r="AE143" s="5" t="s">
        <v>106</v>
      </c>
      <c r="AF143" s="3" t="s">
        <v>292</v>
      </c>
      <c r="AJ143" s="2"/>
      <c r="AK143" s="48">
        <f t="shared" si="17"/>
        <v>36008</v>
      </c>
      <c r="AL143" s="48" t="str">
        <f t="shared" si="18"/>
        <v>-</v>
      </c>
      <c r="AM143" s="3">
        <f t="shared" si="19"/>
        <v>0</v>
      </c>
      <c r="AN143" s="3">
        <f t="shared" si="20"/>
        <v>0</v>
      </c>
      <c r="AO143" s="3">
        <f t="shared" si="21"/>
        <v>0</v>
      </c>
    </row>
    <row r="144" spans="1:41" x14ac:dyDescent="0.2">
      <c r="A144" s="4" t="str">
        <f t="shared" si="15"/>
        <v>2005220 (East Renfrewshire)</v>
      </c>
      <c r="B144" s="9">
        <f t="shared" si="16"/>
        <v>2005</v>
      </c>
      <c r="C144" s="25" t="s">
        <v>66</v>
      </c>
      <c r="D144" s="22">
        <v>0</v>
      </c>
      <c r="G144" s="28">
        <v>2637</v>
      </c>
      <c r="J144" s="28">
        <v>250</v>
      </c>
      <c r="M144" s="28">
        <v>17</v>
      </c>
      <c r="P144" s="28">
        <v>882</v>
      </c>
      <c r="S144" s="28">
        <v>627</v>
      </c>
      <c r="V144" s="28">
        <v>2625</v>
      </c>
      <c r="Y144" s="28">
        <v>12</v>
      </c>
      <c r="Z144" s="3">
        <v>2</v>
      </c>
      <c r="AA144" s="42"/>
      <c r="AC144" s="3">
        <v>2</v>
      </c>
      <c r="AD144" s="42"/>
      <c r="AF144" s="3" t="s">
        <v>292</v>
      </c>
      <c r="AJ144" s="7"/>
      <c r="AK144" s="48" t="str">
        <f t="shared" si="17"/>
        <v>continuous</v>
      </c>
      <c r="AL144" s="48" t="str">
        <f t="shared" si="18"/>
        <v>-</v>
      </c>
      <c r="AM144" s="3">
        <f t="shared" si="19"/>
        <v>0</v>
      </c>
      <c r="AN144" s="3">
        <f t="shared" si="20"/>
        <v>0</v>
      </c>
      <c r="AO144" s="3">
        <f t="shared" si="21"/>
        <v>0</v>
      </c>
    </row>
    <row r="145" spans="1:41" x14ac:dyDescent="0.2">
      <c r="A145" s="4" t="str">
        <f t="shared" si="15"/>
        <v>2005230 (City of Edinburgh)</v>
      </c>
      <c r="B145" s="9">
        <f t="shared" si="16"/>
        <v>2005</v>
      </c>
      <c r="C145" s="25" t="s">
        <v>67</v>
      </c>
      <c r="D145" s="22">
        <v>1</v>
      </c>
      <c r="E145" s="3">
        <v>17662</v>
      </c>
      <c r="F145" s="3">
        <v>4982</v>
      </c>
      <c r="G145" s="28">
        <v>22644</v>
      </c>
      <c r="H145" s="3">
        <v>2711</v>
      </c>
      <c r="I145" s="3">
        <v>517</v>
      </c>
      <c r="J145" s="28">
        <v>3228</v>
      </c>
      <c r="K145" s="3">
        <v>331</v>
      </c>
      <c r="L145" s="3">
        <v>93</v>
      </c>
      <c r="M145" s="28">
        <v>424</v>
      </c>
      <c r="N145" s="3">
        <v>9938</v>
      </c>
      <c r="O145" s="3">
        <v>2016</v>
      </c>
      <c r="P145" s="28">
        <v>11954</v>
      </c>
      <c r="Q145" s="3">
        <v>6222</v>
      </c>
      <c r="R145" s="3">
        <v>1420</v>
      </c>
      <c r="S145" s="28">
        <v>7642</v>
      </c>
      <c r="T145" s="3">
        <v>18336</v>
      </c>
      <c r="U145" s="3">
        <v>4968</v>
      </c>
      <c r="V145" s="28">
        <v>23304</v>
      </c>
      <c r="Y145" s="28"/>
      <c r="Z145" s="3">
        <v>2</v>
      </c>
      <c r="AA145" s="42"/>
      <c r="AC145" s="3">
        <v>2</v>
      </c>
      <c r="AD145" s="42"/>
      <c r="AF145" s="3" t="s">
        <v>292</v>
      </c>
      <c r="AJ145" s="7" t="s">
        <v>123</v>
      </c>
      <c r="AK145" s="48" t="str">
        <f t="shared" si="17"/>
        <v>continuous</v>
      </c>
      <c r="AL145" s="48" t="str">
        <f t="shared" si="18"/>
        <v>CHR operated</v>
      </c>
      <c r="AM145" s="3">
        <f t="shared" si="19"/>
        <v>0</v>
      </c>
      <c r="AN145" s="3">
        <f t="shared" si="20"/>
        <v>0</v>
      </c>
      <c r="AO145" s="3">
        <f t="shared" si="21"/>
        <v>0</v>
      </c>
    </row>
    <row r="146" spans="1:41" x14ac:dyDescent="0.2">
      <c r="A146" s="4" t="str">
        <f t="shared" si="15"/>
        <v>2005235 (Na h-Eileanan Siar)</v>
      </c>
      <c r="B146" s="9">
        <f t="shared" si="16"/>
        <v>2005</v>
      </c>
      <c r="C146" s="25" t="s">
        <v>348</v>
      </c>
      <c r="D146" s="22">
        <v>0</v>
      </c>
      <c r="E146" s="3">
        <v>617</v>
      </c>
      <c r="F146" s="3">
        <v>126</v>
      </c>
      <c r="G146" s="28">
        <v>743</v>
      </c>
      <c r="H146" s="3">
        <v>124</v>
      </c>
      <c r="I146" s="3">
        <v>15</v>
      </c>
      <c r="J146" s="28">
        <v>139</v>
      </c>
      <c r="K146" s="3">
        <v>38</v>
      </c>
      <c r="L146" s="3">
        <v>0</v>
      </c>
      <c r="M146" s="28">
        <v>38</v>
      </c>
      <c r="N146" s="3">
        <v>533</v>
      </c>
      <c r="O146" s="3">
        <v>77</v>
      </c>
      <c r="P146" s="28">
        <v>610</v>
      </c>
      <c r="Q146" s="3">
        <v>242</v>
      </c>
      <c r="R146" s="3">
        <v>39</v>
      </c>
      <c r="S146" s="28">
        <v>281</v>
      </c>
      <c r="T146" s="3">
        <v>746</v>
      </c>
      <c r="U146" s="3">
        <v>149</v>
      </c>
      <c r="V146" s="28">
        <v>895</v>
      </c>
      <c r="W146" s="3">
        <v>2</v>
      </c>
      <c r="X146" s="3">
        <v>0</v>
      </c>
      <c r="Y146" s="28">
        <v>2</v>
      </c>
      <c r="Z146" s="3">
        <v>2</v>
      </c>
      <c r="AA146" s="42"/>
      <c r="AC146" s="3">
        <v>2</v>
      </c>
      <c r="AD146" s="42"/>
      <c r="AF146" s="3" t="s">
        <v>292</v>
      </c>
      <c r="AJ146" s="7"/>
      <c r="AK146" s="48" t="str">
        <f t="shared" si="17"/>
        <v>continuous</v>
      </c>
      <c r="AL146" s="48" t="str">
        <f t="shared" si="18"/>
        <v>-</v>
      </c>
      <c r="AM146" s="3">
        <f t="shared" si="19"/>
        <v>0</v>
      </c>
      <c r="AN146" s="3">
        <f t="shared" si="20"/>
        <v>0</v>
      </c>
      <c r="AO146" s="3">
        <f t="shared" si="21"/>
        <v>0</v>
      </c>
    </row>
    <row r="147" spans="1:41" x14ac:dyDescent="0.2">
      <c r="A147" s="4" t="str">
        <f t="shared" si="15"/>
        <v>2005240 (Falkirk)</v>
      </c>
      <c r="B147" s="9">
        <f t="shared" si="16"/>
        <v>2005</v>
      </c>
      <c r="C147" s="25" t="s">
        <v>68</v>
      </c>
      <c r="D147" s="22">
        <v>0</v>
      </c>
      <c r="G147" s="28">
        <v>11223</v>
      </c>
      <c r="J147" s="28">
        <v>1409</v>
      </c>
      <c r="M147" s="28">
        <v>54</v>
      </c>
      <c r="P147" s="28">
        <v>3302</v>
      </c>
      <c r="S147" s="28">
        <v>5968</v>
      </c>
      <c r="V147" s="28">
        <v>7094</v>
      </c>
      <c r="Y147" s="28">
        <v>1485</v>
      </c>
      <c r="Z147" s="3">
        <v>1</v>
      </c>
      <c r="AA147" s="42">
        <v>38412</v>
      </c>
      <c r="AB147" s="5" t="s">
        <v>101</v>
      </c>
      <c r="AC147" s="3">
        <v>1</v>
      </c>
      <c r="AD147" s="42">
        <v>38412</v>
      </c>
      <c r="AE147" s="5" t="s">
        <v>101</v>
      </c>
      <c r="AF147" s="3" t="s">
        <v>292</v>
      </c>
      <c r="AJ147" s="7" t="s">
        <v>124</v>
      </c>
      <c r="AK147" s="48">
        <f t="shared" si="17"/>
        <v>38412</v>
      </c>
      <c r="AL147" s="48" t="str">
        <f t="shared" si="18"/>
        <v>-</v>
      </c>
      <c r="AM147" s="3">
        <f t="shared" si="19"/>
        <v>0</v>
      </c>
      <c r="AN147" s="3">
        <f t="shared" si="20"/>
        <v>0</v>
      </c>
      <c r="AO147" s="3">
        <f t="shared" si="21"/>
        <v>0</v>
      </c>
    </row>
    <row r="148" spans="1:41" x14ac:dyDescent="0.2">
      <c r="A148" s="4" t="str">
        <f t="shared" si="15"/>
        <v>2005250 (Fife)</v>
      </c>
      <c r="B148" s="9">
        <f t="shared" si="16"/>
        <v>2005</v>
      </c>
      <c r="C148" s="25" t="s">
        <v>69</v>
      </c>
      <c r="D148" s="22">
        <v>0</v>
      </c>
      <c r="E148" s="3">
        <v>10003</v>
      </c>
      <c r="F148" s="3">
        <v>3651</v>
      </c>
      <c r="G148" s="28">
        <v>13654</v>
      </c>
      <c r="H148" s="3">
        <v>654</v>
      </c>
      <c r="I148" s="3">
        <v>1960</v>
      </c>
      <c r="J148" s="28">
        <v>2614</v>
      </c>
      <c r="M148" s="28">
        <v>137</v>
      </c>
      <c r="P148" s="28">
        <v>6887</v>
      </c>
      <c r="S148" s="28">
        <v>6366</v>
      </c>
      <c r="T148" s="3">
        <v>8318</v>
      </c>
      <c r="U148" s="3">
        <v>3106</v>
      </c>
      <c r="V148" s="28">
        <v>11424</v>
      </c>
      <c r="Y148" s="28"/>
      <c r="Z148" s="3">
        <v>1</v>
      </c>
      <c r="AA148" s="42" t="s">
        <v>113</v>
      </c>
      <c r="AB148" s="5" t="s">
        <v>101</v>
      </c>
      <c r="AC148" s="3">
        <v>1</v>
      </c>
      <c r="AD148" s="42" t="s">
        <v>113</v>
      </c>
      <c r="AE148" s="5" t="s">
        <v>101</v>
      </c>
      <c r="AF148" s="3" t="s">
        <v>292</v>
      </c>
      <c r="AJ148" s="7"/>
      <c r="AK148" s="48" t="str">
        <f t="shared" si="17"/>
        <v>q4/2004</v>
      </c>
      <c r="AL148" s="48" t="str">
        <f t="shared" si="18"/>
        <v>-</v>
      </c>
      <c r="AM148" s="3">
        <f t="shared" si="19"/>
        <v>-1031</v>
      </c>
      <c r="AN148" s="3">
        <f t="shared" si="20"/>
        <v>1415</v>
      </c>
      <c r="AO148" s="3">
        <f t="shared" si="21"/>
        <v>0</v>
      </c>
    </row>
    <row r="149" spans="1:41" x14ac:dyDescent="0.2">
      <c r="A149" s="29" t="str">
        <f t="shared" si="15"/>
        <v>2005260 (Glasgow City)</v>
      </c>
      <c r="B149" s="52">
        <f t="shared" si="16"/>
        <v>2005</v>
      </c>
      <c r="C149" s="31" t="s">
        <v>70</v>
      </c>
      <c r="D149" s="32"/>
      <c r="E149" s="32"/>
      <c r="F149" s="31"/>
      <c r="G149" s="32"/>
      <c r="H149" s="32"/>
      <c r="I149" s="31"/>
      <c r="J149" s="32"/>
      <c r="K149" s="32"/>
      <c r="L149" s="31"/>
      <c r="M149" s="32"/>
      <c r="N149" s="32"/>
      <c r="O149" s="31"/>
      <c r="P149" s="32"/>
      <c r="Q149" s="32"/>
      <c r="R149" s="31"/>
      <c r="S149" s="32"/>
      <c r="T149" s="32"/>
      <c r="U149" s="31"/>
      <c r="V149" s="32"/>
      <c r="W149" s="32"/>
      <c r="X149" s="31"/>
      <c r="Y149" s="32"/>
      <c r="AA149" s="42"/>
      <c r="AD149" s="42"/>
      <c r="AF149" s="3" t="s">
        <v>292</v>
      </c>
      <c r="AJ149" s="30"/>
      <c r="AK149" s="48" t="str">
        <f t="shared" si="17"/>
        <v/>
      </c>
      <c r="AL149" s="48" t="str">
        <f t="shared" si="18"/>
        <v>RSL only</v>
      </c>
      <c r="AM149" s="3">
        <f t="shared" si="19"/>
        <v>0</v>
      </c>
      <c r="AN149" s="3">
        <f t="shared" si="20"/>
        <v>0</v>
      </c>
      <c r="AO149" s="3">
        <f t="shared" si="21"/>
        <v>0</v>
      </c>
    </row>
    <row r="150" spans="1:41" x14ac:dyDescent="0.2">
      <c r="A150" s="4" t="str">
        <f t="shared" si="15"/>
        <v>2005270 (Highland)</v>
      </c>
      <c r="B150" s="9">
        <f t="shared" si="16"/>
        <v>2005</v>
      </c>
      <c r="C150" s="25" t="s">
        <v>27</v>
      </c>
      <c r="D150" s="22">
        <v>0</v>
      </c>
      <c r="E150" s="3">
        <v>3615</v>
      </c>
      <c r="F150" s="3">
        <v>1164</v>
      </c>
      <c r="G150" s="28">
        <v>4779</v>
      </c>
      <c r="H150" s="3">
        <v>972</v>
      </c>
      <c r="I150" s="3">
        <v>260</v>
      </c>
      <c r="J150" s="28">
        <v>1232</v>
      </c>
      <c r="K150" s="3">
        <v>128</v>
      </c>
      <c r="L150" s="3">
        <v>20</v>
      </c>
      <c r="M150" s="28">
        <v>148</v>
      </c>
      <c r="N150" s="3">
        <v>3939</v>
      </c>
      <c r="O150" s="3">
        <v>1122</v>
      </c>
      <c r="P150" s="28">
        <v>5061</v>
      </c>
      <c r="Q150" s="3">
        <v>2632</v>
      </c>
      <c r="R150" s="3">
        <v>485</v>
      </c>
      <c r="S150" s="28">
        <v>3117</v>
      </c>
      <c r="T150" s="3">
        <v>3822</v>
      </c>
      <c r="U150" s="3">
        <v>1521</v>
      </c>
      <c r="V150" s="28">
        <v>5343</v>
      </c>
      <c r="W150" s="3">
        <v>140</v>
      </c>
      <c r="X150" s="3">
        <v>28</v>
      </c>
      <c r="Y150" s="28">
        <v>168</v>
      </c>
      <c r="Z150" s="3">
        <v>2</v>
      </c>
      <c r="AA150" s="42"/>
      <c r="AC150" s="3">
        <v>2</v>
      </c>
      <c r="AD150" s="42"/>
      <c r="AF150" s="3" t="s">
        <v>292</v>
      </c>
      <c r="AJ150" s="7"/>
      <c r="AK150" s="48" t="str">
        <f t="shared" si="17"/>
        <v>continuous</v>
      </c>
      <c r="AL150" s="48" t="str">
        <f t="shared" si="18"/>
        <v>-</v>
      </c>
      <c r="AM150" s="3">
        <f t="shared" si="19"/>
        <v>0</v>
      </c>
      <c r="AN150" s="3">
        <f t="shared" si="20"/>
        <v>0</v>
      </c>
      <c r="AO150" s="3">
        <f t="shared" si="21"/>
        <v>0</v>
      </c>
    </row>
    <row r="151" spans="1:41" x14ac:dyDescent="0.2">
      <c r="A151" s="4" t="str">
        <f t="shared" si="15"/>
        <v>2005280 (Inverclyde)</v>
      </c>
      <c r="B151" s="9">
        <f t="shared" si="16"/>
        <v>2005</v>
      </c>
      <c r="C151" s="25" t="s">
        <v>28</v>
      </c>
      <c r="D151" s="22">
        <v>0</v>
      </c>
      <c r="G151" s="28">
        <v>4382</v>
      </c>
      <c r="J151" s="28">
        <v>750</v>
      </c>
      <c r="M151" s="28">
        <v>40</v>
      </c>
      <c r="P151" s="28"/>
      <c r="S151" s="28"/>
      <c r="V151" s="28">
        <v>3592</v>
      </c>
      <c r="Y151" s="28"/>
      <c r="Z151" s="3">
        <v>2</v>
      </c>
      <c r="AA151" s="42"/>
      <c r="AC151" s="3">
        <v>2</v>
      </c>
      <c r="AD151" s="42"/>
      <c r="AF151" s="3" t="s">
        <v>292</v>
      </c>
      <c r="AJ151" s="7" t="s">
        <v>125</v>
      </c>
      <c r="AK151" s="48" t="str">
        <f t="shared" si="17"/>
        <v>continuous</v>
      </c>
      <c r="AL151" s="48" t="str">
        <f t="shared" si="18"/>
        <v>-</v>
      </c>
      <c r="AM151" s="3">
        <f t="shared" si="19"/>
        <v>0</v>
      </c>
      <c r="AN151" s="3">
        <f t="shared" si="20"/>
        <v>0</v>
      </c>
      <c r="AO151" s="3">
        <f t="shared" si="21"/>
        <v>0</v>
      </c>
    </row>
    <row r="152" spans="1:41" x14ac:dyDescent="0.2">
      <c r="A152" s="4" t="str">
        <f t="shared" si="15"/>
        <v>2005290 (Midlothian)</v>
      </c>
      <c r="B152" s="9">
        <f t="shared" si="16"/>
        <v>2005</v>
      </c>
      <c r="C152" s="25" t="s">
        <v>29</v>
      </c>
      <c r="D152" s="22">
        <v>0</v>
      </c>
      <c r="E152" s="3">
        <v>1350</v>
      </c>
      <c r="F152" s="3">
        <v>1186</v>
      </c>
      <c r="G152" s="28">
        <v>2536</v>
      </c>
      <c r="H152" s="3">
        <v>195</v>
      </c>
      <c r="I152" s="3">
        <v>47</v>
      </c>
      <c r="J152" s="28">
        <v>242</v>
      </c>
      <c r="K152" s="3">
        <v>39</v>
      </c>
      <c r="L152" s="3">
        <v>5</v>
      </c>
      <c r="M152" s="28">
        <v>44</v>
      </c>
      <c r="N152" s="3">
        <v>861</v>
      </c>
      <c r="O152" s="3">
        <v>1809</v>
      </c>
      <c r="P152" s="28">
        <v>2670</v>
      </c>
      <c r="Q152" s="3">
        <v>234</v>
      </c>
      <c r="R152" s="3">
        <v>1128</v>
      </c>
      <c r="S152" s="28">
        <v>1362</v>
      </c>
      <c r="T152" s="3">
        <v>1743</v>
      </c>
      <c r="U152" s="3">
        <v>1815</v>
      </c>
      <c r="V152" s="28">
        <v>3558</v>
      </c>
      <c r="W152" s="3">
        <v>0</v>
      </c>
      <c r="X152" s="3">
        <v>0</v>
      </c>
      <c r="Y152" s="28">
        <v>0</v>
      </c>
      <c r="Z152" s="3">
        <v>2</v>
      </c>
      <c r="AA152" s="42"/>
      <c r="AC152" s="3">
        <v>2</v>
      </c>
      <c r="AD152" s="42"/>
      <c r="AF152" s="3" t="s">
        <v>292</v>
      </c>
      <c r="AJ152" s="7"/>
      <c r="AK152" s="48" t="str">
        <f t="shared" si="17"/>
        <v>continuous</v>
      </c>
      <c r="AL152" s="48" t="str">
        <f t="shared" si="18"/>
        <v>-</v>
      </c>
      <c r="AM152" s="3">
        <f t="shared" si="19"/>
        <v>0</v>
      </c>
      <c r="AN152" s="3">
        <f t="shared" si="20"/>
        <v>0</v>
      </c>
      <c r="AO152" s="3">
        <f t="shared" si="21"/>
        <v>0</v>
      </c>
    </row>
    <row r="153" spans="1:41" x14ac:dyDescent="0.2">
      <c r="A153" s="4" t="str">
        <f t="shared" si="15"/>
        <v>2005300 (Moray)</v>
      </c>
      <c r="B153" s="9">
        <f t="shared" si="16"/>
        <v>2005</v>
      </c>
      <c r="C153" s="25" t="s">
        <v>30</v>
      </c>
      <c r="D153" s="22">
        <v>0</v>
      </c>
      <c r="E153" s="3">
        <v>2024</v>
      </c>
      <c r="F153" s="3">
        <v>526</v>
      </c>
      <c r="G153" s="28">
        <v>2550</v>
      </c>
      <c r="H153" s="3">
        <v>344</v>
      </c>
      <c r="I153" s="3">
        <v>127</v>
      </c>
      <c r="J153" s="28">
        <v>471</v>
      </c>
      <c r="K153" s="3">
        <v>81</v>
      </c>
      <c r="L153" s="3">
        <v>17</v>
      </c>
      <c r="M153" s="28">
        <v>98</v>
      </c>
      <c r="N153" s="3">
        <v>1629</v>
      </c>
      <c r="O153" s="3">
        <v>302</v>
      </c>
      <c r="P153" s="28">
        <v>1931</v>
      </c>
      <c r="Q153" s="3">
        <v>946</v>
      </c>
      <c r="R153" s="3">
        <v>198</v>
      </c>
      <c r="S153" s="28">
        <v>1144</v>
      </c>
      <c r="T153" s="3">
        <v>2282</v>
      </c>
      <c r="U153" s="3">
        <v>486</v>
      </c>
      <c r="V153" s="28">
        <v>2768</v>
      </c>
      <c r="W153" s="3">
        <v>8</v>
      </c>
      <c r="X153" s="3">
        <v>4</v>
      </c>
      <c r="Y153" s="28">
        <v>12</v>
      </c>
      <c r="Z153" s="3">
        <v>2</v>
      </c>
      <c r="AA153" s="42"/>
      <c r="AC153" s="3">
        <v>2</v>
      </c>
      <c r="AD153" s="42"/>
      <c r="AF153" s="3" t="s">
        <v>292</v>
      </c>
      <c r="AJ153" s="7"/>
      <c r="AK153" s="48" t="str">
        <f t="shared" si="17"/>
        <v>continuous</v>
      </c>
      <c r="AL153" s="48" t="str">
        <f t="shared" si="18"/>
        <v>-</v>
      </c>
      <c r="AM153" s="3">
        <f t="shared" si="19"/>
        <v>0</v>
      </c>
      <c r="AN153" s="3">
        <f t="shared" si="20"/>
        <v>0</v>
      </c>
      <c r="AO153" s="3">
        <f t="shared" si="21"/>
        <v>0</v>
      </c>
    </row>
    <row r="154" spans="1:41" x14ac:dyDescent="0.2">
      <c r="A154" s="4" t="str">
        <f t="shared" si="15"/>
        <v>2005310 (North Ayrshire)</v>
      </c>
      <c r="B154" s="9">
        <f t="shared" si="16"/>
        <v>2005</v>
      </c>
      <c r="C154" s="25" t="s">
        <v>31</v>
      </c>
      <c r="D154" s="22">
        <v>0</v>
      </c>
      <c r="E154" s="3">
        <v>4368</v>
      </c>
      <c r="F154" s="3">
        <v>1577</v>
      </c>
      <c r="G154" s="28">
        <v>5945</v>
      </c>
      <c r="H154" s="3">
        <v>949</v>
      </c>
      <c r="I154" s="3">
        <v>216</v>
      </c>
      <c r="J154" s="28">
        <v>1165</v>
      </c>
      <c r="K154" s="3">
        <v>56</v>
      </c>
      <c r="L154" s="3">
        <v>17</v>
      </c>
      <c r="M154" s="28">
        <v>73</v>
      </c>
      <c r="N154" s="3">
        <v>3642</v>
      </c>
      <c r="O154" s="3">
        <v>627</v>
      </c>
      <c r="P154" s="28">
        <v>4269</v>
      </c>
      <c r="Q154" s="3">
        <v>2623</v>
      </c>
      <c r="R154" s="3">
        <v>606</v>
      </c>
      <c r="S154" s="28">
        <v>3229</v>
      </c>
      <c r="T154" s="3">
        <v>4377</v>
      </c>
      <c r="U154" s="3">
        <v>1370</v>
      </c>
      <c r="V154" s="28">
        <v>5747</v>
      </c>
      <c r="W154" s="3">
        <v>31</v>
      </c>
      <c r="X154" s="3">
        <v>5</v>
      </c>
      <c r="Y154" s="28">
        <v>36</v>
      </c>
      <c r="Z154" s="3">
        <v>2</v>
      </c>
      <c r="AA154" s="42"/>
      <c r="AC154" s="3">
        <v>2</v>
      </c>
      <c r="AD154" s="42"/>
      <c r="AF154" s="3" t="s">
        <v>292</v>
      </c>
      <c r="AJ154" s="7"/>
      <c r="AK154" s="48" t="str">
        <f t="shared" si="17"/>
        <v>continuous</v>
      </c>
      <c r="AL154" s="48" t="str">
        <f t="shared" si="18"/>
        <v>-</v>
      </c>
      <c r="AM154" s="3">
        <f t="shared" si="19"/>
        <v>-5</v>
      </c>
      <c r="AN154" s="3">
        <f t="shared" si="20"/>
        <v>5</v>
      </c>
      <c r="AO154" s="3">
        <f t="shared" si="21"/>
        <v>0</v>
      </c>
    </row>
    <row r="155" spans="1:41" x14ac:dyDescent="0.2">
      <c r="A155" s="4" t="str">
        <f t="shared" si="15"/>
        <v>2005320 (North Lanarkshire)</v>
      </c>
      <c r="B155" s="9">
        <f t="shared" si="16"/>
        <v>2005</v>
      </c>
      <c r="C155" s="25" t="s">
        <v>32</v>
      </c>
      <c r="D155" s="22">
        <v>0</v>
      </c>
      <c r="E155" s="3">
        <v>9516</v>
      </c>
      <c r="F155" s="3">
        <v>7060</v>
      </c>
      <c r="G155" s="28">
        <v>16576</v>
      </c>
      <c r="H155" s="3">
        <v>2698</v>
      </c>
      <c r="I155" s="3">
        <v>947</v>
      </c>
      <c r="J155" s="28">
        <v>3645</v>
      </c>
      <c r="K155" s="3">
        <v>63</v>
      </c>
      <c r="L155" s="3">
        <v>193</v>
      </c>
      <c r="M155" s="28">
        <v>256</v>
      </c>
      <c r="N155" s="3">
        <v>6735</v>
      </c>
      <c r="O155" s="3">
        <v>2791</v>
      </c>
      <c r="P155" s="28">
        <v>9526</v>
      </c>
      <c r="Q155" s="3">
        <v>1914</v>
      </c>
      <c r="R155" s="3">
        <v>1067</v>
      </c>
      <c r="S155" s="28">
        <v>2981</v>
      </c>
      <c r="T155" s="3">
        <v>11576</v>
      </c>
      <c r="U155" s="3">
        <v>7644</v>
      </c>
      <c r="V155" s="28">
        <v>19220</v>
      </c>
      <c r="W155" s="3">
        <v>66</v>
      </c>
      <c r="X155" s="3">
        <v>61</v>
      </c>
      <c r="Y155" s="28">
        <v>127</v>
      </c>
      <c r="Z155" s="3">
        <v>1</v>
      </c>
      <c r="AA155" s="42">
        <v>37622</v>
      </c>
      <c r="AB155" s="5" t="s">
        <v>101</v>
      </c>
      <c r="AC155" s="3">
        <v>1</v>
      </c>
      <c r="AD155" s="42">
        <v>37622</v>
      </c>
      <c r="AE155" s="5" t="s">
        <v>101</v>
      </c>
      <c r="AF155" s="3" t="s">
        <v>292</v>
      </c>
      <c r="AJ155" s="7"/>
      <c r="AK155" s="48">
        <f t="shared" si="17"/>
        <v>37622</v>
      </c>
      <c r="AL155" s="48" t="str">
        <f t="shared" si="18"/>
        <v>-</v>
      </c>
      <c r="AM155" s="3">
        <f t="shared" si="19"/>
        <v>0</v>
      </c>
      <c r="AN155" s="3">
        <f t="shared" si="20"/>
        <v>0</v>
      </c>
      <c r="AO155" s="3">
        <f t="shared" si="21"/>
        <v>0</v>
      </c>
    </row>
    <row r="156" spans="1:41" x14ac:dyDescent="0.2">
      <c r="A156" s="4" t="str">
        <f t="shared" si="15"/>
        <v>2005330 (Orkney)</v>
      </c>
      <c r="B156" s="9">
        <f t="shared" si="16"/>
        <v>2005</v>
      </c>
      <c r="C156" s="25" t="s">
        <v>33</v>
      </c>
      <c r="D156" s="22">
        <v>0</v>
      </c>
      <c r="G156" s="28">
        <v>591</v>
      </c>
      <c r="J156" s="28">
        <v>63</v>
      </c>
      <c r="M156" s="28">
        <v>23</v>
      </c>
      <c r="P156" s="28">
        <v>502</v>
      </c>
      <c r="S156" s="28">
        <v>512</v>
      </c>
      <c r="V156" s="28">
        <v>495</v>
      </c>
      <c r="Y156" s="28">
        <v>8</v>
      </c>
      <c r="Z156" s="3">
        <v>1</v>
      </c>
      <c r="AA156" s="42">
        <v>38353</v>
      </c>
      <c r="AB156" s="5" t="s">
        <v>114</v>
      </c>
      <c r="AD156" s="42"/>
      <c r="AF156" s="3" t="s">
        <v>292</v>
      </c>
      <c r="AJ156" s="7"/>
      <c r="AK156" s="48">
        <f t="shared" si="17"/>
        <v>38353</v>
      </c>
      <c r="AL156" s="48" t="str">
        <f t="shared" si="18"/>
        <v>-</v>
      </c>
      <c r="AM156" s="3">
        <f t="shared" si="19"/>
        <v>0</v>
      </c>
      <c r="AN156" s="3">
        <f t="shared" si="20"/>
        <v>0</v>
      </c>
      <c r="AO156" s="3">
        <f t="shared" si="21"/>
        <v>0</v>
      </c>
    </row>
    <row r="157" spans="1:41" s="58" customFormat="1" ht="13.5" customHeight="1" x14ac:dyDescent="0.2">
      <c r="A157" s="4" t="str">
        <f t="shared" si="15"/>
        <v>2005340 (Perth &amp; Kinross)</v>
      </c>
      <c r="B157" s="55">
        <f t="shared" si="16"/>
        <v>2005</v>
      </c>
      <c r="C157" s="56" t="s">
        <v>34</v>
      </c>
      <c r="D157" s="57">
        <v>1</v>
      </c>
      <c r="G157" s="57">
        <v>5639</v>
      </c>
      <c r="J157" s="57">
        <v>668</v>
      </c>
      <c r="M157" s="57">
        <v>111</v>
      </c>
      <c r="P157" s="57">
        <v>2572</v>
      </c>
      <c r="S157" s="57">
        <v>2693</v>
      </c>
      <c r="V157" s="57">
        <v>4739</v>
      </c>
      <c r="Y157" s="57">
        <v>189</v>
      </c>
      <c r="Z157" s="58">
        <v>2</v>
      </c>
      <c r="AA157" s="59"/>
      <c r="AB157" s="55"/>
      <c r="AC157" s="58">
        <v>2</v>
      </c>
      <c r="AD157" s="59"/>
      <c r="AE157" s="55"/>
      <c r="AF157" s="3" t="s">
        <v>292</v>
      </c>
      <c r="AG157" s="55"/>
      <c r="AH157" s="55"/>
      <c r="AI157" s="55"/>
      <c r="AJ157" s="64" t="s">
        <v>143</v>
      </c>
      <c r="AK157" s="60" t="str">
        <f t="shared" si="17"/>
        <v>continuous</v>
      </c>
      <c r="AL157" s="48" t="str">
        <f t="shared" si="18"/>
        <v>CHR operated</v>
      </c>
      <c r="AM157" s="58">
        <f t="shared" si="19"/>
        <v>0</v>
      </c>
      <c r="AN157" s="58">
        <f t="shared" si="20"/>
        <v>0</v>
      </c>
      <c r="AO157" s="58">
        <f t="shared" si="21"/>
        <v>0</v>
      </c>
    </row>
    <row r="158" spans="1:41" x14ac:dyDescent="0.2">
      <c r="A158" s="4" t="str">
        <f t="shared" si="15"/>
        <v>2005350 (Renfrewshire)</v>
      </c>
      <c r="B158" s="9">
        <f t="shared" si="16"/>
        <v>2005</v>
      </c>
      <c r="C158" s="25" t="s">
        <v>35</v>
      </c>
      <c r="D158" s="22">
        <v>0</v>
      </c>
      <c r="E158" s="3">
        <v>7112</v>
      </c>
      <c r="F158" s="3">
        <v>2998</v>
      </c>
      <c r="G158" s="28">
        <v>10110</v>
      </c>
      <c r="H158" s="3">
        <v>744</v>
      </c>
      <c r="I158" s="3">
        <v>464</v>
      </c>
      <c r="J158" s="28">
        <v>1208</v>
      </c>
      <c r="K158" s="3">
        <v>0</v>
      </c>
      <c r="L158" s="3">
        <v>0</v>
      </c>
      <c r="M158" s="28">
        <v>0</v>
      </c>
      <c r="N158" s="3">
        <v>4167</v>
      </c>
      <c r="O158" s="3">
        <v>976</v>
      </c>
      <c r="P158" s="28">
        <v>5143</v>
      </c>
      <c r="Q158" s="3">
        <v>3070</v>
      </c>
      <c r="R158" s="3">
        <v>1083</v>
      </c>
      <c r="S158" s="28">
        <v>4153</v>
      </c>
      <c r="T158" s="3">
        <v>7465</v>
      </c>
      <c r="U158" s="3">
        <v>2427</v>
      </c>
      <c r="V158" s="28">
        <v>9892</v>
      </c>
      <c r="W158" s="3">
        <v>1437</v>
      </c>
      <c r="X158" s="3">
        <v>301</v>
      </c>
      <c r="Y158" s="28">
        <v>1738</v>
      </c>
      <c r="Z158" s="3">
        <v>2</v>
      </c>
      <c r="AA158" s="42"/>
      <c r="AC158" s="3">
        <v>2</v>
      </c>
      <c r="AD158" s="42"/>
      <c r="AF158" s="3" t="s">
        <v>292</v>
      </c>
      <c r="AJ158" s="2"/>
      <c r="AK158" s="48" t="str">
        <f t="shared" si="17"/>
        <v>continuous</v>
      </c>
      <c r="AL158" s="48" t="str">
        <f t="shared" si="18"/>
        <v>-</v>
      </c>
      <c r="AM158" s="3">
        <f t="shared" si="19"/>
        <v>0</v>
      </c>
      <c r="AN158" s="3">
        <f t="shared" si="20"/>
        <v>0</v>
      </c>
      <c r="AO158" s="3">
        <f t="shared" si="21"/>
        <v>0</v>
      </c>
    </row>
    <row r="159" spans="1:41" x14ac:dyDescent="0.2">
      <c r="A159" s="29" t="str">
        <f t="shared" si="15"/>
        <v>2005355 (Scottish Borders)</v>
      </c>
      <c r="B159" s="52">
        <f t="shared" si="16"/>
        <v>2005</v>
      </c>
      <c r="C159" s="31" t="s">
        <v>36</v>
      </c>
      <c r="D159" s="32"/>
      <c r="E159" s="32"/>
      <c r="F159" s="31"/>
      <c r="G159" s="32"/>
      <c r="H159" s="32"/>
      <c r="I159" s="31"/>
      <c r="J159" s="32"/>
      <c r="K159" s="32"/>
      <c r="L159" s="31"/>
      <c r="M159" s="32"/>
      <c r="N159" s="32"/>
      <c r="O159" s="31"/>
      <c r="P159" s="32"/>
      <c r="Q159" s="32"/>
      <c r="R159" s="31"/>
      <c r="S159" s="32"/>
      <c r="T159" s="32"/>
      <c r="U159" s="31"/>
      <c r="V159" s="32"/>
      <c r="W159" s="32"/>
      <c r="X159" s="31"/>
      <c r="Y159" s="32"/>
      <c r="AA159" s="42"/>
      <c r="AD159" s="42"/>
      <c r="AF159" s="3" t="s">
        <v>292</v>
      </c>
      <c r="AJ159" s="30"/>
      <c r="AK159" s="48" t="str">
        <f t="shared" si="17"/>
        <v/>
      </c>
      <c r="AL159" s="48" t="str">
        <f t="shared" si="18"/>
        <v>RSL only</v>
      </c>
      <c r="AM159" s="3">
        <f t="shared" si="19"/>
        <v>0</v>
      </c>
      <c r="AN159" s="3">
        <f t="shared" si="20"/>
        <v>0</v>
      </c>
      <c r="AO159" s="3">
        <f t="shared" si="21"/>
        <v>0</v>
      </c>
    </row>
    <row r="160" spans="1:41" x14ac:dyDescent="0.2">
      <c r="A160" s="4" t="str">
        <f t="shared" si="15"/>
        <v>2005360 (Shetland)</v>
      </c>
      <c r="B160" s="9">
        <f t="shared" si="16"/>
        <v>2005</v>
      </c>
      <c r="C160" s="25" t="s">
        <v>37</v>
      </c>
      <c r="D160" s="22">
        <v>0</v>
      </c>
      <c r="G160" s="28">
        <v>692</v>
      </c>
      <c r="J160" s="28">
        <v>200</v>
      </c>
      <c r="M160" s="28">
        <v>14</v>
      </c>
      <c r="P160" s="28">
        <v>514</v>
      </c>
      <c r="S160" s="28">
        <v>210</v>
      </c>
      <c r="V160" s="28">
        <v>782</v>
      </c>
      <c r="Y160" s="28">
        <v>10</v>
      </c>
      <c r="Z160" s="3">
        <v>2</v>
      </c>
      <c r="AA160" s="42"/>
      <c r="AC160" s="3">
        <v>2</v>
      </c>
      <c r="AD160" s="42"/>
      <c r="AF160" s="3" t="s">
        <v>292</v>
      </c>
      <c r="AJ160" s="2"/>
      <c r="AK160" s="48" t="str">
        <f t="shared" si="17"/>
        <v>continuous</v>
      </c>
      <c r="AL160" s="48" t="str">
        <f t="shared" si="18"/>
        <v>-</v>
      </c>
      <c r="AM160" s="3">
        <f t="shared" si="19"/>
        <v>0</v>
      </c>
      <c r="AN160" s="3">
        <f t="shared" si="20"/>
        <v>0</v>
      </c>
      <c r="AO160" s="3">
        <f t="shared" si="21"/>
        <v>0</v>
      </c>
    </row>
    <row r="161" spans="1:41" x14ac:dyDescent="0.2">
      <c r="A161" s="4" t="str">
        <f t="shared" si="15"/>
        <v>2005370 (South Ayrshire)</v>
      </c>
      <c r="B161" s="9">
        <f t="shared" si="16"/>
        <v>2005</v>
      </c>
      <c r="C161" s="25" t="s">
        <v>38</v>
      </c>
      <c r="D161" s="22">
        <v>0</v>
      </c>
      <c r="E161" s="3">
        <v>2114</v>
      </c>
      <c r="F161" s="3">
        <v>1092</v>
      </c>
      <c r="G161" s="28">
        <v>3206</v>
      </c>
      <c r="H161" s="3">
        <v>394</v>
      </c>
      <c r="I161" s="3">
        <v>194</v>
      </c>
      <c r="J161" s="28">
        <v>588</v>
      </c>
      <c r="K161" s="3">
        <v>33</v>
      </c>
      <c r="L161" s="3">
        <v>20</v>
      </c>
      <c r="M161" s="28">
        <v>53</v>
      </c>
      <c r="N161" s="3">
        <v>1819</v>
      </c>
      <c r="O161" s="3">
        <v>436</v>
      </c>
      <c r="P161" s="28">
        <v>2255</v>
      </c>
      <c r="Q161" s="3">
        <v>1295</v>
      </c>
      <c r="R161" s="3">
        <v>280</v>
      </c>
      <c r="S161" s="28">
        <v>1575</v>
      </c>
      <c r="T161" s="3">
        <v>2211</v>
      </c>
      <c r="U161" s="3">
        <v>1034</v>
      </c>
      <c r="V161" s="28">
        <v>3245</v>
      </c>
      <c r="W161" s="3">
        <v>109</v>
      </c>
      <c r="X161" s="3">
        <v>56</v>
      </c>
      <c r="Y161" s="28">
        <v>165</v>
      </c>
      <c r="Z161" s="3">
        <v>2</v>
      </c>
      <c r="AA161" s="42"/>
      <c r="AC161" s="3">
        <v>2</v>
      </c>
      <c r="AD161" s="42"/>
      <c r="AF161" s="3" t="s">
        <v>292</v>
      </c>
      <c r="AJ161" s="2"/>
      <c r="AK161" s="48" t="str">
        <f t="shared" si="17"/>
        <v>continuous</v>
      </c>
      <c r="AL161" s="48" t="str">
        <f t="shared" si="18"/>
        <v>-</v>
      </c>
      <c r="AM161" s="3">
        <f t="shared" si="19"/>
        <v>0</v>
      </c>
      <c r="AN161" s="3">
        <f t="shared" si="20"/>
        <v>0</v>
      </c>
      <c r="AO161" s="3">
        <f t="shared" si="21"/>
        <v>0</v>
      </c>
    </row>
    <row r="162" spans="1:41" x14ac:dyDescent="0.2">
      <c r="A162" s="4" t="str">
        <f t="shared" si="15"/>
        <v>2005380 (South Lanarkshire)</v>
      </c>
      <c r="B162" s="9">
        <f t="shared" si="16"/>
        <v>2005</v>
      </c>
      <c r="C162" s="25" t="s">
        <v>39</v>
      </c>
      <c r="D162" s="22">
        <v>0</v>
      </c>
      <c r="E162" s="3">
        <v>11808</v>
      </c>
      <c r="F162" s="3">
        <v>4291</v>
      </c>
      <c r="G162" s="28">
        <v>16099</v>
      </c>
      <c r="H162" s="3">
        <v>1707</v>
      </c>
      <c r="I162" s="3">
        <v>786</v>
      </c>
      <c r="J162" s="28">
        <v>2493</v>
      </c>
      <c r="K162" s="3">
        <v>102</v>
      </c>
      <c r="L162" s="3">
        <v>72</v>
      </c>
      <c r="M162" s="28">
        <v>174</v>
      </c>
      <c r="N162" s="3">
        <v>6695</v>
      </c>
      <c r="O162" s="3">
        <v>1613</v>
      </c>
      <c r="P162" s="28">
        <v>8308</v>
      </c>
      <c r="Q162" s="3">
        <v>4234</v>
      </c>
      <c r="R162" s="3">
        <v>1083</v>
      </c>
      <c r="S162" s="28">
        <v>5317</v>
      </c>
      <c r="T162" s="3">
        <v>12460</v>
      </c>
      <c r="U162" s="3">
        <v>3963</v>
      </c>
      <c r="V162" s="28">
        <v>16423</v>
      </c>
      <c r="W162" s="3">
        <v>638</v>
      </c>
      <c r="X162" s="3">
        <v>335</v>
      </c>
      <c r="Y162" s="28">
        <v>973</v>
      </c>
      <c r="Z162" s="3">
        <v>2</v>
      </c>
      <c r="AA162" s="42"/>
      <c r="AC162" s="3">
        <v>2</v>
      </c>
      <c r="AD162" s="42"/>
      <c r="AF162" s="3" t="s">
        <v>292</v>
      </c>
      <c r="AJ162" s="2"/>
      <c r="AK162" s="48" t="str">
        <f t="shared" si="17"/>
        <v>continuous</v>
      </c>
      <c r="AL162" s="48" t="str">
        <f t="shared" si="18"/>
        <v>-</v>
      </c>
      <c r="AM162" s="3">
        <f t="shared" si="19"/>
        <v>0</v>
      </c>
      <c r="AN162" s="3">
        <f t="shared" si="20"/>
        <v>0</v>
      </c>
      <c r="AO162" s="3">
        <f t="shared" si="21"/>
        <v>0</v>
      </c>
    </row>
    <row r="163" spans="1:41" x14ac:dyDescent="0.2">
      <c r="A163" s="4" t="str">
        <f t="shared" si="15"/>
        <v>2005390 (Stirling)</v>
      </c>
      <c r="B163" s="9">
        <f t="shared" si="16"/>
        <v>2005</v>
      </c>
      <c r="C163" s="25" t="s">
        <v>40</v>
      </c>
      <c r="D163" s="22">
        <v>0</v>
      </c>
      <c r="E163" s="3">
        <v>2545</v>
      </c>
      <c r="F163" s="3">
        <v>972</v>
      </c>
      <c r="G163" s="28">
        <v>3517</v>
      </c>
      <c r="H163" s="3">
        <v>357</v>
      </c>
      <c r="I163" s="3">
        <v>103</v>
      </c>
      <c r="J163" s="28">
        <v>460</v>
      </c>
      <c r="K163" s="3">
        <v>43</v>
      </c>
      <c r="L163" s="3">
        <v>31</v>
      </c>
      <c r="M163" s="28">
        <v>74</v>
      </c>
      <c r="N163" s="3">
        <v>1651</v>
      </c>
      <c r="O163" s="3">
        <v>459</v>
      </c>
      <c r="P163" s="28">
        <v>2110</v>
      </c>
      <c r="Q163" s="3">
        <v>411</v>
      </c>
      <c r="R163" s="3">
        <v>156</v>
      </c>
      <c r="S163" s="28">
        <v>567</v>
      </c>
      <c r="T163" s="3">
        <v>3385</v>
      </c>
      <c r="U163" s="3">
        <v>1141</v>
      </c>
      <c r="V163" s="28">
        <v>4526</v>
      </c>
      <c r="W163" s="3">
        <v>1203</v>
      </c>
      <c r="X163" s="3">
        <v>225</v>
      </c>
      <c r="Y163" s="28">
        <v>1428</v>
      </c>
      <c r="Z163" s="3">
        <v>2</v>
      </c>
      <c r="AA163" s="42"/>
      <c r="AC163" s="3">
        <v>2</v>
      </c>
      <c r="AD163" s="42"/>
      <c r="AF163" s="3" t="s">
        <v>292</v>
      </c>
      <c r="AJ163" s="2"/>
      <c r="AK163" s="48" t="str">
        <f t="shared" si="17"/>
        <v>continuous</v>
      </c>
      <c r="AL163" s="48" t="str">
        <f t="shared" si="18"/>
        <v>-</v>
      </c>
      <c r="AM163" s="3">
        <f t="shared" si="19"/>
        <v>0</v>
      </c>
      <c r="AN163" s="3">
        <f t="shared" si="20"/>
        <v>0</v>
      </c>
      <c r="AO163" s="3">
        <f t="shared" si="21"/>
        <v>0</v>
      </c>
    </row>
    <row r="164" spans="1:41" x14ac:dyDescent="0.2">
      <c r="A164" s="4" t="str">
        <f t="shared" si="15"/>
        <v>2005395 (West Dunbartonshire)</v>
      </c>
      <c r="B164" s="9">
        <f t="shared" si="16"/>
        <v>2005</v>
      </c>
      <c r="C164" s="25" t="s">
        <v>41</v>
      </c>
      <c r="D164" s="22">
        <v>0</v>
      </c>
      <c r="E164" s="3">
        <v>4145</v>
      </c>
      <c r="F164" s="3">
        <v>1887</v>
      </c>
      <c r="G164" s="28">
        <v>6032</v>
      </c>
      <c r="H164" s="3">
        <v>945</v>
      </c>
      <c r="I164" s="3">
        <v>179</v>
      </c>
      <c r="J164" s="28">
        <v>1124</v>
      </c>
      <c r="K164" s="3">
        <v>42</v>
      </c>
      <c r="L164" s="3">
        <v>6</v>
      </c>
      <c r="M164" s="28">
        <v>48</v>
      </c>
      <c r="N164" s="3">
        <v>1491</v>
      </c>
      <c r="O164" s="3">
        <v>270</v>
      </c>
      <c r="P164" s="28">
        <v>1761</v>
      </c>
      <c r="Q164" s="3">
        <v>431</v>
      </c>
      <c r="R164" s="3">
        <v>182</v>
      </c>
      <c r="S164" s="28">
        <v>613</v>
      </c>
      <c r="T164" s="3">
        <v>4218</v>
      </c>
      <c r="U164" s="3">
        <v>1790</v>
      </c>
      <c r="V164" s="28">
        <v>6008</v>
      </c>
      <c r="W164" s="3">
        <v>211</v>
      </c>
      <c r="X164" s="3">
        <v>90</v>
      </c>
      <c r="Y164" s="28">
        <v>301</v>
      </c>
      <c r="Z164" s="3">
        <v>2</v>
      </c>
      <c r="AA164" s="42"/>
      <c r="AC164" s="3">
        <v>2</v>
      </c>
      <c r="AD164" s="42"/>
      <c r="AF164" s="3" t="s">
        <v>292</v>
      </c>
      <c r="AJ164" s="2"/>
      <c r="AK164" s="48" t="str">
        <f t="shared" si="17"/>
        <v>continuous</v>
      </c>
      <c r="AL164" s="48" t="str">
        <f t="shared" si="18"/>
        <v>-</v>
      </c>
      <c r="AM164" s="3">
        <f t="shared" si="19"/>
        <v>0</v>
      </c>
      <c r="AN164" s="3">
        <f t="shared" si="20"/>
        <v>0</v>
      </c>
      <c r="AO164" s="3">
        <f t="shared" si="21"/>
        <v>0</v>
      </c>
    </row>
    <row r="165" spans="1:41" x14ac:dyDescent="0.2">
      <c r="A165" s="4" t="str">
        <f t="shared" si="15"/>
        <v>2005400 (West Lothian)</v>
      </c>
      <c r="B165" s="9">
        <f t="shared" si="16"/>
        <v>2005</v>
      </c>
      <c r="C165" s="25" t="s">
        <v>42</v>
      </c>
      <c r="D165" s="22">
        <v>0</v>
      </c>
      <c r="E165" s="3">
        <v>8420</v>
      </c>
      <c r="F165" s="3">
        <v>1699</v>
      </c>
      <c r="G165" s="28">
        <v>10119</v>
      </c>
      <c r="H165" s="3">
        <v>746</v>
      </c>
      <c r="I165" s="3">
        <v>104</v>
      </c>
      <c r="J165" s="28">
        <v>850</v>
      </c>
      <c r="M165" s="28">
        <v>154</v>
      </c>
      <c r="N165" s="3">
        <v>4069</v>
      </c>
      <c r="O165" s="3">
        <v>521</v>
      </c>
      <c r="P165" s="28">
        <v>4590</v>
      </c>
      <c r="Q165" s="3">
        <v>3989</v>
      </c>
      <c r="R165" s="3">
        <v>614</v>
      </c>
      <c r="S165" s="28">
        <v>4603</v>
      </c>
      <c r="V165" s="28">
        <v>9102</v>
      </c>
      <c r="W165" s="3">
        <v>0</v>
      </c>
      <c r="X165" s="3">
        <v>0</v>
      </c>
      <c r="Y165" s="28">
        <v>0</v>
      </c>
      <c r="Z165" s="3">
        <v>2</v>
      </c>
      <c r="AA165" s="42"/>
      <c r="AC165" s="3">
        <v>2</v>
      </c>
      <c r="AD165" s="42"/>
      <c r="AF165" s="3" t="s">
        <v>292</v>
      </c>
      <c r="AJ165" s="7" t="s">
        <v>126</v>
      </c>
      <c r="AK165" s="48" t="str">
        <f t="shared" si="17"/>
        <v>continuous</v>
      </c>
      <c r="AL165" s="48" t="str">
        <f t="shared" si="18"/>
        <v>-</v>
      </c>
      <c r="AM165" s="3">
        <f t="shared" si="19"/>
        <v>-7754</v>
      </c>
      <c r="AN165" s="3">
        <f t="shared" si="20"/>
        <v>-1502</v>
      </c>
      <c r="AO165" s="3">
        <f t="shared" si="21"/>
        <v>0</v>
      </c>
    </row>
    <row r="166" spans="1:41" x14ac:dyDescent="0.2">
      <c r="A166" s="4" t="str">
        <f t="shared" si="15"/>
        <v>2006100 (Aberdeen City)</v>
      </c>
      <c r="B166" s="9">
        <f t="shared" ref="B166:B197" si="22">B134+1</f>
        <v>2006</v>
      </c>
      <c r="C166" s="25" t="s">
        <v>56</v>
      </c>
      <c r="D166" s="22">
        <v>1</v>
      </c>
      <c r="E166" s="3">
        <v>7031</v>
      </c>
      <c r="F166" s="3">
        <v>5284</v>
      </c>
      <c r="G166" s="28">
        <v>12315</v>
      </c>
      <c r="H166" s="3">
        <v>3659</v>
      </c>
      <c r="I166" s="3">
        <v>1107</v>
      </c>
      <c r="J166" s="28">
        <v>4766</v>
      </c>
      <c r="K166" s="3">
        <v>0</v>
      </c>
      <c r="L166" s="3">
        <v>0</v>
      </c>
      <c r="M166" s="28">
        <v>0</v>
      </c>
      <c r="N166" s="3">
        <v>7389</v>
      </c>
      <c r="O166" s="3">
        <v>2269</v>
      </c>
      <c r="P166" s="28">
        <v>9658</v>
      </c>
      <c r="Q166" s="3">
        <v>3953</v>
      </c>
      <c r="R166" s="3">
        <v>1076</v>
      </c>
      <c r="S166" s="28">
        <v>5029</v>
      </c>
      <c r="T166" s="3">
        <v>6808</v>
      </c>
      <c r="U166" s="3">
        <v>5370</v>
      </c>
      <c r="V166" s="28">
        <v>12178</v>
      </c>
      <c r="W166" s="3">
        <v>595</v>
      </c>
      <c r="X166" s="3">
        <v>540</v>
      </c>
      <c r="Y166" s="28">
        <v>1135</v>
      </c>
      <c r="Z166" s="3">
        <v>2</v>
      </c>
      <c r="AA166" s="42"/>
      <c r="AC166" s="3">
        <v>2</v>
      </c>
      <c r="AD166" s="42"/>
      <c r="AF166" s="3" t="s">
        <v>292</v>
      </c>
      <c r="AJ166" s="7"/>
      <c r="AK166" s="48" t="str">
        <f t="shared" si="17"/>
        <v>continuous</v>
      </c>
      <c r="AL166" s="48" t="str">
        <f t="shared" si="18"/>
        <v>CHR operated</v>
      </c>
      <c r="AM166" s="3">
        <f t="shared" si="19"/>
        <v>0</v>
      </c>
      <c r="AN166" s="3">
        <f t="shared" si="20"/>
        <v>0</v>
      </c>
      <c r="AO166" s="3">
        <f t="shared" si="21"/>
        <v>0</v>
      </c>
    </row>
    <row r="167" spans="1:41" x14ac:dyDescent="0.2">
      <c r="A167" s="4" t="str">
        <f t="shared" si="15"/>
        <v>2006110 (Aberdeenshire)</v>
      </c>
      <c r="B167" s="9">
        <f t="shared" si="22"/>
        <v>2006</v>
      </c>
      <c r="C167" s="25" t="s">
        <v>57</v>
      </c>
      <c r="D167" s="22">
        <v>0</v>
      </c>
      <c r="G167" s="28"/>
      <c r="H167" s="3">
        <v>907</v>
      </c>
      <c r="I167" s="3">
        <v>255</v>
      </c>
      <c r="J167" s="28">
        <v>1162</v>
      </c>
      <c r="K167" s="3">
        <v>103</v>
      </c>
      <c r="L167" s="3">
        <v>16</v>
      </c>
      <c r="M167" s="28">
        <v>119</v>
      </c>
      <c r="P167" s="28"/>
      <c r="S167" s="28"/>
      <c r="T167" s="3">
        <v>4107</v>
      </c>
      <c r="U167" s="3">
        <v>960</v>
      </c>
      <c r="V167" s="28">
        <v>5067</v>
      </c>
      <c r="W167" s="3">
        <v>4</v>
      </c>
      <c r="X167" s="3">
        <v>3</v>
      </c>
      <c r="Y167" s="28">
        <v>7</v>
      </c>
      <c r="Z167" s="3">
        <v>2</v>
      </c>
      <c r="AA167" s="42"/>
      <c r="AC167" s="3">
        <v>2</v>
      </c>
      <c r="AD167" s="42"/>
      <c r="AF167" s="3" t="s">
        <v>292</v>
      </c>
      <c r="AJ167" s="2" t="s">
        <v>76</v>
      </c>
      <c r="AK167" s="48" t="str">
        <f t="shared" si="17"/>
        <v>continuous</v>
      </c>
      <c r="AL167" s="48" t="str">
        <f t="shared" si="18"/>
        <v>-</v>
      </c>
      <c r="AM167" s="3">
        <f t="shared" si="19"/>
        <v>5117</v>
      </c>
      <c r="AN167" s="3">
        <f t="shared" si="20"/>
        <v>1231</v>
      </c>
      <c r="AO167" s="3">
        <f t="shared" si="21"/>
        <v>6348</v>
      </c>
    </row>
    <row r="168" spans="1:41" x14ac:dyDescent="0.2">
      <c r="A168" s="4" t="str">
        <f t="shared" si="15"/>
        <v>2006120 (Angus)</v>
      </c>
      <c r="B168" s="9">
        <f t="shared" si="22"/>
        <v>2006</v>
      </c>
      <c r="C168" s="25" t="s">
        <v>58</v>
      </c>
      <c r="D168" s="22">
        <v>0</v>
      </c>
      <c r="G168" s="28">
        <v>4113</v>
      </c>
      <c r="J168" s="28">
        <v>726</v>
      </c>
      <c r="M168" s="28">
        <v>19</v>
      </c>
      <c r="P168" s="28">
        <v>3723</v>
      </c>
      <c r="S168" s="28">
        <v>1888</v>
      </c>
      <c r="V168" s="28">
        <v>5203</v>
      </c>
      <c r="Y168" s="28">
        <v>250</v>
      </c>
      <c r="Z168" s="3">
        <v>2</v>
      </c>
      <c r="AA168" s="42"/>
      <c r="AC168" s="3">
        <v>2</v>
      </c>
      <c r="AD168" s="42"/>
      <c r="AF168" s="3" t="s">
        <v>292</v>
      </c>
      <c r="AJ168" s="2" t="s">
        <v>77</v>
      </c>
      <c r="AK168" s="48" t="str">
        <f t="shared" si="17"/>
        <v>continuous</v>
      </c>
      <c r="AL168" s="48" t="str">
        <f t="shared" si="18"/>
        <v>-</v>
      </c>
      <c r="AM168" s="3">
        <f t="shared" si="19"/>
        <v>0</v>
      </c>
      <c r="AN168" s="3">
        <f t="shared" si="20"/>
        <v>0</v>
      </c>
      <c r="AO168" s="3">
        <f t="shared" si="21"/>
        <v>0</v>
      </c>
    </row>
    <row r="169" spans="1:41" x14ac:dyDescent="0.2">
      <c r="A169" s="4" t="str">
        <f t="shared" si="15"/>
        <v>2006130 (Argyll &amp; Bute)</v>
      </c>
      <c r="B169" s="9">
        <f t="shared" si="22"/>
        <v>2006</v>
      </c>
      <c r="C169" s="25" t="s">
        <v>59</v>
      </c>
      <c r="D169" s="22">
        <v>0</v>
      </c>
      <c r="E169" s="3">
        <v>3090</v>
      </c>
      <c r="F169" s="3">
        <v>862</v>
      </c>
      <c r="G169" s="28">
        <v>3952</v>
      </c>
      <c r="H169" s="3">
        <v>489</v>
      </c>
      <c r="I169" s="3">
        <v>84</v>
      </c>
      <c r="J169" s="28">
        <v>573</v>
      </c>
      <c r="K169" s="3">
        <v>41</v>
      </c>
      <c r="L169" s="3">
        <v>7</v>
      </c>
      <c r="M169" s="28">
        <v>48</v>
      </c>
      <c r="N169" s="3">
        <v>2459</v>
      </c>
      <c r="O169" s="3">
        <v>175</v>
      </c>
      <c r="P169" s="28">
        <v>2634</v>
      </c>
      <c r="Q169" s="3">
        <v>1831</v>
      </c>
      <c r="R169" s="3">
        <v>140</v>
      </c>
      <c r="S169" s="28">
        <v>1971</v>
      </c>
      <c r="T169" s="3">
        <v>3188</v>
      </c>
      <c r="U169" s="3">
        <v>806</v>
      </c>
      <c r="V169" s="28">
        <v>3994</v>
      </c>
      <c r="W169" s="3">
        <v>115</v>
      </c>
      <c r="X169" s="3">
        <v>20</v>
      </c>
      <c r="Y169" s="28">
        <v>135</v>
      </c>
      <c r="Z169" s="3">
        <v>2</v>
      </c>
      <c r="AA169" s="42"/>
      <c r="AC169" s="3">
        <v>2</v>
      </c>
      <c r="AD169" s="42"/>
      <c r="AF169" s="3" t="s">
        <v>292</v>
      </c>
      <c r="AJ169" s="2"/>
      <c r="AK169" s="48" t="str">
        <f t="shared" si="17"/>
        <v>continuous</v>
      </c>
      <c r="AL169" s="48" t="str">
        <f t="shared" si="18"/>
        <v>-</v>
      </c>
      <c r="AM169" s="3">
        <f t="shared" si="19"/>
        <v>0</v>
      </c>
      <c r="AN169" s="3">
        <f t="shared" si="20"/>
        <v>0</v>
      </c>
      <c r="AO169" s="3">
        <f t="shared" si="21"/>
        <v>0</v>
      </c>
    </row>
    <row r="170" spans="1:41" x14ac:dyDescent="0.2">
      <c r="A170" s="4" t="str">
        <f t="shared" si="15"/>
        <v>2006150 (Clackmannanshire)</v>
      </c>
      <c r="B170" s="9">
        <f t="shared" si="22"/>
        <v>2006</v>
      </c>
      <c r="C170" s="25" t="s">
        <v>60</v>
      </c>
      <c r="D170" s="22">
        <v>0</v>
      </c>
      <c r="E170" s="3">
        <v>1403</v>
      </c>
      <c r="F170" s="3">
        <v>715</v>
      </c>
      <c r="G170" s="28">
        <v>2118</v>
      </c>
      <c r="H170" s="3">
        <v>409</v>
      </c>
      <c r="I170" s="3">
        <v>32</v>
      </c>
      <c r="J170" s="28">
        <v>441</v>
      </c>
      <c r="K170" s="3">
        <v>23</v>
      </c>
      <c r="L170" s="3">
        <v>2</v>
      </c>
      <c r="M170" s="28">
        <v>25</v>
      </c>
      <c r="N170" s="3">
        <v>1248</v>
      </c>
      <c r="O170" s="3">
        <v>370</v>
      </c>
      <c r="P170" s="28">
        <v>1618</v>
      </c>
      <c r="Q170" s="3">
        <v>397</v>
      </c>
      <c r="R170" s="3">
        <v>337</v>
      </c>
      <c r="S170" s="28">
        <v>734</v>
      </c>
      <c r="T170" s="3">
        <v>1822</v>
      </c>
      <c r="U170" s="3">
        <v>714</v>
      </c>
      <c r="V170" s="28">
        <v>2536</v>
      </c>
      <c r="W170" s="3">
        <v>537</v>
      </c>
      <c r="X170" s="3">
        <v>126</v>
      </c>
      <c r="Y170" s="28">
        <v>663</v>
      </c>
      <c r="Z170" s="3">
        <v>1</v>
      </c>
      <c r="AA170" s="42">
        <v>38018</v>
      </c>
      <c r="AB170" s="5" t="s">
        <v>115</v>
      </c>
      <c r="AC170" s="3">
        <v>1</v>
      </c>
      <c r="AD170" s="42">
        <v>38018</v>
      </c>
      <c r="AE170" s="5" t="s">
        <v>115</v>
      </c>
      <c r="AF170" s="3" t="s">
        <v>292</v>
      </c>
      <c r="AJ170" s="2"/>
      <c r="AK170" s="48">
        <f t="shared" si="17"/>
        <v>38018</v>
      </c>
      <c r="AL170" s="48" t="str">
        <f t="shared" si="18"/>
        <v>-</v>
      </c>
      <c r="AM170" s="3">
        <f t="shared" si="19"/>
        <v>0</v>
      </c>
      <c r="AN170" s="3">
        <f t="shared" si="20"/>
        <v>0</v>
      </c>
      <c r="AO170" s="3">
        <f t="shared" si="21"/>
        <v>0</v>
      </c>
    </row>
    <row r="171" spans="1:41" x14ac:dyDescent="0.2">
      <c r="A171" s="29" t="str">
        <f t="shared" si="15"/>
        <v>2006170 (Dumfries &amp; Galloway)</v>
      </c>
      <c r="B171" s="52">
        <f t="shared" si="22"/>
        <v>2006</v>
      </c>
      <c r="C171" s="31" t="s">
        <v>61</v>
      </c>
      <c r="D171" s="32"/>
      <c r="E171" s="32"/>
      <c r="F171" s="31"/>
      <c r="G171" s="32"/>
      <c r="H171" s="32"/>
      <c r="I171" s="31"/>
      <c r="J171" s="32"/>
      <c r="K171" s="32"/>
      <c r="L171" s="31"/>
      <c r="M171" s="32"/>
      <c r="N171" s="32"/>
      <c r="O171" s="31"/>
      <c r="P171" s="32"/>
      <c r="Q171" s="32"/>
      <c r="R171" s="31"/>
      <c r="S171" s="32"/>
      <c r="T171" s="32"/>
      <c r="U171" s="31"/>
      <c r="V171" s="32"/>
      <c r="W171" s="32"/>
      <c r="X171" s="31"/>
      <c r="Y171" s="32"/>
      <c r="AA171" s="42"/>
      <c r="AD171" s="42"/>
      <c r="AF171" s="3" t="s">
        <v>292</v>
      </c>
      <c r="AJ171" s="30"/>
      <c r="AK171" s="48" t="str">
        <f t="shared" si="17"/>
        <v/>
      </c>
      <c r="AL171" s="48" t="str">
        <f t="shared" si="18"/>
        <v>RSL only</v>
      </c>
      <c r="AM171" s="3">
        <f t="shared" si="19"/>
        <v>0</v>
      </c>
      <c r="AN171" s="3">
        <f t="shared" si="20"/>
        <v>0</v>
      </c>
      <c r="AO171" s="3">
        <f t="shared" si="21"/>
        <v>0</v>
      </c>
    </row>
    <row r="172" spans="1:41" x14ac:dyDescent="0.2">
      <c r="A172" s="4" t="str">
        <f t="shared" si="15"/>
        <v>2006180 (Dundee City)</v>
      </c>
      <c r="B172" s="9">
        <f t="shared" si="22"/>
        <v>2006</v>
      </c>
      <c r="C172" s="25" t="s">
        <v>62</v>
      </c>
      <c r="D172" s="22">
        <v>0</v>
      </c>
      <c r="E172" s="3">
        <v>4825</v>
      </c>
      <c r="F172" s="3">
        <v>2716</v>
      </c>
      <c r="G172" s="28">
        <v>7541</v>
      </c>
      <c r="H172" s="3">
        <v>981</v>
      </c>
      <c r="I172" s="3">
        <v>687</v>
      </c>
      <c r="J172" s="28">
        <v>1668</v>
      </c>
      <c r="M172" s="28">
        <v>153</v>
      </c>
      <c r="N172" s="3">
        <v>4039</v>
      </c>
      <c r="O172" s="3">
        <v>1598</v>
      </c>
      <c r="P172" s="28">
        <v>5637</v>
      </c>
      <c r="S172" s="28">
        <v>3036</v>
      </c>
      <c r="T172" s="3">
        <v>5427</v>
      </c>
      <c r="U172" s="3">
        <v>2722</v>
      </c>
      <c r="V172" s="28">
        <v>8321</v>
      </c>
      <c r="Y172" s="28">
        <v>820</v>
      </c>
      <c r="Z172" s="3">
        <v>2</v>
      </c>
      <c r="AA172" s="42"/>
      <c r="AC172" s="3">
        <v>2</v>
      </c>
      <c r="AD172" s="42"/>
      <c r="AF172" s="3" t="s">
        <v>292</v>
      </c>
      <c r="AJ172" s="2"/>
      <c r="AK172" s="48" t="str">
        <f t="shared" si="17"/>
        <v>continuous</v>
      </c>
      <c r="AL172" s="48" t="str">
        <f t="shared" si="18"/>
        <v>-</v>
      </c>
      <c r="AM172" s="3">
        <f t="shared" si="19"/>
        <v>-2456</v>
      </c>
      <c r="AN172" s="3">
        <f t="shared" si="20"/>
        <v>-905</v>
      </c>
      <c r="AO172" s="3">
        <f t="shared" si="21"/>
        <v>0</v>
      </c>
    </row>
    <row r="173" spans="1:41" x14ac:dyDescent="0.2">
      <c r="A173" s="4" t="str">
        <f t="shared" si="15"/>
        <v>2006190 (East Ayrshire)</v>
      </c>
      <c r="B173" s="9">
        <f t="shared" si="22"/>
        <v>2006</v>
      </c>
      <c r="C173" s="25" t="s">
        <v>63</v>
      </c>
      <c r="D173" s="22">
        <v>0</v>
      </c>
      <c r="E173" s="3">
        <v>3566</v>
      </c>
      <c r="F173" s="3">
        <v>1356</v>
      </c>
      <c r="G173" s="28">
        <v>4922</v>
      </c>
      <c r="H173" s="3">
        <v>1249</v>
      </c>
      <c r="I173" s="3">
        <v>308</v>
      </c>
      <c r="J173" s="28">
        <v>1557</v>
      </c>
      <c r="K173" s="3">
        <v>10</v>
      </c>
      <c r="L173" s="3">
        <v>9</v>
      </c>
      <c r="M173" s="28">
        <v>19</v>
      </c>
      <c r="N173" s="3">
        <v>3256</v>
      </c>
      <c r="O173" s="3">
        <v>737</v>
      </c>
      <c r="P173" s="28">
        <v>3993</v>
      </c>
      <c r="Q173" s="3">
        <v>1696</v>
      </c>
      <c r="R173" s="3">
        <v>356</v>
      </c>
      <c r="S173" s="28">
        <v>2052</v>
      </c>
      <c r="T173" s="3">
        <v>3867</v>
      </c>
      <c r="U173" s="3">
        <v>1420</v>
      </c>
      <c r="V173" s="28">
        <v>5287</v>
      </c>
      <c r="W173" s="3">
        <v>636</v>
      </c>
      <c r="X173" s="3">
        <v>155</v>
      </c>
      <c r="Y173" s="28">
        <v>791</v>
      </c>
      <c r="Z173" s="3">
        <v>2</v>
      </c>
      <c r="AA173" s="42"/>
      <c r="AC173" s="3">
        <v>2</v>
      </c>
      <c r="AD173" s="42"/>
      <c r="AF173" s="3" t="s">
        <v>292</v>
      </c>
      <c r="AJ173" s="2"/>
      <c r="AK173" s="48" t="str">
        <f t="shared" si="17"/>
        <v>continuous</v>
      </c>
      <c r="AL173" s="48" t="str">
        <f t="shared" si="18"/>
        <v>-</v>
      </c>
      <c r="AM173" s="3">
        <f t="shared" si="19"/>
        <v>0</v>
      </c>
      <c r="AN173" s="3">
        <f t="shared" si="20"/>
        <v>0</v>
      </c>
      <c r="AO173" s="3">
        <f t="shared" si="21"/>
        <v>0</v>
      </c>
    </row>
    <row r="174" spans="1:41" x14ac:dyDescent="0.2">
      <c r="A174" s="4" t="str">
        <f t="shared" si="15"/>
        <v>2006200 (East Dunbartonshire)</v>
      </c>
      <c r="B174" s="9">
        <f t="shared" si="22"/>
        <v>2006</v>
      </c>
      <c r="C174" s="25" t="s">
        <v>64</v>
      </c>
      <c r="D174" s="22">
        <v>0</v>
      </c>
      <c r="E174" s="3">
        <v>4355</v>
      </c>
      <c r="F174" s="3">
        <v>810</v>
      </c>
      <c r="G174" s="28">
        <v>5165</v>
      </c>
      <c r="H174" s="3">
        <v>201</v>
      </c>
      <c r="I174" s="3">
        <v>56</v>
      </c>
      <c r="J174" s="28">
        <v>257</v>
      </c>
      <c r="K174" s="3">
        <v>17</v>
      </c>
      <c r="L174" s="3">
        <v>10</v>
      </c>
      <c r="M174" s="28">
        <v>27</v>
      </c>
      <c r="N174" s="3">
        <v>992</v>
      </c>
      <c r="O174" s="3">
        <v>158</v>
      </c>
      <c r="P174" s="28">
        <v>1150</v>
      </c>
      <c r="Q174" s="3">
        <v>1884</v>
      </c>
      <c r="R174" s="3">
        <v>288</v>
      </c>
      <c r="S174" s="28">
        <v>2172</v>
      </c>
      <c r="T174" s="3">
        <v>3245</v>
      </c>
      <c r="U174" s="3">
        <v>614</v>
      </c>
      <c r="V174" s="28">
        <v>3859</v>
      </c>
      <c r="W174" s="3">
        <v>107</v>
      </c>
      <c r="X174" s="3">
        <v>26</v>
      </c>
      <c r="Y174" s="28">
        <v>133</v>
      </c>
      <c r="Z174" s="3">
        <v>1</v>
      </c>
      <c r="AA174" s="42">
        <v>38749</v>
      </c>
      <c r="AB174" s="5" t="s">
        <v>103</v>
      </c>
      <c r="AC174" s="3">
        <v>1</v>
      </c>
      <c r="AD174" s="42">
        <v>38749</v>
      </c>
      <c r="AE174" s="5" t="s">
        <v>103</v>
      </c>
      <c r="AF174" s="3" t="s">
        <v>292</v>
      </c>
      <c r="AJ174" s="2"/>
      <c r="AK174" s="48">
        <f t="shared" si="17"/>
        <v>38749</v>
      </c>
      <c r="AL174" s="48" t="str">
        <f t="shared" si="18"/>
        <v>-</v>
      </c>
      <c r="AM174" s="3">
        <f t="shared" si="19"/>
        <v>0</v>
      </c>
      <c r="AN174" s="3">
        <f t="shared" si="20"/>
        <v>0</v>
      </c>
      <c r="AO174" s="3">
        <f t="shared" si="21"/>
        <v>0</v>
      </c>
    </row>
    <row r="175" spans="1:41" x14ac:dyDescent="0.2">
      <c r="A175" s="4" t="str">
        <f t="shared" si="15"/>
        <v>2006210 (East Lothian)</v>
      </c>
      <c r="B175" s="9">
        <f t="shared" si="22"/>
        <v>2006</v>
      </c>
      <c r="C175" s="25" t="s">
        <v>65</v>
      </c>
      <c r="D175" s="22">
        <v>0</v>
      </c>
      <c r="E175" s="3">
        <v>5168</v>
      </c>
      <c r="F175" s="3">
        <v>930</v>
      </c>
      <c r="G175" s="28">
        <v>6098</v>
      </c>
      <c r="H175" s="3">
        <v>313</v>
      </c>
      <c r="I175" s="3">
        <v>133</v>
      </c>
      <c r="J175" s="28">
        <v>446</v>
      </c>
      <c r="K175" s="3">
        <v>123</v>
      </c>
      <c r="L175" s="3">
        <v>18</v>
      </c>
      <c r="M175" s="28">
        <v>141</v>
      </c>
      <c r="N175" s="3">
        <v>1118</v>
      </c>
      <c r="O175" s="3">
        <v>160</v>
      </c>
      <c r="P175" s="28">
        <v>1278</v>
      </c>
      <c r="Q175" s="3">
        <v>198</v>
      </c>
      <c r="R175" s="3">
        <v>112</v>
      </c>
      <c r="S175" s="28">
        <v>310</v>
      </c>
      <c r="T175" s="3">
        <v>5652</v>
      </c>
      <c r="U175" s="3">
        <v>827</v>
      </c>
      <c r="V175" s="28">
        <v>6479</v>
      </c>
      <c r="W175" s="3">
        <v>596</v>
      </c>
      <c r="X175" s="3">
        <v>128</v>
      </c>
      <c r="Y175" s="28">
        <v>724</v>
      </c>
      <c r="Z175" s="3">
        <v>1</v>
      </c>
      <c r="AA175" s="42">
        <v>38565</v>
      </c>
      <c r="AC175" s="3">
        <v>1</v>
      </c>
      <c r="AD175" s="42">
        <v>38565</v>
      </c>
      <c r="AF175" s="3" t="s">
        <v>292</v>
      </c>
      <c r="AJ175" s="7"/>
      <c r="AK175" s="48">
        <f t="shared" si="17"/>
        <v>38565</v>
      </c>
      <c r="AL175" s="48" t="str">
        <f t="shared" si="18"/>
        <v>-</v>
      </c>
      <c r="AM175" s="3">
        <f t="shared" si="19"/>
        <v>0</v>
      </c>
      <c r="AN175" s="3">
        <f t="shared" si="20"/>
        <v>0</v>
      </c>
      <c r="AO175" s="3">
        <f t="shared" si="21"/>
        <v>0</v>
      </c>
    </row>
    <row r="176" spans="1:41" x14ac:dyDescent="0.2">
      <c r="A176" s="4" t="str">
        <f t="shared" si="15"/>
        <v>2006220 (East Renfrewshire)</v>
      </c>
      <c r="B176" s="9">
        <f t="shared" si="22"/>
        <v>2006</v>
      </c>
      <c r="C176" s="25" t="s">
        <v>66</v>
      </c>
      <c r="D176" s="22">
        <v>0</v>
      </c>
      <c r="G176" s="28">
        <v>2625</v>
      </c>
      <c r="J176" s="28">
        <v>284</v>
      </c>
      <c r="M176" s="28">
        <v>35</v>
      </c>
      <c r="P176" s="28">
        <v>916</v>
      </c>
      <c r="S176" s="28">
        <v>983</v>
      </c>
      <c r="V176" s="28">
        <v>2239</v>
      </c>
      <c r="Y176" s="28">
        <v>11</v>
      </c>
      <c r="Z176" s="3">
        <v>2</v>
      </c>
      <c r="AA176" s="42"/>
      <c r="AC176" s="3">
        <v>2</v>
      </c>
      <c r="AD176" s="42"/>
      <c r="AF176" s="3" t="s">
        <v>292</v>
      </c>
      <c r="AJ176" s="7"/>
      <c r="AK176" s="48" t="str">
        <f t="shared" si="17"/>
        <v>continuous</v>
      </c>
      <c r="AL176" s="48" t="str">
        <f t="shared" si="18"/>
        <v>-</v>
      </c>
      <c r="AM176" s="3">
        <f t="shared" si="19"/>
        <v>0</v>
      </c>
      <c r="AN176" s="3">
        <f t="shared" si="20"/>
        <v>0</v>
      </c>
      <c r="AO176" s="3">
        <f t="shared" si="21"/>
        <v>0</v>
      </c>
    </row>
    <row r="177" spans="1:41" x14ac:dyDescent="0.2">
      <c r="A177" s="4" t="str">
        <f t="shared" si="15"/>
        <v>2006230 (City of Edinburgh)</v>
      </c>
      <c r="B177" s="9">
        <f t="shared" si="22"/>
        <v>2006</v>
      </c>
      <c r="C177" s="25" t="str">
        <f t="shared" ref="C177:C208" si="23">C145</f>
        <v>230 (City of Edinburgh)</v>
      </c>
      <c r="D177" s="22">
        <v>1</v>
      </c>
      <c r="E177" s="3">
        <v>22644</v>
      </c>
      <c r="F177" s="3">
        <v>0</v>
      </c>
      <c r="G177" s="28">
        <v>22644</v>
      </c>
      <c r="H177" s="3">
        <v>1879</v>
      </c>
      <c r="I177" s="3">
        <v>752</v>
      </c>
      <c r="J177" s="28">
        <v>2631</v>
      </c>
      <c r="K177" s="3">
        <v>278</v>
      </c>
      <c r="L177" s="3">
        <v>55</v>
      </c>
      <c r="M177" s="28">
        <v>333</v>
      </c>
      <c r="N177" s="3">
        <v>7443</v>
      </c>
      <c r="O177" s="3">
        <v>3486</v>
      </c>
      <c r="P177" s="28">
        <v>10929</v>
      </c>
      <c r="Q177" s="3">
        <v>4698</v>
      </c>
      <c r="R177" s="3">
        <v>2288</v>
      </c>
      <c r="S177" s="28">
        <v>6986</v>
      </c>
      <c r="T177" s="3">
        <v>23232</v>
      </c>
      <c r="U177" s="3">
        <v>391</v>
      </c>
      <c r="V177" s="28">
        <v>23623</v>
      </c>
      <c r="W177" s="3">
        <v>256</v>
      </c>
      <c r="X177" s="3">
        <v>0</v>
      </c>
      <c r="Y177" s="28">
        <v>256</v>
      </c>
      <c r="Z177" s="3">
        <v>2</v>
      </c>
      <c r="AA177" s="42"/>
      <c r="AC177" s="3">
        <v>2</v>
      </c>
      <c r="AD177" s="42"/>
      <c r="AF177" s="3" t="s">
        <v>292</v>
      </c>
      <c r="AJ177" s="2" t="s">
        <v>78</v>
      </c>
      <c r="AK177" s="48" t="str">
        <f t="shared" si="17"/>
        <v>continuous</v>
      </c>
      <c r="AL177" s="48" t="str">
        <f t="shared" si="18"/>
        <v>CHR operated</v>
      </c>
      <c r="AM177" s="3">
        <f t="shared" si="19"/>
        <v>0</v>
      </c>
      <c r="AN177" s="3">
        <f t="shared" si="20"/>
        <v>0</v>
      </c>
      <c r="AO177" s="3">
        <f t="shared" si="21"/>
        <v>0</v>
      </c>
    </row>
    <row r="178" spans="1:41" x14ac:dyDescent="0.2">
      <c r="A178" s="4" t="str">
        <f t="shared" si="15"/>
        <v>2006235 (Na h-Eileanan Siar)</v>
      </c>
      <c r="B178" s="9">
        <f t="shared" si="22"/>
        <v>2006</v>
      </c>
      <c r="C178" s="25" t="str">
        <f t="shared" si="23"/>
        <v>235 (Na h-Eileanan Siar)</v>
      </c>
      <c r="D178" s="22">
        <v>0</v>
      </c>
      <c r="E178" s="3">
        <v>747</v>
      </c>
      <c r="F178" s="3">
        <v>149</v>
      </c>
      <c r="G178" s="28">
        <v>896</v>
      </c>
      <c r="H178" s="3">
        <v>137</v>
      </c>
      <c r="I178" s="3">
        <v>24</v>
      </c>
      <c r="J178" s="28">
        <v>161</v>
      </c>
      <c r="K178" s="3">
        <v>41</v>
      </c>
      <c r="L178" s="3">
        <v>19</v>
      </c>
      <c r="M178" s="28">
        <v>60</v>
      </c>
      <c r="N178" s="3">
        <v>465</v>
      </c>
      <c r="O178" s="3">
        <v>83</v>
      </c>
      <c r="P178" s="28">
        <v>548</v>
      </c>
      <c r="Q178" s="3">
        <v>242</v>
      </c>
      <c r="R178" s="3">
        <v>57</v>
      </c>
      <c r="S178" s="28">
        <v>299</v>
      </c>
      <c r="T178" s="3">
        <v>792</v>
      </c>
      <c r="U178" s="3">
        <v>132</v>
      </c>
      <c r="V178" s="28">
        <v>924</v>
      </c>
      <c r="W178" s="3">
        <v>0</v>
      </c>
      <c r="X178" s="3">
        <v>0</v>
      </c>
      <c r="Y178" s="28">
        <v>0</v>
      </c>
      <c r="Z178" s="3">
        <v>2</v>
      </c>
      <c r="AA178" s="42"/>
      <c r="AC178" s="3">
        <v>2</v>
      </c>
      <c r="AD178" s="42"/>
      <c r="AF178" s="3" t="s">
        <v>292</v>
      </c>
      <c r="AJ178" s="2"/>
      <c r="AK178" s="48" t="str">
        <f t="shared" si="17"/>
        <v>continuous</v>
      </c>
      <c r="AL178" s="48" t="str">
        <f t="shared" si="18"/>
        <v>-</v>
      </c>
      <c r="AM178" s="3">
        <f t="shared" si="19"/>
        <v>0</v>
      </c>
      <c r="AN178" s="3">
        <f t="shared" si="20"/>
        <v>0</v>
      </c>
      <c r="AO178" s="3">
        <f t="shared" si="21"/>
        <v>0</v>
      </c>
    </row>
    <row r="179" spans="1:41" x14ac:dyDescent="0.2">
      <c r="A179" s="4" t="str">
        <f t="shared" si="15"/>
        <v>2006240 (Falkirk)</v>
      </c>
      <c r="B179" s="9">
        <f t="shared" si="22"/>
        <v>2006</v>
      </c>
      <c r="C179" s="25" t="str">
        <f t="shared" si="23"/>
        <v>240 (Falkirk)</v>
      </c>
      <c r="D179" s="22">
        <v>0</v>
      </c>
      <c r="G179" s="28">
        <v>7148</v>
      </c>
      <c r="J179" s="28">
        <v>1287</v>
      </c>
      <c r="M179" s="28">
        <v>12</v>
      </c>
      <c r="P179" s="28">
        <v>4534</v>
      </c>
      <c r="S179" s="28">
        <v>527</v>
      </c>
      <c r="V179" s="28">
        <v>9856</v>
      </c>
      <c r="Y179" s="28">
        <v>1582</v>
      </c>
      <c r="Z179" s="3">
        <v>1</v>
      </c>
      <c r="AA179" s="42">
        <v>38412</v>
      </c>
      <c r="AB179" s="5" t="s">
        <v>101</v>
      </c>
      <c r="AC179" s="3">
        <v>1</v>
      </c>
      <c r="AD179" s="42">
        <v>38412</v>
      </c>
      <c r="AE179" s="5" t="s">
        <v>101</v>
      </c>
      <c r="AF179" s="3" t="s">
        <v>292</v>
      </c>
      <c r="AJ179" s="2"/>
      <c r="AK179" s="48">
        <f t="shared" si="17"/>
        <v>38412</v>
      </c>
      <c r="AL179" s="48" t="str">
        <f t="shared" si="18"/>
        <v>-</v>
      </c>
      <c r="AM179" s="3">
        <f t="shared" si="19"/>
        <v>0</v>
      </c>
      <c r="AN179" s="3">
        <f t="shared" si="20"/>
        <v>0</v>
      </c>
      <c r="AO179" s="3">
        <f t="shared" si="21"/>
        <v>0</v>
      </c>
    </row>
    <row r="180" spans="1:41" x14ac:dyDescent="0.2">
      <c r="A180" s="4" t="str">
        <f t="shared" si="15"/>
        <v>2006250 (Fife)</v>
      </c>
      <c r="B180" s="9">
        <f t="shared" si="22"/>
        <v>2006</v>
      </c>
      <c r="C180" s="25" t="str">
        <f t="shared" si="23"/>
        <v>250 (Fife)</v>
      </c>
      <c r="D180" s="22">
        <v>0</v>
      </c>
      <c r="E180" s="3">
        <v>9182</v>
      </c>
      <c r="F180" s="3">
        <v>3441</v>
      </c>
      <c r="G180" s="28">
        <v>12623</v>
      </c>
      <c r="H180" s="3">
        <v>1917</v>
      </c>
      <c r="I180" s="3">
        <v>734</v>
      </c>
      <c r="J180" s="28">
        <v>2651</v>
      </c>
      <c r="K180" s="3">
        <v>325</v>
      </c>
      <c r="L180" s="3">
        <v>58</v>
      </c>
      <c r="M180" s="28">
        <v>383</v>
      </c>
      <c r="N180" s="3">
        <v>6448</v>
      </c>
      <c r="O180" s="3">
        <v>1660</v>
      </c>
      <c r="P180" s="28">
        <v>8108</v>
      </c>
      <c r="Q180" s="3">
        <v>1545</v>
      </c>
      <c r="R180" s="3">
        <v>641</v>
      </c>
      <c r="S180" s="28">
        <v>2186</v>
      </c>
      <c r="T180" s="3">
        <v>11843</v>
      </c>
      <c r="U180" s="3">
        <v>3668</v>
      </c>
      <c r="V180" s="28">
        <v>15511</v>
      </c>
      <c r="W180" s="3">
        <v>717</v>
      </c>
      <c r="X180" s="3">
        <v>260</v>
      </c>
      <c r="Y180" s="28">
        <v>977</v>
      </c>
      <c r="Z180" s="3">
        <v>1</v>
      </c>
      <c r="AA180" s="42">
        <v>38322</v>
      </c>
      <c r="AB180" s="5" t="s">
        <v>116</v>
      </c>
      <c r="AC180" s="3">
        <v>1</v>
      </c>
      <c r="AD180" s="42">
        <v>38322</v>
      </c>
      <c r="AE180" s="5" t="s">
        <v>116</v>
      </c>
      <c r="AF180" s="3" t="s">
        <v>292</v>
      </c>
      <c r="AJ180" s="2"/>
      <c r="AK180" s="48">
        <f t="shared" si="17"/>
        <v>38322</v>
      </c>
      <c r="AL180" s="48" t="str">
        <f t="shared" si="18"/>
        <v>-</v>
      </c>
      <c r="AM180" s="3">
        <f t="shared" si="19"/>
        <v>0</v>
      </c>
      <c r="AN180" s="3">
        <f t="shared" si="20"/>
        <v>0</v>
      </c>
      <c r="AO180" s="3">
        <f t="shared" si="21"/>
        <v>0</v>
      </c>
    </row>
    <row r="181" spans="1:41" x14ac:dyDescent="0.2">
      <c r="A181" s="29" t="str">
        <f t="shared" si="15"/>
        <v>2006260 (Glasgow City)</v>
      </c>
      <c r="B181" s="52">
        <f t="shared" si="22"/>
        <v>2006</v>
      </c>
      <c r="C181" s="31" t="str">
        <f t="shared" si="23"/>
        <v>260 (Glasgow City)</v>
      </c>
      <c r="D181" s="32"/>
      <c r="E181" s="32"/>
      <c r="F181" s="31"/>
      <c r="G181" s="32"/>
      <c r="H181" s="32"/>
      <c r="I181" s="31"/>
      <c r="J181" s="32"/>
      <c r="K181" s="32"/>
      <c r="L181" s="31"/>
      <c r="M181" s="32"/>
      <c r="N181" s="32"/>
      <c r="O181" s="31"/>
      <c r="P181" s="32"/>
      <c r="Q181" s="32"/>
      <c r="R181" s="31"/>
      <c r="S181" s="32"/>
      <c r="T181" s="32"/>
      <c r="U181" s="31"/>
      <c r="V181" s="32"/>
      <c r="W181" s="32"/>
      <c r="X181" s="31"/>
      <c r="Y181" s="32"/>
      <c r="AA181" s="42"/>
      <c r="AD181" s="42"/>
      <c r="AF181" s="3" t="s">
        <v>292</v>
      </c>
      <c r="AJ181" s="30"/>
      <c r="AK181" s="48" t="str">
        <f t="shared" si="17"/>
        <v/>
      </c>
      <c r="AL181" s="48" t="str">
        <f t="shared" si="18"/>
        <v>RSL only</v>
      </c>
      <c r="AM181" s="3">
        <f t="shared" si="19"/>
        <v>0</v>
      </c>
      <c r="AN181" s="3">
        <f t="shared" si="20"/>
        <v>0</v>
      </c>
      <c r="AO181" s="3">
        <f t="shared" si="21"/>
        <v>0</v>
      </c>
    </row>
    <row r="182" spans="1:41" x14ac:dyDescent="0.2">
      <c r="A182" s="4" t="str">
        <f t="shared" si="15"/>
        <v>2006270 (Highland)</v>
      </c>
      <c r="B182" s="9">
        <f t="shared" si="22"/>
        <v>2006</v>
      </c>
      <c r="C182" s="25" t="str">
        <f t="shared" si="23"/>
        <v>270 (Highland)</v>
      </c>
      <c r="D182" s="22">
        <v>0</v>
      </c>
      <c r="E182" s="3">
        <v>7798</v>
      </c>
      <c r="F182" s="3">
        <v>1889</v>
      </c>
      <c r="G182" s="28">
        <v>9687</v>
      </c>
      <c r="H182" s="3">
        <v>952</v>
      </c>
      <c r="I182" s="3">
        <v>296</v>
      </c>
      <c r="J182" s="28">
        <v>1248</v>
      </c>
      <c r="K182" s="3">
        <v>155</v>
      </c>
      <c r="L182" s="3">
        <v>28</v>
      </c>
      <c r="M182" s="28">
        <v>183</v>
      </c>
      <c r="N182" s="3">
        <v>4397</v>
      </c>
      <c r="O182" s="3">
        <v>756</v>
      </c>
      <c r="P182" s="28">
        <v>5153</v>
      </c>
      <c r="Q182" s="3">
        <v>2210</v>
      </c>
      <c r="R182" s="3">
        <v>390</v>
      </c>
      <c r="S182" s="28">
        <v>2600</v>
      </c>
      <c r="T182" s="3">
        <v>8878</v>
      </c>
      <c r="U182" s="3">
        <v>1931</v>
      </c>
      <c r="V182" s="28">
        <v>10809</v>
      </c>
      <c r="W182" s="3">
        <v>262</v>
      </c>
      <c r="X182" s="3">
        <v>36</v>
      </c>
      <c r="Y182" s="28">
        <v>298</v>
      </c>
      <c r="Z182" s="3">
        <v>2</v>
      </c>
      <c r="AA182" s="42"/>
      <c r="AC182" s="3">
        <v>2</v>
      </c>
      <c r="AD182" s="42"/>
      <c r="AF182" s="3" t="s">
        <v>292</v>
      </c>
      <c r="AJ182" s="7"/>
      <c r="AK182" s="48" t="str">
        <f t="shared" si="17"/>
        <v>continuous</v>
      </c>
      <c r="AL182" s="48" t="str">
        <f t="shared" si="18"/>
        <v>-</v>
      </c>
      <c r="AM182" s="3">
        <f t="shared" si="19"/>
        <v>0</v>
      </c>
      <c r="AN182" s="3">
        <f t="shared" si="20"/>
        <v>0</v>
      </c>
      <c r="AO182" s="3">
        <f t="shared" si="21"/>
        <v>0</v>
      </c>
    </row>
    <row r="183" spans="1:41" x14ac:dyDescent="0.2">
      <c r="A183" s="4" t="str">
        <f t="shared" si="15"/>
        <v>2006280 (Inverclyde)</v>
      </c>
      <c r="B183" s="9">
        <f t="shared" si="22"/>
        <v>2006</v>
      </c>
      <c r="C183" s="25" t="str">
        <f t="shared" si="23"/>
        <v>280 (Inverclyde)</v>
      </c>
      <c r="D183" s="22">
        <v>0</v>
      </c>
      <c r="E183" s="3">
        <v>4215</v>
      </c>
      <c r="F183" s="3">
        <v>1807</v>
      </c>
      <c r="G183" s="28">
        <v>6022</v>
      </c>
      <c r="H183" s="3">
        <v>328</v>
      </c>
      <c r="I183" s="3">
        <v>141</v>
      </c>
      <c r="J183" s="28">
        <v>469</v>
      </c>
      <c r="K183" s="3">
        <v>18</v>
      </c>
      <c r="L183" s="3">
        <v>7</v>
      </c>
      <c r="M183" s="28">
        <v>25</v>
      </c>
      <c r="N183" s="3">
        <v>580</v>
      </c>
      <c r="O183" s="3">
        <v>248</v>
      </c>
      <c r="P183" s="28">
        <v>828</v>
      </c>
      <c r="Q183" s="3">
        <v>552</v>
      </c>
      <c r="R183" s="3">
        <v>237</v>
      </c>
      <c r="S183" s="28">
        <v>789</v>
      </c>
      <c r="T183" s="3">
        <v>3897</v>
      </c>
      <c r="U183" s="3">
        <v>1670</v>
      </c>
      <c r="V183" s="28">
        <v>5567</v>
      </c>
      <c r="W183" s="3">
        <v>207</v>
      </c>
      <c r="X183" s="3">
        <v>89</v>
      </c>
      <c r="Y183" s="28">
        <v>296</v>
      </c>
      <c r="Z183" s="3">
        <v>1</v>
      </c>
      <c r="AA183" s="42">
        <v>38749</v>
      </c>
      <c r="AB183" s="5" t="s">
        <v>107</v>
      </c>
      <c r="AC183" s="3">
        <v>1</v>
      </c>
      <c r="AD183" s="42">
        <v>38749</v>
      </c>
      <c r="AE183" s="5" t="s">
        <v>107</v>
      </c>
      <c r="AF183" s="3" t="s">
        <v>292</v>
      </c>
      <c r="AJ183" s="7"/>
      <c r="AK183" s="48">
        <f t="shared" si="17"/>
        <v>38749</v>
      </c>
      <c r="AL183" s="48" t="str">
        <f t="shared" si="18"/>
        <v>-</v>
      </c>
      <c r="AM183" s="3">
        <f t="shared" si="19"/>
        <v>0</v>
      </c>
      <c r="AN183" s="3">
        <f t="shared" si="20"/>
        <v>0</v>
      </c>
      <c r="AO183" s="3">
        <f t="shared" si="21"/>
        <v>0</v>
      </c>
    </row>
    <row r="184" spans="1:41" x14ac:dyDescent="0.2">
      <c r="A184" s="4" t="str">
        <f t="shared" si="15"/>
        <v>2006290 (Midlothian)</v>
      </c>
      <c r="B184" s="9">
        <f t="shared" si="22"/>
        <v>2006</v>
      </c>
      <c r="C184" s="25" t="str">
        <f t="shared" si="23"/>
        <v>290 (Midlothian)</v>
      </c>
      <c r="D184" s="22">
        <v>0</v>
      </c>
      <c r="E184" s="3">
        <v>1743</v>
      </c>
      <c r="F184" s="3">
        <v>1815</v>
      </c>
      <c r="G184" s="28">
        <v>3558</v>
      </c>
      <c r="H184" s="3">
        <v>188</v>
      </c>
      <c r="I184" s="3">
        <v>49</v>
      </c>
      <c r="J184" s="28">
        <v>237</v>
      </c>
      <c r="K184" s="3">
        <v>47</v>
      </c>
      <c r="L184" s="3">
        <v>8</v>
      </c>
      <c r="M184" s="28">
        <v>55</v>
      </c>
      <c r="N184" s="3">
        <v>695</v>
      </c>
      <c r="O184" s="3">
        <v>163</v>
      </c>
      <c r="P184" s="28">
        <v>858</v>
      </c>
      <c r="Q184" s="3">
        <v>800</v>
      </c>
      <c r="R184" s="3">
        <v>859</v>
      </c>
      <c r="S184" s="28">
        <v>1659</v>
      </c>
      <c r="T184" s="3">
        <v>1403</v>
      </c>
      <c r="U184" s="3">
        <v>1062</v>
      </c>
      <c r="V184" s="28">
        <v>2465</v>
      </c>
      <c r="W184" s="3">
        <v>0</v>
      </c>
      <c r="X184" s="3">
        <v>0</v>
      </c>
      <c r="Y184" s="28">
        <v>0</v>
      </c>
      <c r="Z184" s="3">
        <v>2</v>
      </c>
      <c r="AA184" s="42"/>
      <c r="AC184" s="3">
        <v>2</v>
      </c>
      <c r="AD184" s="42"/>
      <c r="AF184" s="3" t="s">
        <v>292</v>
      </c>
      <c r="AJ184" s="7"/>
      <c r="AK184" s="48" t="str">
        <f t="shared" si="17"/>
        <v>continuous</v>
      </c>
      <c r="AL184" s="48" t="str">
        <f t="shared" si="18"/>
        <v>-</v>
      </c>
      <c r="AM184" s="3">
        <f t="shared" si="19"/>
        <v>0</v>
      </c>
      <c r="AN184" s="3">
        <f t="shared" si="20"/>
        <v>0</v>
      </c>
      <c r="AO184" s="3">
        <f t="shared" si="21"/>
        <v>0</v>
      </c>
    </row>
    <row r="185" spans="1:41" x14ac:dyDescent="0.2">
      <c r="A185" s="4" t="str">
        <f t="shared" si="15"/>
        <v>2006300 (Moray)</v>
      </c>
      <c r="B185" s="9">
        <f t="shared" si="22"/>
        <v>2006</v>
      </c>
      <c r="C185" s="25" t="str">
        <f t="shared" si="23"/>
        <v>300 (Moray)</v>
      </c>
      <c r="D185" s="22">
        <v>0</v>
      </c>
      <c r="E185" s="3">
        <v>2282</v>
      </c>
      <c r="F185" s="3">
        <v>486</v>
      </c>
      <c r="G185" s="28">
        <v>2768</v>
      </c>
      <c r="H185" s="3">
        <v>302</v>
      </c>
      <c r="I185" s="3">
        <v>72</v>
      </c>
      <c r="J185" s="28">
        <v>374</v>
      </c>
      <c r="K185" s="3">
        <v>87</v>
      </c>
      <c r="L185" s="3">
        <v>7</v>
      </c>
      <c r="M185" s="28">
        <v>94</v>
      </c>
      <c r="N185" s="3">
        <v>1652</v>
      </c>
      <c r="O185" s="3">
        <v>259</v>
      </c>
      <c r="P185" s="28">
        <v>1911</v>
      </c>
      <c r="Q185" s="3">
        <v>946</v>
      </c>
      <c r="R185" s="3">
        <v>122</v>
      </c>
      <c r="S185" s="28">
        <v>1068</v>
      </c>
      <c r="T185" s="3">
        <v>2599</v>
      </c>
      <c r="U185" s="3">
        <v>544</v>
      </c>
      <c r="V185" s="28">
        <v>3143</v>
      </c>
      <c r="W185" s="3">
        <v>29</v>
      </c>
      <c r="X185" s="3">
        <v>14</v>
      </c>
      <c r="Y185" s="28">
        <v>43</v>
      </c>
      <c r="Z185" s="3">
        <v>2</v>
      </c>
      <c r="AA185" s="42"/>
      <c r="AC185" s="3">
        <v>2</v>
      </c>
      <c r="AD185" s="42"/>
      <c r="AF185" s="3" t="s">
        <v>292</v>
      </c>
      <c r="AJ185" s="7"/>
      <c r="AK185" s="48" t="str">
        <f t="shared" si="17"/>
        <v>continuous</v>
      </c>
      <c r="AL185" s="48" t="str">
        <f t="shared" si="18"/>
        <v>-</v>
      </c>
      <c r="AM185" s="3">
        <f t="shared" si="19"/>
        <v>0</v>
      </c>
      <c r="AN185" s="3">
        <f t="shared" si="20"/>
        <v>0</v>
      </c>
      <c r="AO185" s="3">
        <f t="shared" si="21"/>
        <v>0</v>
      </c>
    </row>
    <row r="186" spans="1:41" x14ac:dyDescent="0.2">
      <c r="A186" s="4" t="str">
        <f t="shared" si="15"/>
        <v>2006310 (North Ayrshire)</v>
      </c>
      <c r="B186" s="9">
        <f t="shared" si="22"/>
        <v>2006</v>
      </c>
      <c r="C186" s="25" t="str">
        <f t="shared" si="23"/>
        <v>310 (North Ayrshire)</v>
      </c>
      <c r="D186" s="22">
        <v>0</v>
      </c>
      <c r="E186" s="3">
        <v>4377</v>
      </c>
      <c r="F186" s="3">
        <v>1370</v>
      </c>
      <c r="G186" s="28">
        <v>5747</v>
      </c>
      <c r="H186" s="3">
        <v>914</v>
      </c>
      <c r="I186" s="3">
        <v>164</v>
      </c>
      <c r="J186" s="28">
        <v>1078</v>
      </c>
      <c r="K186" s="3">
        <v>79</v>
      </c>
      <c r="L186" s="3">
        <v>10</v>
      </c>
      <c r="M186" s="28">
        <v>89</v>
      </c>
      <c r="N186" s="3">
        <v>2987</v>
      </c>
      <c r="O186" s="3">
        <v>579</v>
      </c>
      <c r="P186" s="28">
        <v>3566</v>
      </c>
      <c r="Q186" s="3">
        <v>2382</v>
      </c>
      <c r="R186" s="3">
        <v>514</v>
      </c>
      <c r="S186" s="28">
        <v>2896</v>
      </c>
      <c r="T186" s="3">
        <v>3989</v>
      </c>
      <c r="U186" s="3">
        <v>1261</v>
      </c>
      <c r="V186" s="28">
        <v>5250</v>
      </c>
      <c r="W186" s="3">
        <v>25</v>
      </c>
      <c r="X186" s="3">
        <v>15</v>
      </c>
      <c r="Y186" s="28">
        <v>40</v>
      </c>
      <c r="Z186" s="3">
        <v>2</v>
      </c>
      <c r="AA186" s="42"/>
      <c r="AC186" s="3">
        <v>2</v>
      </c>
      <c r="AD186" s="42"/>
      <c r="AF186" s="3" t="s">
        <v>292</v>
      </c>
      <c r="AJ186" s="7"/>
      <c r="AK186" s="48" t="str">
        <f t="shared" si="17"/>
        <v>continuous</v>
      </c>
      <c r="AL186" s="48" t="str">
        <f t="shared" si="18"/>
        <v>-</v>
      </c>
      <c r="AM186" s="3">
        <f t="shared" si="19"/>
        <v>0</v>
      </c>
      <c r="AN186" s="3">
        <f t="shared" si="20"/>
        <v>0</v>
      </c>
      <c r="AO186" s="3">
        <f t="shared" si="21"/>
        <v>0</v>
      </c>
    </row>
    <row r="187" spans="1:41" x14ac:dyDescent="0.2">
      <c r="A187" s="4" t="str">
        <f t="shared" si="15"/>
        <v>2006320 (North Lanarkshire)</v>
      </c>
      <c r="B187" s="9">
        <f t="shared" si="22"/>
        <v>2006</v>
      </c>
      <c r="C187" s="25" t="str">
        <f t="shared" si="23"/>
        <v>320 (North Lanarkshire)</v>
      </c>
      <c r="D187" s="22">
        <v>0</v>
      </c>
      <c r="E187" s="3">
        <v>11576</v>
      </c>
      <c r="F187" s="3">
        <v>7644</v>
      </c>
      <c r="G187" s="28">
        <v>19220</v>
      </c>
      <c r="H187" s="3">
        <v>2692</v>
      </c>
      <c r="I187" s="3">
        <v>780</v>
      </c>
      <c r="J187" s="28">
        <v>3472</v>
      </c>
      <c r="K187" s="3">
        <v>25</v>
      </c>
      <c r="L187" s="3">
        <v>171</v>
      </c>
      <c r="M187" s="28">
        <v>196</v>
      </c>
      <c r="N187" s="3">
        <v>7213</v>
      </c>
      <c r="O187" s="3">
        <v>2314</v>
      </c>
      <c r="P187" s="28">
        <v>9527</v>
      </c>
      <c r="Q187" s="3">
        <v>2568</v>
      </c>
      <c r="R187" s="3">
        <v>1207</v>
      </c>
      <c r="S187" s="28">
        <v>3775</v>
      </c>
      <c r="T187" s="3">
        <v>12774</v>
      </c>
      <c r="U187" s="3">
        <v>8530</v>
      </c>
      <c r="V187" s="28">
        <v>21304</v>
      </c>
      <c r="W187" s="3">
        <v>63</v>
      </c>
      <c r="X187" s="3">
        <v>80</v>
      </c>
      <c r="Y187" s="28">
        <v>143</v>
      </c>
      <c r="Z187" s="3">
        <v>1</v>
      </c>
      <c r="AA187" s="42">
        <v>38777</v>
      </c>
      <c r="AB187" s="5" t="s">
        <v>101</v>
      </c>
      <c r="AC187" s="3">
        <v>1</v>
      </c>
      <c r="AD187" s="42">
        <v>38777</v>
      </c>
      <c r="AE187" s="5" t="s">
        <v>101</v>
      </c>
      <c r="AF187" s="3" t="s">
        <v>292</v>
      </c>
      <c r="AJ187" s="7"/>
      <c r="AK187" s="48">
        <f t="shared" si="17"/>
        <v>38777</v>
      </c>
      <c r="AL187" s="48" t="str">
        <f t="shared" si="18"/>
        <v>-</v>
      </c>
      <c r="AM187" s="3">
        <f t="shared" si="19"/>
        <v>-730</v>
      </c>
      <c r="AN187" s="3">
        <f t="shared" si="20"/>
        <v>730</v>
      </c>
      <c r="AO187" s="3">
        <f t="shared" si="21"/>
        <v>0</v>
      </c>
    </row>
    <row r="188" spans="1:41" x14ac:dyDescent="0.2">
      <c r="A188" s="4" t="str">
        <f t="shared" si="15"/>
        <v>2006330 (Orkney)</v>
      </c>
      <c r="B188" s="9">
        <f t="shared" si="22"/>
        <v>2006</v>
      </c>
      <c r="C188" s="25" t="str">
        <f t="shared" si="23"/>
        <v>330 (Orkney)</v>
      </c>
      <c r="D188" s="22">
        <v>0</v>
      </c>
      <c r="G188" s="28">
        <v>495</v>
      </c>
      <c r="J188" s="28">
        <v>46</v>
      </c>
      <c r="M188" s="28">
        <v>31</v>
      </c>
      <c r="P188" s="28">
        <v>326</v>
      </c>
      <c r="S188" s="28">
        <v>33</v>
      </c>
      <c r="V188" s="28">
        <v>711</v>
      </c>
      <c r="Y188" s="28">
        <v>3</v>
      </c>
      <c r="Z188" s="3">
        <v>1</v>
      </c>
      <c r="AA188" s="42">
        <v>38353</v>
      </c>
      <c r="AB188" s="5" t="s">
        <v>101</v>
      </c>
      <c r="AD188" s="42"/>
      <c r="AF188" s="3" t="s">
        <v>292</v>
      </c>
      <c r="AJ188" s="7"/>
      <c r="AK188" s="48">
        <f t="shared" si="17"/>
        <v>38353</v>
      </c>
      <c r="AL188" s="48" t="str">
        <f t="shared" si="18"/>
        <v>-</v>
      </c>
      <c r="AM188" s="3">
        <f t="shared" si="19"/>
        <v>0</v>
      </c>
      <c r="AN188" s="3">
        <f t="shared" si="20"/>
        <v>0</v>
      </c>
      <c r="AO188" s="3">
        <f t="shared" si="21"/>
        <v>0</v>
      </c>
    </row>
    <row r="189" spans="1:41" x14ac:dyDescent="0.2">
      <c r="A189" s="4" t="str">
        <f t="shared" si="15"/>
        <v>2006340 (Perth &amp; Kinross)</v>
      </c>
      <c r="B189" s="9">
        <f t="shared" si="22"/>
        <v>2006</v>
      </c>
      <c r="C189" s="25" t="str">
        <f t="shared" si="23"/>
        <v>340 (Perth &amp; Kinross)</v>
      </c>
      <c r="D189" s="22">
        <v>1</v>
      </c>
      <c r="E189" s="3">
        <v>3686</v>
      </c>
      <c r="F189" s="3">
        <v>753</v>
      </c>
      <c r="G189" s="28">
        <v>4439</v>
      </c>
      <c r="H189" s="3">
        <v>442</v>
      </c>
      <c r="I189" s="3">
        <v>136</v>
      </c>
      <c r="J189" s="28">
        <v>578</v>
      </c>
      <c r="K189" s="3">
        <v>74</v>
      </c>
      <c r="L189" s="3">
        <v>6</v>
      </c>
      <c r="M189" s="28">
        <v>80</v>
      </c>
      <c r="N189" s="3">
        <v>2675</v>
      </c>
      <c r="O189" s="3">
        <v>383</v>
      </c>
      <c r="P189" s="28">
        <v>3058</v>
      </c>
      <c r="Q189" s="3">
        <v>1201</v>
      </c>
      <c r="R189" s="3">
        <v>92</v>
      </c>
      <c r="S189" s="28">
        <v>1293</v>
      </c>
      <c r="T189" s="3">
        <v>4644</v>
      </c>
      <c r="U189" s="3">
        <v>902</v>
      </c>
      <c r="V189" s="28">
        <v>5546</v>
      </c>
      <c r="W189" s="3">
        <v>301</v>
      </c>
      <c r="X189" s="3">
        <v>76</v>
      </c>
      <c r="Y189" s="28">
        <v>377</v>
      </c>
      <c r="Z189" s="3">
        <v>2</v>
      </c>
      <c r="AA189" s="42"/>
      <c r="AC189" s="3">
        <v>2</v>
      </c>
      <c r="AD189" s="42"/>
      <c r="AF189" s="3" t="s">
        <v>292</v>
      </c>
      <c r="AJ189" s="65"/>
      <c r="AK189" s="48" t="str">
        <f t="shared" si="17"/>
        <v>continuous</v>
      </c>
      <c r="AL189" s="48" t="str">
        <f t="shared" si="18"/>
        <v>CHR operated</v>
      </c>
      <c r="AM189" s="3">
        <f t="shared" si="19"/>
        <v>0</v>
      </c>
      <c r="AN189" s="3">
        <f t="shared" si="20"/>
        <v>0</v>
      </c>
      <c r="AO189" s="3">
        <f t="shared" si="21"/>
        <v>0</v>
      </c>
    </row>
    <row r="190" spans="1:41" x14ac:dyDescent="0.2">
      <c r="A190" s="4" t="str">
        <f t="shared" si="15"/>
        <v>2006350 (Renfrewshire)</v>
      </c>
      <c r="B190" s="9">
        <f t="shared" si="22"/>
        <v>2006</v>
      </c>
      <c r="C190" s="25" t="str">
        <f t="shared" si="23"/>
        <v>350 (Renfrewshire)</v>
      </c>
      <c r="D190" s="22">
        <v>1</v>
      </c>
      <c r="E190" s="3">
        <v>2820</v>
      </c>
      <c r="F190" s="3">
        <v>6719</v>
      </c>
      <c r="G190" s="28">
        <v>9539</v>
      </c>
      <c r="H190" s="3">
        <v>868</v>
      </c>
      <c r="I190" s="3">
        <v>513</v>
      </c>
      <c r="J190" s="28">
        <v>1381</v>
      </c>
      <c r="K190" s="3">
        <v>0</v>
      </c>
      <c r="L190" s="3">
        <v>0</v>
      </c>
      <c r="M190" s="28">
        <v>0</v>
      </c>
      <c r="N190" s="3">
        <v>3688</v>
      </c>
      <c r="O190" s="3">
        <v>981</v>
      </c>
      <c r="P190" s="28">
        <v>4669</v>
      </c>
      <c r="Q190" s="3">
        <v>3402</v>
      </c>
      <c r="R190" s="3">
        <v>1330</v>
      </c>
      <c r="S190" s="28">
        <v>4732</v>
      </c>
      <c r="T190" s="3">
        <v>2238</v>
      </c>
      <c r="U190" s="3">
        <v>5857</v>
      </c>
      <c r="V190" s="28">
        <v>8095</v>
      </c>
      <c r="W190" s="3">
        <v>1354</v>
      </c>
      <c r="X190" s="3">
        <v>285</v>
      </c>
      <c r="Y190" s="28">
        <v>1639</v>
      </c>
      <c r="Z190" s="3">
        <v>2</v>
      </c>
      <c r="AA190" s="42"/>
      <c r="AC190" s="3">
        <v>2</v>
      </c>
      <c r="AD190" s="42"/>
      <c r="AF190" s="3" t="s">
        <v>292</v>
      </c>
      <c r="AJ190" s="7"/>
      <c r="AK190" s="48" t="str">
        <f t="shared" si="17"/>
        <v>continuous</v>
      </c>
      <c r="AL190" s="48" t="str">
        <f t="shared" si="18"/>
        <v>CHR operated</v>
      </c>
      <c r="AM190" s="3">
        <f t="shared" si="19"/>
        <v>0</v>
      </c>
      <c r="AN190" s="3">
        <f t="shared" si="20"/>
        <v>0</v>
      </c>
      <c r="AO190" s="3">
        <f t="shared" si="21"/>
        <v>0</v>
      </c>
    </row>
    <row r="191" spans="1:41" x14ac:dyDescent="0.2">
      <c r="A191" s="29" t="str">
        <f t="shared" si="15"/>
        <v>2006355 (Scottish Borders)</v>
      </c>
      <c r="B191" s="52">
        <f t="shared" si="22"/>
        <v>2006</v>
      </c>
      <c r="C191" s="31" t="str">
        <f t="shared" si="23"/>
        <v>355 (Scottish Borders)</v>
      </c>
      <c r="D191" s="32"/>
      <c r="E191" s="32"/>
      <c r="F191" s="31"/>
      <c r="G191" s="32"/>
      <c r="H191" s="32"/>
      <c r="I191" s="31"/>
      <c r="J191" s="32"/>
      <c r="K191" s="32"/>
      <c r="L191" s="31"/>
      <c r="M191" s="32"/>
      <c r="N191" s="32"/>
      <c r="O191" s="31"/>
      <c r="P191" s="32"/>
      <c r="Q191" s="32"/>
      <c r="R191" s="31"/>
      <c r="S191" s="32"/>
      <c r="T191" s="32"/>
      <c r="U191" s="31"/>
      <c r="V191" s="32"/>
      <c r="W191" s="32"/>
      <c r="X191" s="31"/>
      <c r="Y191" s="32"/>
      <c r="AA191" s="42"/>
      <c r="AD191" s="42"/>
      <c r="AF191" s="3" t="s">
        <v>292</v>
      </c>
      <c r="AJ191" s="30"/>
      <c r="AK191" s="48" t="str">
        <f t="shared" si="17"/>
        <v/>
      </c>
      <c r="AL191" s="48" t="str">
        <f t="shared" si="18"/>
        <v>RSL only</v>
      </c>
      <c r="AM191" s="3">
        <f t="shared" si="19"/>
        <v>0</v>
      </c>
      <c r="AN191" s="3">
        <f t="shared" si="20"/>
        <v>0</v>
      </c>
      <c r="AO191" s="3">
        <f t="shared" si="21"/>
        <v>0</v>
      </c>
    </row>
    <row r="192" spans="1:41" x14ac:dyDescent="0.2">
      <c r="A192" s="4" t="str">
        <f t="shared" si="15"/>
        <v>2006360 (Shetland)</v>
      </c>
      <c r="B192" s="9">
        <f t="shared" si="22"/>
        <v>2006</v>
      </c>
      <c r="C192" s="25" t="str">
        <f t="shared" si="23"/>
        <v>360 (Shetland)</v>
      </c>
      <c r="D192" s="22">
        <v>1</v>
      </c>
      <c r="G192" s="28">
        <v>782</v>
      </c>
      <c r="J192" s="28">
        <v>176</v>
      </c>
      <c r="M192" s="28">
        <v>11</v>
      </c>
      <c r="P192" s="28">
        <v>656</v>
      </c>
      <c r="S192" s="28">
        <v>96</v>
      </c>
      <c r="V192" s="28">
        <v>1155</v>
      </c>
      <c r="Y192" s="28">
        <v>39</v>
      </c>
      <c r="Z192" s="3">
        <v>2</v>
      </c>
      <c r="AA192" s="42"/>
      <c r="AC192" s="3">
        <v>2</v>
      </c>
      <c r="AD192" s="42"/>
      <c r="AF192" s="3" t="s">
        <v>292</v>
      </c>
      <c r="AJ192" s="7"/>
      <c r="AK192" s="48" t="str">
        <f t="shared" si="17"/>
        <v>continuous</v>
      </c>
      <c r="AL192" s="48" t="str">
        <f t="shared" si="18"/>
        <v>CHR operated</v>
      </c>
      <c r="AM192" s="3">
        <f t="shared" si="19"/>
        <v>0</v>
      </c>
      <c r="AN192" s="3">
        <f t="shared" si="20"/>
        <v>0</v>
      </c>
      <c r="AO192" s="3">
        <f t="shared" si="21"/>
        <v>0</v>
      </c>
    </row>
    <row r="193" spans="1:140" x14ac:dyDescent="0.2">
      <c r="A193" s="4" t="str">
        <f t="shared" si="15"/>
        <v>2006370 (South Ayrshire)</v>
      </c>
      <c r="B193" s="9">
        <f t="shared" si="22"/>
        <v>2006</v>
      </c>
      <c r="C193" s="25" t="str">
        <f t="shared" si="23"/>
        <v>370 (South Ayrshire)</v>
      </c>
      <c r="D193" s="22">
        <v>0</v>
      </c>
      <c r="E193" s="3">
        <v>2938</v>
      </c>
      <c r="F193" s="3">
        <v>1368</v>
      </c>
      <c r="G193" s="28">
        <v>4306</v>
      </c>
      <c r="H193" s="3">
        <v>324</v>
      </c>
      <c r="I193" s="3">
        <v>128</v>
      </c>
      <c r="J193" s="28">
        <v>452</v>
      </c>
      <c r="K193" s="3">
        <v>16</v>
      </c>
      <c r="L193" s="3">
        <v>3</v>
      </c>
      <c r="M193" s="28">
        <v>19</v>
      </c>
      <c r="N193" s="3">
        <v>1571</v>
      </c>
      <c r="O193" s="3">
        <v>352</v>
      </c>
      <c r="P193" s="28">
        <v>1923</v>
      </c>
      <c r="Q193" s="3">
        <v>1027</v>
      </c>
      <c r="R193" s="3">
        <v>245</v>
      </c>
      <c r="S193" s="28">
        <v>1272</v>
      </c>
      <c r="T193" s="3">
        <v>3142</v>
      </c>
      <c r="U193" s="3">
        <v>1344</v>
      </c>
      <c r="V193" s="28">
        <v>4486</v>
      </c>
      <c r="W193" s="3">
        <v>118</v>
      </c>
      <c r="X193" s="3">
        <v>33</v>
      </c>
      <c r="Y193" s="28">
        <v>151</v>
      </c>
      <c r="Z193" s="3">
        <v>2</v>
      </c>
      <c r="AA193" s="42"/>
      <c r="AC193" s="3">
        <v>2</v>
      </c>
      <c r="AD193" s="42"/>
      <c r="AF193" s="3" t="s">
        <v>292</v>
      </c>
      <c r="AJ193" s="7"/>
      <c r="AK193" s="48" t="str">
        <f t="shared" si="17"/>
        <v>continuous</v>
      </c>
      <c r="AL193" s="48" t="str">
        <f t="shared" si="18"/>
        <v>-</v>
      </c>
      <c r="AM193" s="3">
        <f t="shared" si="19"/>
        <v>0</v>
      </c>
      <c r="AN193" s="3">
        <f t="shared" si="20"/>
        <v>0</v>
      </c>
      <c r="AO193" s="3">
        <f t="shared" si="21"/>
        <v>0</v>
      </c>
    </row>
    <row r="194" spans="1:140" x14ac:dyDescent="0.2">
      <c r="A194" s="4" t="str">
        <f t="shared" si="15"/>
        <v>2006380 (South Lanarkshire)</v>
      </c>
      <c r="B194" s="9">
        <f t="shared" si="22"/>
        <v>2006</v>
      </c>
      <c r="C194" s="25" t="str">
        <f t="shared" si="23"/>
        <v>380 (South Lanarkshire)</v>
      </c>
      <c r="D194" s="22">
        <v>0</v>
      </c>
      <c r="E194" s="3">
        <v>12460</v>
      </c>
      <c r="F194" s="3">
        <v>3963</v>
      </c>
      <c r="G194" s="28">
        <v>16423</v>
      </c>
      <c r="H194" s="3">
        <v>1668</v>
      </c>
      <c r="I194" s="3">
        <v>590</v>
      </c>
      <c r="J194" s="28">
        <v>2258</v>
      </c>
      <c r="K194" s="3">
        <v>53</v>
      </c>
      <c r="L194" s="3">
        <v>9</v>
      </c>
      <c r="M194" s="28">
        <v>62</v>
      </c>
      <c r="N194" s="3">
        <v>6194</v>
      </c>
      <c r="O194" s="3">
        <v>1291</v>
      </c>
      <c r="P194" s="28">
        <v>7485</v>
      </c>
      <c r="Q194" s="3">
        <v>4435</v>
      </c>
      <c r="R194" s="3">
        <v>1092</v>
      </c>
      <c r="S194" s="28">
        <v>5527</v>
      </c>
      <c r="T194" s="3">
        <v>12498</v>
      </c>
      <c r="U194" s="3">
        <v>3563</v>
      </c>
      <c r="V194" s="28">
        <v>16598</v>
      </c>
      <c r="W194" s="3">
        <v>542</v>
      </c>
      <c r="X194" s="3">
        <v>265</v>
      </c>
      <c r="Y194" s="28">
        <v>807</v>
      </c>
      <c r="Z194" s="3">
        <v>2</v>
      </c>
      <c r="AA194" s="42"/>
      <c r="AC194" s="3">
        <v>2</v>
      </c>
      <c r="AD194" s="42"/>
      <c r="AF194" s="3" t="s">
        <v>292</v>
      </c>
      <c r="AJ194" s="2" t="s">
        <v>79</v>
      </c>
      <c r="AK194" s="48" t="str">
        <f t="shared" si="17"/>
        <v>continuous</v>
      </c>
      <c r="AL194" s="48" t="str">
        <f t="shared" si="18"/>
        <v>-</v>
      </c>
      <c r="AM194" s="3">
        <f t="shared" si="19"/>
        <v>0</v>
      </c>
      <c r="AN194" s="3">
        <f t="shared" si="20"/>
        <v>0</v>
      </c>
      <c r="AO194" s="3">
        <f t="shared" si="21"/>
        <v>537</v>
      </c>
    </row>
    <row r="195" spans="1:140" x14ac:dyDescent="0.2">
      <c r="A195" s="4" t="str">
        <f t="shared" si="15"/>
        <v>2006390 (Stirling)</v>
      </c>
      <c r="B195" s="9">
        <f t="shared" si="22"/>
        <v>2006</v>
      </c>
      <c r="C195" s="25" t="str">
        <f t="shared" si="23"/>
        <v>390 (Stirling)</v>
      </c>
      <c r="D195" s="22">
        <v>0</v>
      </c>
      <c r="E195" s="3">
        <v>2065</v>
      </c>
      <c r="F195" s="3">
        <v>789</v>
      </c>
      <c r="G195" s="28">
        <v>2854</v>
      </c>
      <c r="H195" s="3">
        <v>302</v>
      </c>
      <c r="I195" s="3">
        <v>139</v>
      </c>
      <c r="J195" s="28">
        <v>441</v>
      </c>
      <c r="K195" s="3">
        <v>12</v>
      </c>
      <c r="L195" s="3">
        <v>16</v>
      </c>
      <c r="M195" s="28">
        <v>28</v>
      </c>
      <c r="N195" s="3">
        <v>1580</v>
      </c>
      <c r="O195" s="3">
        <v>419</v>
      </c>
      <c r="P195" s="28">
        <v>1999</v>
      </c>
      <c r="Q195" s="3">
        <v>766</v>
      </c>
      <c r="R195" s="3">
        <v>20</v>
      </c>
      <c r="S195" s="28">
        <v>786</v>
      </c>
      <c r="T195" s="3">
        <v>2565</v>
      </c>
      <c r="U195" s="3">
        <v>1033</v>
      </c>
      <c r="V195" s="28">
        <v>3598</v>
      </c>
      <c r="W195" s="3">
        <v>1153</v>
      </c>
      <c r="X195" s="3">
        <v>195</v>
      </c>
      <c r="Y195" s="28">
        <v>1348</v>
      </c>
      <c r="Z195" s="3">
        <v>2</v>
      </c>
      <c r="AA195" s="42"/>
      <c r="AC195" s="3">
        <v>2</v>
      </c>
      <c r="AD195" s="42"/>
      <c r="AF195" s="3" t="s">
        <v>292</v>
      </c>
      <c r="AJ195" s="2"/>
      <c r="AK195" s="48" t="str">
        <f t="shared" si="17"/>
        <v>continuous</v>
      </c>
      <c r="AL195" s="48" t="str">
        <f t="shared" si="18"/>
        <v>-</v>
      </c>
      <c r="AM195" s="3">
        <f t="shared" si="19"/>
        <v>0</v>
      </c>
      <c r="AN195" s="3">
        <f t="shared" si="20"/>
        <v>0</v>
      </c>
      <c r="AO195" s="3">
        <f t="shared" si="21"/>
        <v>0</v>
      </c>
    </row>
    <row r="196" spans="1:140" x14ac:dyDescent="0.2">
      <c r="A196" s="4" t="str">
        <f t="shared" si="15"/>
        <v>2006395 (West Dunbartonshire)</v>
      </c>
      <c r="B196" s="9">
        <f t="shared" si="22"/>
        <v>2006</v>
      </c>
      <c r="C196" s="25" t="str">
        <f t="shared" si="23"/>
        <v>395 (West Dunbartonshire)</v>
      </c>
      <c r="D196" s="22">
        <v>0</v>
      </c>
      <c r="E196" s="3">
        <v>4218</v>
      </c>
      <c r="F196" s="3">
        <v>1790</v>
      </c>
      <c r="G196" s="28">
        <v>6008</v>
      </c>
      <c r="H196" s="3">
        <v>734</v>
      </c>
      <c r="I196" s="3">
        <v>259</v>
      </c>
      <c r="J196" s="28">
        <v>993</v>
      </c>
      <c r="K196" s="3">
        <v>43</v>
      </c>
      <c r="L196" s="3">
        <v>8</v>
      </c>
      <c r="M196" s="28">
        <v>51</v>
      </c>
      <c r="N196" s="3">
        <v>2456</v>
      </c>
      <c r="O196" s="3">
        <v>622</v>
      </c>
      <c r="P196" s="28">
        <v>3078</v>
      </c>
      <c r="Q196" s="3">
        <v>883</v>
      </c>
      <c r="R196" s="3">
        <v>360</v>
      </c>
      <c r="S196" s="28">
        <v>1243</v>
      </c>
      <c r="T196" s="3">
        <v>5014</v>
      </c>
      <c r="U196" s="3">
        <v>1785</v>
      </c>
      <c r="V196" s="28">
        <v>6799</v>
      </c>
      <c r="W196" s="3">
        <v>962</v>
      </c>
      <c r="X196" s="3">
        <v>250</v>
      </c>
      <c r="Y196" s="28">
        <v>1212</v>
      </c>
      <c r="Z196" s="3">
        <v>1</v>
      </c>
      <c r="AA196" s="42"/>
      <c r="AB196" s="5" t="s">
        <v>101</v>
      </c>
      <c r="AC196" s="3">
        <v>1</v>
      </c>
      <c r="AD196" s="42"/>
      <c r="AE196" s="5" t="s">
        <v>101</v>
      </c>
      <c r="AF196" s="3" t="s">
        <v>292</v>
      </c>
      <c r="AJ196" s="2"/>
      <c r="AK196" s="48">
        <f t="shared" si="17"/>
        <v>0</v>
      </c>
      <c r="AL196" s="48" t="str">
        <f t="shared" si="18"/>
        <v>-</v>
      </c>
      <c r="AM196" s="3">
        <f t="shared" si="19"/>
        <v>0</v>
      </c>
      <c r="AN196" s="3">
        <f t="shared" si="20"/>
        <v>0</v>
      </c>
      <c r="AO196" s="3">
        <f t="shared" si="21"/>
        <v>0</v>
      </c>
    </row>
    <row r="197" spans="1:140" x14ac:dyDescent="0.2">
      <c r="A197" s="4" t="str">
        <f t="shared" si="15"/>
        <v>2006400 (West Lothian)</v>
      </c>
      <c r="B197" s="9">
        <f t="shared" si="22"/>
        <v>2006</v>
      </c>
      <c r="C197" s="25" t="str">
        <f t="shared" si="23"/>
        <v>400 (West Lothian)</v>
      </c>
      <c r="D197" s="22">
        <v>0</v>
      </c>
      <c r="E197" s="3">
        <v>8420</v>
      </c>
      <c r="F197" s="3">
        <v>1699</v>
      </c>
      <c r="G197" s="28">
        <v>10119</v>
      </c>
      <c r="H197" s="3">
        <v>746</v>
      </c>
      <c r="I197" s="3">
        <v>104</v>
      </c>
      <c r="J197" s="28">
        <v>850</v>
      </c>
      <c r="M197" s="28">
        <v>154</v>
      </c>
      <c r="N197" s="3">
        <v>4069</v>
      </c>
      <c r="O197" s="3">
        <v>521</v>
      </c>
      <c r="P197" s="28">
        <v>4590</v>
      </c>
      <c r="Q197" s="3">
        <v>3989</v>
      </c>
      <c r="R197" s="3">
        <v>614</v>
      </c>
      <c r="S197" s="28">
        <v>4603</v>
      </c>
      <c r="T197" s="3">
        <v>7754</v>
      </c>
      <c r="U197" s="3">
        <v>1502</v>
      </c>
      <c r="V197" s="28">
        <v>9102</v>
      </c>
      <c r="W197" s="3">
        <v>0</v>
      </c>
      <c r="X197" s="3">
        <v>0</v>
      </c>
      <c r="Y197" s="28">
        <v>0</v>
      </c>
      <c r="Z197" s="3">
        <v>2</v>
      </c>
      <c r="AA197" s="42"/>
      <c r="AC197" s="3">
        <v>2</v>
      </c>
      <c r="AD197" s="42"/>
      <c r="AF197" s="3" t="s">
        <v>292</v>
      </c>
      <c r="AJ197" s="2"/>
      <c r="AK197" s="48" t="str">
        <f t="shared" si="17"/>
        <v>continuous</v>
      </c>
      <c r="AL197" s="48" t="str">
        <f t="shared" si="18"/>
        <v>-</v>
      </c>
      <c r="AM197" s="3">
        <f t="shared" si="19"/>
        <v>0</v>
      </c>
      <c r="AN197" s="3">
        <f t="shared" si="20"/>
        <v>0</v>
      </c>
      <c r="AO197" s="3">
        <f t="shared" si="21"/>
        <v>0</v>
      </c>
    </row>
    <row r="198" spans="1:140" x14ac:dyDescent="0.2">
      <c r="A198" s="4" t="str">
        <f t="shared" ref="A198:A229" si="24">B198&amp;C198</f>
        <v>2007100 (Aberdeen City)</v>
      </c>
      <c r="B198" s="9">
        <f t="shared" ref="B198:B262" si="25">B166+1</f>
        <v>2007</v>
      </c>
      <c r="C198" s="25" t="str">
        <f t="shared" si="23"/>
        <v>100 (Aberdeen City)</v>
      </c>
      <c r="D198" s="22">
        <v>1</v>
      </c>
      <c r="E198" s="3">
        <v>6808</v>
      </c>
      <c r="F198" s="3">
        <v>5370</v>
      </c>
      <c r="G198" s="28">
        <v>12178</v>
      </c>
      <c r="H198" s="3">
        <v>2522</v>
      </c>
      <c r="I198" s="3">
        <v>811</v>
      </c>
      <c r="J198" s="28">
        <v>3333</v>
      </c>
      <c r="M198" s="28"/>
      <c r="N198" s="3">
        <v>7160</v>
      </c>
      <c r="O198" s="3">
        <v>1744</v>
      </c>
      <c r="P198" s="28">
        <v>8904</v>
      </c>
      <c r="Q198" s="3">
        <v>5770</v>
      </c>
      <c r="R198" s="3">
        <v>1692</v>
      </c>
      <c r="S198" s="28">
        <v>7462</v>
      </c>
      <c r="T198" s="3">
        <v>5676</v>
      </c>
      <c r="U198" s="3">
        <v>4611</v>
      </c>
      <c r="V198" s="28">
        <v>10287</v>
      </c>
      <c r="W198" s="3">
        <v>442</v>
      </c>
      <c r="X198" s="3">
        <v>261</v>
      </c>
      <c r="Y198" s="28">
        <v>703</v>
      </c>
      <c r="Z198" s="3">
        <v>2</v>
      </c>
      <c r="AA198" s="42"/>
      <c r="AC198" s="3">
        <v>2</v>
      </c>
      <c r="AD198" s="42"/>
      <c r="AF198" s="3" t="s">
        <v>292</v>
      </c>
      <c r="AJ198" s="7"/>
      <c r="AK198" s="48" t="str">
        <f t="shared" ref="AK198:AK222" si="26">IF(AND(Z198=2,AC198=2),"continuous",IF(AND(Z198=1,AC198=1),AA198,IF(AA198&lt;&gt;AD198,MAX(AA198,AD198),"")))</f>
        <v>continuous</v>
      </c>
      <c r="AL198" s="48" t="str">
        <f t="shared" si="18"/>
        <v>CHR operated</v>
      </c>
      <c r="AM198" s="3">
        <f t="shared" si="19"/>
        <v>0</v>
      </c>
      <c r="AN198" s="3">
        <f t="shared" si="20"/>
        <v>0</v>
      </c>
      <c r="AO198" s="3">
        <f t="shared" si="21"/>
        <v>0</v>
      </c>
    </row>
    <row r="199" spans="1:140" x14ac:dyDescent="0.2">
      <c r="A199" s="4" t="str">
        <f t="shared" si="24"/>
        <v>2007110 (Aberdeenshire)</v>
      </c>
      <c r="B199" s="9">
        <f t="shared" si="25"/>
        <v>2007</v>
      </c>
      <c r="C199" s="25" t="str">
        <f t="shared" si="23"/>
        <v>110 (Aberdeenshire)</v>
      </c>
      <c r="D199" s="22">
        <v>0</v>
      </c>
      <c r="E199" s="3">
        <v>3297</v>
      </c>
      <c r="F199" s="3">
        <v>874</v>
      </c>
      <c r="G199" s="28">
        <v>4171</v>
      </c>
      <c r="H199" s="3">
        <v>887</v>
      </c>
      <c r="I199" s="3">
        <v>228</v>
      </c>
      <c r="J199" s="28">
        <v>1115</v>
      </c>
      <c r="K199" s="3">
        <v>78</v>
      </c>
      <c r="L199" s="3">
        <v>5</v>
      </c>
      <c r="M199" s="28">
        <v>83</v>
      </c>
      <c r="N199" s="3">
        <v>4468</v>
      </c>
      <c r="O199" s="3">
        <v>673</v>
      </c>
      <c r="P199" s="28">
        <v>5141</v>
      </c>
      <c r="Q199" s="3">
        <v>1434</v>
      </c>
      <c r="R199" s="3">
        <v>234</v>
      </c>
      <c r="S199" s="28">
        <v>1668</v>
      </c>
      <c r="T199" s="3">
        <v>5366</v>
      </c>
      <c r="U199" s="3">
        <v>1080</v>
      </c>
      <c r="V199" s="28">
        <v>6446</v>
      </c>
      <c r="W199" s="3">
        <v>29</v>
      </c>
      <c r="X199" s="3">
        <v>5</v>
      </c>
      <c r="Y199" s="28">
        <v>34</v>
      </c>
      <c r="Z199" s="3">
        <v>2</v>
      </c>
      <c r="AA199" s="42"/>
      <c r="AC199" s="3">
        <v>2</v>
      </c>
      <c r="AD199" s="42"/>
      <c r="AF199" s="3" t="s">
        <v>292</v>
      </c>
      <c r="AJ199" s="7"/>
      <c r="AK199" s="48" t="str">
        <f t="shared" si="26"/>
        <v>continuous</v>
      </c>
      <c r="AL199" s="48" t="str">
        <f t="shared" ref="AL199:AL262" si="27">IF(D199=1,"CHR operated",IF(D199="","RSL only","-"))</f>
        <v>-</v>
      </c>
      <c r="AM199" s="3">
        <f t="shared" ref="AM199:AM262" si="28">T199-(E199+N199-H199-K199-Q199)</f>
        <v>0</v>
      </c>
      <c r="AN199" s="3">
        <f t="shared" ref="AN199:AN262" si="29">U199-(F199+O199-I199-L199-R199)</f>
        <v>0</v>
      </c>
      <c r="AO199" s="3">
        <f t="shared" ref="AO199:AO262" si="30">V199-(G199+P199-J199-M199-S199)</f>
        <v>0</v>
      </c>
    </row>
    <row r="200" spans="1:140" s="58" customFormat="1" x14ac:dyDescent="0.2">
      <c r="A200" s="4" t="str">
        <f t="shared" si="24"/>
        <v>2007120 (Angus)</v>
      </c>
      <c r="B200" s="55">
        <f t="shared" si="25"/>
        <v>2007</v>
      </c>
      <c r="C200" s="56" t="s">
        <v>58</v>
      </c>
      <c r="D200" s="57">
        <v>0</v>
      </c>
      <c r="G200" s="57">
        <v>4113</v>
      </c>
      <c r="J200" s="57">
        <v>726</v>
      </c>
      <c r="M200" s="57">
        <v>19</v>
      </c>
      <c r="P200" s="57">
        <v>3723</v>
      </c>
      <c r="S200" s="57">
        <v>1888</v>
      </c>
      <c r="V200" s="57">
        <v>5203</v>
      </c>
      <c r="Y200" s="57">
        <v>250</v>
      </c>
      <c r="Z200" s="58">
        <v>2</v>
      </c>
      <c r="AA200" s="59"/>
      <c r="AB200" s="55"/>
      <c r="AC200" s="58">
        <v>2</v>
      </c>
      <c r="AD200" s="59"/>
      <c r="AE200" s="55"/>
      <c r="AF200" s="3" t="s">
        <v>292</v>
      </c>
      <c r="AG200" s="55"/>
      <c r="AH200" s="55"/>
      <c r="AI200" s="55"/>
      <c r="AJ200" s="61" t="s">
        <v>145</v>
      </c>
      <c r="AK200" s="60" t="str">
        <f t="shared" si="26"/>
        <v>continuous</v>
      </c>
      <c r="AL200" s="48" t="str">
        <f t="shared" si="27"/>
        <v>-</v>
      </c>
      <c r="AM200" s="58">
        <f t="shared" si="28"/>
        <v>0</v>
      </c>
      <c r="AN200" s="58">
        <f t="shared" si="29"/>
        <v>0</v>
      </c>
      <c r="AO200" s="58">
        <f t="shared" si="30"/>
        <v>0</v>
      </c>
    </row>
    <row r="201" spans="1:140" x14ac:dyDescent="0.2">
      <c r="A201" s="29" t="str">
        <f t="shared" si="24"/>
        <v>2007130 (Argyll &amp; Bute)</v>
      </c>
      <c r="B201" s="52">
        <f t="shared" si="25"/>
        <v>2007</v>
      </c>
      <c r="C201" s="31" t="str">
        <f t="shared" si="23"/>
        <v>130 (Argyll &amp; Bute)</v>
      </c>
      <c r="D201" s="32"/>
      <c r="E201" s="32"/>
      <c r="F201" s="31"/>
      <c r="G201" s="32"/>
      <c r="H201" s="32"/>
      <c r="I201" s="31"/>
      <c r="J201" s="32"/>
      <c r="K201" s="32"/>
      <c r="L201" s="31"/>
      <c r="M201" s="32"/>
      <c r="N201" s="32"/>
      <c r="O201" s="31"/>
      <c r="P201" s="32"/>
      <c r="Q201" s="32"/>
      <c r="R201" s="31"/>
      <c r="S201" s="32"/>
      <c r="T201" s="32"/>
      <c r="U201" s="31"/>
      <c r="V201" s="32"/>
      <c r="W201" s="32"/>
      <c r="X201" s="31"/>
      <c r="Y201" s="32"/>
      <c r="AA201" s="42"/>
      <c r="AD201" s="42"/>
      <c r="AF201" s="3" t="s">
        <v>292</v>
      </c>
      <c r="AJ201" s="30"/>
      <c r="AK201" s="48" t="str">
        <f t="shared" si="26"/>
        <v/>
      </c>
      <c r="AL201" s="48" t="str">
        <f t="shared" si="27"/>
        <v>RSL only</v>
      </c>
      <c r="AM201" s="3">
        <f t="shared" si="28"/>
        <v>0</v>
      </c>
      <c r="AN201" s="3">
        <f t="shared" si="29"/>
        <v>0</v>
      </c>
      <c r="AO201" s="3">
        <f t="shared" si="30"/>
        <v>0</v>
      </c>
    </row>
    <row r="202" spans="1:140" x14ac:dyDescent="0.2">
      <c r="A202" s="4" t="str">
        <f t="shared" si="24"/>
        <v>2007150 (Clackmannanshire)</v>
      </c>
      <c r="B202" s="9">
        <f t="shared" si="25"/>
        <v>2007</v>
      </c>
      <c r="C202" s="25" t="str">
        <f t="shared" si="23"/>
        <v>150 (Clackmannanshire)</v>
      </c>
      <c r="D202" s="22">
        <v>0</v>
      </c>
      <c r="E202" s="3">
        <v>1745</v>
      </c>
      <c r="F202" s="3">
        <v>740</v>
      </c>
      <c r="G202" s="28">
        <v>2485</v>
      </c>
      <c r="H202" s="3">
        <v>415</v>
      </c>
      <c r="I202" s="3">
        <v>23</v>
      </c>
      <c r="J202" s="28">
        <v>438</v>
      </c>
      <c r="K202" s="3">
        <v>27</v>
      </c>
      <c r="L202" s="3">
        <v>4</v>
      </c>
      <c r="M202" s="28">
        <v>31</v>
      </c>
      <c r="N202" s="3">
        <v>1134</v>
      </c>
      <c r="O202" s="3">
        <v>465</v>
      </c>
      <c r="P202" s="28">
        <v>1599</v>
      </c>
      <c r="Q202" s="3">
        <v>1145</v>
      </c>
      <c r="R202" s="3">
        <v>827</v>
      </c>
      <c r="S202" s="28">
        <v>1972</v>
      </c>
      <c r="T202" s="3">
        <v>1198</v>
      </c>
      <c r="U202" s="3">
        <v>496</v>
      </c>
      <c r="V202" s="28">
        <v>1694</v>
      </c>
      <c r="Y202" s="28"/>
      <c r="Z202" s="3">
        <v>1</v>
      </c>
      <c r="AA202" s="42">
        <v>38808</v>
      </c>
      <c r="AB202" s="5" t="s">
        <v>101</v>
      </c>
      <c r="AD202" s="42"/>
      <c r="AF202" s="3" t="s">
        <v>292</v>
      </c>
      <c r="AJ202" s="2" t="s">
        <v>80</v>
      </c>
      <c r="AK202" s="48">
        <f t="shared" si="26"/>
        <v>38808</v>
      </c>
      <c r="AL202" s="48" t="str">
        <f t="shared" si="27"/>
        <v>-</v>
      </c>
      <c r="AM202" s="3">
        <f t="shared" si="28"/>
        <v>-94</v>
      </c>
      <c r="AN202" s="3">
        <f t="shared" si="29"/>
        <v>145</v>
      </c>
      <c r="AO202" s="3">
        <f t="shared" si="30"/>
        <v>51</v>
      </c>
    </row>
    <row r="203" spans="1:140" x14ac:dyDescent="0.2">
      <c r="A203" s="29" t="str">
        <f t="shared" si="24"/>
        <v>2007170 (Dumfries &amp; Galloway)</v>
      </c>
      <c r="B203" s="52">
        <f t="shared" si="25"/>
        <v>2007</v>
      </c>
      <c r="C203" s="31" t="str">
        <f t="shared" si="23"/>
        <v>170 (Dumfries &amp; Galloway)</v>
      </c>
      <c r="D203" s="32"/>
      <c r="E203" s="32"/>
      <c r="F203" s="31"/>
      <c r="G203" s="32"/>
      <c r="H203" s="32"/>
      <c r="I203" s="31"/>
      <c r="J203" s="32"/>
      <c r="K203" s="32"/>
      <c r="L203" s="31"/>
      <c r="M203" s="32"/>
      <c r="N203" s="32"/>
      <c r="O203" s="31"/>
      <c r="P203" s="32"/>
      <c r="Q203" s="32"/>
      <c r="R203" s="31"/>
      <c r="S203" s="32"/>
      <c r="T203" s="32"/>
      <c r="U203" s="31"/>
      <c r="V203" s="32"/>
      <c r="W203" s="32"/>
      <c r="X203" s="31"/>
      <c r="Y203" s="32"/>
      <c r="AA203" s="42"/>
      <c r="AD203" s="42"/>
      <c r="AF203" s="3" t="s">
        <v>292</v>
      </c>
      <c r="AJ203" s="30"/>
      <c r="AK203" s="48" t="str">
        <f t="shared" si="26"/>
        <v/>
      </c>
      <c r="AL203" s="48" t="str">
        <f t="shared" si="27"/>
        <v>RSL only</v>
      </c>
      <c r="AM203" s="3">
        <f t="shared" si="28"/>
        <v>0</v>
      </c>
      <c r="AN203" s="3">
        <f t="shared" si="29"/>
        <v>0</v>
      </c>
      <c r="AO203" s="3">
        <f t="shared" si="30"/>
        <v>0</v>
      </c>
    </row>
    <row r="204" spans="1:140" x14ac:dyDescent="0.2">
      <c r="A204" s="4" t="str">
        <f t="shared" si="24"/>
        <v>2007180 (Dundee City)</v>
      </c>
      <c r="B204" s="9">
        <f t="shared" si="25"/>
        <v>2007</v>
      </c>
      <c r="C204" s="25" t="str">
        <f t="shared" si="23"/>
        <v>180 (Dundee City)</v>
      </c>
      <c r="D204" s="22">
        <v>0</v>
      </c>
      <c r="E204" s="3">
        <v>5469</v>
      </c>
      <c r="F204" s="3">
        <v>2717</v>
      </c>
      <c r="G204" s="28">
        <v>8186</v>
      </c>
      <c r="H204" s="3">
        <v>979</v>
      </c>
      <c r="I204" s="3">
        <v>503</v>
      </c>
      <c r="J204" s="28">
        <v>1482</v>
      </c>
      <c r="M204" s="28">
        <v>36</v>
      </c>
      <c r="N204" s="3">
        <v>4154</v>
      </c>
      <c r="O204" s="3">
        <v>1243</v>
      </c>
      <c r="P204" s="28">
        <v>5397</v>
      </c>
      <c r="S204" s="28">
        <v>3500</v>
      </c>
      <c r="V204" s="28">
        <v>8565</v>
      </c>
      <c r="Y204" s="28">
        <v>816</v>
      </c>
      <c r="Z204" s="3">
        <v>2</v>
      </c>
      <c r="AA204" s="42"/>
      <c r="AC204" s="3">
        <v>2</v>
      </c>
      <c r="AD204" s="42"/>
      <c r="AF204" s="3" t="s">
        <v>292</v>
      </c>
      <c r="AJ204" s="2"/>
      <c r="AK204" s="48" t="str">
        <f t="shared" si="26"/>
        <v>continuous</v>
      </c>
      <c r="AL204" s="48" t="str">
        <f t="shared" si="27"/>
        <v>-</v>
      </c>
      <c r="AM204" s="3">
        <f t="shared" si="28"/>
        <v>-8644</v>
      </c>
      <c r="AN204" s="3">
        <f t="shared" si="29"/>
        <v>-3457</v>
      </c>
      <c r="AO204" s="3">
        <f t="shared" si="30"/>
        <v>0</v>
      </c>
    </row>
    <row r="205" spans="1:140" x14ac:dyDescent="0.2">
      <c r="A205" s="4" t="str">
        <f t="shared" si="24"/>
        <v>2007190 (East Ayrshire)</v>
      </c>
      <c r="B205" s="9">
        <f t="shared" si="25"/>
        <v>2007</v>
      </c>
      <c r="C205" s="25" t="str">
        <f t="shared" si="23"/>
        <v>190 (East Ayrshire)</v>
      </c>
      <c r="D205" s="22">
        <v>0</v>
      </c>
      <c r="E205" s="3">
        <v>3253</v>
      </c>
      <c r="F205" s="3">
        <v>1172</v>
      </c>
      <c r="G205" s="28">
        <v>4425</v>
      </c>
      <c r="H205" s="3">
        <v>1131</v>
      </c>
      <c r="I205" s="3">
        <v>253</v>
      </c>
      <c r="J205" s="28">
        <v>1384</v>
      </c>
      <c r="K205" s="3">
        <v>14</v>
      </c>
      <c r="L205" s="3">
        <v>7</v>
      </c>
      <c r="M205" s="28">
        <v>21</v>
      </c>
      <c r="N205" s="3">
        <v>3206</v>
      </c>
      <c r="O205" s="3">
        <v>809</v>
      </c>
      <c r="P205" s="28">
        <v>4015</v>
      </c>
      <c r="Q205" s="3">
        <v>1616</v>
      </c>
      <c r="R205" s="3">
        <v>340</v>
      </c>
      <c r="S205" s="28">
        <v>1956</v>
      </c>
      <c r="T205" s="3">
        <v>3698</v>
      </c>
      <c r="U205" s="3">
        <v>1381</v>
      </c>
      <c r="V205" s="28">
        <v>5079</v>
      </c>
      <c r="W205" s="3">
        <v>655</v>
      </c>
      <c r="X205" s="3">
        <v>117</v>
      </c>
      <c r="Y205" s="28">
        <v>772</v>
      </c>
      <c r="Z205" s="3">
        <v>2</v>
      </c>
      <c r="AA205" s="42"/>
      <c r="AC205" s="3">
        <v>2</v>
      </c>
      <c r="AD205" s="42"/>
      <c r="AF205" s="3" t="s">
        <v>292</v>
      </c>
      <c r="AJ205" s="7"/>
      <c r="AK205" s="48" t="str">
        <f t="shared" si="26"/>
        <v>continuous</v>
      </c>
      <c r="AL205" s="48" t="str">
        <f t="shared" si="27"/>
        <v>-</v>
      </c>
      <c r="AM205" s="3">
        <f t="shared" si="28"/>
        <v>0</v>
      </c>
      <c r="AN205" s="3">
        <f t="shared" si="29"/>
        <v>0</v>
      </c>
      <c r="AO205" s="3">
        <f t="shared" si="30"/>
        <v>0</v>
      </c>
    </row>
    <row r="206" spans="1:140" x14ac:dyDescent="0.2">
      <c r="A206" s="4" t="str">
        <f t="shared" si="24"/>
        <v>2007200 (East Dunbartonshire)</v>
      </c>
      <c r="B206" s="9">
        <f t="shared" si="25"/>
        <v>2007</v>
      </c>
      <c r="C206" s="25" t="str">
        <f t="shared" si="23"/>
        <v>200 (East Dunbartonshire)</v>
      </c>
      <c r="D206" s="22">
        <v>0</v>
      </c>
      <c r="E206" s="3">
        <v>2982</v>
      </c>
      <c r="F206" s="3">
        <v>579</v>
      </c>
      <c r="G206" s="28">
        <v>3561</v>
      </c>
      <c r="H206" s="3">
        <v>205</v>
      </c>
      <c r="I206" s="3">
        <v>47</v>
      </c>
      <c r="J206" s="28">
        <v>252</v>
      </c>
      <c r="K206" s="3">
        <v>13</v>
      </c>
      <c r="L206" s="3">
        <v>18</v>
      </c>
      <c r="M206" s="28">
        <v>31</v>
      </c>
      <c r="N206" s="3">
        <v>993</v>
      </c>
      <c r="O206" s="3">
        <v>210</v>
      </c>
      <c r="P206" s="28">
        <v>1203</v>
      </c>
      <c r="Q206" s="3">
        <v>148</v>
      </c>
      <c r="R206" s="3">
        <v>85</v>
      </c>
      <c r="S206" s="28">
        <v>233</v>
      </c>
      <c r="T206" s="3">
        <v>3609</v>
      </c>
      <c r="U206" s="3">
        <v>639</v>
      </c>
      <c r="V206" s="28">
        <v>4248</v>
      </c>
      <c r="W206" s="3">
        <v>104</v>
      </c>
      <c r="X206" s="3">
        <v>24</v>
      </c>
      <c r="Y206" s="28">
        <v>128</v>
      </c>
      <c r="Z206" s="3">
        <v>1</v>
      </c>
      <c r="AA206" s="42">
        <v>39083</v>
      </c>
      <c r="AC206" s="3">
        <v>1</v>
      </c>
      <c r="AD206" s="42">
        <v>39083</v>
      </c>
      <c r="AF206" s="3" t="s">
        <v>292</v>
      </c>
      <c r="AJ206" s="7"/>
      <c r="AK206" s="48">
        <f t="shared" si="26"/>
        <v>39083</v>
      </c>
      <c r="AL206" s="48" t="str">
        <f t="shared" si="27"/>
        <v>-</v>
      </c>
      <c r="AM206" s="3">
        <f t="shared" si="28"/>
        <v>0</v>
      </c>
      <c r="AN206" s="3">
        <f t="shared" si="29"/>
        <v>0</v>
      </c>
      <c r="AO206" s="3">
        <f t="shared" si="30"/>
        <v>0</v>
      </c>
    </row>
    <row r="207" spans="1:140" x14ac:dyDescent="0.2">
      <c r="A207" s="4" t="str">
        <f t="shared" si="24"/>
        <v>2007210 (East Lothian)</v>
      </c>
      <c r="B207" s="9">
        <f t="shared" si="25"/>
        <v>2007</v>
      </c>
      <c r="C207" s="25" t="str">
        <f t="shared" si="23"/>
        <v>210 (East Lothian)</v>
      </c>
      <c r="D207" s="57">
        <f>D175</f>
        <v>0</v>
      </c>
      <c r="E207" s="57">
        <f t="shared" ref="E207:BT207" si="31">E175</f>
        <v>5168</v>
      </c>
      <c r="F207" s="57">
        <f t="shared" si="31"/>
        <v>930</v>
      </c>
      <c r="G207" s="57">
        <f t="shared" si="31"/>
        <v>6098</v>
      </c>
      <c r="H207" s="57">
        <f t="shared" si="31"/>
        <v>313</v>
      </c>
      <c r="I207" s="57">
        <f t="shared" si="31"/>
        <v>133</v>
      </c>
      <c r="J207" s="57">
        <f t="shared" si="31"/>
        <v>446</v>
      </c>
      <c r="K207" s="57">
        <f t="shared" si="31"/>
        <v>123</v>
      </c>
      <c r="L207" s="57">
        <f t="shared" si="31"/>
        <v>18</v>
      </c>
      <c r="M207" s="57">
        <f t="shared" si="31"/>
        <v>141</v>
      </c>
      <c r="N207" s="57">
        <f t="shared" si="31"/>
        <v>1118</v>
      </c>
      <c r="O207" s="57">
        <f t="shared" si="31"/>
        <v>160</v>
      </c>
      <c r="P207" s="57">
        <f t="shared" si="31"/>
        <v>1278</v>
      </c>
      <c r="Q207" s="57">
        <f t="shared" si="31"/>
        <v>198</v>
      </c>
      <c r="R207" s="57">
        <f t="shared" si="31"/>
        <v>112</v>
      </c>
      <c r="S207" s="57">
        <f t="shared" si="31"/>
        <v>310</v>
      </c>
      <c r="T207" s="57">
        <f t="shared" si="31"/>
        <v>5652</v>
      </c>
      <c r="U207" s="57">
        <f t="shared" si="31"/>
        <v>827</v>
      </c>
      <c r="V207" s="57">
        <f t="shared" si="31"/>
        <v>6479</v>
      </c>
      <c r="W207" s="57">
        <f t="shared" si="31"/>
        <v>596</v>
      </c>
      <c r="X207" s="57">
        <f t="shared" si="31"/>
        <v>128</v>
      </c>
      <c r="Y207" s="57">
        <f t="shared" si="31"/>
        <v>724</v>
      </c>
      <c r="Z207" s="57">
        <f t="shared" si="31"/>
        <v>1</v>
      </c>
      <c r="AA207" s="57">
        <f t="shared" si="31"/>
        <v>38565</v>
      </c>
      <c r="AB207" s="57">
        <f t="shared" si="31"/>
        <v>0</v>
      </c>
      <c r="AC207" s="57">
        <f t="shared" si="31"/>
        <v>1</v>
      </c>
      <c r="AD207" s="57">
        <f t="shared" si="31"/>
        <v>38565</v>
      </c>
      <c r="AE207" s="57">
        <f t="shared" si="31"/>
        <v>0</v>
      </c>
      <c r="AF207" s="3" t="s">
        <v>292</v>
      </c>
      <c r="AG207" s="57"/>
      <c r="AH207" s="57"/>
      <c r="AI207" s="57"/>
      <c r="AJ207" s="57">
        <f t="shared" si="31"/>
        <v>0</v>
      </c>
      <c r="AK207" s="57">
        <f t="shared" si="31"/>
        <v>38565</v>
      </c>
      <c r="AL207" s="57" t="str">
        <f t="shared" si="31"/>
        <v>-</v>
      </c>
      <c r="AM207" s="57">
        <f t="shared" si="31"/>
        <v>0</v>
      </c>
      <c r="AN207" s="57">
        <f t="shared" si="31"/>
        <v>0</v>
      </c>
      <c r="AO207" s="57">
        <f t="shared" si="31"/>
        <v>0</v>
      </c>
      <c r="AP207" s="57">
        <f t="shared" si="31"/>
        <v>0</v>
      </c>
      <c r="AQ207" s="57">
        <f t="shared" si="31"/>
        <v>0</v>
      </c>
      <c r="AR207" s="57">
        <f t="shared" si="31"/>
        <v>0</v>
      </c>
      <c r="AS207" s="57">
        <f t="shared" si="31"/>
        <v>0</v>
      </c>
      <c r="AT207" s="57">
        <f t="shared" si="31"/>
        <v>0</v>
      </c>
      <c r="AU207" s="57">
        <f t="shared" si="31"/>
        <v>0</v>
      </c>
      <c r="AV207" s="57">
        <f t="shared" si="31"/>
        <v>0</v>
      </c>
      <c r="AW207" s="57">
        <f t="shared" si="31"/>
        <v>0</v>
      </c>
      <c r="AX207" s="57">
        <f t="shared" si="31"/>
        <v>0</v>
      </c>
      <c r="AY207" s="57">
        <f t="shared" si="31"/>
        <v>0</v>
      </c>
      <c r="AZ207" s="57">
        <f t="shared" si="31"/>
        <v>0</v>
      </c>
      <c r="BA207" s="57">
        <f t="shared" si="31"/>
        <v>0</v>
      </c>
      <c r="BB207" s="57">
        <f t="shared" si="31"/>
        <v>0</v>
      </c>
      <c r="BC207" s="57">
        <f t="shared" si="31"/>
        <v>0</v>
      </c>
      <c r="BD207" s="57">
        <f t="shared" si="31"/>
        <v>0</v>
      </c>
      <c r="BE207" s="57">
        <f t="shared" si="31"/>
        <v>0</v>
      </c>
      <c r="BF207" s="57">
        <f t="shared" si="31"/>
        <v>0</v>
      </c>
      <c r="BG207" s="57">
        <f t="shared" si="31"/>
        <v>0</v>
      </c>
      <c r="BH207" s="57">
        <f t="shared" si="31"/>
        <v>0</v>
      </c>
      <c r="BI207" s="57">
        <f t="shared" si="31"/>
        <v>0</v>
      </c>
      <c r="BJ207" s="57">
        <f t="shared" si="31"/>
        <v>0</v>
      </c>
      <c r="BK207" s="57">
        <f t="shared" si="31"/>
        <v>0</v>
      </c>
      <c r="BL207" s="57">
        <f t="shared" si="31"/>
        <v>0</v>
      </c>
      <c r="BM207" s="57">
        <f t="shared" si="31"/>
        <v>0</v>
      </c>
      <c r="BN207" s="57">
        <f t="shared" si="31"/>
        <v>0</v>
      </c>
      <c r="BO207" s="57">
        <f t="shared" si="31"/>
        <v>0</v>
      </c>
      <c r="BP207" s="57">
        <f t="shared" si="31"/>
        <v>0</v>
      </c>
      <c r="BQ207" s="57">
        <f t="shared" si="31"/>
        <v>0</v>
      </c>
      <c r="BR207" s="57">
        <f t="shared" si="31"/>
        <v>0</v>
      </c>
      <c r="BS207" s="57">
        <f t="shared" si="31"/>
        <v>0</v>
      </c>
      <c r="BT207" s="57">
        <f t="shared" si="31"/>
        <v>0</v>
      </c>
      <c r="BU207" s="57">
        <f t="shared" ref="BU207:EF207" si="32">BU175</f>
        <v>0</v>
      </c>
      <c r="BV207" s="57">
        <f t="shared" si="32"/>
        <v>0</v>
      </c>
      <c r="BW207" s="57">
        <f t="shared" si="32"/>
        <v>0</v>
      </c>
      <c r="BX207" s="57">
        <f t="shared" si="32"/>
        <v>0</v>
      </c>
      <c r="BY207" s="57">
        <f t="shared" si="32"/>
        <v>0</v>
      </c>
      <c r="BZ207" s="57">
        <f t="shared" si="32"/>
        <v>0</v>
      </c>
      <c r="CA207" s="57">
        <f t="shared" si="32"/>
        <v>0</v>
      </c>
      <c r="CB207" s="57">
        <f t="shared" si="32"/>
        <v>0</v>
      </c>
      <c r="CC207" s="57">
        <f t="shared" si="32"/>
        <v>0</v>
      </c>
      <c r="CD207" s="57">
        <f t="shared" si="32"/>
        <v>0</v>
      </c>
      <c r="CE207" s="57">
        <f t="shared" si="32"/>
        <v>0</v>
      </c>
      <c r="CF207" s="57">
        <f t="shared" si="32"/>
        <v>0</v>
      </c>
      <c r="CG207" s="57">
        <f t="shared" si="32"/>
        <v>0</v>
      </c>
      <c r="CH207" s="57">
        <f t="shared" si="32"/>
        <v>0</v>
      </c>
      <c r="CI207" s="57">
        <f t="shared" si="32"/>
        <v>0</v>
      </c>
      <c r="CJ207" s="57">
        <f t="shared" si="32"/>
        <v>0</v>
      </c>
      <c r="CK207" s="57">
        <f t="shared" si="32"/>
        <v>0</v>
      </c>
      <c r="CL207" s="57">
        <f t="shared" si="32"/>
        <v>0</v>
      </c>
      <c r="CM207" s="57">
        <f t="shared" si="32"/>
        <v>0</v>
      </c>
      <c r="CN207" s="57">
        <f t="shared" si="32"/>
        <v>0</v>
      </c>
      <c r="CO207" s="57">
        <f t="shared" si="32"/>
        <v>0</v>
      </c>
      <c r="CP207" s="57">
        <f t="shared" si="32"/>
        <v>0</v>
      </c>
      <c r="CQ207" s="57">
        <f t="shared" si="32"/>
        <v>0</v>
      </c>
      <c r="CR207" s="57">
        <f t="shared" si="32"/>
        <v>0</v>
      </c>
      <c r="CS207" s="57">
        <f t="shared" si="32"/>
        <v>0</v>
      </c>
      <c r="CT207" s="57">
        <f t="shared" si="32"/>
        <v>0</v>
      </c>
      <c r="CU207" s="57">
        <f t="shared" si="32"/>
        <v>0</v>
      </c>
      <c r="CV207" s="57">
        <f t="shared" si="32"/>
        <v>0</v>
      </c>
      <c r="CW207" s="57">
        <f t="shared" si="32"/>
        <v>0</v>
      </c>
      <c r="CX207" s="57">
        <f t="shared" si="32"/>
        <v>0</v>
      </c>
      <c r="CY207" s="57">
        <f t="shared" si="32"/>
        <v>0</v>
      </c>
      <c r="CZ207" s="57">
        <f t="shared" si="32"/>
        <v>0</v>
      </c>
      <c r="DA207" s="57">
        <f t="shared" si="32"/>
        <v>0</v>
      </c>
      <c r="DB207" s="57">
        <f t="shared" si="32"/>
        <v>0</v>
      </c>
      <c r="DC207" s="57">
        <f t="shared" si="32"/>
        <v>0</v>
      </c>
      <c r="DD207" s="57">
        <f t="shared" si="32"/>
        <v>0</v>
      </c>
      <c r="DE207" s="57">
        <f t="shared" si="32"/>
        <v>0</v>
      </c>
      <c r="DF207" s="57">
        <f t="shared" si="32"/>
        <v>0</v>
      </c>
      <c r="DG207" s="57">
        <f t="shared" si="32"/>
        <v>0</v>
      </c>
      <c r="DH207" s="57">
        <f t="shared" si="32"/>
        <v>0</v>
      </c>
      <c r="DI207" s="57">
        <f t="shared" si="32"/>
        <v>0</v>
      </c>
      <c r="DJ207" s="57">
        <f t="shared" si="32"/>
        <v>0</v>
      </c>
      <c r="DK207" s="57">
        <f t="shared" si="32"/>
        <v>0</v>
      </c>
      <c r="DL207" s="57">
        <f t="shared" si="32"/>
        <v>0</v>
      </c>
      <c r="DM207" s="57">
        <f t="shared" si="32"/>
        <v>0</v>
      </c>
      <c r="DN207" s="57">
        <f t="shared" si="32"/>
        <v>0</v>
      </c>
      <c r="DO207" s="57">
        <f t="shared" si="32"/>
        <v>0</v>
      </c>
      <c r="DP207" s="57">
        <f t="shared" si="32"/>
        <v>0</v>
      </c>
      <c r="DQ207" s="57">
        <f t="shared" si="32"/>
        <v>0</v>
      </c>
      <c r="DR207" s="57">
        <f t="shared" si="32"/>
        <v>0</v>
      </c>
      <c r="DS207" s="57">
        <f t="shared" si="32"/>
        <v>0</v>
      </c>
      <c r="DT207" s="57">
        <f t="shared" si="32"/>
        <v>0</v>
      </c>
      <c r="DU207" s="57">
        <f t="shared" si="32"/>
        <v>0</v>
      </c>
      <c r="DV207" s="57">
        <f t="shared" si="32"/>
        <v>0</v>
      </c>
      <c r="DW207" s="57">
        <f t="shared" si="32"/>
        <v>0</v>
      </c>
      <c r="DX207" s="57">
        <f t="shared" si="32"/>
        <v>0</v>
      </c>
      <c r="DY207" s="57">
        <f t="shared" si="32"/>
        <v>0</v>
      </c>
      <c r="DZ207" s="57">
        <f t="shared" si="32"/>
        <v>0</v>
      </c>
      <c r="EA207" s="57">
        <f t="shared" si="32"/>
        <v>0</v>
      </c>
      <c r="EB207" s="57">
        <f t="shared" si="32"/>
        <v>0</v>
      </c>
      <c r="EC207" s="57">
        <f t="shared" si="32"/>
        <v>0</v>
      </c>
      <c r="ED207" s="57">
        <f t="shared" si="32"/>
        <v>0</v>
      </c>
      <c r="EE207" s="57">
        <f t="shared" si="32"/>
        <v>0</v>
      </c>
      <c r="EF207" s="57">
        <f t="shared" si="32"/>
        <v>0</v>
      </c>
      <c r="EG207" s="57">
        <f>EG175</f>
        <v>0</v>
      </c>
      <c r="EH207" s="57">
        <f>EH175</f>
        <v>0</v>
      </c>
      <c r="EI207" s="57">
        <f>EI175</f>
        <v>0</v>
      </c>
      <c r="EJ207" s="57">
        <f>EJ175</f>
        <v>0</v>
      </c>
    </row>
    <row r="208" spans="1:140" x14ac:dyDescent="0.2">
      <c r="A208" s="4" t="str">
        <f t="shared" si="24"/>
        <v>2007220 (East Renfrewshire)</v>
      </c>
      <c r="B208" s="9">
        <f t="shared" si="25"/>
        <v>2007</v>
      </c>
      <c r="C208" s="25" t="str">
        <f t="shared" si="23"/>
        <v>220 (East Renfrewshire)</v>
      </c>
      <c r="D208" s="22">
        <v>0</v>
      </c>
      <c r="G208" s="28">
        <v>2239</v>
      </c>
      <c r="J208" s="28">
        <v>251</v>
      </c>
      <c r="M208" s="28">
        <v>14</v>
      </c>
      <c r="P208" s="28">
        <v>887</v>
      </c>
      <c r="S208" s="28">
        <v>1119</v>
      </c>
      <c r="V208" s="28">
        <v>1742</v>
      </c>
      <c r="Y208" s="28">
        <v>10</v>
      </c>
      <c r="Z208" s="3">
        <v>2</v>
      </c>
      <c r="AA208" s="42"/>
      <c r="AC208" s="3">
        <v>2</v>
      </c>
      <c r="AD208" s="42"/>
      <c r="AF208" s="3" t="s">
        <v>292</v>
      </c>
      <c r="AJ208" s="7"/>
      <c r="AK208" s="48" t="str">
        <f t="shared" si="26"/>
        <v>continuous</v>
      </c>
      <c r="AL208" s="48" t="str">
        <f t="shared" si="27"/>
        <v>-</v>
      </c>
      <c r="AM208" s="3">
        <f t="shared" si="28"/>
        <v>0</v>
      </c>
      <c r="AN208" s="3">
        <f t="shared" si="29"/>
        <v>0</v>
      </c>
      <c r="AO208" s="3">
        <f t="shared" si="30"/>
        <v>0</v>
      </c>
    </row>
    <row r="209" spans="1:126" x14ac:dyDescent="0.2">
      <c r="A209" s="4" t="str">
        <f t="shared" si="24"/>
        <v>2007230 (City of Edinburgh)</v>
      </c>
      <c r="B209" s="9">
        <f t="shared" si="25"/>
        <v>2007</v>
      </c>
      <c r="C209" s="25" t="str">
        <f t="shared" ref="C209:C272" si="33">C177</f>
        <v>230 (City of Edinburgh)</v>
      </c>
      <c r="D209" s="22">
        <v>1</v>
      </c>
      <c r="E209" s="3">
        <v>24060</v>
      </c>
      <c r="F209" s="3">
        <v>0</v>
      </c>
      <c r="G209" s="28">
        <v>24060</v>
      </c>
      <c r="H209" s="3">
        <v>2434</v>
      </c>
      <c r="I209" s="3">
        <v>609</v>
      </c>
      <c r="J209" s="28">
        <v>3406</v>
      </c>
      <c r="K209" s="3">
        <v>313</v>
      </c>
      <c r="L209" s="3">
        <v>50</v>
      </c>
      <c r="M209" s="28">
        <v>363</v>
      </c>
      <c r="N209" s="3">
        <v>11910</v>
      </c>
      <c r="O209" s="3">
        <v>0</v>
      </c>
      <c r="P209" s="28">
        <v>11910</v>
      </c>
      <c r="Q209" s="3">
        <v>5148</v>
      </c>
      <c r="R209" s="3">
        <v>2211</v>
      </c>
      <c r="S209" s="28">
        <v>7359</v>
      </c>
      <c r="T209" s="3">
        <v>20654</v>
      </c>
      <c r="U209" s="3">
        <v>4553</v>
      </c>
      <c r="V209" s="28">
        <v>25207</v>
      </c>
      <c r="W209" s="3">
        <v>254</v>
      </c>
      <c r="X209" s="3">
        <v>0</v>
      </c>
      <c r="Y209" s="28">
        <v>254</v>
      </c>
      <c r="Z209" s="3">
        <v>2</v>
      </c>
      <c r="AA209" s="42"/>
      <c r="AC209" s="3">
        <v>2</v>
      </c>
      <c r="AD209" s="42"/>
      <c r="AF209" s="3" t="s">
        <v>292</v>
      </c>
      <c r="AJ209" s="7" t="s">
        <v>142</v>
      </c>
      <c r="AK209" s="48" t="str">
        <f t="shared" si="26"/>
        <v>continuous</v>
      </c>
      <c r="AL209" s="48" t="str">
        <f t="shared" si="27"/>
        <v>CHR operated</v>
      </c>
      <c r="AM209" s="3">
        <f t="shared" si="28"/>
        <v>-7421</v>
      </c>
      <c r="AN209" s="3">
        <f t="shared" si="29"/>
        <v>7423</v>
      </c>
      <c r="AO209" s="3">
        <f t="shared" si="30"/>
        <v>365</v>
      </c>
    </row>
    <row r="210" spans="1:126" x14ac:dyDescent="0.2">
      <c r="A210" s="29" t="str">
        <f t="shared" si="24"/>
        <v>2007235 (Na h-Eileanan Siar)</v>
      </c>
      <c r="B210" s="52">
        <f t="shared" si="25"/>
        <v>2007</v>
      </c>
      <c r="C210" s="31" t="str">
        <f t="shared" si="33"/>
        <v>235 (Na h-Eileanan Siar)</v>
      </c>
      <c r="D210" s="32"/>
      <c r="E210" s="32"/>
      <c r="F210" s="31"/>
      <c r="G210" s="32"/>
      <c r="H210" s="32"/>
      <c r="I210" s="31"/>
      <c r="J210" s="32"/>
      <c r="K210" s="32"/>
      <c r="L210" s="31"/>
      <c r="M210" s="32"/>
      <c r="N210" s="32"/>
      <c r="O210" s="31"/>
      <c r="P210" s="32"/>
      <c r="Q210" s="32"/>
      <c r="R210" s="31"/>
      <c r="S210" s="32"/>
      <c r="T210" s="32"/>
      <c r="U210" s="31"/>
      <c r="V210" s="32"/>
      <c r="W210" s="32"/>
      <c r="X210" s="31"/>
      <c r="Y210" s="32"/>
      <c r="AA210" s="42"/>
      <c r="AD210" s="42"/>
      <c r="AF210" s="3" t="s">
        <v>292</v>
      </c>
      <c r="AJ210" s="30"/>
      <c r="AK210" s="48" t="str">
        <f t="shared" si="26"/>
        <v/>
      </c>
      <c r="AL210" s="48" t="str">
        <f t="shared" si="27"/>
        <v>RSL only</v>
      </c>
      <c r="AM210" s="3">
        <f t="shared" si="28"/>
        <v>0</v>
      </c>
      <c r="AN210" s="3">
        <f t="shared" si="29"/>
        <v>0</v>
      </c>
      <c r="AO210" s="3">
        <f t="shared" si="30"/>
        <v>0</v>
      </c>
    </row>
    <row r="211" spans="1:126" x14ac:dyDescent="0.2">
      <c r="A211" s="4" t="str">
        <f t="shared" si="24"/>
        <v>2007240 (Falkirk)</v>
      </c>
      <c r="B211" s="9">
        <f t="shared" si="25"/>
        <v>2007</v>
      </c>
      <c r="C211" s="25" t="str">
        <f t="shared" si="33"/>
        <v>240 (Falkirk)</v>
      </c>
      <c r="D211" s="22">
        <v>0</v>
      </c>
      <c r="G211" s="28">
        <v>9856</v>
      </c>
      <c r="J211" s="28">
        <v>1046</v>
      </c>
      <c r="M211" s="28">
        <v>148</v>
      </c>
      <c r="P211" s="28">
        <v>3445</v>
      </c>
      <c r="S211" s="28">
        <v>772</v>
      </c>
      <c r="V211" s="28">
        <v>11335</v>
      </c>
      <c r="Y211" s="28">
        <v>1555</v>
      </c>
      <c r="AA211" s="42"/>
      <c r="AD211" s="42"/>
      <c r="AF211" s="3" t="s">
        <v>292</v>
      </c>
      <c r="AJ211" s="7"/>
      <c r="AK211" s="48" t="str">
        <f t="shared" si="26"/>
        <v/>
      </c>
      <c r="AL211" s="48" t="str">
        <f t="shared" si="27"/>
        <v>-</v>
      </c>
      <c r="AM211" s="3">
        <f t="shared" si="28"/>
        <v>0</v>
      </c>
      <c r="AN211" s="3">
        <f t="shared" si="29"/>
        <v>0</v>
      </c>
      <c r="AO211" s="3">
        <f t="shared" si="30"/>
        <v>0</v>
      </c>
    </row>
    <row r="212" spans="1:126" x14ac:dyDescent="0.2">
      <c r="A212" s="4" t="str">
        <f t="shared" si="24"/>
        <v>2007250 (Fife)</v>
      </c>
      <c r="B212" s="9">
        <f t="shared" si="25"/>
        <v>2007</v>
      </c>
      <c r="C212" s="25" t="str">
        <f t="shared" si="33"/>
        <v>250 (Fife)</v>
      </c>
      <c r="D212" s="22">
        <v>1</v>
      </c>
      <c r="E212" s="3">
        <v>11838</v>
      </c>
      <c r="F212" s="3">
        <v>3673</v>
      </c>
      <c r="G212" s="28">
        <v>15511</v>
      </c>
      <c r="H212" s="3">
        <v>2081</v>
      </c>
      <c r="I212" s="3">
        <v>357</v>
      </c>
      <c r="J212" s="28">
        <v>2438</v>
      </c>
      <c r="K212" s="3">
        <v>389</v>
      </c>
      <c r="L212" s="3">
        <v>58</v>
      </c>
      <c r="M212" s="28">
        <v>447</v>
      </c>
      <c r="N212" s="3">
        <v>6135</v>
      </c>
      <c r="O212" s="3">
        <v>1668</v>
      </c>
      <c r="P212" s="28">
        <v>7803</v>
      </c>
      <c r="Q212" s="3">
        <v>7452</v>
      </c>
      <c r="R212" s="3">
        <v>1391</v>
      </c>
      <c r="S212" s="28">
        <v>8843</v>
      </c>
      <c r="T212" s="3">
        <v>8051</v>
      </c>
      <c r="U212" s="3">
        <v>3535</v>
      </c>
      <c r="V212" s="28">
        <v>11586</v>
      </c>
      <c r="W212" s="3">
        <v>350</v>
      </c>
      <c r="X212" s="3">
        <v>178</v>
      </c>
      <c r="Y212" s="28">
        <v>528</v>
      </c>
      <c r="Z212" s="3">
        <v>1</v>
      </c>
      <c r="AA212" s="42">
        <v>38838</v>
      </c>
      <c r="AB212" s="5" t="s">
        <v>117</v>
      </c>
      <c r="AC212" s="3">
        <v>1</v>
      </c>
      <c r="AD212" s="42">
        <v>38838</v>
      </c>
      <c r="AE212" s="5" t="s">
        <v>117</v>
      </c>
      <c r="AF212" s="3" t="s">
        <v>292</v>
      </c>
      <c r="AJ212" s="7"/>
      <c r="AK212" s="48">
        <f t="shared" si="26"/>
        <v>38838</v>
      </c>
      <c r="AL212" s="48" t="str">
        <f t="shared" si="27"/>
        <v>CHR operated</v>
      </c>
      <c r="AM212" s="3">
        <f t="shared" si="28"/>
        <v>0</v>
      </c>
      <c r="AN212" s="3">
        <f t="shared" si="29"/>
        <v>0</v>
      </c>
      <c r="AO212" s="3">
        <f t="shared" si="30"/>
        <v>0</v>
      </c>
    </row>
    <row r="213" spans="1:126" x14ac:dyDescent="0.2">
      <c r="A213" s="29" t="str">
        <f t="shared" si="24"/>
        <v>2007260 (Glasgow City)</v>
      </c>
      <c r="B213" s="52">
        <f t="shared" si="25"/>
        <v>2007</v>
      </c>
      <c r="C213" s="31" t="str">
        <f t="shared" si="33"/>
        <v>260 (Glasgow City)</v>
      </c>
      <c r="D213" s="32"/>
      <c r="E213" s="32"/>
      <c r="F213" s="31"/>
      <c r="G213" s="32"/>
      <c r="H213" s="32"/>
      <c r="I213" s="31"/>
      <c r="J213" s="32"/>
      <c r="K213" s="32"/>
      <c r="L213" s="31"/>
      <c r="M213" s="32"/>
      <c r="N213" s="32"/>
      <c r="O213" s="31"/>
      <c r="P213" s="32"/>
      <c r="Q213" s="32"/>
      <c r="R213" s="31"/>
      <c r="S213" s="32"/>
      <c r="T213" s="32"/>
      <c r="U213" s="31"/>
      <c r="V213" s="32"/>
      <c r="W213" s="32"/>
      <c r="X213" s="31"/>
      <c r="Y213" s="32"/>
      <c r="AA213" s="42"/>
      <c r="AD213" s="42"/>
      <c r="AF213" s="3" t="s">
        <v>292</v>
      </c>
      <c r="AJ213" s="30"/>
      <c r="AK213" s="48" t="str">
        <f t="shared" si="26"/>
        <v/>
      </c>
      <c r="AL213" s="48" t="str">
        <f t="shared" si="27"/>
        <v>RSL only</v>
      </c>
      <c r="AM213" s="3">
        <f t="shared" si="28"/>
        <v>0</v>
      </c>
      <c r="AN213" s="3">
        <f t="shared" si="29"/>
        <v>0</v>
      </c>
      <c r="AO213" s="3">
        <f t="shared" si="30"/>
        <v>0</v>
      </c>
    </row>
    <row r="214" spans="1:126" x14ac:dyDescent="0.2">
      <c r="A214" s="4" t="str">
        <f t="shared" si="24"/>
        <v>2007270 (Highland)</v>
      </c>
      <c r="B214" s="9">
        <f t="shared" si="25"/>
        <v>2007</v>
      </c>
      <c r="C214" s="25" t="str">
        <f t="shared" si="33"/>
        <v>270 (Highland)</v>
      </c>
      <c r="D214" s="22">
        <v>0</v>
      </c>
      <c r="E214" s="3">
        <v>4818</v>
      </c>
      <c r="F214" s="3">
        <v>1220</v>
      </c>
      <c r="G214" s="28">
        <v>6038</v>
      </c>
      <c r="H214" s="3">
        <v>798</v>
      </c>
      <c r="I214" s="3">
        <v>239</v>
      </c>
      <c r="J214" s="28">
        <v>1037</v>
      </c>
      <c r="K214" s="3">
        <v>176</v>
      </c>
      <c r="L214" s="3">
        <v>30</v>
      </c>
      <c r="M214" s="28">
        <v>206</v>
      </c>
      <c r="N214" s="3">
        <v>4183</v>
      </c>
      <c r="O214" s="3">
        <v>718</v>
      </c>
      <c r="P214" s="28">
        <v>4901</v>
      </c>
      <c r="Q214" s="3">
        <v>1888</v>
      </c>
      <c r="R214" s="3">
        <v>305</v>
      </c>
      <c r="S214" s="28">
        <v>2193</v>
      </c>
      <c r="T214" s="3">
        <v>6139</v>
      </c>
      <c r="U214" s="3">
        <v>1364</v>
      </c>
      <c r="V214" s="28">
        <v>7503</v>
      </c>
      <c r="W214" s="3">
        <v>210</v>
      </c>
      <c r="X214" s="3">
        <v>44</v>
      </c>
      <c r="Y214" s="28">
        <v>254</v>
      </c>
      <c r="Z214" s="3">
        <v>2</v>
      </c>
      <c r="AA214" s="42"/>
      <c r="AC214" s="3">
        <v>2</v>
      </c>
      <c r="AD214" s="42"/>
      <c r="AF214" s="3" t="s">
        <v>292</v>
      </c>
      <c r="AJ214" s="7"/>
      <c r="AK214" s="48" t="str">
        <f t="shared" si="26"/>
        <v>continuous</v>
      </c>
      <c r="AL214" s="48" t="str">
        <f t="shared" si="27"/>
        <v>-</v>
      </c>
      <c r="AM214" s="3">
        <f t="shared" si="28"/>
        <v>0</v>
      </c>
      <c r="AN214" s="3">
        <f t="shared" si="29"/>
        <v>0</v>
      </c>
      <c r="AO214" s="3">
        <f t="shared" si="30"/>
        <v>0</v>
      </c>
    </row>
    <row r="215" spans="1:126" s="58" customFormat="1" x14ac:dyDescent="0.2">
      <c r="A215" s="4" t="str">
        <f t="shared" si="24"/>
        <v>2007280 (Inverclyde)</v>
      </c>
      <c r="B215" s="55">
        <f t="shared" si="25"/>
        <v>2007</v>
      </c>
      <c r="C215" s="56" t="str">
        <f t="shared" si="33"/>
        <v>280 (Inverclyde)</v>
      </c>
      <c r="D215" s="57">
        <v>0</v>
      </c>
      <c r="E215" s="58">
        <v>4215</v>
      </c>
      <c r="F215" s="58">
        <v>1807</v>
      </c>
      <c r="G215" s="57">
        <v>6022</v>
      </c>
      <c r="H215" s="58">
        <v>328</v>
      </c>
      <c r="I215" s="58">
        <v>141</v>
      </c>
      <c r="J215" s="57">
        <v>469</v>
      </c>
      <c r="K215" s="58">
        <v>18</v>
      </c>
      <c r="L215" s="58">
        <v>7</v>
      </c>
      <c r="M215" s="57">
        <v>25</v>
      </c>
      <c r="N215" s="58">
        <v>580</v>
      </c>
      <c r="O215" s="58">
        <v>248</v>
      </c>
      <c r="P215" s="57">
        <v>828</v>
      </c>
      <c r="Q215" s="58">
        <v>552</v>
      </c>
      <c r="R215" s="58">
        <v>237</v>
      </c>
      <c r="S215" s="57">
        <v>789</v>
      </c>
      <c r="T215" s="58">
        <v>3897</v>
      </c>
      <c r="U215" s="58">
        <v>1670</v>
      </c>
      <c r="V215" s="57">
        <v>5567</v>
      </c>
      <c r="W215" s="58">
        <v>207</v>
      </c>
      <c r="X215" s="58">
        <v>89</v>
      </c>
      <c r="Y215" s="57">
        <v>296</v>
      </c>
      <c r="Z215" s="58">
        <v>1</v>
      </c>
      <c r="AA215" s="59">
        <v>38749</v>
      </c>
      <c r="AB215" s="55" t="s">
        <v>107</v>
      </c>
      <c r="AC215" s="58">
        <v>1</v>
      </c>
      <c r="AD215" s="59">
        <v>38749</v>
      </c>
      <c r="AE215" s="55" t="s">
        <v>107</v>
      </c>
      <c r="AF215" s="3" t="s">
        <v>292</v>
      </c>
      <c r="AG215" s="55"/>
      <c r="AH215" s="55"/>
      <c r="AI215" s="55"/>
      <c r="AJ215" s="66" t="s">
        <v>144</v>
      </c>
      <c r="AK215" s="60">
        <f t="shared" si="26"/>
        <v>38749</v>
      </c>
      <c r="AL215" s="48" t="str">
        <f t="shared" si="27"/>
        <v>-</v>
      </c>
      <c r="AM215" s="58">
        <f t="shared" si="28"/>
        <v>0</v>
      </c>
      <c r="AN215" s="58">
        <f t="shared" si="29"/>
        <v>0</v>
      </c>
      <c r="AO215" s="58">
        <f t="shared" si="30"/>
        <v>0</v>
      </c>
    </row>
    <row r="216" spans="1:126" x14ac:dyDescent="0.2">
      <c r="A216" s="4" t="str">
        <f t="shared" si="24"/>
        <v>2007290 (Midlothian)</v>
      </c>
      <c r="B216" s="9">
        <f t="shared" si="25"/>
        <v>2007</v>
      </c>
      <c r="C216" s="25" t="str">
        <f t="shared" si="33"/>
        <v>290 (Midlothian)</v>
      </c>
      <c r="D216" s="22">
        <v>0</v>
      </c>
      <c r="E216" s="3">
        <v>1403</v>
      </c>
      <c r="F216" s="3">
        <v>1062</v>
      </c>
      <c r="G216" s="28">
        <v>2465</v>
      </c>
      <c r="H216" s="3">
        <v>166</v>
      </c>
      <c r="I216" s="3">
        <v>43</v>
      </c>
      <c r="J216" s="28">
        <v>209</v>
      </c>
      <c r="K216" s="3">
        <v>46</v>
      </c>
      <c r="L216" s="3">
        <v>12</v>
      </c>
      <c r="M216" s="28">
        <v>58</v>
      </c>
      <c r="N216" s="3">
        <v>973</v>
      </c>
      <c r="O216" s="3">
        <v>635</v>
      </c>
      <c r="P216" s="28">
        <v>1608</v>
      </c>
      <c r="Q216" s="3">
        <v>333</v>
      </c>
      <c r="R216" s="3">
        <v>229</v>
      </c>
      <c r="S216" s="28">
        <v>562</v>
      </c>
      <c r="T216" s="3">
        <v>1831</v>
      </c>
      <c r="U216" s="3">
        <v>1413</v>
      </c>
      <c r="V216" s="28">
        <v>3244</v>
      </c>
      <c r="W216" s="3">
        <v>0</v>
      </c>
      <c r="X216" s="3">
        <v>0</v>
      </c>
      <c r="Y216" s="28">
        <v>0</v>
      </c>
      <c r="Z216" s="3">
        <v>2</v>
      </c>
      <c r="AA216" s="42"/>
      <c r="AC216" s="3">
        <v>2</v>
      </c>
      <c r="AD216" s="42"/>
      <c r="AF216" s="3" t="s">
        <v>292</v>
      </c>
      <c r="AJ216" s="7"/>
      <c r="AK216" s="48" t="str">
        <f t="shared" si="26"/>
        <v>continuous</v>
      </c>
      <c r="AL216" s="48" t="str">
        <f t="shared" si="27"/>
        <v>-</v>
      </c>
      <c r="AM216" s="3">
        <f t="shared" si="28"/>
        <v>0</v>
      </c>
      <c r="AN216" s="3">
        <f t="shared" si="29"/>
        <v>0</v>
      </c>
      <c r="AO216" s="3">
        <f t="shared" si="30"/>
        <v>0</v>
      </c>
    </row>
    <row r="217" spans="1:126" x14ac:dyDescent="0.2">
      <c r="A217" s="4" t="str">
        <f t="shared" si="24"/>
        <v>2007300 (Moray)</v>
      </c>
      <c r="B217" s="9">
        <f t="shared" si="25"/>
        <v>2007</v>
      </c>
      <c r="C217" s="25" t="str">
        <f t="shared" si="33"/>
        <v>300 (Moray)</v>
      </c>
      <c r="D217" s="22">
        <v>0</v>
      </c>
      <c r="E217" s="3">
        <v>2599</v>
      </c>
      <c r="F217" s="3">
        <v>544</v>
      </c>
      <c r="G217" s="28">
        <v>3143</v>
      </c>
      <c r="H217" s="3">
        <v>310</v>
      </c>
      <c r="I217" s="3">
        <v>54</v>
      </c>
      <c r="J217" s="28">
        <v>364</v>
      </c>
      <c r="K217" s="3">
        <v>106</v>
      </c>
      <c r="L217" s="3">
        <v>29</v>
      </c>
      <c r="M217" s="28">
        <v>135</v>
      </c>
      <c r="N217" s="3">
        <v>1593</v>
      </c>
      <c r="O217" s="3">
        <v>304</v>
      </c>
      <c r="P217" s="28">
        <v>1897</v>
      </c>
      <c r="Q217" s="3">
        <v>1402</v>
      </c>
      <c r="R217" s="3">
        <v>309</v>
      </c>
      <c r="S217" s="28">
        <v>1711</v>
      </c>
      <c r="T217" s="3">
        <v>2374</v>
      </c>
      <c r="U217" s="3">
        <v>456</v>
      </c>
      <c r="V217" s="28">
        <v>2830</v>
      </c>
      <c r="W217" s="3">
        <v>86</v>
      </c>
      <c r="X217" s="3">
        <v>34</v>
      </c>
      <c r="Y217" s="28">
        <v>120</v>
      </c>
      <c r="Z217" s="3">
        <v>2</v>
      </c>
      <c r="AA217" s="42"/>
      <c r="AC217" s="3">
        <v>2</v>
      </c>
      <c r="AD217" s="42"/>
      <c r="AF217" s="3" t="s">
        <v>292</v>
      </c>
      <c r="AJ217" s="7"/>
      <c r="AK217" s="48" t="str">
        <f t="shared" si="26"/>
        <v>continuous</v>
      </c>
      <c r="AL217" s="48" t="str">
        <f t="shared" si="27"/>
        <v>-</v>
      </c>
      <c r="AM217" s="3">
        <f t="shared" si="28"/>
        <v>0</v>
      </c>
      <c r="AN217" s="3">
        <f t="shared" si="29"/>
        <v>0</v>
      </c>
      <c r="AO217" s="3">
        <f t="shared" si="30"/>
        <v>0</v>
      </c>
    </row>
    <row r="218" spans="1:126" x14ac:dyDescent="0.2">
      <c r="A218" s="4" t="str">
        <f t="shared" si="24"/>
        <v>2007310 (North Ayrshire)</v>
      </c>
      <c r="B218" s="9">
        <f t="shared" si="25"/>
        <v>2007</v>
      </c>
      <c r="C218" s="25" t="str">
        <f t="shared" si="33"/>
        <v>310 (North Ayrshire)</v>
      </c>
      <c r="D218" s="22">
        <v>0</v>
      </c>
      <c r="E218" s="3">
        <v>3989</v>
      </c>
      <c r="F218" s="3">
        <v>1261</v>
      </c>
      <c r="G218" s="28">
        <v>5250</v>
      </c>
      <c r="H218" s="3">
        <v>914</v>
      </c>
      <c r="I218" s="3">
        <v>123</v>
      </c>
      <c r="J218" s="28">
        <v>1037</v>
      </c>
      <c r="K218" s="3">
        <v>83</v>
      </c>
      <c r="L218" s="3">
        <v>9</v>
      </c>
      <c r="M218" s="28">
        <v>92</v>
      </c>
      <c r="N218" s="3">
        <v>3273</v>
      </c>
      <c r="O218" s="3">
        <v>442</v>
      </c>
      <c r="P218" s="28">
        <v>3715</v>
      </c>
      <c r="Q218" s="3">
        <v>2045</v>
      </c>
      <c r="R218" s="3">
        <v>377</v>
      </c>
      <c r="S218" s="28">
        <v>2422</v>
      </c>
      <c r="T218" s="3">
        <v>4220</v>
      </c>
      <c r="U218" s="3">
        <v>1194</v>
      </c>
      <c r="V218" s="28">
        <v>5414</v>
      </c>
      <c r="W218" s="3">
        <v>30</v>
      </c>
      <c r="X218" s="3">
        <v>8</v>
      </c>
      <c r="Y218" s="28">
        <v>38</v>
      </c>
      <c r="Z218" s="3">
        <v>2</v>
      </c>
      <c r="AA218" s="42"/>
      <c r="AC218" s="3">
        <v>2</v>
      </c>
      <c r="AD218" s="42"/>
      <c r="AF218" s="3" t="s">
        <v>292</v>
      </c>
      <c r="AJ218" s="7"/>
      <c r="AK218" s="48" t="str">
        <f t="shared" si="26"/>
        <v>continuous</v>
      </c>
      <c r="AL218" s="48" t="str">
        <f t="shared" si="27"/>
        <v>-</v>
      </c>
      <c r="AM218" s="3">
        <f t="shared" si="28"/>
        <v>0</v>
      </c>
      <c r="AN218" s="3">
        <f t="shared" si="29"/>
        <v>0</v>
      </c>
      <c r="AO218" s="3">
        <f t="shared" si="30"/>
        <v>0</v>
      </c>
    </row>
    <row r="219" spans="1:126" x14ac:dyDescent="0.2">
      <c r="A219" s="4" t="str">
        <f t="shared" si="24"/>
        <v>2007320 (North Lanarkshire)</v>
      </c>
      <c r="B219" s="9">
        <f t="shared" si="25"/>
        <v>2007</v>
      </c>
      <c r="C219" s="25" t="str">
        <f t="shared" si="33"/>
        <v>320 (North Lanarkshire)</v>
      </c>
      <c r="D219" s="22">
        <v>0</v>
      </c>
      <c r="E219" s="3">
        <v>12774</v>
      </c>
      <c r="F219" s="3">
        <v>8530</v>
      </c>
      <c r="G219" s="28">
        <v>21304</v>
      </c>
      <c r="H219" s="3">
        <v>2500</v>
      </c>
      <c r="I219" s="3">
        <v>792</v>
      </c>
      <c r="J219" s="28">
        <v>3292</v>
      </c>
      <c r="K219" s="3">
        <v>86</v>
      </c>
      <c r="L219" s="3">
        <v>129</v>
      </c>
      <c r="M219" s="28">
        <v>215</v>
      </c>
      <c r="N219" s="3">
        <v>7183</v>
      </c>
      <c r="O219" s="3">
        <v>2279</v>
      </c>
      <c r="P219" s="28">
        <v>9462</v>
      </c>
      <c r="Q219" s="3">
        <v>7737</v>
      </c>
      <c r="R219" s="3">
        <v>2862</v>
      </c>
      <c r="S219" s="28">
        <v>10599</v>
      </c>
      <c r="T219" s="3">
        <v>10610</v>
      </c>
      <c r="U219" s="3">
        <v>6050</v>
      </c>
      <c r="V219" s="28">
        <v>16660</v>
      </c>
      <c r="W219" s="3">
        <v>185</v>
      </c>
      <c r="X219" s="3">
        <v>185</v>
      </c>
      <c r="Y219" s="28">
        <v>370</v>
      </c>
      <c r="Z219" s="3">
        <v>1</v>
      </c>
      <c r="AA219" s="42">
        <v>39142</v>
      </c>
      <c r="AB219" s="5" t="s">
        <v>118</v>
      </c>
      <c r="AC219" s="3">
        <v>1</v>
      </c>
      <c r="AD219" s="42">
        <v>39142</v>
      </c>
      <c r="AE219" s="5" t="s">
        <v>118</v>
      </c>
      <c r="AF219" s="3" t="s">
        <v>292</v>
      </c>
      <c r="AJ219" s="7"/>
      <c r="AK219" s="48">
        <f t="shared" si="26"/>
        <v>39142</v>
      </c>
      <c r="AL219" s="48" t="str">
        <f t="shared" si="27"/>
        <v>-</v>
      </c>
      <c r="AM219" s="3">
        <f t="shared" si="28"/>
        <v>976</v>
      </c>
      <c r="AN219" s="3">
        <f t="shared" si="29"/>
        <v>-976</v>
      </c>
      <c r="AO219" s="3">
        <f t="shared" si="30"/>
        <v>0</v>
      </c>
    </row>
    <row r="220" spans="1:126" x14ac:dyDescent="0.2">
      <c r="A220" s="4" t="str">
        <f t="shared" si="24"/>
        <v>2007330 (Orkney)</v>
      </c>
      <c r="B220" s="9">
        <f t="shared" si="25"/>
        <v>2007</v>
      </c>
      <c r="C220" s="25" t="str">
        <f t="shared" si="33"/>
        <v>330 (Orkney)</v>
      </c>
      <c r="D220" s="22">
        <v>1</v>
      </c>
      <c r="G220" s="28">
        <v>711</v>
      </c>
      <c r="J220" s="28">
        <v>58</v>
      </c>
      <c r="M220" s="28">
        <v>76</v>
      </c>
      <c r="P220" s="28">
        <v>397</v>
      </c>
      <c r="S220" s="28">
        <v>344</v>
      </c>
      <c r="V220" s="28">
        <v>630</v>
      </c>
      <c r="Y220" s="28">
        <v>7</v>
      </c>
      <c r="Z220" s="3">
        <v>1</v>
      </c>
      <c r="AA220" s="42">
        <v>38899</v>
      </c>
      <c r="AB220" s="5" t="s">
        <v>101</v>
      </c>
      <c r="AC220" s="3">
        <v>1</v>
      </c>
      <c r="AD220" s="42"/>
      <c r="AF220" s="3" t="s">
        <v>292</v>
      </c>
      <c r="AJ220" s="7"/>
      <c r="AK220" s="48">
        <f t="shared" si="26"/>
        <v>38899</v>
      </c>
      <c r="AL220" s="48" t="str">
        <f t="shared" si="27"/>
        <v>CHR operated</v>
      </c>
      <c r="AM220" s="3">
        <f t="shared" si="28"/>
        <v>0</v>
      </c>
      <c r="AN220" s="3">
        <f t="shared" si="29"/>
        <v>0</v>
      </c>
      <c r="AO220" s="3">
        <f t="shared" si="30"/>
        <v>0</v>
      </c>
    </row>
    <row r="221" spans="1:126" x14ac:dyDescent="0.2">
      <c r="A221" s="4" t="str">
        <f t="shared" si="24"/>
        <v>2007340 (Perth &amp; Kinross)</v>
      </c>
      <c r="B221" s="9">
        <f t="shared" si="25"/>
        <v>2007</v>
      </c>
      <c r="C221" s="25" t="str">
        <f t="shared" si="33"/>
        <v>340 (Perth &amp; Kinross)</v>
      </c>
      <c r="D221" s="22">
        <v>1</v>
      </c>
      <c r="E221" s="3">
        <v>4624</v>
      </c>
      <c r="F221" s="3">
        <v>891</v>
      </c>
      <c r="G221" s="28">
        <v>5515</v>
      </c>
      <c r="H221" s="3">
        <v>361</v>
      </c>
      <c r="I221" s="3">
        <v>102</v>
      </c>
      <c r="J221" s="28">
        <v>463</v>
      </c>
      <c r="K221" s="3">
        <v>110</v>
      </c>
      <c r="L221" s="3">
        <v>11</v>
      </c>
      <c r="M221" s="28">
        <v>121</v>
      </c>
      <c r="N221" s="3">
        <v>2640</v>
      </c>
      <c r="O221" s="3">
        <v>346</v>
      </c>
      <c r="P221" s="28">
        <v>2986</v>
      </c>
      <c r="Q221" s="3">
        <v>2135</v>
      </c>
      <c r="R221" s="3">
        <v>211</v>
      </c>
      <c r="S221" s="28">
        <v>2346</v>
      </c>
      <c r="T221" s="3">
        <v>4663</v>
      </c>
      <c r="U221" s="3">
        <v>920</v>
      </c>
      <c r="V221" s="28">
        <v>5583</v>
      </c>
      <c r="W221" s="3">
        <v>219</v>
      </c>
      <c r="X221" s="3">
        <v>75</v>
      </c>
      <c r="Y221" s="28">
        <v>294</v>
      </c>
      <c r="Z221" s="3">
        <v>2</v>
      </c>
      <c r="AA221" s="42"/>
      <c r="AC221" s="3">
        <v>2</v>
      </c>
      <c r="AD221" s="42"/>
      <c r="AF221" s="3" t="s">
        <v>292</v>
      </c>
      <c r="AJ221" s="62" t="s">
        <v>81</v>
      </c>
      <c r="AK221" s="48" t="str">
        <f t="shared" si="26"/>
        <v>continuous</v>
      </c>
      <c r="AL221" s="48" t="str">
        <f t="shared" si="27"/>
        <v>CHR operated</v>
      </c>
      <c r="AM221" s="3">
        <f t="shared" si="28"/>
        <v>5</v>
      </c>
      <c r="AN221" s="3">
        <f t="shared" si="29"/>
        <v>7</v>
      </c>
      <c r="AO221" s="3">
        <f t="shared" si="30"/>
        <v>12</v>
      </c>
    </row>
    <row r="222" spans="1:126" s="58" customFormat="1" x14ac:dyDescent="0.2">
      <c r="A222" s="4" t="str">
        <f t="shared" si="24"/>
        <v>2007350 (Renfrewshire)</v>
      </c>
      <c r="B222" s="9">
        <f t="shared" si="25"/>
        <v>2007</v>
      </c>
      <c r="C222" s="25" t="str">
        <f t="shared" si="33"/>
        <v>350 (Renfrewshire)</v>
      </c>
      <c r="D222" s="22">
        <v>0</v>
      </c>
      <c r="E222" s="3">
        <v>7301</v>
      </c>
      <c r="F222" s="3">
        <v>2334</v>
      </c>
      <c r="G222" s="28">
        <v>9635</v>
      </c>
      <c r="H222" s="3">
        <v>631</v>
      </c>
      <c r="I222" s="3">
        <v>349</v>
      </c>
      <c r="J222" s="28">
        <v>980</v>
      </c>
      <c r="K222" s="3">
        <v>0</v>
      </c>
      <c r="L222" s="3">
        <v>0</v>
      </c>
      <c r="M222" s="28">
        <v>0</v>
      </c>
      <c r="N222" s="3">
        <v>3447</v>
      </c>
      <c r="O222" s="3">
        <v>856</v>
      </c>
      <c r="P222" s="28">
        <v>4303</v>
      </c>
      <c r="Q222" s="3">
        <v>2839</v>
      </c>
      <c r="R222" s="3">
        <v>977</v>
      </c>
      <c r="S222" s="28">
        <v>3816</v>
      </c>
      <c r="T222" s="3">
        <v>7278</v>
      </c>
      <c r="U222" s="3">
        <v>1864</v>
      </c>
      <c r="V222" s="28">
        <v>9142</v>
      </c>
      <c r="W222" s="3">
        <v>953</v>
      </c>
      <c r="X222" s="3">
        <v>183</v>
      </c>
      <c r="Y222" s="28">
        <v>1136</v>
      </c>
      <c r="Z222" s="3">
        <v>2</v>
      </c>
      <c r="AA222" s="42"/>
      <c r="AB222" s="5"/>
      <c r="AC222" s="3">
        <v>2</v>
      </c>
      <c r="AD222" s="42"/>
      <c r="AE222" s="5"/>
      <c r="AF222" s="3" t="s">
        <v>292</v>
      </c>
      <c r="AG222" s="5"/>
      <c r="AH222" s="5"/>
      <c r="AI222" s="5"/>
      <c r="AJ222" s="7" t="s">
        <v>153</v>
      </c>
      <c r="AK222" s="48" t="str">
        <f t="shared" si="26"/>
        <v>continuous</v>
      </c>
      <c r="AL222" s="48" t="str">
        <f t="shared" si="27"/>
        <v>-</v>
      </c>
      <c r="AM222" s="3">
        <f t="shared" si="28"/>
        <v>0</v>
      </c>
      <c r="AN222" s="3">
        <f t="shared" si="29"/>
        <v>0</v>
      </c>
      <c r="AO222" s="3">
        <f t="shared" si="30"/>
        <v>0</v>
      </c>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row>
    <row r="223" spans="1:126" x14ac:dyDescent="0.2">
      <c r="A223" s="4" t="str">
        <f t="shared" si="24"/>
        <v>2007355 (Scottish Borders)</v>
      </c>
      <c r="B223" s="29">
        <f t="shared" si="25"/>
        <v>2007</v>
      </c>
      <c r="C223" s="30" t="str">
        <f t="shared" si="33"/>
        <v>355 (Scottish Borders)</v>
      </c>
      <c r="D223" s="31"/>
      <c r="E223" s="32"/>
      <c r="F223" s="32"/>
      <c r="G223" s="31"/>
      <c r="H223" s="32"/>
      <c r="I223" s="32"/>
      <c r="J223" s="31"/>
      <c r="K223" s="32"/>
      <c r="L223" s="32"/>
      <c r="M223" s="31"/>
      <c r="N223" s="32"/>
      <c r="O223" s="32"/>
      <c r="P223" s="31"/>
      <c r="Q223" s="32"/>
      <c r="R223" s="32"/>
      <c r="S223" s="31"/>
      <c r="T223" s="32"/>
      <c r="U223" s="32"/>
      <c r="V223" s="31"/>
      <c r="W223" s="32"/>
      <c r="X223" s="32"/>
      <c r="Y223" s="31"/>
      <c r="AB223" s="42"/>
      <c r="AD223" s="42"/>
      <c r="AF223" s="3" t="s">
        <v>292</v>
      </c>
      <c r="AJ223" s="7"/>
      <c r="AK223" s="48" t="str">
        <f>IF(AND(Z223=2,AC223=2),"continuous",IF(AND(Z223=1,AC223=1),AB223,IF(AB223&lt;&gt;AD223,MAX(AB223,AD223),"")))</f>
        <v/>
      </c>
      <c r="AL223" s="48" t="str">
        <f t="shared" si="27"/>
        <v>RSL only</v>
      </c>
      <c r="AM223" s="3">
        <f t="shared" si="28"/>
        <v>0</v>
      </c>
      <c r="AN223" s="3">
        <f t="shared" si="29"/>
        <v>0</v>
      </c>
      <c r="AO223" s="3">
        <f t="shared" si="30"/>
        <v>0</v>
      </c>
    </row>
    <row r="224" spans="1:126" x14ac:dyDescent="0.2">
      <c r="A224" s="4" t="str">
        <f t="shared" si="24"/>
        <v>2007360 (Shetland)</v>
      </c>
      <c r="B224" s="9">
        <f t="shared" si="25"/>
        <v>2007</v>
      </c>
      <c r="C224" s="25" t="str">
        <f t="shared" si="33"/>
        <v>360 (Shetland)</v>
      </c>
      <c r="D224" s="22">
        <v>1</v>
      </c>
      <c r="G224" s="28">
        <v>908</v>
      </c>
      <c r="J224" s="28">
        <v>202</v>
      </c>
      <c r="M224" s="28">
        <v>25</v>
      </c>
      <c r="P224" s="28">
        <v>666</v>
      </c>
      <c r="S224" s="28">
        <v>106</v>
      </c>
      <c r="V224" s="28">
        <v>1241</v>
      </c>
      <c r="Y224" s="28">
        <v>36</v>
      </c>
      <c r="Z224" s="3">
        <v>2</v>
      </c>
      <c r="AA224" s="42"/>
      <c r="AC224" s="3">
        <v>2</v>
      </c>
      <c r="AD224" s="42"/>
      <c r="AF224" s="3" t="s">
        <v>292</v>
      </c>
      <c r="AJ224" s="7"/>
      <c r="AK224" s="48"/>
      <c r="AL224" s="48" t="str">
        <f t="shared" si="27"/>
        <v>CHR operated</v>
      </c>
      <c r="AM224" s="3">
        <f t="shared" si="28"/>
        <v>0</v>
      </c>
      <c r="AN224" s="3">
        <f t="shared" si="29"/>
        <v>0</v>
      </c>
      <c r="AO224" s="3">
        <f t="shared" si="30"/>
        <v>0</v>
      </c>
    </row>
    <row r="225" spans="1:42" x14ac:dyDescent="0.2">
      <c r="A225" s="4" t="str">
        <f t="shared" si="24"/>
        <v>2007370 (South Ayrshire)</v>
      </c>
      <c r="B225" s="9">
        <f t="shared" si="25"/>
        <v>2007</v>
      </c>
      <c r="C225" s="25" t="str">
        <f t="shared" si="33"/>
        <v>370 (South Ayrshire)</v>
      </c>
      <c r="D225" s="22">
        <v>0</v>
      </c>
      <c r="E225" s="3">
        <v>3142</v>
      </c>
      <c r="F225" s="3">
        <v>1344</v>
      </c>
      <c r="G225" s="28">
        <v>4486</v>
      </c>
      <c r="H225" s="3">
        <v>266</v>
      </c>
      <c r="I225" s="3">
        <v>131</v>
      </c>
      <c r="J225" s="28">
        <v>397</v>
      </c>
      <c r="K225" s="3">
        <v>31</v>
      </c>
      <c r="L225" s="3">
        <v>0</v>
      </c>
      <c r="M225" s="28">
        <v>31</v>
      </c>
      <c r="N225" s="3">
        <v>1571</v>
      </c>
      <c r="O225" s="3">
        <v>352</v>
      </c>
      <c r="P225" s="28">
        <v>1923</v>
      </c>
      <c r="Q225" s="3">
        <v>1027</v>
      </c>
      <c r="R225" s="3">
        <v>245</v>
      </c>
      <c r="S225" s="28">
        <v>1272</v>
      </c>
      <c r="T225" s="3">
        <v>3389</v>
      </c>
      <c r="U225" s="3">
        <v>1320</v>
      </c>
      <c r="V225" s="28">
        <v>4709</v>
      </c>
      <c r="W225" s="3">
        <v>118</v>
      </c>
      <c r="X225" s="3">
        <v>33</v>
      </c>
      <c r="Y225" s="28">
        <v>151</v>
      </c>
      <c r="Z225" s="3">
        <v>2</v>
      </c>
      <c r="AA225" s="42"/>
      <c r="AC225" s="3">
        <v>2</v>
      </c>
      <c r="AD225" s="42"/>
      <c r="AF225" s="3" t="s">
        <v>292</v>
      </c>
      <c r="AJ225" s="7"/>
      <c r="AK225" s="48" t="str">
        <f t="shared" ref="AK225:AK288" si="34">IF(AND(Z225=2,AC225=2),"continuous",IF(AND(Z225=1,AC225=1),AA225,IF(AA225&lt;&gt;AD225,MAX(AA225,AD225),"")))</f>
        <v>continuous</v>
      </c>
      <c r="AL225" s="48" t="str">
        <f t="shared" si="27"/>
        <v>-</v>
      </c>
      <c r="AM225" s="3">
        <f t="shared" si="28"/>
        <v>0</v>
      </c>
      <c r="AN225" s="3">
        <f t="shared" si="29"/>
        <v>0</v>
      </c>
      <c r="AO225" s="3">
        <f t="shared" si="30"/>
        <v>0</v>
      </c>
    </row>
    <row r="226" spans="1:42" x14ac:dyDescent="0.2">
      <c r="A226" s="4" t="str">
        <f t="shared" si="24"/>
        <v>2007380 (South Lanarkshire)</v>
      </c>
      <c r="B226" s="9">
        <f t="shared" si="25"/>
        <v>2007</v>
      </c>
      <c r="C226" s="25" t="str">
        <f t="shared" si="33"/>
        <v>380 (South Lanarkshire)</v>
      </c>
      <c r="D226" s="22">
        <v>0</v>
      </c>
      <c r="E226" s="3">
        <v>12498</v>
      </c>
      <c r="F226" s="3">
        <v>3563</v>
      </c>
      <c r="G226" s="28">
        <v>16061</v>
      </c>
      <c r="H226" s="3">
        <v>1610</v>
      </c>
      <c r="I226" s="3">
        <v>481</v>
      </c>
      <c r="J226" s="28">
        <v>2091</v>
      </c>
      <c r="K226" s="3">
        <v>173</v>
      </c>
      <c r="L226" s="3">
        <v>37</v>
      </c>
      <c r="M226" s="28">
        <v>210</v>
      </c>
      <c r="N226" s="3">
        <v>5787</v>
      </c>
      <c r="O226" s="3">
        <v>1284</v>
      </c>
      <c r="P226" s="28">
        <v>7071</v>
      </c>
      <c r="Q226" s="3">
        <v>4131</v>
      </c>
      <c r="R226" s="3">
        <v>866</v>
      </c>
      <c r="S226" s="28">
        <v>4997</v>
      </c>
      <c r="T226" s="3">
        <v>13370</v>
      </c>
      <c r="U226" s="3">
        <v>3192</v>
      </c>
      <c r="V226" s="28">
        <v>16562</v>
      </c>
      <c r="W226" s="3">
        <v>412</v>
      </c>
      <c r="X226" s="3">
        <v>179</v>
      </c>
      <c r="Y226" s="28">
        <v>591</v>
      </c>
      <c r="Z226" s="3">
        <v>2</v>
      </c>
      <c r="AA226" s="42"/>
      <c r="AC226" s="3">
        <v>2</v>
      </c>
      <c r="AD226" s="42"/>
      <c r="AF226" s="3" t="s">
        <v>292</v>
      </c>
      <c r="AJ226" s="2" t="s">
        <v>82</v>
      </c>
      <c r="AK226" s="48" t="str">
        <f t="shared" si="34"/>
        <v>continuous</v>
      </c>
      <c r="AL226" s="48" t="str">
        <f t="shared" si="27"/>
        <v>-</v>
      </c>
      <c r="AM226" s="3">
        <f t="shared" si="28"/>
        <v>999</v>
      </c>
      <c r="AN226" s="3">
        <f t="shared" si="29"/>
        <v>-271</v>
      </c>
      <c r="AO226" s="3">
        <f t="shared" si="30"/>
        <v>728</v>
      </c>
    </row>
    <row r="227" spans="1:42" x14ac:dyDescent="0.2">
      <c r="A227" s="4" t="str">
        <f t="shared" si="24"/>
        <v>2007390 (Stirling)</v>
      </c>
      <c r="B227" s="9">
        <f t="shared" si="25"/>
        <v>2007</v>
      </c>
      <c r="C227" s="25" t="str">
        <f t="shared" si="33"/>
        <v>390 (Stirling)</v>
      </c>
      <c r="D227" s="22">
        <v>0</v>
      </c>
      <c r="E227" s="3">
        <v>2565</v>
      </c>
      <c r="F227" s="3">
        <v>1033</v>
      </c>
      <c r="G227" s="28">
        <v>3598</v>
      </c>
      <c r="H227" s="3">
        <v>263</v>
      </c>
      <c r="I227" s="3">
        <v>87</v>
      </c>
      <c r="J227" s="28">
        <v>350</v>
      </c>
      <c r="K227" s="3">
        <v>12</v>
      </c>
      <c r="L227" s="3">
        <v>26</v>
      </c>
      <c r="M227" s="28">
        <v>38</v>
      </c>
      <c r="N227" s="3">
        <v>1459</v>
      </c>
      <c r="O227" s="3">
        <v>352</v>
      </c>
      <c r="P227" s="28">
        <v>1811</v>
      </c>
      <c r="Q227" s="3">
        <v>1879</v>
      </c>
      <c r="R227" s="3">
        <v>418</v>
      </c>
      <c r="S227" s="28">
        <v>2297</v>
      </c>
      <c r="T227" s="3">
        <v>1870</v>
      </c>
      <c r="U227" s="3">
        <v>854</v>
      </c>
      <c r="V227" s="28">
        <v>2724</v>
      </c>
      <c r="W227" s="3">
        <v>798</v>
      </c>
      <c r="X227" s="3">
        <v>133</v>
      </c>
      <c r="Y227" s="28">
        <v>931</v>
      </c>
      <c r="Z227" s="3">
        <v>2</v>
      </c>
      <c r="AA227" s="42"/>
      <c r="AC227" s="3">
        <v>2</v>
      </c>
      <c r="AD227" s="42"/>
      <c r="AF227" s="3" t="s">
        <v>292</v>
      </c>
      <c r="AJ227" s="7"/>
      <c r="AK227" s="48" t="str">
        <f t="shared" si="34"/>
        <v>continuous</v>
      </c>
      <c r="AL227" s="48" t="str">
        <f t="shared" si="27"/>
        <v>-</v>
      </c>
      <c r="AM227" s="3">
        <f t="shared" si="28"/>
        <v>0</v>
      </c>
      <c r="AN227" s="3">
        <f t="shared" si="29"/>
        <v>0</v>
      </c>
      <c r="AO227" s="3">
        <f t="shared" si="30"/>
        <v>0</v>
      </c>
    </row>
    <row r="228" spans="1:42" x14ac:dyDescent="0.2">
      <c r="A228" s="4" t="str">
        <f t="shared" si="24"/>
        <v>2007395 (West Dunbartonshire)</v>
      </c>
      <c r="B228" s="9">
        <f t="shared" si="25"/>
        <v>2007</v>
      </c>
      <c r="C228" s="25" t="str">
        <f t="shared" si="33"/>
        <v>395 (West Dunbartonshire)</v>
      </c>
      <c r="D228" s="22">
        <v>0</v>
      </c>
      <c r="E228" s="3">
        <v>5204</v>
      </c>
      <c r="F228" s="3">
        <v>1806</v>
      </c>
      <c r="G228" s="28">
        <v>7010</v>
      </c>
      <c r="H228" s="3">
        <v>1002</v>
      </c>
      <c r="I228" s="3">
        <v>290</v>
      </c>
      <c r="J228" s="28">
        <v>1292</v>
      </c>
      <c r="K228" s="3">
        <v>9</v>
      </c>
      <c r="L228" s="3">
        <v>38</v>
      </c>
      <c r="M228" s="28">
        <v>47</v>
      </c>
      <c r="N228" s="3">
        <v>2537</v>
      </c>
      <c r="O228" s="3">
        <v>667</v>
      </c>
      <c r="P228" s="28">
        <v>3204</v>
      </c>
      <c r="Q228" s="3">
        <v>271</v>
      </c>
      <c r="R228" s="3">
        <v>126</v>
      </c>
      <c r="S228" s="28">
        <v>397</v>
      </c>
      <c r="T228" s="3">
        <v>6459</v>
      </c>
      <c r="U228" s="3">
        <v>2019</v>
      </c>
      <c r="V228" s="28">
        <v>8478</v>
      </c>
      <c r="W228" s="3">
        <v>825</v>
      </c>
      <c r="X228" s="3">
        <v>253</v>
      </c>
      <c r="Y228" s="28">
        <v>1078</v>
      </c>
      <c r="Z228" s="3">
        <v>2</v>
      </c>
      <c r="AA228" s="42"/>
      <c r="AC228" s="3">
        <v>2</v>
      </c>
      <c r="AD228" s="42"/>
      <c r="AF228" s="3" t="s">
        <v>292</v>
      </c>
      <c r="AJ228" s="7"/>
      <c r="AK228" s="48" t="str">
        <f t="shared" si="34"/>
        <v>continuous</v>
      </c>
      <c r="AL228" s="48" t="str">
        <f t="shared" si="27"/>
        <v>-</v>
      </c>
      <c r="AM228" s="3">
        <f t="shared" si="28"/>
        <v>0</v>
      </c>
      <c r="AN228" s="3">
        <f t="shared" si="29"/>
        <v>0</v>
      </c>
      <c r="AO228" s="3">
        <f t="shared" si="30"/>
        <v>0</v>
      </c>
    </row>
    <row r="229" spans="1:42" x14ac:dyDescent="0.2">
      <c r="A229" s="4" t="str">
        <f t="shared" si="24"/>
        <v>2007400 (West Lothian)</v>
      </c>
      <c r="B229" s="9">
        <f t="shared" si="25"/>
        <v>2007</v>
      </c>
      <c r="C229" s="25" t="str">
        <f t="shared" si="33"/>
        <v>400 (West Lothian)</v>
      </c>
      <c r="D229" s="54">
        <v>0</v>
      </c>
      <c r="E229" s="3">
        <v>7754</v>
      </c>
      <c r="F229" s="3">
        <v>1502</v>
      </c>
      <c r="G229" s="28">
        <v>9256</v>
      </c>
      <c r="H229" s="3">
        <v>737</v>
      </c>
      <c r="I229" s="3">
        <v>62</v>
      </c>
      <c r="J229" s="28">
        <v>799</v>
      </c>
      <c r="K229" s="3">
        <v>302</v>
      </c>
      <c r="L229" s="3">
        <v>26</v>
      </c>
      <c r="M229" s="28">
        <v>328</v>
      </c>
      <c r="N229" s="3">
        <v>3824</v>
      </c>
      <c r="O229" s="3">
        <v>405</v>
      </c>
      <c r="P229" s="28">
        <v>4229</v>
      </c>
      <c r="Q229" s="3">
        <v>1052</v>
      </c>
      <c r="R229" s="3">
        <v>273</v>
      </c>
      <c r="S229" s="28">
        <v>1325</v>
      </c>
      <c r="T229" s="3">
        <v>9487</v>
      </c>
      <c r="U229" s="3">
        <v>1546</v>
      </c>
      <c r="V229" s="28">
        <v>11033</v>
      </c>
      <c r="W229" s="3">
        <v>0</v>
      </c>
      <c r="X229" s="3">
        <v>0</v>
      </c>
      <c r="Y229" s="28">
        <v>0</v>
      </c>
      <c r="Z229" s="3">
        <v>2</v>
      </c>
      <c r="AA229" s="42"/>
      <c r="AC229" s="3">
        <v>2</v>
      </c>
      <c r="AD229" s="42"/>
      <c r="AF229" s="3" t="s">
        <v>292</v>
      </c>
      <c r="AJ229" s="7"/>
      <c r="AK229" s="48" t="str">
        <f t="shared" si="34"/>
        <v>continuous</v>
      </c>
      <c r="AL229" s="48" t="str">
        <f t="shared" si="27"/>
        <v>-</v>
      </c>
      <c r="AM229" s="3">
        <f t="shared" si="28"/>
        <v>0</v>
      </c>
      <c r="AN229" s="3">
        <f t="shared" si="29"/>
        <v>0</v>
      </c>
      <c r="AO229" s="3">
        <f t="shared" si="30"/>
        <v>0</v>
      </c>
    </row>
    <row r="230" spans="1:42" x14ac:dyDescent="0.2">
      <c r="A230" s="4" t="str">
        <f t="shared" ref="A230:A254" si="35">B230&amp;C230</f>
        <v>2008100 (Aberdeen City)</v>
      </c>
      <c r="B230" s="9">
        <f t="shared" si="25"/>
        <v>2008</v>
      </c>
      <c r="C230" s="25" t="str">
        <f t="shared" si="33"/>
        <v>100 (Aberdeen City)</v>
      </c>
      <c r="D230" s="22">
        <v>0</v>
      </c>
      <c r="E230" s="3">
        <v>5676</v>
      </c>
      <c r="F230" s="3">
        <v>4611</v>
      </c>
      <c r="G230" s="28">
        <v>10287</v>
      </c>
      <c r="H230" s="3">
        <v>2984</v>
      </c>
      <c r="I230" s="3">
        <v>814</v>
      </c>
      <c r="J230" s="28">
        <v>3798</v>
      </c>
      <c r="M230" s="28"/>
      <c r="N230" s="3">
        <v>8611</v>
      </c>
      <c r="O230" s="3">
        <v>2240</v>
      </c>
      <c r="P230" s="28">
        <v>10851</v>
      </c>
      <c r="Q230" s="3">
        <v>5745</v>
      </c>
      <c r="R230" s="3">
        <v>1546</v>
      </c>
      <c r="S230" s="28">
        <v>7291</v>
      </c>
      <c r="T230" s="3">
        <v>5558</v>
      </c>
      <c r="U230" s="3">
        <v>4491</v>
      </c>
      <c r="V230" s="28">
        <v>10049</v>
      </c>
      <c r="W230" s="3">
        <v>594</v>
      </c>
      <c r="X230" s="3">
        <v>453</v>
      </c>
      <c r="Y230" s="28">
        <v>1047</v>
      </c>
      <c r="Z230" s="3">
        <v>2</v>
      </c>
      <c r="AA230" s="3"/>
      <c r="AB230" s="8"/>
      <c r="AC230" s="3">
        <v>2</v>
      </c>
      <c r="AD230" s="42"/>
      <c r="AE230" s="3"/>
      <c r="AF230" s="3" t="s">
        <v>292</v>
      </c>
      <c r="AG230" s="3"/>
      <c r="AH230" s="3"/>
      <c r="AI230" s="3"/>
      <c r="AJ230" s="7" t="s">
        <v>154</v>
      </c>
      <c r="AK230" s="48" t="str">
        <f t="shared" si="34"/>
        <v>continuous</v>
      </c>
      <c r="AL230" s="48" t="str">
        <f t="shared" si="27"/>
        <v>-</v>
      </c>
      <c r="AM230" s="3">
        <f t="shared" si="28"/>
        <v>0</v>
      </c>
      <c r="AN230" s="3">
        <f t="shared" si="29"/>
        <v>0</v>
      </c>
      <c r="AO230" s="3">
        <f t="shared" si="30"/>
        <v>0</v>
      </c>
    </row>
    <row r="231" spans="1:42" x14ac:dyDescent="0.2">
      <c r="A231" s="4" t="str">
        <f t="shared" si="35"/>
        <v>2008110 (Aberdeenshire)</v>
      </c>
      <c r="B231" s="9">
        <f t="shared" si="25"/>
        <v>2008</v>
      </c>
      <c r="C231" s="25" t="str">
        <f t="shared" si="33"/>
        <v>110 (Aberdeenshire)</v>
      </c>
      <c r="D231" s="22">
        <v>0</v>
      </c>
      <c r="E231" s="3">
        <v>5366</v>
      </c>
      <c r="F231" s="3">
        <v>1080</v>
      </c>
      <c r="G231" s="28">
        <v>6446</v>
      </c>
      <c r="H231" s="3">
        <v>756</v>
      </c>
      <c r="I231" s="3">
        <v>139</v>
      </c>
      <c r="J231" s="28">
        <v>895</v>
      </c>
      <c r="K231" s="3">
        <v>198</v>
      </c>
      <c r="L231" s="3">
        <v>25</v>
      </c>
      <c r="M231" s="28">
        <v>223</v>
      </c>
      <c r="N231" s="3">
        <v>3941</v>
      </c>
      <c r="O231" s="3">
        <v>528</v>
      </c>
      <c r="P231" s="28">
        <v>4469</v>
      </c>
      <c r="Q231" s="3">
        <v>2495</v>
      </c>
      <c r="R231" s="3">
        <v>416</v>
      </c>
      <c r="S231" s="28">
        <v>2911</v>
      </c>
      <c r="T231" s="3">
        <v>5858</v>
      </c>
      <c r="U231" s="3">
        <v>1028</v>
      </c>
      <c r="V231" s="28">
        <v>6886</v>
      </c>
      <c r="W231" s="3">
        <v>31</v>
      </c>
      <c r="X231" s="3">
        <v>7</v>
      </c>
      <c r="Y231" s="28">
        <v>38</v>
      </c>
      <c r="Z231" s="3">
        <v>2</v>
      </c>
      <c r="AA231" s="3"/>
      <c r="AB231" s="8" t="s">
        <v>164</v>
      </c>
      <c r="AC231" s="3">
        <v>2</v>
      </c>
      <c r="AD231" s="42"/>
      <c r="AE231" s="3" t="s">
        <v>164</v>
      </c>
      <c r="AF231" s="3" t="s">
        <v>292</v>
      </c>
      <c r="AG231" s="3"/>
      <c r="AH231" s="3"/>
      <c r="AI231" s="3"/>
      <c r="AJ231" s="7" t="s">
        <v>159</v>
      </c>
      <c r="AK231" s="48" t="str">
        <f t="shared" si="34"/>
        <v>continuous</v>
      </c>
      <c r="AL231" s="48" t="str">
        <f t="shared" si="27"/>
        <v>-</v>
      </c>
      <c r="AM231" s="3">
        <f t="shared" si="28"/>
        <v>0</v>
      </c>
      <c r="AN231" s="3">
        <f t="shared" si="29"/>
        <v>0</v>
      </c>
      <c r="AO231" s="3">
        <f t="shared" si="30"/>
        <v>0</v>
      </c>
    </row>
    <row r="232" spans="1:42" x14ac:dyDescent="0.2">
      <c r="A232" s="4" t="str">
        <f t="shared" si="35"/>
        <v>2008120 (Angus)</v>
      </c>
      <c r="B232" s="9">
        <f t="shared" si="25"/>
        <v>2008</v>
      </c>
      <c r="C232" s="25" t="str">
        <f t="shared" si="33"/>
        <v>120 (Angus)</v>
      </c>
      <c r="D232" s="22"/>
      <c r="G232" s="28">
        <v>5003</v>
      </c>
      <c r="J232" s="28">
        <v>768</v>
      </c>
      <c r="M232" s="28"/>
      <c r="P232" s="28">
        <v>1934</v>
      </c>
      <c r="S232" s="28"/>
      <c r="V232" s="28">
        <v>5380</v>
      </c>
      <c r="Y232" s="28">
        <v>426</v>
      </c>
      <c r="Z232" s="3">
        <v>2</v>
      </c>
      <c r="AA232" s="3"/>
      <c r="AB232" s="8"/>
      <c r="AD232" s="42"/>
      <c r="AE232" s="3"/>
      <c r="AF232" s="3" t="s">
        <v>292</v>
      </c>
      <c r="AG232" s="3"/>
      <c r="AH232" s="3"/>
      <c r="AI232" s="3"/>
      <c r="AJ232" s="7" t="s">
        <v>160</v>
      </c>
      <c r="AK232" s="48" t="str">
        <f t="shared" si="34"/>
        <v/>
      </c>
      <c r="AL232" s="48" t="str">
        <f t="shared" si="27"/>
        <v>RSL only</v>
      </c>
      <c r="AM232" s="3">
        <f t="shared" si="28"/>
        <v>0</v>
      </c>
      <c r="AN232" s="3">
        <f t="shared" si="29"/>
        <v>0</v>
      </c>
      <c r="AO232" s="3">
        <f t="shared" si="30"/>
        <v>-789</v>
      </c>
    </row>
    <row r="233" spans="1:42" x14ac:dyDescent="0.2">
      <c r="A233" s="29" t="str">
        <f t="shared" si="35"/>
        <v>2008130 (Argyll &amp; Bute)</v>
      </c>
      <c r="B233" s="52">
        <f t="shared" si="25"/>
        <v>2008</v>
      </c>
      <c r="C233" s="31" t="str">
        <f t="shared" si="33"/>
        <v>130 (Argyll &amp; Bute)</v>
      </c>
      <c r="D233" s="32"/>
      <c r="E233" s="32"/>
      <c r="F233" s="31"/>
      <c r="G233" s="32"/>
      <c r="H233" s="32"/>
      <c r="I233" s="31"/>
      <c r="J233" s="32"/>
      <c r="K233" s="32"/>
      <c r="L233" s="31"/>
      <c r="M233" s="32"/>
      <c r="N233" s="32"/>
      <c r="O233" s="31"/>
      <c r="P233" s="32"/>
      <c r="Q233" s="32"/>
      <c r="R233" s="31"/>
      <c r="S233" s="32"/>
      <c r="T233" s="32"/>
      <c r="U233" s="31"/>
      <c r="V233" s="32"/>
      <c r="W233" s="32"/>
      <c r="X233" s="31"/>
      <c r="Y233" s="32"/>
      <c r="AA233" s="3"/>
      <c r="AB233" s="8"/>
      <c r="AD233" s="42"/>
      <c r="AE233" s="3"/>
      <c r="AF233" s="3" t="s">
        <v>292</v>
      </c>
      <c r="AG233" s="3"/>
      <c r="AH233" s="3"/>
      <c r="AI233" s="3"/>
      <c r="AJ233" s="30"/>
      <c r="AK233" s="48" t="str">
        <f t="shared" si="34"/>
        <v/>
      </c>
      <c r="AL233" s="48" t="str">
        <f t="shared" si="27"/>
        <v>RSL only</v>
      </c>
      <c r="AM233" s="3">
        <f t="shared" si="28"/>
        <v>0</v>
      </c>
      <c r="AN233" s="3">
        <f t="shared" si="29"/>
        <v>0</v>
      </c>
      <c r="AO233" s="3">
        <f t="shared" si="30"/>
        <v>0</v>
      </c>
    </row>
    <row r="234" spans="1:42" x14ac:dyDescent="0.2">
      <c r="A234" s="4" t="str">
        <f t="shared" si="35"/>
        <v>2008150 (Clackmannanshire)</v>
      </c>
      <c r="B234" s="9">
        <f t="shared" si="25"/>
        <v>2008</v>
      </c>
      <c r="C234" s="25" t="str">
        <f t="shared" si="33"/>
        <v>150 (Clackmannanshire)</v>
      </c>
      <c r="D234" s="22">
        <v>0</v>
      </c>
      <c r="G234" s="28">
        <v>1741</v>
      </c>
      <c r="J234" s="28">
        <v>488</v>
      </c>
      <c r="M234" s="28">
        <v>43</v>
      </c>
      <c r="P234" s="28">
        <v>1515</v>
      </c>
      <c r="S234" s="28">
        <v>759</v>
      </c>
      <c r="V234" s="28">
        <v>1978</v>
      </c>
      <c r="Y234" s="28">
        <v>0</v>
      </c>
      <c r="Z234" s="3">
        <v>1</v>
      </c>
      <c r="AA234" s="3"/>
      <c r="AB234" s="8" t="s">
        <v>101</v>
      </c>
      <c r="AD234" s="42"/>
      <c r="AE234" s="3"/>
      <c r="AF234" s="3" t="s">
        <v>292</v>
      </c>
      <c r="AG234" s="3"/>
      <c r="AH234" s="3"/>
      <c r="AI234" s="3"/>
      <c r="AJ234" s="2"/>
      <c r="AK234" s="48" t="str">
        <f t="shared" si="34"/>
        <v/>
      </c>
      <c r="AL234" s="48" t="str">
        <f t="shared" si="27"/>
        <v>-</v>
      </c>
      <c r="AM234" s="3">
        <f t="shared" si="28"/>
        <v>0</v>
      </c>
      <c r="AN234" s="3">
        <f t="shared" si="29"/>
        <v>0</v>
      </c>
      <c r="AO234" s="3">
        <f t="shared" si="30"/>
        <v>12</v>
      </c>
    </row>
    <row r="235" spans="1:42" x14ac:dyDescent="0.2">
      <c r="A235" s="29" t="str">
        <f t="shared" si="35"/>
        <v>2008170 (Dumfries &amp; Galloway)</v>
      </c>
      <c r="B235" s="52">
        <f t="shared" si="25"/>
        <v>2008</v>
      </c>
      <c r="C235" s="31" t="str">
        <f t="shared" si="33"/>
        <v>170 (Dumfries &amp; Galloway)</v>
      </c>
      <c r="D235" s="32"/>
      <c r="E235" s="32"/>
      <c r="F235" s="31"/>
      <c r="G235" s="32"/>
      <c r="H235" s="32"/>
      <c r="I235" s="31"/>
      <c r="J235" s="32"/>
      <c r="K235" s="32"/>
      <c r="L235" s="31"/>
      <c r="M235" s="32"/>
      <c r="N235" s="32"/>
      <c r="O235" s="31"/>
      <c r="P235" s="32"/>
      <c r="Q235" s="32"/>
      <c r="R235" s="31"/>
      <c r="S235" s="32"/>
      <c r="T235" s="32"/>
      <c r="U235" s="31"/>
      <c r="V235" s="32"/>
      <c r="W235" s="32"/>
      <c r="X235" s="31"/>
      <c r="Y235" s="32"/>
      <c r="AA235" s="3"/>
      <c r="AB235" s="8"/>
      <c r="AD235" s="42"/>
      <c r="AE235" s="3"/>
      <c r="AF235" s="3" t="s">
        <v>292</v>
      </c>
      <c r="AG235" s="3"/>
      <c r="AH235" s="3"/>
      <c r="AI235" s="3"/>
      <c r="AJ235" s="30"/>
      <c r="AK235" s="48" t="str">
        <f t="shared" si="34"/>
        <v/>
      </c>
      <c r="AL235" s="48" t="str">
        <f t="shared" si="27"/>
        <v>RSL only</v>
      </c>
      <c r="AM235" s="3">
        <f t="shared" si="28"/>
        <v>0</v>
      </c>
      <c r="AN235" s="3">
        <f t="shared" si="29"/>
        <v>0</v>
      </c>
      <c r="AO235" s="3">
        <f t="shared" si="30"/>
        <v>0</v>
      </c>
    </row>
    <row r="236" spans="1:42" x14ac:dyDescent="0.2">
      <c r="A236" s="4" t="str">
        <f t="shared" si="35"/>
        <v>2008180 (Dundee City)</v>
      </c>
      <c r="B236" s="9">
        <f t="shared" si="25"/>
        <v>2008</v>
      </c>
      <c r="C236" s="25" t="str">
        <f t="shared" si="33"/>
        <v>180 (Dundee City)</v>
      </c>
      <c r="D236" s="22"/>
      <c r="E236" s="3">
        <v>6275</v>
      </c>
      <c r="F236" s="3">
        <v>2543</v>
      </c>
      <c r="G236" s="28">
        <v>8818</v>
      </c>
      <c r="H236" s="3">
        <v>955</v>
      </c>
      <c r="I236" s="3">
        <v>419</v>
      </c>
      <c r="J236" s="28">
        <v>1374</v>
      </c>
      <c r="M236" s="28">
        <v>32</v>
      </c>
      <c r="N236" s="3">
        <v>3542</v>
      </c>
      <c r="O236" s="3">
        <v>951</v>
      </c>
      <c r="P236" s="28">
        <v>4493</v>
      </c>
      <c r="S236" s="28">
        <v>1541</v>
      </c>
      <c r="T236" s="3">
        <v>7232</v>
      </c>
      <c r="U236" s="3">
        <v>2512</v>
      </c>
      <c r="V236" s="28">
        <v>9744</v>
      </c>
      <c r="Y236" s="28">
        <v>870</v>
      </c>
      <c r="Z236" s="3">
        <v>2</v>
      </c>
      <c r="AA236" s="3"/>
      <c r="AB236" s="8" t="s">
        <v>165</v>
      </c>
      <c r="AC236" s="3">
        <v>2</v>
      </c>
      <c r="AD236" s="42"/>
      <c r="AE236" s="3" t="s">
        <v>165</v>
      </c>
      <c r="AF236" s="3" t="s">
        <v>292</v>
      </c>
      <c r="AG236" s="3"/>
      <c r="AH236" s="3"/>
      <c r="AI236" s="3"/>
      <c r="AJ236" s="2" t="s">
        <v>173</v>
      </c>
      <c r="AK236" s="48" t="str">
        <f t="shared" si="34"/>
        <v>continuous</v>
      </c>
      <c r="AL236" s="48" t="str">
        <f t="shared" si="27"/>
        <v>RSL only</v>
      </c>
      <c r="AM236" s="70">
        <f t="shared" si="28"/>
        <v>-1630</v>
      </c>
      <c r="AN236" s="70">
        <f t="shared" si="29"/>
        <v>-563</v>
      </c>
      <c r="AO236" s="70">
        <f t="shared" si="30"/>
        <v>-620</v>
      </c>
    </row>
    <row r="237" spans="1:42" x14ac:dyDescent="0.2">
      <c r="A237" s="4" t="str">
        <f t="shared" si="35"/>
        <v>2008190 (East Ayrshire)</v>
      </c>
      <c r="B237" s="9">
        <f t="shared" si="25"/>
        <v>2008</v>
      </c>
      <c r="C237" s="25" t="str">
        <f t="shared" si="33"/>
        <v>190 (East Ayrshire)</v>
      </c>
      <c r="D237" s="22">
        <v>0</v>
      </c>
      <c r="E237" s="3">
        <v>3559</v>
      </c>
      <c r="F237" s="3">
        <v>1332</v>
      </c>
      <c r="G237" s="28">
        <v>4891</v>
      </c>
      <c r="H237" s="3">
        <v>1041</v>
      </c>
      <c r="I237" s="3">
        <v>274</v>
      </c>
      <c r="J237" s="28">
        <v>1315</v>
      </c>
      <c r="K237" s="3">
        <v>20</v>
      </c>
      <c r="L237" s="3">
        <v>34</v>
      </c>
      <c r="M237" s="28">
        <v>54</v>
      </c>
      <c r="N237" s="3">
        <v>2945</v>
      </c>
      <c r="O237" s="3">
        <v>643</v>
      </c>
      <c r="P237" s="28">
        <v>3588</v>
      </c>
      <c r="Q237" s="3">
        <v>1584</v>
      </c>
      <c r="R237" s="3">
        <v>398</v>
      </c>
      <c r="S237" s="28">
        <v>1982</v>
      </c>
      <c r="T237" s="3">
        <v>3859</v>
      </c>
      <c r="U237" s="3">
        <v>1269</v>
      </c>
      <c r="V237" s="28">
        <v>5128</v>
      </c>
      <c r="W237" s="3">
        <v>583</v>
      </c>
      <c r="X237" s="3">
        <v>123</v>
      </c>
      <c r="Y237" s="28">
        <v>706</v>
      </c>
      <c r="Z237" s="3">
        <v>2</v>
      </c>
      <c r="AA237" s="3"/>
      <c r="AB237" s="8"/>
      <c r="AC237" s="3">
        <v>2</v>
      </c>
      <c r="AD237" s="42"/>
      <c r="AE237" s="3"/>
      <c r="AF237" s="3" t="s">
        <v>292</v>
      </c>
      <c r="AG237" s="3"/>
      <c r="AH237" s="3"/>
      <c r="AI237" s="3"/>
      <c r="AJ237" s="7"/>
      <c r="AK237" s="48" t="str">
        <f t="shared" si="34"/>
        <v>continuous</v>
      </c>
      <c r="AL237" s="48" t="str">
        <f t="shared" si="27"/>
        <v>-</v>
      </c>
      <c r="AM237" s="3">
        <f t="shared" si="28"/>
        <v>0</v>
      </c>
      <c r="AN237" s="3">
        <f t="shared" si="29"/>
        <v>0</v>
      </c>
      <c r="AO237" s="3">
        <f t="shared" si="30"/>
        <v>0</v>
      </c>
    </row>
    <row r="238" spans="1:42" x14ac:dyDescent="0.2">
      <c r="A238" s="4" t="str">
        <f t="shared" si="35"/>
        <v>2008200 (East Dunbartonshire)</v>
      </c>
      <c r="B238" s="9">
        <f t="shared" si="25"/>
        <v>2008</v>
      </c>
      <c r="C238" s="25" t="str">
        <f t="shared" si="33"/>
        <v>200 (East Dunbartonshire)</v>
      </c>
      <c r="D238" s="22">
        <v>0</v>
      </c>
      <c r="E238" s="3">
        <v>3801</v>
      </c>
      <c r="F238" s="3">
        <v>702</v>
      </c>
      <c r="G238" s="28">
        <v>4503</v>
      </c>
      <c r="H238" s="3">
        <v>164</v>
      </c>
      <c r="I238" s="3">
        <v>97</v>
      </c>
      <c r="J238" s="28">
        <v>261</v>
      </c>
      <c r="M238" s="28"/>
      <c r="N238" s="3">
        <v>1049</v>
      </c>
      <c r="O238" s="3">
        <v>187</v>
      </c>
      <c r="P238" s="28">
        <v>1236</v>
      </c>
      <c r="Q238" s="3">
        <v>1311</v>
      </c>
      <c r="R238" s="3">
        <v>151</v>
      </c>
      <c r="S238" s="28">
        <v>1462</v>
      </c>
      <c r="T238" s="3">
        <v>3332</v>
      </c>
      <c r="U238" s="3">
        <v>620</v>
      </c>
      <c r="V238" s="28">
        <v>3952</v>
      </c>
      <c r="W238" s="3">
        <v>79</v>
      </c>
      <c r="X238" s="3">
        <v>26</v>
      </c>
      <c r="Y238" s="28">
        <v>105</v>
      </c>
      <c r="Z238" s="3">
        <v>1</v>
      </c>
      <c r="AA238" s="67">
        <v>39083</v>
      </c>
      <c r="AB238" s="8"/>
      <c r="AC238" s="3">
        <v>1</v>
      </c>
      <c r="AD238" s="42"/>
      <c r="AE238" s="3"/>
      <c r="AF238" s="3" t="s">
        <v>292</v>
      </c>
      <c r="AG238" s="3"/>
      <c r="AH238" s="3"/>
      <c r="AI238" s="3"/>
      <c r="AJ238" s="7"/>
      <c r="AK238" s="48">
        <f t="shared" si="34"/>
        <v>39083</v>
      </c>
      <c r="AL238" s="48" t="str">
        <f t="shared" si="27"/>
        <v>-</v>
      </c>
      <c r="AM238" s="3">
        <f t="shared" si="28"/>
        <v>-43</v>
      </c>
      <c r="AN238" s="3">
        <f t="shared" si="29"/>
        <v>-21</v>
      </c>
      <c r="AO238" s="3">
        <f t="shared" si="30"/>
        <v>-64</v>
      </c>
    </row>
    <row r="239" spans="1:42" x14ac:dyDescent="0.2">
      <c r="A239" s="4" t="str">
        <f t="shared" si="35"/>
        <v>2008210 (East Lothian)</v>
      </c>
      <c r="B239" s="9">
        <f t="shared" si="25"/>
        <v>2008</v>
      </c>
      <c r="C239" s="25" t="str">
        <f t="shared" si="33"/>
        <v>210 (East Lothian)</v>
      </c>
      <c r="D239" s="22">
        <v>0</v>
      </c>
      <c r="E239" s="3">
        <v>4900</v>
      </c>
      <c r="F239" s="3">
        <v>756</v>
      </c>
      <c r="G239" s="28">
        <v>5656</v>
      </c>
      <c r="H239" s="3">
        <v>320</v>
      </c>
      <c r="I239" s="3">
        <v>102</v>
      </c>
      <c r="J239" s="28">
        <v>422</v>
      </c>
      <c r="K239" s="3">
        <v>82</v>
      </c>
      <c r="L239" s="3">
        <v>0</v>
      </c>
      <c r="M239" s="28">
        <v>82</v>
      </c>
      <c r="N239" s="3">
        <v>1150</v>
      </c>
      <c r="O239" s="3">
        <v>192</v>
      </c>
      <c r="P239" s="28">
        <v>1342</v>
      </c>
      <c r="Q239" s="3">
        <v>0</v>
      </c>
      <c r="R239" s="3">
        <v>4</v>
      </c>
      <c r="S239" s="28">
        <v>4</v>
      </c>
      <c r="T239" s="3">
        <v>5648</v>
      </c>
      <c r="U239" s="3">
        <v>842</v>
      </c>
      <c r="V239" s="28">
        <v>6490</v>
      </c>
      <c r="W239" s="3">
        <v>363</v>
      </c>
      <c r="X239" s="3">
        <v>82</v>
      </c>
      <c r="Y239" s="28">
        <v>445</v>
      </c>
      <c r="AA239" s="3"/>
      <c r="AB239" s="8"/>
      <c r="AD239" s="42"/>
      <c r="AE239" s="3"/>
      <c r="AF239" s="3" t="s">
        <v>292</v>
      </c>
      <c r="AG239" s="3"/>
      <c r="AH239" s="3"/>
      <c r="AI239" s="3"/>
      <c r="AJ239" s="7"/>
      <c r="AK239" s="48" t="str">
        <f t="shared" si="34"/>
        <v/>
      </c>
      <c r="AL239" s="48" t="str">
        <f t="shared" si="27"/>
        <v>-</v>
      </c>
      <c r="AM239" s="3">
        <f t="shared" si="28"/>
        <v>0</v>
      </c>
      <c r="AN239" s="3">
        <f t="shared" si="29"/>
        <v>0</v>
      </c>
      <c r="AO239" s="3">
        <f t="shared" si="30"/>
        <v>0</v>
      </c>
    </row>
    <row r="240" spans="1:42" x14ac:dyDescent="0.2">
      <c r="A240" s="4" t="str">
        <f t="shared" si="35"/>
        <v>2008220 (East Renfrewshire)</v>
      </c>
      <c r="B240" s="9">
        <f t="shared" si="25"/>
        <v>2008</v>
      </c>
      <c r="C240" s="25" t="str">
        <f t="shared" si="33"/>
        <v>220 (East Renfrewshire)</v>
      </c>
      <c r="D240" s="22">
        <v>0</v>
      </c>
      <c r="G240" s="28">
        <v>1742</v>
      </c>
      <c r="J240" s="28">
        <v>252</v>
      </c>
      <c r="M240" s="28">
        <v>18</v>
      </c>
      <c r="P240" s="28">
        <v>801</v>
      </c>
      <c r="S240" s="28">
        <v>327</v>
      </c>
      <c r="V240" s="28">
        <v>1946</v>
      </c>
      <c r="Y240" s="28">
        <v>15</v>
      </c>
      <c r="Z240" s="3">
        <v>2</v>
      </c>
      <c r="AA240" s="3"/>
      <c r="AB240" s="8"/>
      <c r="AC240" s="3">
        <v>2</v>
      </c>
      <c r="AD240" s="42"/>
      <c r="AE240" s="3"/>
      <c r="AF240" s="3" t="s">
        <v>292</v>
      </c>
      <c r="AG240" s="3"/>
      <c r="AH240" s="3"/>
      <c r="AI240" s="3"/>
      <c r="AJ240" s="7" t="s">
        <v>155</v>
      </c>
      <c r="AK240" s="48" t="str">
        <f t="shared" si="34"/>
        <v>continuous</v>
      </c>
      <c r="AL240" s="48" t="str">
        <f t="shared" si="27"/>
        <v>-</v>
      </c>
      <c r="AM240" s="3">
        <f t="shared" si="28"/>
        <v>0</v>
      </c>
      <c r="AN240" s="3">
        <f t="shared" si="29"/>
        <v>0</v>
      </c>
      <c r="AO240" s="3">
        <f t="shared" si="30"/>
        <v>0</v>
      </c>
      <c r="AP240" s="3" t="s">
        <v>175</v>
      </c>
    </row>
    <row r="241" spans="1:45" x14ac:dyDescent="0.2">
      <c r="A241" s="4" t="str">
        <f t="shared" si="35"/>
        <v>2008230 (City of Edinburgh)</v>
      </c>
      <c r="B241" s="9">
        <f t="shared" si="25"/>
        <v>2008</v>
      </c>
      <c r="C241" s="25" t="str">
        <f t="shared" si="33"/>
        <v>230 (City of Edinburgh)</v>
      </c>
      <c r="D241" s="22">
        <v>1</v>
      </c>
      <c r="E241" s="3">
        <v>26276</v>
      </c>
      <c r="G241" s="28">
        <v>26276</v>
      </c>
      <c r="H241" s="3">
        <v>2855</v>
      </c>
      <c r="J241" s="28">
        <v>2855</v>
      </c>
      <c r="K241" s="3">
        <v>329</v>
      </c>
      <c r="M241" s="28">
        <v>329</v>
      </c>
      <c r="N241" s="3">
        <v>9428</v>
      </c>
      <c r="P241" s="28">
        <v>9428</v>
      </c>
      <c r="Q241" s="3">
        <v>6781</v>
      </c>
      <c r="S241" s="28">
        <v>6781</v>
      </c>
      <c r="T241" s="3">
        <v>25739</v>
      </c>
      <c r="V241" s="28">
        <v>25739</v>
      </c>
      <c r="W241" s="3">
        <v>26</v>
      </c>
      <c r="Y241" s="28">
        <v>26</v>
      </c>
      <c r="Z241" s="3">
        <v>2</v>
      </c>
      <c r="AA241" s="3"/>
      <c r="AB241" s="8" t="s">
        <v>101</v>
      </c>
      <c r="AC241" s="3">
        <v>2</v>
      </c>
      <c r="AD241" s="42"/>
      <c r="AE241" s="3" t="s">
        <v>101</v>
      </c>
      <c r="AF241" s="3" t="s">
        <v>292</v>
      </c>
      <c r="AG241" s="3"/>
      <c r="AH241" s="3"/>
      <c r="AI241" s="3"/>
      <c r="AJ241" s="7"/>
      <c r="AK241" s="48" t="str">
        <f t="shared" si="34"/>
        <v>continuous</v>
      </c>
      <c r="AL241" s="48" t="str">
        <f t="shared" si="27"/>
        <v>CHR operated</v>
      </c>
      <c r="AM241" s="3">
        <f t="shared" si="28"/>
        <v>0</v>
      </c>
      <c r="AN241" s="3">
        <f t="shared" si="29"/>
        <v>0</v>
      </c>
      <c r="AO241" s="3">
        <f t="shared" si="30"/>
        <v>0</v>
      </c>
    </row>
    <row r="242" spans="1:45" x14ac:dyDescent="0.2">
      <c r="A242" s="29" t="str">
        <f t="shared" si="35"/>
        <v>2008235 (Na h-Eileanan Siar)</v>
      </c>
      <c r="B242" s="52">
        <f t="shared" si="25"/>
        <v>2008</v>
      </c>
      <c r="C242" s="31" t="str">
        <f t="shared" si="33"/>
        <v>235 (Na h-Eileanan Siar)</v>
      </c>
      <c r="D242" s="32"/>
      <c r="E242" s="32"/>
      <c r="F242" s="31"/>
      <c r="G242" s="32"/>
      <c r="H242" s="32"/>
      <c r="I242" s="31"/>
      <c r="J242" s="32"/>
      <c r="K242" s="32"/>
      <c r="L242" s="31"/>
      <c r="M242" s="32"/>
      <c r="N242" s="32"/>
      <c r="O242" s="31"/>
      <c r="P242" s="32"/>
      <c r="Q242" s="32"/>
      <c r="R242" s="31"/>
      <c r="S242" s="32"/>
      <c r="T242" s="32"/>
      <c r="U242" s="31"/>
      <c r="V242" s="32"/>
      <c r="W242" s="32"/>
      <c r="X242" s="31"/>
      <c r="Y242" s="32"/>
      <c r="AA242" s="3"/>
      <c r="AB242" s="8"/>
      <c r="AD242" s="42"/>
      <c r="AE242" s="3"/>
      <c r="AF242" s="3" t="s">
        <v>292</v>
      </c>
      <c r="AG242" s="3"/>
      <c r="AH242" s="3"/>
      <c r="AI242" s="3"/>
      <c r="AJ242" s="30"/>
      <c r="AK242" s="48" t="str">
        <f t="shared" si="34"/>
        <v/>
      </c>
      <c r="AL242" s="48" t="str">
        <f t="shared" si="27"/>
        <v>RSL only</v>
      </c>
      <c r="AM242" s="3">
        <f t="shared" si="28"/>
        <v>0</v>
      </c>
      <c r="AN242" s="3">
        <f t="shared" si="29"/>
        <v>0</v>
      </c>
      <c r="AO242" s="3">
        <f t="shared" si="30"/>
        <v>0</v>
      </c>
    </row>
    <row r="243" spans="1:45" x14ac:dyDescent="0.2">
      <c r="A243" s="4" t="str">
        <f t="shared" si="35"/>
        <v>2008240 (Falkirk)</v>
      </c>
      <c r="B243" s="9">
        <f t="shared" si="25"/>
        <v>2008</v>
      </c>
      <c r="C243" s="25" t="str">
        <f t="shared" si="33"/>
        <v>240 (Falkirk)</v>
      </c>
      <c r="D243" s="22">
        <v>0</v>
      </c>
      <c r="G243" s="28">
        <v>11495</v>
      </c>
      <c r="J243" s="28">
        <v>1092</v>
      </c>
      <c r="M243" s="28">
        <v>8</v>
      </c>
      <c r="P243" s="28">
        <v>3775</v>
      </c>
      <c r="S243" s="28">
        <v>934</v>
      </c>
      <c r="V243" s="28">
        <v>13236</v>
      </c>
      <c r="Y243" s="28">
        <v>1687</v>
      </c>
      <c r="Z243" s="3">
        <v>1</v>
      </c>
      <c r="AA243" s="67">
        <v>39448</v>
      </c>
      <c r="AB243" s="8" t="s">
        <v>166</v>
      </c>
      <c r="AC243" s="3">
        <v>1</v>
      </c>
      <c r="AD243" s="42"/>
      <c r="AE243" s="3" t="s">
        <v>166</v>
      </c>
      <c r="AF243" s="3" t="s">
        <v>292</v>
      </c>
      <c r="AG243" s="3"/>
      <c r="AH243" s="3"/>
      <c r="AI243" s="3"/>
      <c r="AJ243" s="7" t="s">
        <v>156</v>
      </c>
      <c r="AK243" s="48">
        <f t="shared" si="34"/>
        <v>39448</v>
      </c>
      <c r="AL243" s="48" t="str">
        <f t="shared" si="27"/>
        <v>-</v>
      </c>
      <c r="AM243" s="3">
        <f t="shared" si="28"/>
        <v>0</v>
      </c>
      <c r="AN243" s="3">
        <f t="shared" si="29"/>
        <v>0</v>
      </c>
      <c r="AO243" s="3">
        <f t="shared" si="30"/>
        <v>0</v>
      </c>
    </row>
    <row r="244" spans="1:45" x14ac:dyDescent="0.2">
      <c r="A244" s="4" t="str">
        <f t="shared" si="35"/>
        <v>2008250 (Fife)</v>
      </c>
      <c r="B244" s="9">
        <f t="shared" si="25"/>
        <v>2008</v>
      </c>
      <c r="C244" s="25" t="str">
        <f t="shared" si="33"/>
        <v>250 (Fife)</v>
      </c>
      <c r="D244" s="22">
        <v>1</v>
      </c>
      <c r="E244" s="3">
        <v>8487</v>
      </c>
      <c r="F244" s="3">
        <v>3218</v>
      </c>
      <c r="G244" s="28">
        <v>11705</v>
      </c>
      <c r="H244" s="3">
        <v>1596</v>
      </c>
      <c r="I244" s="3">
        <v>586</v>
      </c>
      <c r="J244" s="28">
        <v>2182</v>
      </c>
      <c r="K244" s="3">
        <v>312</v>
      </c>
      <c r="L244" s="3">
        <v>47</v>
      </c>
      <c r="M244" s="28">
        <v>359</v>
      </c>
      <c r="N244" s="3">
        <v>5476</v>
      </c>
      <c r="O244" s="3">
        <v>1511</v>
      </c>
      <c r="P244" s="28">
        <v>6987</v>
      </c>
      <c r="Q244" s="3">
        <v>4560</v>
      </c>
      <c r="R244" s="3">
        <v>1277</v>
      </c>
      <c r="S244" s="28">
        <v>5837</v>
      </c>
      <c r="T244" s="3">
        <v>7488</v>
      </c>
      <c r="U244" s="3">
        <v>2826</v>
      </c>
      <c r="V244" s="28">
        <v>10314</v>
      </c>
      <c r="W244" s="3">
        <v>597</v>
      </c>
      <c r="X244" s="3">
        <v>273</v>
      </c>
      <c r="Y244" s="28">
        <v>870</v>
      </c>
      <c r="Z244" s="3">
        <v>1</v>
      </c>
      <c r="AA244" s="67">
        <v>39539</v>
      </c>
      <c r="AB244" s="8" t="s">
        <v>167</v>
      </c>
      <c r="AC244" s="3">
        <v>1</v>
      </c>
      <c r="AD244" s="42"/>
      <c r="AE244" s="3" t="s">
        <v>167</v>
      </c>
      <c r="AF244" s="3" t="s">
        <v>292</v>
      </c>
      <c r="AG244" s="3"/>
      <c r="AH244" s="3"/>
      <c r="AI244" s="3"/>
      <c r="AJ244" s="7"/>
      <c r="AK244" s="48">
        <f t="shared" si="34"/>
        <v>39539</v>
      </c>
      <c r="AL244" s="48" t="str">
        <f t="shared" si="27"/>
        <v>CHR operated</v>
      </c>
      <c r="AM244" s="3">
        <f t="shared" si="28"/>
        <v>-7</v>
      </c>
      <c r="AN244" s="3">
        <f t="shared" si="29"/>
        <v>7</v>
      </c>
      <c r="AO244" s="3">
        <f t="shared" si="30"/>
        <v>0</v>
      </c>
    </row>
    <row r="245" spans="1:45" x14ac:dyDescent="0.2">
      <c r="A245" s="29" t="str">
        <f t="shared" si="35"/>
        <v>2008260 (Glasgow City)</v>
      </c>
      <c r="B245" s="52">
        <f t="shared" si="25"/>
        <v>2008</v>
      </c>
      <c r="C245" s="31" t="str">
        <f t="shared" si="33"/>
        <v>260 (Glasgow City)</v>
      </c>
      <c r="D245" s="32"/>
      <c r="E245" s="32"/>
      <c r="F245" s="31"/>
      <c r="G245" s="32"/>
      <c r="H245" s="32"/>
      <c r="I245" s="31"/>
      <c r="J245" s="32"/>
      <c r="K245" s="32"/>
      <c r="L245" s="31"/>
      <c r="M245" s="32"/>
      <c r="N245" s="32"/>
      <c r="O245" s="31"/>
      <c r="P245" s="32"/>
      <c r="Q245" s="32"/>
      <c r="R245" s="31"/>
      <c r="S245" s="32"/>
      <c r="T245" s="32"/>
      <c r="U245" s="31"/>
      <c r="V245" s="32"/>
      <c r="W245" s="32"/>
      <c r="X245" s="31"/>
      <c r="Y245" s="32"/>
      <c r="AA245" s="3"/>
      <c r="AB245" s="8"/>
      <c r="AD245" s="42"/>
      <c r="AE245" s="3"/>
      <c r="AF245" s="3" t="s">
        <v>292</v>
      </c>
      <c r="AG245" s="3"/>
      <c r="AH245" s="3"/>
      <c r="AI245" s="3"/>
      <c r="AJ245" s="30"/>
      <c r="AK245" s="48" t="str">
        <f t="shared" si="34"/>
        <v/>
      </c>
      <c r="AL245" s="48" t="str">
        <f t="shared" si="27"/>
        <v>RSL only</v>
      </c>
      <c r="AM245" s="3">
        <f t="shared" si="28"/>
        <v>0</v>
      </c>
      <c r="AN245" s="3">
        <f t="shared" si="29"/>
        <v>0</v>
      </c>
      <c r="AO245" s="3">
        <f t="shared" si="30"/>
        <v>0</v>
      </c>
    </row>
    <row r="246" spans="1:45" x14ac:dyDescent="0.2">
      <c r="A246" s="4" t="str">
        <f t="shared" si="35"/>
        <v>2008270 (Highland)</v>
      </c>
      <c r="B246" s="9">
        <f t="shared" si="25"/>
        <v>2008</v>
      </c>
      <c r="C246" s="25" t="str">
        <f t="shared" si="33"/>
        <v>270 (Highland)</v>
      </c>
      <c r="D246" s="22">
        <v>0</v>
      </c>
      <c r="E246" s="3">
        <v>5443</v>
      </c>
      <c r="F246" s="3">
        <v>1280</v>
      </c>
      <c r="G246" s="28">
        <v>6723</v>
      </c>
      <c r="H246" s="3">
        <v>841</v>
      </c>
      <c r="I246" s="3">
        <v>192</v>
      </c>
      <c r="J246" s="28">
        <v>1033</v>
      </c>
      <c r="K246" s="3">
        <v>282</v>
      </c>
      <c r="L246" s="3">
        <v>42</v>
      </c>
      <c r="M246" s="28">
        <v>324</v>
      </c>
      <c r="N246" s="3">
        <v>3693</v>
      </c>
      <c r="O246" s="3">
        <v>694</v>
      </c>
      <c r="P246" s="28">
        <v>4387</v>
      </c>
      <c r="Q246" s="3">
        <v>2838</v>
      </c>
      <c r="R246" s="3">
        <v>406</v>
      </c>
      <c r="S246" s="28">
        <v>3244</v>
      </c>
      <c r="T246" s="3">
        <v>5175</v>
      </c>
      <c r="U246" s="3">
        <v>1334</v>
      </c>
      <c r="V246" s="28">
        <v>6509</v>
      </c>
      <c r="W246" s="3">
        <v>145</v>
      </c>
      <c r="X246" s="3">
        <v>24</v>
      </c>
      <c r="Y246" s="28">
        <v>169</v>
      </c>
      <c r="Z246" s="3">
        <v>2</v>
      </c>
      <c r="AA246" s="3"/>
      <c r="AB246" s="8"/>
      <c r="AD246" s="42"/>
      <c r="AE246" s="3"/>
      <c r="AF246" s="3" t="s">
        <v>292</v>
      </c>
      <c r="AG246" s="3"/>
      <c r="AH246" s="3"/>
      <c r="AI246" s="3"/>
      <c r="AJ246" s="7"/>
      <c r="AK246" s="48" t="str">
        <f t="shared" si="34"/>
        <v/>
      </c>
      <c r="AL246" s="48" t="str">
        <f t="shared" si="27"/>
        <v>-</v>
      </c>
      <c r="AM246" s="3">
        <f t="shared" si="28"/>
        <v>0</v>
      </c>
      <c r="AN246" s="3">
        <f t="shared" si="29"/>
        <v>0</v>
      </c>
      <c r="AO246" s="3">
        <f t="shared" si="30"/>
        <v>0</v>
      </c>
    </row>
    <row r="247" spans="1:45" s="58" customFormat="1" x14ac:dyDescent="0.2">
      <c r="A247" s="4" t="str">
        <f t="shared" si="35"/>
        <v>2008280 (Inverclyde)</v>
      </c>
      <c r="B247" s="29">
        <f t="shared" si="25"/>
        <v>2008</v>
      </c>
      <c r="C247" s="30" t="str">
        <f t="shared" si="33"/>
        <v>280 (Inverclyde)</v>
      </c>
      <c r="D247" s="31"/>
      <c r="E247" s="32"/>
      <c r="F247" s="32"/>
      <c r="G247" s="31"/>
      <c r="H247" s="32"/>
      <c r="I247" s="32"/>
      <c r="J247" s="31"/>
      <c r="K247" s="32"/>
      <c r="L247" s="32"/>
      <c r="M247" s="31"/>
      <c r="N247" s="32"/>
      <c r="O247" s="32"/>
      <c r="P247" s="31"/>
      <c r="Q247" s="32"/>
      <c r="R247" s="32"/>
      <c r="S247" s="31"/>
      <c r="T247" s="32"/>
      <c r="U247" s="32"/>
      <c r="V247" s="31"/>
      <c r="W247" s="32"/>
      <c r="X247" s="32"/>
      <c r="Y247" s="31"/>
      <c r="Z247" s="3"/>
      <c r="AA247" s="3"/>
      <c r="AB247" s="8"/>
      <c r="AC247" s="3"/>
      <c r="AD247" s="42"/>
      <c r="AE247" s="3"/>
      <c r="AF247" s="3" t="s">
        <v>292</v>
      </c>
      <c r="AG247" s="3"/>
      <c r="AH247" s="3"/>
      <c r="AI247" s="3"/>
      <c r="AJ247" s="7"/>
      <c r="AK247" s="48" t="str">
        <f t="shared" si="34"/>
        <v/>
      </c>
      <c r="AL247" s="48" t="str">
        <f t="shared" si="27"/>
        <v>RSL only</v>
      </c>
      <c r="AM247" s="3">
        <f t="shared" si="28"/>
        <v>0</v>
      </c>
      <c r="AN247" s="3">
        <f t="shared" si="29"/>
        <v>0</v>
      </c>
      <c r="AO247" s="3">
        <f t="shared" si="30"/>
        <v>0</v>
      </c>
      <c r="AP247" s="3"/>
      <c r="AQ247" s="3"/>
      <c r="AR247" s="3"/>
      <c r="AS247" s="3"/>
    </row>
    <row r="248" spans="1:45" x14ac:dyDescent="0.2">
      <c r="A248" s="4" t="str">
        <f t="shared" si="35"/>
        <v>2008290 (Midlothian)</v>
      </c>
      <c r="B248" s="9">
        <f t="shared" si="25"/>
        <v>2008</v>
      </c>
      <c r="C248" s="25" t="str">
        <f t="shared" si="33"/>
        <v>290 (Midlothian)</v>
      </c>
      <c r="D248" s="22">
        <v>0</v>
      </c>
      <c r="E248" s="3">
        <v>1831</v>
      </c>
      <c r="F248" s="3">
        <v>1413</v>
      </c>
      <c r="G248" s="28">
        <v>3244</v>
      </c>
      <c r="H248" s="3">
        <v>202</v>
      </c>
      <c r="I248" s="3">
        <v>73</v>
      </c>
      <c r="J248" s="28">
        <v>275</v>
      </c>
      <c r="K248" s="3">
        <v>29</v>
      </c>
      <c r="L248" s="3">
        <v>17</v>
      </c>
      <c r="M248" s="28">
        <v>46</v>
      </c>
      <c r="N248" s="3">
        <v>2483</v>
      </c>
      <c r="O248" s="3">
        <v>650</v>
      </c>
      <c r="P248" s="28">
        <v>3133</v>
      </c>
      <c r="Q248" s="3">
        <v>702</v>
      </c>
      <c r="R248" s="3">
        <v>295</v>
      </c>
      <c r="S248" s="28">
        <v>997</v>
      </c>
      <c r="T248" s="3">
        <v>3381</v>
      </c>
      <c r="U248" s="3">
        <v>378</v>
      </c>
      <c r="V248" s="28">
        <v>3759</v>
      </c>
      <c r="W248" s="3">
        <v>0</v>
      </c>
      <c r="X248" s="3">
        <v>0</v>
      </c>
      <c r="Y248" s="28">
        <v>0</v>
      </c>
      <c r="Z248" s="3">
        <v>1</v>
      </c>
      <c r="AA248" s="67">
        <v>39539</v>
      </c>
      <c r="AB248" s="8" t="s">
        <v>168</v>
      </c>
      <c r="AC248" s="3">
        <v>1</v>
      </c>
      <c r="AD248" s="42"/>
      <c r="AE248" s="3" t="s">
        <v>101</v>
      </c>
      <c r="AF248" s="3" t="s">
        <v>292</v>
      </c>
      <c r="AG248" s="3"/>
      <c r="AH248" s="3"/>
      <c r="AI248" s="3"/>
      <c r="AJ248" s="7" t="s">
        <v>161</v>
      </c>
      <c r="AK248" s="48">
        <f t="shared" si="34"/>
        <v>39539</v>
      </c>
      <c r="AL248" s="48" t="str">
        <f t="shared" si="27"/>
        <v>-</v>
      </c>
      <c r="AM248" s="70">
        <f t="shared" si="28"/>
        <v>0</v>
      </c>
      <c r="AN248" s="70">
        <f t="shared" si="29"/>
        <v>-1300</v>
      </c>
      <c r="AO248" s="70">
        <f t="shared" si="30"/>
        <v>-1300</v>
      </c>
    </row>
    <row r="249" spans="1:45" x14ac:dyDescent="0.2">
      <c r="A249" s="4" t="str">
        <f t="shared" si="35"/>
        <v>2008300 (Moray)</v>
      </c>
      <c r="B249" s="9">
        <f t="shared" si="25"/>
        <v>2008</v>
      </c>
      <c r="C249" s="25" t="str">
        <f t="shared" si="33"/>
        <v>300 (Moray)</v>
      </c>
      <c r="D249" s="22">
        <v>0</v>
      </c>
      <c r="E249" s="3">
        <v>2374</v>
      </c>
      <c r="F249" s="3">
        <v>456</v>
      </c>
      <c r="G249" s="28">
        <v>2830</v>
      </c>
      <c r="H249" s="3">
        <v>279</v>
      </c>
      <c r="I249" s="3">
        <v>57</v>
      </c>
      <c r="J249" s="28">
        <v>336</v>
      </c>
      <c r="K249" s="3">
        <v>124</v>
      </c>
      <c r="L249" s="3">
        <v>23</v>
      </c>
      <c r="M249" s="28">
        <v>147</v>
      </c>
      <c r="N249" s="3">
        <v>1554</v>
      </c>
      <c r="O249" s="3">
        <v>282</v>
      </c>
      <c r="P249" s="28">
        <v>1836</v>
      </c>
      <c r="Q249" s="3">
        <v>988</v>
      </c>
      <c r="R249" s="3">
        <v>243</v>
      </c>
      <c r="S249" s="28">
        <v>1231</v>
      </c>
      <c r="T249" s="3">
        <v>2537</v>
      </c>
      <c r="U249" s="3">
        <v>415</v>
      </c>
      <c r="V249" s="28">
        <v>2952</v>
      </c>
      <c r="W249" s="3">
        <v>55</v>
      </c>
      <c r="X249" s="3">
        <v>38</v>
      </c>
      <c r="Y249" s="28">
        <v>93</v>
      </c>
      <c r="Z249" s="3">
        <v>2</v>
      </c>
      <c r="AA249" s="3"/>
      <c r="AB249" s="8"/>
      <c r="AC249" s="3">
        <v>2</v>
      </c>
      <c r="AD249" s="42"/>
      <c r="AE249" s="3"/>
      <c r="AF249" s="3" t="s">
        <v>292</v>
      </c>
      <c r="AG249" s="3"/>
      <c r="AH249" s="3"/>
      <c r="AI249" s="3"/>
      <c r="AJ249" s="7"/>
      <c r="AK249" s="48" t="str">
        <f t="shared" si="34"/>
        <v>continuous</v>
      </c>
      <c r="AL249" s="48" t="str">
        <f t="shared" si="27"/>
        <v>-</v>
      </c>
      <c r="AM249" s="3">
        <f t="shared" si="28"/>
        <v>0</v>
      </c>
      <c r="AN249" s="3">
        <f t="shared" si="29"/>
        <v>0</v>
      </c>
      <c r="AO249" s="3">
        <f t="shared" si="30"/>
        <v>0</v>
      </c>
    </row>
    <row r="250" spans="1:45" x14ac:dyDescent="0.2">
      <c r="A250" s="4" t="str">
        <f t="shared" si="35"/>
        <v>2008310 (North Ayrshire)</v>
      </c>
      <c r="B250" s="9">
        <f t="shared" si="25"/>
        <v>2008</v>
      </c>
      <c r="C250" s="25" t="str">
        <f t="shared" si="33"/>
        <v>310 (North Ayrshire)</v>
      </c>
      <c r="D250" s="22">
        <v>0</v>
      </c>
      <c r="E250" s="3">
        <v>4220</v>
      </c>
      <c r="F250" s="3">
        <v>1194</v>
      </c>
      <c r="G250" s="28">
        <v>5414</v>
      </c>
      <c r="H250" s="3">
        <v>806</v>
      </c>
      <c r="I250" s="3">
        <v>210</v>
      </c>
      <c r="J250" s="28">
        <v>1016</v>
      </c>
      <c r="K250" s="3">
        <v>117</v>
      </c>
      <c r="L250" s="3">
        <v>16</v>
      </c>
      <c r="M250" s="28">
        <v>133</v>
      </c>
      <c r="N250" s="3">
        <v>3350</v>
      </c>
      <c r="O250" s="3">
        <v>531</v>
      </c>
      <c r="P250" s="28">
        <v>3881</v>
      </c>
      <c r="Q250" s="3">
        <v>2403</v>
      </c>
      <c r="R250" s="3">
        <v>393</v>
      </c>
      <c r="S250" s="28">
        <v>2796</v>
      </c>
      <c r="T250" s="3">
        <v>4244</v>
      </c>
      <c r="U250" s="3">
        <v>1106</v>
      </c>
      <c r="V250" s="28">
        <v>5350</v>
      </c>
      <c r="W250" s="3">
        <v>32</v>
      </c>
      <c r="X250" s="3">
        <v>10</v>
      </c>
      <c r="Y250" s="28">
        <v>42</v>
      </c>
      <c r="Z250" s="3">
        <v>2</v>
      </c>
      <c r="AA250" s="3"/>
      <c r="AB250" s="8"/>
      <c r="AC250" s="3">
        <v>2</v>
      </c>
      <c r="AD250" s="42"/>
      <c r="AE250" s="3"/>
      <c r="AF250" s="3" t="s">
        <v>292</v>
      </c>
      <c r="AG250" s="3"/>
      <c r="AH250" s="3"/>
      <c r="AI250" s="3"/>
      <c r="AJ250" s="7"/>
      <c r="AK250" s="48" t="str">
        <f t="shared" si="34"/>
        <v>continuous</v>
      </c>
      <c r="AL250" s="48" t="str">
        <f t="shared" si="27"/>
        <v>-</v>
      </c>
      <c r="AM250" s="3">
        <f t="shared" si="28"/>
        <v>0</v>
      </c>
      <c r="AN250" s="3">
        <f t="shared" si="29"/>
        <v>0</v>
      </c>
      <c r="AO250" s="3">
        <f t="shared" si="30"/>
        <v>0</v>
      </c>
    </row>
    <row r="251" spans="1:45" x14ac:dyDescent="0.2">
      <c r="A251" s="4" t="str">
        <f t="shared" si="35"/>
        <v>2008320 (North Lanarkshire)</v>
      </c>
      <c r="B251" s="9">
        <f t="shared" si="25"/>
        <v>2008</v>
      </c>
      <c r="C251" s="25" t="str">
        <f t="shared" si="33"/>
        <v>320 (North Lanarkshire)</v>
      </c>
      <c r="D251" s="22">
        <v>0</v>
      </c>
      <c r="E251" s="3">
        <v>10531</v>
      </c>
      <c r="F251" s="3">
        <v>6129</v>
      </c>
      <c r="G251" s="28">
        <v>16660</v>
      </c>
      <c r="H251" s="3">
        <v>2592</v>
      </c>
      <c r="I251" s="3">
        <v>668</v>
      </c>
      <c r="J251" s="28">
        <v>3260</v>
      </c>
      <c r="M251" s="28"/>
      <c r="N251" s="3">
        <v>6134</v>
      </c>
      <c r="O251" s="3">
        <v>1946</v>
      </c>
      <c r="P251" s="28">
        <v>8080</v>
      </c>
      <c r="S251" s="28"/>
      <c r="T251" s="3">
        <v>12162</v>
      </c>
      <c r="U251" s="3">
        <v>6260</v>
      </c>
      <c r="V251" s="28">
        <v>18422</v>
      </c>
      <c r="W251" s="3">
        <v>263</v>
      </c>
      <c r="X251" s="3">
        <v>269</v>
      </c>
      <c r="Y251" s="28">
        <v>532</v>
      </c>
      <c r="Z251" s="3">
        <v>1</v>
      </c>
      <c r="AA251" s="67">
        <v>39417</v>
      </c>
      <c r="AB251" s="8" t="s">
        <v>118</v>
      </c>
      <c r="AC251" s="3">
        <v>1</v>
      </c>
      <c r="AD251" s="42"/>
      <c r="AE251" s="3" t="s">
        <v>118</v>
      </c>
      <c r="AF251" s="3" t="s">
        <v>292</v>
      </c>
      <c r="AG251" s="3"/>
      <c r="AH251" s="3"/>
      <c r="AI251" s="3"/>
      <c r="AJ251" s="7" t="s">
        <v>157</v>
      </c>
      <c r="AK251" s="48">
        <f t="shared" si="34"/>
        <v>39417</v>
      </c>
      <c r="AL251" s="48" t="str">
        <f t="shared" si="27"/>
        <v>-</v>
      </c>
      <c r="AM251" s="70">
        <f t="shared" si="28"/>
        <v>-1911</v>
      </c>
      <c r="AN251" s="70">
        <f t="shared" si="29"/>
        <v>-1147</v>
      </c>
      <c r="AO251" s="70">
        <f t="shared" si="30"/>
        <v>-3058</v>
      </c>
    </row>
    <row r="252" spans="1:45" x14ac:dyDescent="0.2">
      <c r="A252" s="4" t="str">
        <f t="shared" si="35"/>
        <v>2008330 (Orkney)</v>
      </c>
      <c r="B252" s="9">
        <f t="shared" si="25"/>
        <v>2008</v>
      </c>
      <c r="C252" s="25" t="str">
        <f t="shared" si="33"/>
        <v>330 (Orkney)</v>
      </c>
      <c r="D252" s="22">
        <v>1</v>
      </c>
      <c r="G252" s="28">
        <v>630</v>
      </c>
      <c r="J252" s="28">
        <v>60</v>
      </c>
      <c r="M252" s="28">
        <v>77</v>
      </c>
      <c r="P252" s="28">
        <v>301</v>
      </c>
      <c r="S252" s="28">
        <v>152</v>
      </c>
      <c r="V252" s="28">
        <v>642</v>
      </c>
      <c r="Y252" s="28">
        <v>16</v>
      </c>
      <c r="Z252" s="3">
        <v>2</v>
      </c>
      <c r="AA252" s="3"/>
      <c r="AB252" s="8" t="s">
        <v>169</v>
      </c>
      <c r="AD252" s="42"/>
      <c r="AE252" s="3"/>
      <c r="AF252" s="3" t="s">
        <v>292</v>
      </c>
      <c r="AG252" s="3"/>
      <c r="AH252" s="3"/>
      <c r="AI252" s="3"/>
      <c r="AJ252" s="7"/>
      <c r="AK252" s="48" t="str">
        <f t="shared" si="34"/>
        <v/>
      </c>
      <c r="AL252" s="48" t="str">
        <f t="shared" si="27"/>
        <v>CHR operated</v>
      </c>
      <c r="AM252" s="3">
        <f t="shared" si="28"/>
        <v>0</v>
      </c>
      <c r="AN252" s="3">
        <f t="shared" si="29"/>
        <v>0</v>
      </c>
      <c r="AO252" s="3">
        <f t="shared" si="30"/>
        <v>0</v>
      </c>
    </row>
    <row r="253" spans="1:45" ht="12.75" customHeight="1" x14ac:dyDescent="0.2">
      <c r="A253" s="4" t="str">
        <f t="shared" si="35"/>
        <v>2008340 (Perth &amp; Kinross)</v>
      </c>
      <c r="B253" s="9">
        <f t="shared" si="25"/>
        <v>2008</v>
      </c>
      <c r="C253" s="25" t="str">
        <f t="shared" si="33"/>
        <v>340 (Perth &amp; Kinross)</v>
      </c>
      <c r="D253" s="22">
        <v>1</v>
      </c>
      <c r="E253" s="3">
        <v>4664</v>
      </c>
      <c r="F253" s="3">
        <v>919</v>
      </c>
      <c r="G253" s="28">
        <v>5583</v>
      </c>
      <c r="H253" s="3">
        <v>360</v>
      </c>
      <c r="I253" s="3">
        <v>67</v>
      </c>
      <c r="J253" s="28">
        <v>427</v>
      </c>
      <c r="K253" s="3">
        <v>105</v>
      </c>
      <c r="L253" s="3">
        <v>7</v>
      </c>
      <c r="M253" s="28">
        <v>112</v>
      </c>
      <c r="N253" s="3">
        <v>2479</v>
      </c>
      <c r="O253" s="3">
        <v>283</v>
      </c>
      <c r="P253" s="28">
        <v>2762</v>
      </c>
      <c r="Q253" s="3">
        <v>2426</v>
      </c>
      <c r="R253" s="3">
        <v>226</v>
      </c>
      <c r="S253" s="28">
        <v>2652</v>
      </c>
      <c r="T253" s="3">
        <v>4252</v>
      </c>
      <c r="U253" s="3">
        <v>902</v>
      </c>
      <c r="V253" s="28">
        <v>5154</v>
      </c>
      <c r="W253" s="3">
        <v>255</v>
      </c>
      <c r="X253" s="3">
        <v>69</v>
      </c>
      <c r="Y253" s="28">
        <v>324</v>
      </c>
      <c r="Z253" s="3">
        <v>2</v>
      </c>
      <c r="AA253" s="3"/>
      <c r="AB253" s="8"/>
      <c r="AC253" s="3">
        <v>2</v>
      </c>
      <c r="AD253" s="42"/>
      <c r="AE253" s="3"/>
      <c r="AF253" s="3" t="s">
        <v>292</v>
      </c>
      <c r="AG253" s="3"/>
      <c r="AH253" s="3"/>
      <c r="AI253" s="3"/>
      <c r="AJ253" s="62" t="s">
        <v>158</v>
      </c>
      <c r="AK253" s="48" t="str">
        <f t="shared" si="34"/>
        <v>continuous</v>
      </c>
      <c r="AL253" s="48" t="str">
        <f t="shared" si="27"/>
        <v>CHR operated</v>
      </c>
      <c r="AM253" s="3">
        <f t="shared" si="28"/>
        <v>0</v>
      </c>
      <c r="AN253" s="3">
        <f t="shared" si="29"/>
        <v>0</v>
      </c>
      <c r="AO253" s="3">
        <f t="shared" si="30"/>
        <v>0</v>
      </c>
    </row>
    <row r="254" spans="1:45" ht="12" customHeight="1" x14ac:dyDescent="0.2">
      <c r="A254" s="4" t="str">
        <f t="shared" si="35"/>
        <v>2008350 (Renfrewshire)</v>
      </c>
      <c r="B254" s="9">
        <f t="shared" si="25"/>
        <v>2008</v>
      </c>
      <c r="C254" s="25" t="str">
        <f t="shared" si="33"/>
        <v>350 (Renfrewshire)</v>
      </c>
      <c r="D254" s="22">
        <v>0</v>
      </c>
      <c r="E254" s="3">
        <v>7476</v>
      </c>
      <c r="F254" s="3">
        <v>2334</v>
      </c>
      <c r="G254" s="28">
        <v>9810</v>
      </c>
      <c r="H254" s="3">
        <v>1040</v>
      </c>
      <c r="I254" s="3">
        <v>369</v>
      </c>
      <c r="J254" s="28">
        <v>1409</v>
      </c>
      <c r="M254" s="28"/>
      <c r="N254" s="3">
        <v>4074</v>
      </c>
      <c r="O254" s="3">
        <v>747</v>
      </c>
      <c r="P254" s="28">
        <v>4821</v>
      </c>
      <c r="Q254" s="3">
        <v>3519</v>
      </c>
      <c r="R254" s="3">
        <v>660</v>
      </c>
      <c r="S254" s="28">
        <v>4179</v>
      </c>
      <c r="T254" s="3">
        <v>6991</v>
      </c>
      <c r="U254" s="3">
        <v>2052</v>
      </c>
      <c r="V254" s="28">
        <v>9043</v>
      </c>
      <c r="Y254" s="28">
        <v>68</v>
      </c>
      <c r="Z254" s="3">
        <v>2</v>
      </c>
      <c r="AA254" s="3"/>
      <c r="AB254" s="8"/>
      <c r="AC254" s="3">
        <v>2</v>
      </c>
      <c r="AD254" s="42"/>
      <c r="AE254" s="3"/>
      <c r="AF254" s="3" t="s">
        <v>292</v>
      </c>
      <c r="AG254" s="3"/>
      <c r="AH254" s="3"/>
      <c r="AI254" s="3"/>
      <c r="AJ254" s="62" t="s">
        <v>174</v>
      </c>
      <c r="AK254" s="48" t="str">
        <f t="shared" si="34"/>
        <v>continuous</v>
      </c>
      <c r="AL254" s="48" t="str">
        <f t="shared" si="27"/>
        <v>-</v>
      </c>
      <c r="AM254" s="3">
        <f t="shared" si="28"/>
        <v>0</v>
      </c>
      <c r="AN254" s="3">
        <f t="shared" si="29"/>
        <v>0</v>
      </c>
      <c r="AO254" s="3">
        <f t="shared" si="30"/>
        <v>0</v>
      </c>
    </row>
    <row r="255" spans="1:45" x14ac:dyDescent="0.2">
      <c r="A255" s="4" t="str">
        <f t="shared" ref="A255:A293" si="36">B255&amp;C255</f>
        <v>2008355 (Scottish Borders)</v>
      </c>
      <c r="B255" s="29">
        <f t="shared" si="25"/>
        <v>2008</v>
      </c>
      <c r="C255" s="30" t="str">
        <f t="shared" si="33"/>
        <v>355 (Scottish Borders)</v>
      </c>
      <c r="D255" s="31"/>
      <c r="E255" s="32"/>
      <c r="F255" s="32"/>
      <c r="G255" s="31"/>
      <c r="H255" s="32"/>
      <c r="I255" s="32"/>
      <c r="J255" s="31"/>
      <c r="K255" s="32"/>
      <c r="L255" s="32"/>
      <c r="M255" s="31"/>
      <c r="N255" s="32"/>
      <c r="O255" s="32"/>
      <c r="P255" s="31"/>
      <c r="Q255" s="32"/>
      <c r="R255" s="32"/>
      <c r="S255" s="31"/>
      <c r="T255" s="32"/>
      <c r="U255" s="32"/>
      <c r="V255" s="31"/>
      <c r="W255" s="32"/>
      <c r="X255" s="32"/>
      <c r="Y255" s="31"/>
      <c r="AA255" s="3"/>
      <c r="AB255" s="68"/>
      <c r="AD255" s="42"/>
      <c r="AE255" s="3"/>
      <c r="AF255" s="3" t="s">
        <v>292</v>
      </c>
      <c r="AG255" s="3"/>
      <c r="AH255" s="3"/>
      <c r="AI255" s="3"/>
      <c r="AJ255" s="7"/>
      <c r="AK255" s="48" t="str">
        <f t="shared" si="34"/>
        <v/>
      </c>
      <c r="AL255" s="48" t="str">
        <f t="shared" si="27"/>
        <v>RSL only</v>
      </c>
      <c r="AM255" s="3">
        <f t="shared" si="28"/>
        <v>0</v>
      </c>
      <c r="AN255" s="3">
        <f t="shared" si="29"/>
        <v>0</v>
      </c>
      <c r="AO255" s="3">
        <f t="shared" si="30"/>
        <v>0</v>
      </c>
    </row>
    <row r="256" spans="1:45" x14ac:dyDescent="0.2">
      <c r="A256" s="4" t="str">
        <f t="shared" si="36"/>
        <v>2008360 (Shetland)</v>
      </c>
      <c r="B256" s="9">
        <f t="shared" si="25"/>
        <v>2008</v>
      </c>
      <c r="C256" s="25" t="str">
        <f t="shared" si="33"/>
        <v>360 (Shetland)</v>
      </c>
      <c r="D256" s="22">
        <v>1</v>
      </c>
      <c r="G256" s="28">
        <v>924</v>
      </c>
      <c r="J256" s="28">
        <v>180</v>
      </c>
      <c r="M256" s="28">
        <v>22</v>
      </c>
      <c r="P256" s="28">
        <v>636</v>
      </c>
      <c r="S256" s="28">
        <v>184</v>
      </c>
      <c r="V256" s="28">
        <v>1542</v>
      </c>
      <c r="Y256" s="28">
        <v>75</v>
      </c>
      <c r="Z256" s="3">
        <v>2</v>
      </c>
      <c r="AA256" s="3"/>
      <c r="AB256" s="8" t="s">
        <v>170</v>
      </c>
      <c r="AC256" s="3">
        <v>2</v>
      </c>
      <c r="AD256" s="42"/>
      <c r="AE256" s="3" t="s">
        <v>170</v>
      </c>
      <c r="AF256" s="3" t="s">
        <v>292</v>
      </c>
      <c r="AG256" s="3"/>
      <c r="AH256" s="3"/>
      <c r="AI256" s="3"/>
      <c r="AJ256" s="7"/>
      <c r="AK256" s="48" t="str">
        <f t="shared" si="34"/>
        <v>continuous</v>
      </c>
      <c r="AL256" s="48" t="str">
        <f t="shared" si="27"/>
        <v>CHR operated</v>
      </c>
      <c r="AM256" s="3">
        <f t="shared" si="28"/>
        <v>0</v>
      </c>
      <c r="AN256" s="3">
        <f t="shared" si="29"/>
        <v>0</v>
      </c>
      <c r="AO256" s="70">
        <f t="shared" si="30"/>
        <v>368</v>
      </c>
    </row>
    <row r="257" spans="1:41" x14ac:dyDescent="0.2">
      <c r="A257" s="4" t="str">
        <f t="shared" si="36"/>
        <v>2008370 (South Ayrshire)</v>
      </c>
      <c r="B257" s="9">
        <f t="shared" si="25"/>
        <v>2008</v>
      </c>
      <c r="C257" s="25" t="str">
        <f t="shared" si="33"/>
        <v>370 (South Ayrshire)</v>
      </c>
      <c r="D257" s="22">
        <v>0</v>
      </c>
      <c r="E257" s="3">
        <v>3389</v>
      </c>
      <c r="F257" s="3">
        <v>1320</v>
      </c>
      <c r="G257" s="28">
        <v>4709</v>
      </c>
      <c r="H257" s="3">
        <v>297</v>
      </c>
      <c r="I257" s="3">
        <v>111</v>
      </c>
      <c r="J257" s="28">
        <v>408</v>
      </c>
      <c r="K257" s="3">
        <v>21</v>
      </c>
      <c r="L257" s="3">
        <v>0</v>
      </c>
      <c r="M257" s="28">
        <v>21</v>
      </c>
      <c r="N257" s="3">
        <v>1762</v>
      </c>
      <c r="O257" s="3">
        <v>945</v>
      </c>
      <c r="P257" s="28">
        <v>2707</v>
      </c>
      <c r="Q257" s="3">
        <v>752</v>
      </c>
      <c r="R257" s="3">
        <v>174</v>
      </c>
      <c r="S257" s="28">
        <v>926</v>
      </c>
      <c r="T257" s="3">
        <v>4081</v>
      </c>
      <c r="U257" s="3">
        <v>1980</v>
      </c>
      <c r="V257" s="28">
        <v>6061</v>
      </c>
      <c r="W257" s="3">
        <v>312</v>
      </c>
      <c r="X257" s="3">
        <v>121</v>
      </c>
      <c r="Y257" s="28">
        <v>433</v>
      </c>
      <c r="Z257" s="3">
        <v>2</v>
      </c>
      <c r="AA257" s="3"/>
      <c r="AB257" s="8" t="s">
        <v>171</v>
      </c>
      <c r="AC257" s="3">
        <v>2</v>
      </c>
      <c r="AD257" s="42"/>
      <c r="AE257" s="3" t="s">
        <v>171</v>
      </c>
      <c r="AF257" s="3" t="s">
        <v>292</v>
      </c>
      <c r="AG257" s="3"/>
      <c r="AH257" s="3"/>
      <c r="AI257" s="3"/>
      <c r="AJ257" s="7"/>
      <c r="AK257" s="48" t="str">
        <f t="shared" si="34"/>
        <v>continuous</v>
      </c>
      <c r="AL257" s="48" t="str">
        <f t="shared" si="27"/>
        <v>-</v>
      </c>
      <c r="AM257" s="3">
        <f t="shared" si="28"/>
        <v>0</v>
      </c>
      <c r="AN257" s="3">
        <f t="shared" si="29"/>
        <v>0</v>
      </c>
      <c r="AO257" s="3">
        <f t="shared" si="30"/>
        <v>0</v>
      </c>
    </row>
    <row r="258" spans="1:41" x14ac:dyDescent="0.2">
      <c r="A258" s="4" t="str">
        <f t="shared" si="36"/>
        <v>2008380 (South Lanarkshire)</v>
      </c>
      <c r="B258" s="9">
        <f t="shared" si="25"/>
        <v>2008</v>
      </c>
      <c r="C258" s="25" t="str">
        <f t="shared" si="33"/>
        <v>380 (South Lanarkshire)</v>
      </c>
      <c r="D258" s="22">
        <v>0</v>
      </c>
      <c r="E258" s="3">
        <v>13370</v>
      </c>
      <c r="F258" s="3">
        <v>3192</v>
      </c>
      <c r="G258" s="28">
        <v>16562</v>
      </c>
      <c r="H258" s="3">
        <v>1692</v>
      </c>
      <c r="I258" s="3">
        <v>474</v>
      </c>
      <c r="J258" s="28">
        <v>2166</v>
      </c>
      <c r="K258" s="3">
        <v>195</v>
      </c>
      <c r="L258" s="3">
        <v>64</v>
      </c>
      <c r="M258" s="28">
        <v>259</v>
      </c>
      <c r="N258" s="3">
        <v>5729</v>
      </c>
      <c r="O258" s="3">
        <v>1203</v>
      </c>
      <c r="P258" s="28">
        <v>6932</v>
      </c>
      <c r="Q258" s="3">
        <v>3458</v>
      </c>
      <c r="R258" s="3">
        <v>730</v>
      </c>
      <c r="S258" s="28">
        <v>4188</v>
      </c>
      <c r="T258" s="3">
        <v>13870</v>
      </c>
      <c r="U258" s="3">
        <v>3103</v>
      </c>
      <c r="V258" s="28">
        <v>16973</v>
      </c>
      <c r="W258" s="3">
        <v>249</v>
      </c>
      <c r="X258" s="3">
        <v>71</v>
      </c>
      <c r="Y258" s="28">
        <v>320</v>
      </c>
      <c r="Z258" s="3">
        <v>2</v>
      </c>
      <c r="AA258" s="3"/>
      <c r="AB258" s="8"/>
      <c r="AC258" s="3">
        <v>2</v>
      </c>
      <c r="AD258" s="42"/>
      <c r="AE258" s="3"/>
      <c r="AF258" s="3" t="s">
        <v>292</v>
      </c>
      <c r="AG258" s="3"/>
      <c r="AH258" s="3"/>
      <c r="AI258" s="3"/>
      <c r="AJ258" s="2" t="s">
        <v>162</v>
      </c>
      <c r="AK258" s="48" t="str">
        <f t="shared" si="34"/>
        <v>continuous</v>
      </c>
      <c r="AL258" s="48" t="str">
        <f t="shared" si="27"/>
        <v>-</v>
      </c>
      <c r="AM258" s="3">
        <f t="shared" si="28"/>
        <v>116</v>
      </c>
      <c r="AN258" s="3">
        <f t="shared" si="29"/>
        <v>-24</v>
      </c>
      <c r="AO258" s="3">
        <f t="shared" si="30"/>
        <v>92</v>
      </c>
    </row>
    <row r="259" spans="1:41" x14ac:dyDescent="0.2">
      <c r="A259" s="4" t="str">
        <f t="shared" si="36"/>
        <v>2008390 (Stirling)</v>
      </c>
      <c r="B259" s="9">
        <f t="shared" si="25"/>
        <v>2008</v>
      </c>
      <c r="C259" s="25" t="str">
        <f t="shared" si="33"/>
        <v>390 (Stirling)</v>
      </c>
      <c r="D259" s="22">
        <v>0</v>
      </c>
      <c r="E259" s="3">
        <v>1870</v>
      </c>
      <c r="F259" s="3">
        <v>854</v>
      </c>
      <c r="G259" s="28">
        <v>2724</v>
      </c>
      <c r="H259" s="3">
        <v>245</v>
      </c>
      <c r="I259" s="3">
        <v>68</v>
      </c>
      <c r="J259" s="28">
        <v>313</v>
      </c>
      <c r="K259" s="3">
        <v>153</v>
      </c>
      <c r="L259" s="3">
        <v>12</v>
      </c>
      <c r="M259" s="28">
        <v>165</v>
      </c>
      <c r="N259" s="3">
        <v>1159</v>
      </c>
      <c r="O259" s="3">
        <v>236</v>
      </c>
      <c r="P259" s="28">
        <v>1395</v>
      </c>
      <c r="Q259" s="3">
        <v>333</v>
      </c>
      <c r="R259" s="3">
        <v>285</v>
      </c>
      <c r="S259" s="28">
        <v>618</v>
      </c>
      <c r="T259" s="3">
        <v>2298</v>
      </c>
      <c r="U259" s="3">
        <v>725</v>
      </c>
      <c r="V259" s="28">
        <v>3023</v>
      </c>
      <c r="W259" s="3">
        <v>1239</v>
      </c>
      <c r="X259" s="3">
        <v>167</v>
      </c>
      <c r="Y259" s="28">
        <v>1406</v>
      </c>
      <c r="Z259" s="3">
        <v>2</v>
      </c>
      <c r="AA259" s="3"/>
      <c r="AB259" s="8"/>
      <c r="AC259" s="3">
        <v>2</v>
      </c>
      <c r="AD259" s="42"/>
      <c r="AE259" s="3"/>
      <c r="AF259" s="3" t="s">
        <v>292</v>
      </c>
      <c r="AG259" s="3"/>
      <c r="AH259" s="3"/>
      <c r="AI259" s="3"/>
      <c r="AJ259" s="7"/>
      <c r="AK259" s="48" t="str">
        <f t="shared" si="34"/>
        <v>continuous</v>
      </c>
      <c r="AL259" s="48" t="str">
        <f t="shared" si="27"/>
        <v>-</v>
      </c>
      <c r="AM259" s="3">
        <f t="shared" si="28"/>
        <v>0</v>
      </c>
      <c r="AN259" s="3">
        <f t="shared" si="29"/>
        <v>0</v>
      </c>
      <c r="AO259" s="3">
        <f t="shared" si="30"/>
        <v>0</v>
      </c>
    </row>
    <row r="260" spans="1:41" x14ac:dyDescent="0.2">
      <c r="A260" s="4" t="str">
        <f t="shared" si="36"/>
        <v>2008395 (West Dunbartonshire)</v>
      </c>
      <c r="B260" s="9">
        <f t="shared" si="25"/>
        <v>2008</v>
      </c>
      <c r="C260" s="25" t="str">
        <f t="shared" si="33"/>
        <v>395 (West Dunbartonshire)</v>
      </c>
      <c r="D260" s="22">
        <v>0</v>
      </c>
      <c r="E260" s="3">
        <v>5785</v>
      </c>
      <c r="F260" s="3">
        <v>1815</v>
      </c>
      <c r="G260" s="28">
        <v>7600</v>
      </c>
      <c r="H260" s="3">
        <v>764</v>
      </c>
      <c r="I260" s="3">
        <v>170</v>
      </c>
      <c r="J260" s="28">
        <v>934</v>
      </c>
      <c r="K260" s="3">
        <v>36</v>
      </c>
      <c r="L260" s="3">
        <v>24</v>
      </c>
      <c r="M260" s="28">
        <v>60</v>
      </c>
      <c r="N260" s="3">
        <v>2592</v>
      </c>
      <c r="O260" s="3">
        <v>589</v>
      </c>
      <c r="P260" s="28">
        <v>3181</v>
      </c>
      <c r="Q260" s="3">
        <v>178</v>
      </c>
      <c r="R260" s="3">
        <v>80</v>
      </c>
      <c r="S260" s="28">
        <v>258</v>
      </c>
      <c r="T260" s="3">
        <v>7399</v>
      </c>
      <c r="U260" s="3">
        <v>2130</v>
      </c>
      <c r="V260" s="28">
        <v>9529</v>
      </c>
      <c r="W260" s="3">
        <v>844</v>
      </c>
      <c r="X260" s="3">
        <v>239</v>
      </c>
      <c r="Y260" s="28">
        <v>1083</v>
      </c>
      <c r="AA260" s="3"/>
      <c r="AB260" s="8"/>
      <c r="AD260" s="42"/>
      <c r="AE260" s="3"/>
      <c r="AF260" s="3" t="s">
        <v>292</v>
      </c>
      <c r="AG260" s="3"/>
      <c r="AH260" s="3"/>
      <c r="AI260" s="3"/>
      <c r="AJ260" s="7" t="s">
        <v>163</v>
      </c>
      <c r="AK260" s="48" t="str">
        <f t="shared" si="34"/>
        <v/>
      </c>
      <c r="AL260" s="48" t="str">
        <f t="shared" si="27"/>
        <v>-</v>
      </c>
      <c r="AM260" s="3">
        <f t="shared" si="28"/>
        <v>0</v>
      </c>
      <c r="AN260" s="3">
        <f t="shared" si="29"/>
        <v>0</v>
      </c>
      <c r="AO260" s="3">
        <f t="shared" si="30"/>
        <v>0</v>
      </c>
    </row>
    <row r="261" spans="1:41" x14ac:dyDescent="0.2">
      <c r="A261" s="4" t="str">
        <f t="shared" si="36"/>
        <v>2008400 (West Lothian)</v>
      </c>
      <c r="B261" s="9">
        <f t="shared" si="25"/>
        <v>2008</v>
      </c>
      <c r="C261" s="25" t="str">
        <f t="shared" si="33"/>
        <v>400 (West Lothian)</v>
      </c>
      <c r="D261" s="22"/>
      <c r="E261" s="3">
        <v>9487</v>
      </c>
      <c r="F261" s="3">
        <v>1546</v>
      </c>
      <c r="G261" s="28">
        <v>11033</v>
      </c>
      <c r="H261" s="3">
        <v>675</v>
      </c>
      <c r="I261" s="3">
        <v>46</v>
      </c>
      <c r="J261" s="28">
        <v>721</v>
      </c>
      <c r="K261" s="3">
        <v>306</v>
      </c>
      <c r="L261" s="3">
        <v>51</v>
      </c>
      <c r="M261" s="28">
        <v>357</v>
      </c>
      <c r="N261" s="3">
        <v>3913</v>
      </c>
      <c r="O261" s="3">
        <v>379</v>
      </c>
      <c r="P261" s="28">
        <v>4292</v>
      </c>
      <c r="Q261" s="3">
        <v>1522</v>
      </c>
      <c r="R261" s="3">
        <v>291</v>
      </c>
      <c r="S261" s="28">
        <v>1813</v>
      </c>
      <c r="T261" s="3">
        <v>10897</v>
      </c>
      <c r="U261" s="3">
        <v>1537</v>
      </c>
      <c r="V261" s="28">
        <v>12434</v>
      </c>
      <c r="W261" s="3">
        <v>0</v>
      </c>
      <c r="X261" s="3">
        <v>0</v>
      </c>
      <c r="Y261" s="28">
        <v>0</v>
      </c>
      <c r="Z261" s="3">
        <v>2</v>
      </c>
      <c r="AA261" s="3"/>
      <c r="AB261" s="8"/>
      <c r="AC261" s="3">
        <v>2</v>
      </c>
      <c r="AD261" s="42"/>
      <c r="AE261" s="3"/>
      <c r="AF261" s="3" t="s">
        <v>292</v>
      </c>
      <c r="AG261" s="3"/>
      <c r="AH261" s="3"/>
      <c r="AI261" s="3"/>
      <c r="AJ261" s="7"/>
      <c r="AK261" s="48" t="str">
        <f t="shared" si="34"/>
        <v>continuous</v>
      </c>
      <c r="AL261" s="48" t="str">
        <f t="shared" si="27"/>
        <v>RSL only</v>
      </c>
      <c r="AM261" s="3">
        <f t="shared" si="28"/>
        <v>0</v>
      </c>
      <c r="AN261" s="3">
        <f t="shared" si="29"/>
        <v>0</v>
      </c>
      <c r="AO261" s="3">
        <f t="shared" si="30"/>
        <v>0</v>
      </c>
    </row>
    <row r="262" spans="1:41" x14ac:dyDescent="0.2">
      <c r="A262" s="4" t="str">
        <f t="shared" si="36"/>
        <v>2009100 (Aberdeen City)</v>
      </c>
      <c r="B262" s="9">
        <f t="shared" si="25"/>
        <v>2009</v>
      </c>
      <c r="C262" s="25" t="str">
        <f t="shared" si="33"/>
        <v>100 (Aberdeen City)</v>
      </c>
      <c r="D262" s="22">
        <v>0</v>
      </c>
      <c r="E262" s="3">
        <v>5558</v>
      </c>
      <c r="F262" s="3">
        <v>4491</v>
      </c>
      <c r="G262" s="28">
        <v>10049</v>
      </c>
      <c r="H262" s="3">
        <v>2508</v>
      </c>
      <c r="I262" s="3">
        <v>683</v>
      </c>
      <c r="J262" s="28">
        <v>3191</v>
      </c>
      <c r="K262" s="3">
        <v>0</v>
      </c>
      <c r="L262" s="3">
        <v>0</v>
      </c>
      <c r="M262" s="28">
        <v>0</v>
      </c>
      <c r="N262" s="3">
        <v>7602</v>
      </c>
      <c r="O262" s="3">
        <v>2005</v>
      </c>
      <c r="P262" s="28">
        <v>9607</v>
      </c>
      <c r="Q262" s="3">
        <v>6345</v>
      </c>
      <c r="R262" s="3">
        <v>1528</v>
      </c>
      <c r="S262" s="28">
        <v>7873</v>
      </c>
      <c r="T262" s="3">
        <v>4307</v>
      </c>
      <c r="U262" s="3">
        <v>4285</v>
      </c>
      <c r="V262" s="28">
        <v>8592</v>
      </c>
      <c r="W262" s="3">
        <v>857</v>
      </c>
      <c r="X262" s="3">
        <v>569</v>
      </c>
      <c r="Y262" s="28">
        <v>1426</v>
      </c>
      <c r="Z262" s="3">
        <v>2</v>
      </c>
      <c r="AA262" s="3"/>
      <c r="AB262" s="8">
        <v>0</v>
      </c>
      <c r="AC262" s="3">
        <v>2</v>
      </c>
      <c r="AD262" s="42"/>
      <c r="AE262" s="3">
        <v>0</v>
      </c>
      <c r="AF262" s="3" t="s">
        <v>292</v>
      </c>
      <c r="AG262" s="3"/>
      <c r="AH262" s="3"/>
      <c r="AI262" s="3"/>
      <c r="AJ262" s="35">
        <v>0</v>
      </c>
      <c r="AK262" s="48" t="str">
        <f t="shared" si="34"/>
        <v>continuous</v>
      </c>
      <c r="AL262" s="48" t="str">
        <f t="shared" si="27"/>
        <v>-</v>
      </c>
      <c r="AM262" s="3">
        <f t="shared" si="28"/>
        <v>0</v>
      </c>
      <c r="AN262" s="3">
        <f t="shared" si="29"/>
        <v>0</v>
      </c>
      <c r="AO262" s="3">
        <f t="shared" si="30"/>
        <v>0</v>
      </c>
    </row>
    <row r="263" spans="1:41" x14ac:dyDescent="0.2">
      <c r="A263" s="4" t="str">
        <f t="shared" si="36"/>
        <v>2009110 (Aberdeenshire)</v>
      </c>
      <c r="B263" s="9">
        <f t="shared" ref="B263:B327" si="37">B231+1</f>
        <v>2009</v>
      </c>
      <c r="C263" s="25" t="str">
        <f t="shared" si="33"/>
        <v>110 (Aberdeenshire)</v>
      </c>
      <c r="D263" s="22">
        <v>0</v>
      </c>
      <c r="E263" s="3">
        <v>6471</v>
      </c>
      <c r="F263" s="3">
        <v>1096</v>
      </c>
      <c r="G263" s="28">
        <v>7567</v>
      </c>
      <c r="H263" s="3">
        <v>852</v>
      </c>
      <c r="I263" s="3">
        <v>154</v>
      </c>
      <c r="J263" s="28">
        <v>1006</v>
      </c>
      <c r="K263" s="3">
        <v>60</v>
      </c>
      <c r="L263" s="3">
        <v>5</v>
      </c>
      <c r="M263" s="28">
        <v>65</v>
      </c>
      <c r="N263" s="3">
        <v>3810</v>
      </c>
      <c r="O263" s="3">
        <v>495</v>
      </c>
      <c r="P263" s="28">
        <v>4305</v>
      </c>
      <c r="Q263" s="3">
        <v>2418</v>
      </c>
      <c r="R263" s="3">
        <v>399</v>
      </c>
      <c r="S263" s="28">
        <v>2817</v>
      </c>
      <c r="T263" s="3">
        <v>6951</v>
      </c>
      <c r="U263" s="3">
        <v>1033</v>
      </c>
      <c r="V263" s="28">
        <v>7984</v>
      </c>
      <c r="W263" s="3">
        <v>39</v>
      </c>
      <c r="X263" s="3">
        <v>19</v>
      </c>
      <c r="Y263" s="28">
        <v>58</v>
      </c>
      <c r="Z263" s="3">
        <v>2</v>
      </c>
      <c r="AA263" s="3"/>
      <c r="AB263" s="8" t="s">
        <v>101</v>
      </c>
      <c r="AC263" s="3">
        <v>2</v>
      </c>
      <c r="AD263" s="42"/>
      <c r="AE263" s="3" t="s">
        <v>101</v>
      </c>
      <c r="AF263" s="3" t="s">
        <v>292</v>
      </c>
      <c r="AG263" s="3"/>
      <c r="AH263" s="3"/>
      <c r="AI263" s="3"/>
      <c r="AJ263" s="35" t="s">
        <v>178</v>
      </c>
      <c r="AK263" s="48" t="str">
        <f t="shared" si="34"/>
        <v>continuous</v>
      </c>
      <c r="AL263" s="48" t="str">
        <f t="shared" ref="AL263:AL293" si="38">IF(D263=1,"CHR operated",IF(D263="","RSL only","-"))</f>
        <v>-</v>
      </c>
      <c r="AM263" s="3">
        <f t="shared" ref="AM263:AM284" si="39">T263-(E263+N263-H263-K263-Q263)</f>
        <v>0</v>
      </c>
      <c r="AN263" s="3">
        <f t="shared" ref="AN263:AN284" si="40">U263-(F263+O263-I263-L263-R263)</f>
        <v>0</v>
      </c>
      <c r="AO263" s="3">
        <f t="shared" ref="AO263:AO284" si="41">V263-(G263+P263-J263-M263-S263)</f>
        <v>0</v>
      </c>
    </row>
    <row r="264" spans="1:41" x14ac:dyDescent="0.2">
      <c r="A264" s="4" t="str">
        <f t="shared" si="36"/>
        <v>2009120 (Angus)</v>
      </c>
      <c r="B264" s="9">
        <f t="shared" si="37"/>
        <v>2009</v>
      </c>
      <c r="C264" s="25" t="str">
        <f t="shared" si="33"/>
        <v>120 (Angus)</v>
      </c>
      <c r="D264" s="22">
        <v>0</v>
      </c>
      <c r="G264" s="28">
        <v>4319</v>
      </c>
      <c r="J264" s="28">
        <v>726</v>
      </c>
      <c r="K264" s="3">
        <v>0</v>
      </c>
      <c r="L264" s="3">
        <v>0</v>
      </c>
      <c r="M264" s="28">
        <v>0</v>
      </c>
      <c r="P264" s="28">
        <v>1385</v>
      </c>
      <c r="S264" s="28">
        <v>97</v>
      </c>
      <c r="V264" s="28">
        <v>4881</v>
      </c>
      <c r="Y264" s="28">
        <v>58</v>
      </c>
      <c r="Z264" s="3">
        <v>2</v>
      </c>
      <c r="AA264" s="3"/>
      <c r="AB264" s="8">
        <v>0</v>
      </c>
      <c r="AC264" s="3" t="s">
        <v>179</v>
      </c>
      <c r="AD264" s="42"/>
      <c r="AE264" s="3">
        <v>0</v>
      </c>
      <c r="AF264" s="3" t="s">
        <v>292</v>
      </c>
      <c r="AG264" s="3"/>
      <c r="AH264" s="3"/>
      <c r="AI264" s="3"/>
      <c r="AJ264" s="35" t="s">
        <v>180</v>
      </c>
      <c r="AK264" s="48" t="str">
        <f t="shared" si="34"/>
        <v/>
      </c>
      <c r="AL264" s="48" t="str">
        <f t="shared" si="38"/>
        <v>-</v>
      </c>
      <c r="AM264" s="3">
        <f t="shared" si="39"/>
        <v>0</v>
      </c>
      <c r="AN264" s="3">
        <f t="shared" si="40"/>
        <v>0</v>
      </c>
      <c r="AO264" s="3">
        <f t="shared" si="41"/>
        <v>0</v>
      </c>
    </row>
    <row r="265" spans="1:41" x14ac:dyDescent="0.2">
      <c r="A265" s="4" t="str">
        <f t="shared" si="36"/>
        <v>2009130 (Argyll &amp; Bute)</v>
      </c>
      <c r="B265" s="29">
        <f t="shared" si="37"/>
        <v>2009</v>
      </c>
      <c r="C265" s="31" t="str">
        <f t="shared" si="33"/>
        <v>130 (Argyll &amp; Bute)</v>
      </c>
      <c r="D265" s="31"/>
      <c r="E265" s="32">
        <v>0</v>
      </c>
      <c r="F265" s="32">
        <v>0</v>
      </c>
      <c r="G265" s="31">
        <v>0</v>
      </c>
      <c r="H265" s="32">
        <v>0</v>
      </c>
      <c r="I265" s="32">
        <v>0</v>
      </c>
      <c r="J265" s="31">
        <v>0</v>
      </c>
      <c r="K265" s="32">
        <v>0</v>
      </c>
      <c r="L265" s="32">
        <v>0</v>
      </c>
      <c r="M265" s="31">
        <v>0</v>
      </c>
      <c r="N265" s="32">
        <v>0</v>
      </c>
      <c r="O265" s="32">
        <v>0</v>
      </c>
      <c r="P265" s="31">
        <v>0</v>
      </c>
      <c r="Q265" s="32">
        <v>0</v>
      </c>
      <c r="R265" s="32">
        <v>0</v>
      </c>
      <c r="S265" s="31">
        <v>0</v>
      </c>
      <c r="T265" s="32">
        <v>0</v>
      </c>
      <c r="U265" s="32">
        <v>0</v>
      </c>
      <c r="V265" s="31">
        <v>0</v>
      </c>
      <c r="W265" s="32">
        <v>0</v>
      </c>
      <c r="X265" s="32">
        <v>0</v>
      </c>
      <c r="Y265" s="31">
        <v>0</v>
      </c>
      <c r="Z265" s="32" t="s">
        <v>179</v>
      </c>
      <c r="AA265" s="32"/>
      <c r="AB265" s="73">
        <v>0</v>
      </c>
      <c r="AC265" s="32" t="s">
        <v>179</v>
      </c>
      <c r="AD265" s="74"/>
      <c r="AE265" s="32">
        <v>0</v>
      </c>
      <c r="AF265" s="3" t="s">
        <v>292</v>
      </c>
      <c r="AG265" s="32"/>
      <c r="AH265" s="32"/>
      <c r="AI265" s="32"/>
      <c r="AJ265" s="75">
        <v>0</v>
      </c>
      <c r="AK265" s="48" t="str">
        <f t="shared" si="34"/>
        <v/>
      </c>
      <c r="AL265" s="48" t="str">
        <f t="shared" si="38"/>
        <v>RSL only</v>
      </c>
      <c r="AM265" s="32">
        <f t="shared" si="39"/>
        <v>0</v>
      </c>
      <c r="AN265" s="32">
        <f t="shared" si="40"/>
        <v>0</v>
      </c>
      <c r="AO265" s="32">
        <f t="shared" si="41"/>
        <v>0</v>
      </c>
    </row>
    <row r="266" spans="1:41" x14ac:dyDescent="0.2">
      <c r="A266" s="4" t="str">
        <f t="shared" si="36"/>
        <v>2009150 (Clackmannanshire)</v>
      </c>
      <c r="B266" s="9">
        <f t="shared" si="37"/>
        <v>2009</v>
      </c>
      <c r="C266" s="25" t="str">
        <f t="shared" si="33"/>
        <v>150 (Clackmannanshire)</v>
      </c>
      <c r="D266" s="22">
        <v>0</v>
      </c>
      <c r="G266" s="28">
        <v>1945</v>
      </c>
      <c r="J266" s="28">
        <v>362</v>
      </c>
      <c r="M266" s="28">
        <v>55</v>
      </c>
      <c r="P266" s="28">
        <v>1734</v>
      </c>
      <c r="S266" s="28">
        <v>1127</v>
      </c>
      <c r="V266" s="28">
        <v>2148</v>
      </c>
      <c r="Y266" s="28">
        <v>0</v>
      </c>
      <c r="Z266" s="3">
        <v>1</v>
      </c>
      <c r="AA266" s="72">
        <v>39783</v>
      </c>
      <c r="AB266" s="8" t="s">
        <v>101</v>
      </c>
      <c r="AC266" s="3" t="s">
        <v>179</v>
      </c>
      <c r="AD266" s="42"/>
      <c r="AE266" s="3">
        <v>0</v>
      </c>
      <c r="AF266" s="3" t="s">
        <v>292</v>
      </c>
      <c r="AG266" s="3"/>
      <c r="AH266" s="3"/>
      <c r="AI266" s="3"/>
      <c r="AJ266" s="35">
        <v>0</v>
      </c>
      <c r="AK266" s="48">
        <f t="shared" si="34"/>
        <v>39783</v>
      </c>
      <c r="AL266" s="48" t="str">
        <f t="shared" si="38"/>
        <v>-</v>
      </c>
      <c r="AM266" s="3">
        <f t="shared" si="39"/>
        <v>0</v>
      </c>
      <c r="AN266" s="3">
        <f t="shared" si="40"/>
        <v>0</v>
      </c>
      <c r="AO266" s="3">
        <f t="shared" si="41"/>
        <v>13</v>
      </c>
    </row>
    <row r="267" spans="1:41" x14ac:dyDescent="0.2">
      <c r="A267" s="71" t="str">
        <f t="shared" si="36"/>
        <v>2009170 (Dumfries &amp; Galloway)</v>
      </c>
      <c r="B267" s="29">
        <f t="shared" si="37"/>
        <v>2009</v>
      </c>
      <c r="C267" s="31" t="str">
        <f t="shared" si="33"/>
        <v>170 (Dumfries &amp; Galloway)</v>
      </c>
      <c r="D267" s="31"/>
      <c r="E267" s="32">
        <v>0</v>
      </c>
      <c r="F267" s="32">
        <v>0</v>
      </c>
      <c r="G267" s="31">
        <v>0</v>
      </c>
      <c r="H267" s="32">
        <v>0</v>
      </c>
      <c r="I267" s="32">
        <v>0</v>
      </c>
      <c r="J267" s="31">
        <v>0</v>
      </c>
      <c r="K267" s="32">
        <v>0</v>
      </c>
      <c r="L267" s="32">
        <v>0</v>
      </c>
      <c r="M267" s="31">
        <v>0</v>
      </c>
      <c r="N267" s="32">
        <v>0</v>
      </c>
      <c r="O267" s="32">
        <v>0</v>
      </c>
      <c r="P267" s="31">
        <v>0</v>
      </c>
      <c r="Q267" s="32">
        <v>0</v>
      </c>
      <c r="R267" s="32">
        <v>0</v>
      </c>
      <c r="S267" s="31">
        <v>0</v>
      </c>
      <c r="T267" s="32">
        <v>0</v>
      </c>
      <c r="U267" s="32">
        <v>0</v>
      </c>
      <c r="V267" s="31">
        <v>0</v>
      </c>
      <c r="W267" s="32">
        <v>0</v>
      </c>
      <c r="X267" s="32">
        <v>0</v>
      </c>
      <c r="Y267" s="31">
        <v>0</v>
      </c>
      <c r="Z267" s="32" t="s">
        <v>179</v>
      </c>
      <c r="AA267" s="32"/>
      <c r="AB267" s="73">
        <v>0</v>
      </c>
      <c r="AC267" s="32" t="s">
        <v>179</v>
      </c>
      <c r="AD267" s="74"/>
      <c r="AE267" s="32">
        <v>0</v>
      </c>
      <c r="AF267" s="3" t="s">
        <v>292</v>
      </c>
      <c r="AG267" s="32"/>
      <c r="AH267" s="32"/>
      <c r="AI267" s="32"/>
      <c r="AJ267" s="75">
        <v>0</v>
      </c>
      <c r="AK267" s="48" t="str">
        <f t="shared" si="34"/>
        <v/>
      </c>
      <c r="AL267" s="48" t="str">
        <f t="shared" si="38"/>
        <v>RSL only</v>
      </c>
      <c r="AM267" s="32">
        <f t="shared" si="39"/>
        <v>0</v>
      </c>
      <c r="AN267" s="32">
        <f t="shared" si="40"/>
        <v>0</v>
      </c>
      <c r="AO267" s="32">
        <f t="shared" si="41"/>
        <v>0</v>
      </c>
    </row>
    <row r="268" spans="1:41" x14ac:dyDescent="0.2">
      <c r="A268" s="4" t="str">
        <f t="shared" si="36"/>
        <v>2009180 (Dundee City)</v>
      </c>
      <c r="B268" s="9">
        <f t="shared" si="37"/>
        <v>2009</v>
      </c>
      <c r="C268" s="25" t="str">
        <f t="shared" si="33"/>
        <v>180 (Dundee City)</v>
      </c>
      <c r="D268" s="22">
        <v>0</v>
      </c>
      <c r="E268" s="3">
        <v>7232</v>
      </c>
      <c r="F268" s="3">
        <v>2512</v>
      </c>
      <c r="G268" s="28">
        <v>9744</v>
      </c>
      <c r="H268" s="3">
        <v>1026</v>
      </c>
      <c r="I268" s="3">
        <v>299</v>
      </c>
      <c r="J268" s="28">
        <v>1325</v>
      </c>
      <c r="M268" s="28">
        <v>54</v>
      </c>
      <c r="P268" s="28">
        <v>4317</v>
      </c>
      <c r="S268" s="28">
        <v>5511</v>
      </c>
      <c r="T268" s="3">
        <v>5221</v>
      </c>
      <c r="U268" s="3">
        <v>1950</v>
      </c>
      <c r="V268" s="28">
        <v>7171</v>
      </c>
      <c r="Y268" s="28">
        <v>993</v>
      </c>
      <c r="Z268" s="3" t="s">
        <v>179</v>
      </c>
      <c r="AA268" s="72">
        <v>39845</v>
      </c>
      <c r="AB268" s="8" t="s">
        <v>101</v>
      </c>
      <c r="AC268" s="3" t="s">
        <v>179</v>
      </c>
      <c r="AD268" s="42">
        <v>39845</v>
      </c>
      <c r="AE268" s="3" t="s">
        <v>101</v>
      </c>
      <c r="AF268" s="3" t="s">
        <v>292</v>
      </c>
      <c r="AG268" s="3"/>
      <c r="AH268" s="3"/>
      <c r="AI268" s="3"/>
      <c r="AJ268" s="35">
        <v>0</v>
      </c>
      <c r="AK268" s="48" t="str">
        <f t="shared" si="34"/>
        <v/>
      </c>
      <c r="AL268" s="48" t="str">
        <f t="shared" si="38"/>
        <v>-</v>
      </c>
      <c r="AM268" s="3">
        <f t="shared" si="39"/>
        <v>-985</v>
      </c>
      <c r="AN268" s="3">
        <f t="shared" si="40"/>
        <v>-263</v>
      </c>
      <c r="AO268" s="3">
        <f t="shared" si="41"/>
        <v>0</v>
      </c>
    </row>
    <row r="269" spans="1:41" x14ac:dyDescent="0.2">
      <c r="A269" s="4" t="str">
        <f t="shared" si="36"/>
        <v>2009190 (East Ayrshire)</v>
      </c>
      <c r="B269" s="9">
        <f t="shared" si="37"/>
        <v>2009</v>
      </c>
      <c r="C269" s="25" t="str">
        <f t="shared" si="33"/>
        <v>190 (East Ayrshire)</v>
      </c>
      <c r="D269" s="22">
        <v>0</v>
      </c>
      <c r="E269" s="3">
        <v>3752</v>
      </c>
      <c r="F269" s="3">
        <v>1245</v>
      </c>
      <c r="G269" s="28">
        <v>4997</v>
      </c>
      <c r="H269" s="3">
        <v>1170</v>
      </c>
      <c r="I269" s="3">
        <v>251</v>
      </c>
      <c r="J269" s="28">
        <v>1421</v>
      </c>
      <c r="K269" s="3">
        <v>30</v>
      </c>
      <c r="L269" s="3">
        <v>14</v>
      </c>
      <c r="M269" s="28">
        <v>44</v>
      </c>
      <c r="N269" s="3">
        <v>3034</v>
      </c>
      <c r="O269" s="3">
        <v>661</v>
      </c>
      <c r="P269" s="28">
        <v>3695</v>
      </c>
      <c r="Q269" s="3">
        <v>1699</v>
      </c>
      <c r="R269" s="3">
        <v>415</v>
      </c>
      <c r="S269" s="28">
        <v>2114</v>
      </c>
      <c r="T269" s="3">
        <v>3887</v>
      </c>
      <c r="U269" s="3">
        <v>1226</v>
      </c>
      <c r="V269" s="28">
        <v>5113</v>
      </c>
      <c r="W269" s="3">
        <v>740</v>
      </c>
      <c r="X269" s="3">
        <v>173</v>
      </c>
      <c r="Y269" s="28">
        <v>913</v>
      </c>
      <c r="Z269" s="3">
        <v>2</v>
      </c>
      <c r="AA269" s="3"/>
      <c r="AB269" s="8">
        <v>0</v>
      </c>
      <c r="AC269" s="3" t="s">
        <v>179</v>
      </c>
      <c r="AD269" s="42"/>
      <c r="AE269" s="3">
        <v>0</v>
      </c>
      <c r="AF269" s="3" t="s">
        <v>292</v>
      </c>
      <c r="AG269" s="3"/>
      <c r="AH269" s="3"/>
      <c r="AI269" s="3"/>
      <c r="AJ269" s="35">
        <v>0</v>
      </c>
      <c r="AK269" s="48" t="str">
        <f t="shared" si="34"/>
        <v/>
      </c>
      <c r="AL269" s="48" t="str">
        <f t="shared" si="38"/>
        <v>-</v>
      </c>
      <c r="AM269" s="3">
        <f t="shared" si="39"/>
        <v>0</v>
      </c>
      <c r="AN269" s="3">
        <f t="shared" si="40"/>
        <v>0</v>
      </c>
      <c r="AO269" s="3">
        <f t="shared" si="41"/>
        <v>0</v>
      </c>
    </row>
    <row r="270" spans="1:41" x14ac:dyDescent="0.2">
      <c r="A270" s="4" t="str">
        <f t="shared" si="36"/>
        <v>2009200 (East Dunbartonshire)</v>
      </c>
      <c r="B270" s="9">
        <f t="shared" si="37"/>
        <v>2009</v>
      </c>
      <c r="C270" s="25" t="str">
        <f t="shared" si="33"/>
        <v>200 (East Dunbartonshire)</v>
      </c>
      <c r="D270" s="22">
        <v>0</v>
      </c>
      <c r="E270" s="3">
        <v>3334</v>
      </c>
      <c r="F270" s="3">
        <v>627</v>
      </c>
      <c r="G270" s="28">
        <v>3961</v>
      </c>
      <c r="H270" s="3">
        <v>127</v>
      </c>
      <c r="I270" s="3">
        <v>65</v>
      </c>
      <c r="J270" s="28">
        <v>192</v>
      </c>
      <c r="K270" s="3">
        <v>39</v>
      </c>
      <c r="L270" s="3">
        <v>19</v>
      </c>
      <c r="M270" s="28">
        <v>58</v>
      </c>
      <c r="N270" s="3">
        <v>991</v>
      </c>
      <c r="O270" s="3">
        <v>189</v>
      </c>
      <c r="P270" s="28">
        <v>1180</v>
      </c>
      <c r="Q270" s="3">
        <v>262</v>
      </c>
      <c r="R270" s="3">
        <v>69</v>
      </c>
      <c r="S270" s="28">
        <v>331</v>
      </c>
      <c r="T270" s="3">
        <v>3897</v>
      </c>
      <c r="U270" s="3">
        <v>663</v>
      </c>
      <c r="V270" s="28">
        <v>4560</v>
      </c>
      <c r="W270" s="3">
        <v>69</v>
      </c>
      <c r="X270" s="3">
        <v>21</v>
      </c>
      <c r="Y270" s="28">
        <v>90</v>
      </c>
      <c r="Z270" s="3">
        <v>1</v>
      </c>
      <c r="AA270" s="72">
        <v>39083</v>
      </c>
      <c r="AB270" s="8" t="s">
        <v>103</v>
      </c>
      <c r="AC270" s="3">
        <v>1</v>
      </c>
      <c r="AD270" s="42">
        <v>39083</v>
      </c>
      <c r="AE270" s="3" t="s">
        <v>103</v>
      </c>
      <c r="AF270" s="3" t="s">
        <v>292</v>
      </c>
      <c r="AG270" s="3"/>
      <c r="AH270" s="3"/>
      <c r="AI270" s="3"/>
      <c r="AJ270" s="35">
        <v>0</v>
      </c>
      <c r="AK270" s="48">
        <f t="shared" si="34"/>
        <v>39083</v>
      </c>
      <c r="AL270" s="48" t="str">
        <f t="shared" si="38"/>
        <v>-</v>
      </c>
      <c r="AM270" s="3">
        <f t="shared" si="39"/>
        <v>0</v>
      </c>
      <c r="AN270" s="3">
        <f t="shared" si="40"/>
        <v>0</v>
      </c>
      <c r="AO270" s="3">
        <f t="shared" si="41"/>
        <v>0</v>
      </c>
    </row>
    <row r="271" spans="1:41" x14ac:dyDescent="0.2">
      <c r="A271" s="4" t="str">
        <f t="shared" si="36"/>
        <v>2009210 (East Lothian)</v>
      </c>
      <c r="B271" s="9">
        <f t="shared" si="37"/>
        <v>2009</v>
      </c>
      <c r="C271" s="25" t="str">
        <f t="shared" si="33"/>
        <v>210 (East Lothian)</v>
      </c>
      <c r="D271" s="22">
        <v>0</v>
      </c>
      <c r="E271" s="3">
        <v>5648</v>
      </c>
      <c r="F271" s="3">
        <v>842</v>
      </c>
      <c r="G271" s="28">
        <v>6490</v>
      </c>
      <c r="H271" s="3">
        <v>297</v>
      </c>
      <c r="I271" s="3">
        <v>100</v>
      </c>
      <c r="J271" s="28">
        <v>397</v>
      </c>
      <c r="K271" s="3">
        <v>67</v>
      </c>
      <c r="L271" s="3">
        <v>0</v>
      </c>
      <c r="M271" s="28">
        <v>67</v>
      </c>
      <c r="N271" s="3">
        <v>1145</v>
      </c>
      <c r="O271" s="3">
        <v>197</v>
      </c>
      <c r="P271" s="28">
        <v>1342</v>
      </c>
      <c r="Q271" s="3">
        <v>2019</v>
      </c>
      <c r="R271" s="3">
        <v>247</v>
      </c>
      <c r="S271" s="28">
        <v>2266</v>
      </c>
      <c r="T271" s="3">
        <v>4410</v>
      </c>
      <c r="U271" s="3">
        <v>692</v>
      </c>
      <c r="V271" s="28">
        <v>5102</v>
      </c>
      <c r="W271" s="3">
        <v>349</v>
      </c>
      <c r="X271" s="3">
        <v>105</v>
      </c>
      <c r="Y271" s="28">
        <v>454</v>
      </c>
      <c r="Z271" s="3">
        <v>2</v>
      </c>
      <c r="AA271" s="72"/>
      <c r="AB271" s="8">
        <v>0</v>
      </c>
      <c r="AC271" s="3" t="s">
        <v>179</v>
      </c>
      <c r="AD271" s="42"/>
      <c r="AE271" s="3">
        <v>0</v>
      </c>
      <c r="AF271" s="3" t="s">
        <v>292</v>
      </c>
      <c r="AG271" s="3"/>
      <c r="AH271" s="3"/>
      <c r="AI271" s="3"/>
      <c r="AJ271" s="35" t="s">
        <v>181</v>
      </c>
      <c r="AK271" s="48" t="str">
        <f t="shared" si="34"/>
        <v/>
      </c>
      <c r="AL271" s="48" t="str">
        <f t="shared" si="38"/>
        <v>-</v>
      </c>
      <c r="AM271" s="3">
        <f t="shared" si="39"/>
        <v>0</v>
      </c>
      <c r="AN271" s="3">
        <f t="shared" si="40"/>
        <v>0</v>
      </c>
      <c r="AO271" s="3">
        <f t="shared" si="41"/>
        <v>0</v>
      </c>
    </row>
    <row r="272" spans="1:41" x14ac:dyDescent="0.2">
      <c r="A272" s="4" t="str">
        <f t="shared" si="36"/>
        <v>2009220 (East Renfrewshire)</v>
      </c>
      <c r="B272" s="9">
        <f t="shared" si="37"/>
        <v>2009</v>
      </c>
      <c r="C272" s="25" t="str">
        <f t="shared" si="33"/>
        <v>220 (East Renfrewshire)</v>
      </c>
      <c r="D272" s="22">
        <v>0</v>
      </c>
      <c r="G272" s="28">
        <v>2333</v>
      </c>
      <c r="J272" s="28">
        <v>264</v>
      </c>
      <c r="M272" s="28">
        <v>24</v>
      </c>
      <c r="P272" s="28">
        <v>804</v>
      </c>
      <c r="S272" s="28">
        <v>1161</v>
      </c>
      <c r="V272" s="28">
        <v>1688</v>
      </c>
      <c r="Y272" s="28">
        <v>8</v>
      </c>
      <c r="Z272" s="3">
        <v>2</v>
      </c>
      <c r="AA272" s="3"/>
      <c r="AB272" s="8">
        <v>0</v>
      </c>
      <c r="AC272" s="3">
        <v>2</v>
      </c>
      <c r="AD272" s="42"/>
      <c r="AE272" s="3">
        <v>0</v>
      </c>
      <c r="AF272" s="3" t="s">
        <v>292</v>
      </c>
      <c r="AG272" s="3"/>
      <c r="AH272" s="3"/>
      <c r="AI272" s="3"/>
      <c r="AJ272" s="35">
        <v>0</v>
      </c>
      <c r="AK272" s="48" t="str">
        <f t="shared" si="34"/>
        <v>continuous</v>
      </c>
      <c r="AL272" s="48" t="str">
        <f t="shared" si="38"/>
        <v>-</v>
      </c>
      <c r="AM272" s="3">
        <f t="shared" si="39"/>
        <v>0</v>
      </c>
      <c r="AN272" s="3">
        <f t="shared" si="40"/>
        <v>0</v>
      </c>
      <c r="AO272" s="3">
        <f t="shared" si="41"/>
        <v>0</v>
      </c>
    </row>
    <row r="273" spans="1:41" x14ac:dyDescent="0.2">
      <c r="A273" s="4" t="str">
        <f t="shared" si="36"/>
        <v>2009230 (City of Edinburgh)</v>
      </c>
      <c r="B273" s="9">
        <f t="shared" si="37"/>
        <v>2009</v>
      </c>
      <c r="C273" s="25" t="str">
        <f t="shared" ref="C273:C336" si="42">C241</f>
        <v>230 (City of Edinburgh)</v>
      </c>
      <c r="D273" s="22">
        <v>1</v>
      </c>
      <c r="E273" s="3">
        <v>27294</v>
      </c>
      <c r="F273" s="3">
        <v>0</v>
      </c>
      <c r="G273" s="28">
        <v>27294</v>
      </c>
      <c r="H273" s="3">
        <v>3289</v>
      </c>
      <c r="I273" s="3">
        <v>0</v>
      </c>
      <c r="J273" s="28">
        <v>3289</v>
      </c>
      <c r="K273" s="3">
        <v>132</v>
      </c>
      <c r="L273" s="3">
        <v>0</v>
      </c>
      <c r="M273" s="28">
        <v>132</v>
      </c>
      <c r="N273" s="3">
        <v>9510</v>
      </c>
      <c r="O273" s="3">
        <v>0</v>
      </c>
      <c r="P273" s="28">
        <v>9510</v>
      </c>
      <c r="Q273" s="3">
        <v>5970</v>
      </c>
      <c r="R273" s="3">
        <v>0</v>
      </c>
      <c r="S273" s="28">
        <v>5970</v>
      </c>
      <c r="T273" s="3">
        <v>27413</v>
      </c>
      <c r="U273" s="3">
        <v>0</v>
      </c>
      <c r="V273" s="28">
        <v>27413</v>
      </c>
      <c r="W273" s="3">
        <v>0</v>
      </c>
      <c r="X273" s="3">
        <v>0</v>
      </c>
      <c r="Y273" s="28">
        <v>0</v>
      </c>
      <c r="Z273" s="3">
        <v>2</v>
      </c>
      <c r="AA273" s="3"/>
      <c r="AB273" s="8" t="s">
        <v>101</v>
      </c>
      <c r="AC273" s="3">
        <v>2</v>
      </c>
      <c r="AD273" s="42"/>
      <c r="AE273" s="3" t="s">
        <v>101</v>
      </c>
      <c r="AF273" s="3" t="s">
        <v>292</v>
      </c>
      <c r="AG273" s="3"/>
      <c r="AH273" s="3"/>
      <c r="AI273" s="3"/>
      <c r="AJ273" s="35" t="s">
        <v>182</v>
      </c>
      <c r="AK273" s="48" t="str">
        <f t="shared" si="34"/>
        <v>continuous</v>
      </c>
      <c r="AL273" s="48" t="str">
        <f t="shared" si="38"/>
        <v>CHR operated</v>
      </c>
      <c r="AM273" s="3">
        <f t="shared" si="39"/>
        <v>0</v>
      </c>
      <c r="AN273" s="3">
        <f t="shared" si="40"/>
        <v>0</v>
      </c>
      <c r="AO273" s="3">
        <f t="shared" si="41"/>
        <v>0</v>
      </c>
    </row>
    <row r="274" spans="1:41" x14ac:dyDescent="0.2">
      <c r="A274" s="4" t="str">
        <f t="shared" si="36"/>
        <v>2009235 (Na h-Eileanan Siar)</v>
      </c>
      <c r="B274" s="29">
        <f t="shared" si="37"/>
        <v>2009</v>
      </c>
      <c r="C274" s="31" t="str">
        <f t="shared" si="42"/>
        <v>235 (Na h-Eileanan Siar)</v>
      </c>
      <c r="D274" s="31"/>
      <c r="E274" s="32">
        <v>0</v>
      </c>
      <c r="F274" s="32">
        <v>0</v>
      </c>
      <c r="G274" s="31">
        <v>0</v>
      </c>
      <c r="H274" s="32">
        <v>0</v>
      </c>
      <c r="I274" s="32">
        <v>0</v>
      </c>
      <c r="J274" s="31">
        <v>0</v>
      </c>
      <c r="K274" s="32">
        <v>0</v>
      </c>
      <c r="L274" s="32">
        <v>0</v>
      </c>
      <c r="M274" s="31">
        <v>0</v>
      </c>
      <c r="N274" s="32">
        <v>0</v>
      </c>
      <c r="O274" s="32">
        <v>0</v>
      </c>
      <c r="P274" s="31">
        <v>0</v>
      </c>
      <c r="Q274" s="32">
        <v>0</v>
      </c>
      <c r="R274" s="32">
        <v>0</v>
      </c>
      <c r="S274" s="31">
        <v>0</v>
      </c>
      <c r="T274" s="32">
        <v>0</v>
      </c>
      <c r="U274" s="32">
        <v>0</v>
      </c>
      <c r="V274" s="31">
        <v>0</v>
      </c>
      <c r="W274" s="32">
        <v>0</v>
      </c>
      <c r="X274" s="32">
        <v>0</v>
      </c>
      <c r="Y274" s="31">
        <v>0</v>
      </c>
      <c r="Z274" s="32" t="s">
        <v>179</v>
      </c>
      <c r="AA274" s="32"/>
      <c r="AB274" s="73">
        <v>0</v>
      </c>
      <c r="AC274" s="32" t="s">
        <v>179</v>
      </c>
      <c r="AD274" s="74"/>
      <c r="AE274" s="32">
        <v>0</v>
      </c>
      <c r="AF274" s="3" t="s">
        <v>292</v>
      </c>
      <c r="AG274" s="32"/>
      <c r="AH274" s="32"/>
      <c r="AI274" s="32"/>
      <c r="AJ274" s="75">
        <v>0</v>
      </c>
      <c r="AK274" s="48" t="str">
        <f t="shared" si="34"/>
        <v/>
      </c>
      <c r="AL274" s="48" t="str">
        <f t="shared" si="38"/>
        <v>RSL only</v>
      </c>
      <c r="AM274" s="32">
        <f t="shared" si="39"/>
        <v>0</v>
      </c>
      <c r="AN274" s="32">
        <f t="shared" si="40"/>
        <v>0</v>
      </c>
      <c r="AO274" s="32">
        <f t="shared" si="41"/>
        <v>0</v>
      </c>
    </row>
    <row r="275" spans="1:41" x14ac:dyDescent="0.2">
      <c r="A275" s="4" t="str">
        <f t="shared" si="36"/>
        <v>2009240 (Falkirk)</v>
      </c>
      <c r="B275" s="9">
        <f t="shared" si="37"/>
        <v>2009</v>
      </c>
      <c r="C275" s="25" t="str">
        <f t="shared" si="42"/>
        <v>240 (Falkirk)</v>
      </c>
      <c r="D275" s="22">
        <v>0</v>
      </c>
      <c r="G275" s="28">
        <v>12891</v>
      </c>
      <c r="J275" s="28">
        <v>871</v>
      </c>
      <c r="M275" s="28">
        <v>41</v>
      </c>
      <c r="P275" s="28">
        <v>3303</v>
      </c>
      <c r="S275" s="28">
        <v>5183</v>
      </c>
      <c r="V275" s="28">
        <v>10099</v>
      </c>
      <c r="Y275" s="28">
        <v>1367</v>
      </c>
      <c r="Z275" s="3">
        <v>1</v>
      </c>
      <c r="AA275" s="72">
        <v>39448</v>
      </c>
      <c r="AB275" s="8" t="s">
        <v>183</v>
      </c>
      <c r="AC275" s="3" t="s">
        <v>179</v>
      </c>
      <c r="AD275" s="42"/>
      <c r="AE275" s="3">
        <v>0</v>
      </c>
      <c r="AF275" s="3" t="s">
        <v>292</v>
      </c>
      <c r="AG275" s="3"/>
      <c r="AH275" s="3"/>
      <c r="AI275" s="3"/>
      <c r="AJ275" s="35" t="s">
        <v>184</v>
      </c>
      <c r="AK275" s="48">
        <f t="shared" si="34"/>
        <v>39448</v>
      </c>
      <c r="AL275" s="48" t="str">
        <f t="shared" si="38"/>
        <v>-</v>
      </c>
      <c r="AM275" s="3">
        <f t="shared" si="39"/>
        <v>0</v>
      </c>
      <c r="AN275" s="3">
        <f t="shared" si="40"/>
        <v>0</v>
      </c>
      <c r="AO275" s="3">
        <f t="shared" si="41"/>
        <v>0</v>
      </c>
    </row>
    <row r="276" spans="1:41" x14ac:dyDescent="0.2">
      <c r="A276" s="4" t="str">
        <f t="shared" si="36"/>
        <v>2009250 (Fife)</v>
      </c>
      <c r="B276" s="9">
        <f t="shared" si="37"/>
        <v>2009</v>
      </c>
      <c r="C276" s="25" t="str">
        <f t="shared" si="42"/>
        <v>250 (Fife)</v>
      </c>
      <c r="D276" s="22">
        <v>1</v>
      </c>
      <c r="E276" s="3">
        <v>7600</v>
      </c>
      <c r="F276" s="3">
        <v>2842</v>
      </c>
      <c r="G276" s="28">
        <v>10442</v>
      </c>
      <c r="H276" s="3">
        <v>1709</v>
      </c>
      <c r="I276" s="3">
        <v>538</v>
      </c>
      <c r="J276" s="28">
        <v>2247</v>
      </c>
      <c r="K276" s="3">
        <v>572</v>
      </c>
      <c r="L276" s="3">
        <v>127</v>
      </c>
      <c r="M276" s="28">
        <v>699</v>
      </c>
      <c r="N276" s="3">
        <v>6074</v>
      </c>
      <c r="O276" s="3">
        <v>1506</v>
      </c>
      <c r="P276" s="28">
        <v>7580</v>
      </c>
      <c r="Q276" s="3">
        <v>1264</v>
      </c>
      <c r="R276" s="3">
        <v>352</v>
      </c>
      <c r="S276" s="28">
        <v>1616</v>
      </c>
      <c r="T276" s="3">
        <v>10129</v>
      </c>
      <c r="U276" s="3">
        <v>3331</v>
      </c>
      <c r="V276" s="28">
        <v>13460</v>
      </c>
      <c r="W276" s="3">
        <v>756</v>
      </c>
      <c r="X276" s="3">
        <v>303</v>
      </c>
      <c r="Y276" s="28">
        <v>1059</v>
      </c>
      <c r="Z276" s="3">
        <v>2</v>
      </c>
      <c r="AA276" s="3"/>
      <c r="AB276" s="8" t="s">
        <v>101</v>
      </c>
      <c r="AC276" s="3">
        <v>2</v>
      </c>
      <c r="AD276" s="42"/>
      <c r="AE276" s="3" t="s">
        <v>101</v>
      </c>
      <c r="AF276" s="3" t="s">
        <v>292</v>
      </c>
      <c r="AG276" s="3"/>
      <c r="AH276" s="3"/>
      <c r="AI276" s="3"/>
      <c r="AJ276" s="35">
        <v>0</v>
      </c>
      <c r="AK276" s="48" t="str">
        <f t="shared" si="34"/>
        <v>continuous</v>
      </c>
      <c r="AL276" s="48" t="str">
        <f t="shared" si="38"/>
        <v>CHR operated</v>
      </c>
      <c r="AM276" s="3">
        <f t="shared" si="39"/>
        <v>0</v>
      </c>
      <c r="AN276" s="3">
        <f t="shared" si="40"/>
        <v>0</v>
      </c>
      <c r="AO276" s="3">
        <f t="shared" si="41"/>
        <v>0</v>
      </c>
    </row>
    <row r="277" spans="1:41" x14ac:dyDescent="0.2">
      <c r="A277" s="71" t="str">
        <f t="shared" si="36"/>
        <v>2009260 (Glasgow City)</v>
      </c>
      <c r="B277" s="29">
        <f t="shared" si="37"/>
        <v>2009</v>
      </c>
      <c r="C277" s="31" t="str">
        <f t="shared" si="42"/>
        <v>260 (Glasgow City)</v>
      </c>
      <c r="D277" s="31"/>
      <c r="E277" s="32">
        <v>0</v>
      </c>
      <c r="F277" s="32">
        <v>0</v>
      </c>
      <c r="G277" s="31">
        <v>0</v>
      </c>
      <c r="H277" s="32">
        <v>0</v>
      </c>
      <c r="I277" s="32">
        <v>0</v>
      </c>
      <c r="J277" s="31">
        <v>0</v>
      </c>
      <c r="K277" s="32">
        <v>0</v>
      </c>
      <c r="L277" s="32">
        <v>0</v>
      </c>
      <c r="M277" s="31">
        <v>0</v>
      </c>
      <c r="N277" s="32">
        <v>0</v>
      </c>
      <c r="O277" s="32">
        <v>0</v>
      </c>
      <c r="P277" s="31">
        <v>0</v>
      </c>
      <c r="Q277" s="32">
        <v>0</v>
      </c>
      <c r="R277" s="32">
        <v>0</v>
      </c>
      <c r="S277" s="31">
        <v>0</v>
      </c>
      <c r="T277" s="32">
        <v>0</v>
      </c>
      <c r="U277" s="32">
        <v>0</v>
      </c>
      <c r="V277" s="31">
        <v>0</v>
      </c>
      <c r="W277" s="32">
        <v>0</v>
      </c>
      <c r="X277" s="32">
        <v>0</v>
      </c>
      <c r="Y277" s="31">
        <v>0</v>
      </c>
      <c r="Z277" s="32" t="s">
        <v>179</v>
      </c>
      <c r="AA277" s="32"/>
      <c r="AB277" s="73">
        <v>0</v>
      </c>
      <c r="AC277" s="32" t="s">
        <v>179</v>
      </c>
      <c r="AD277" s="74"/>
      <c r="AE277" s="32">
        <v>0</v>
      </c>
      <c r="AF277" s="3" t="s">
        <v>292</v>
      </c>
      <c r="AG277" s="32"/>
      <c r="AH277" s="32"/>
      <c r="AI277" s="32"/>
      <c r="AJ277" s="75">
        <v>0</v>
      </c>
      <c r="AK277" s="48" t="str">
        <f t="shared" si="34"/>
        <v/>
      </c>
      <c r="AL277" s="48" t="str">
        <f t="shared" si="38"/>
        <v>RSL only</v>
      </c>
      <c r="AM277" s="32">
        <f t="shared" si="39"/>
        <v>0</v>
      </c>
      <c r="AN277" s="32">
        <f t="shared" si="40"/>
        <v>0</v>
      </c>
      <c r="AO277" s="32">
        <f t="shared" si="41"/>
        <v>0</v>
      </c>
    </row>
    <row r="278" spans="1:41" x14ac:dyDescent="0.2">
      <c r="A278" s="4" t="str">
        <f t="shared" si="36"/>
        <v>2009270 (Highland)</v>
      </c>
      <c r="B278" s="9">
        <f t="shared" si="37"/>
        <v>2009</v>
      </c>
      <c r="C278" s="25" t="str">
        <f t="shared" si="42"/>
        <v>270 (Highland)</v>
      </c>
      <c r="D278" s="22">
        <v>0</v>
      </c>
      <c r="E278" s="3">
        <v>8767</v>
      </c>
      <c r="F278" s="3">
        <v>1837</v>
      </c>
      <c r="G278" s="28">
        <v>10604</v>
      </c>
      <c r="H278" s="3">
        <v>842</v>
      </c>
      <c r="I278" s="3">
        <v>190</v>
      </c>
      <c r="J278" s="28">
        <v>1032</v>
      </c>
      <c r="K278" s="3">
        <v>390</v>
      </c>
      <c r="L278" s="3">
        <v>86</v>
      </c>
      <c r="M278" s="28">
        <v>476</v>
      </c>
      <c r="N278" s="3">
        <v>1491</v>
      </c>
      <c r="O278" s="3">
        <v>1059</v>
      </c>
      <c r="P278" s="28">
        <v>2550</v>
      </c>
      <c r="Q278" s="3">
        <v>249</v>
      </c>
      <c r="R278" s="3">
        <v>52</v>
      </c>
      <c r="S278" s="28">
        <v>301</v>
      </c>
      <c r="T278" s="3">
        <v>8777</v>
      </c>
      <c r="U278" s="3">
        <v>2568</v>
      </c>
      <c r="V278" s="28">
        <v>11345</v>
      </c>
      <c r="W278" s="3">
        <v>134</v>
      </c>
      <c r="X278" s="3">
        <v>37</v>
      </c>
      <c r="Y278" s="28">
        <v>171</v>
      </c>
      <c r="Z278" s="3">
        <v>2</v>
      </c>
      <c r="AA278" s="3"/>
      <c r="AB278" s="8">
        <v>0</v>
      </c>
      <c r="AC278" s="3">
        <v>2</v>
      </c>
      <c r="AD278" s="42"/>
      <c r="AE278" s="3">
        <v>0</v>
      </c>
      <c r="AF278" s="3" t="s">
        <v>292</v>
      </c>
      <c r="AG278" s="3"/>
      <c r="AH278" s="3"/>
      <c r="AI278" s="3"/>
      <c r="AJ278" s="35">
        <v>0</v>
      </c>
      <c r="AK278" s="48" t="str">
        <f t="shared" si="34"/>
        <v>continuous</v>
      </c>
      <c r="AL278" s="48" t="str">
        <f t="shared" si="38"/>
        <v>-</v>
      </c>
      <c r="AM278" s="3">
        <f t="shared" si="39"/>
        <v>0</v>
      </c>
      <c r="AN278" s="3">
        <f t="shared" si="40"/>
        <v>0</v>
      </c>
      <c r="AO278" s="3">
        <f t="shared" si="41"/>
        <v>0</v>
      </c>
    </row>
    <row r="279" spans="1:41" x14ac:dyDescent="0.2">
      <c r="A279" s="4" t="str">
        <f t="shared" si="36"/>
        <v>2009280 (Inverclyde)</v>
      </c>
      <c r="B279" s="29">
        <f t="shared" si="37"/>
        <v>2009</v>
      </c>
      <c r="C279" s="30" t="str">
        <f t="shared" si="42"/>
        <v>280 (Inverclyde)</v>
      </c>
      <c r="D279" s="31"/>
      <c r="E279" s="32">
        <v>0</v>
      </c>
      <c r="F279" s="32">
        <v>0</v>
      </c>
      <c r="G279" s="31">
        <v>0</v>
      </c>
      <c r="H279" s="32">
        <v>0</v>
      </c>
      <c r="I279" s="32">
        <v>0</v>
      </c>
      <c r="J279" s="31">
        <v>0</v>
      </c>
      <c r="K279" s="32">
        <v>0</v>
      </c>
      <c r="L279" s="32">
        <v>0</v>
      </c>
      <c r="M279" s="31">
        <v>0</v>
      </c>
      <c r="N279" s="32">
        <v>0</v>
      </c>
      <c r="O279" s="32">
        <v>0</v>
      </c>
      <c r="P279" s="31">
        <v>0</v>
      </c>
      <c r="Q279" s="32">
        <v>0</v>
      </c>
      <c r="R279" s="32">
        <v>0</v>
      </c>
      <c r="S279" s="31">
        <v>0</v>
      </c>
      <c r="T279" s="32">
        <v>0</v>
      </c>
      <c r="U279" s="32">
        <v>0</v>
      </c>
      <c r="V279" s="31">
        <v>0</v>
      </c>
      <c r="W279" s="32">
        <v>0</v>
      </c>
      <c r="X279" s="32">
        <v>0</v>
      </c>
      <c r="Y279" s="31">
        <v>0</v>
      </c>
      <c r="Z279" s="32" t="s">
        <v>179</v>
      </c>
      <c r="AA279" s="32"/>
      <c r="AB279" s="73">
        <v>0</v>
      </c>
      <c r="AC279" s="32" t="s">
        <v>179</v>
      </c>
      <c r="AD279" s="74"/>
      <c r="AE279" s="32">
        <v>0</v>
      </c>
      <c r="AF279" s="3" t="s">
        <v>292</v>
      </c>
      <c r="AG279" s="32"/>
      <c r="AH279" s="32"/>
      <c r="AI279" s="32"/>
      <c r="AJ279" s="75">
        <v>0</v>
      </c>
      <c r="AK279" s="48" t="str">
        <f t="shared" si="34"/>
        <v/>
      </c>
      <c r="AL279" s="48" t="str">
        <f t="shared" si="38"/>
        <v>RSL only</v>
      </c>
      <c r="AM279" s="32">
        <f t="shared" si="39"/>
        <v>0</v>
      </c>
      <c r="AN279" s="32">
        <f t="shared" si="40"/>
        <v>0</v>
      </c>
      <c r="AO279" s="32">
        <f t="shared" si="41"/>
        <v>0</v>
      </c>
    </row>
    <row r="280" spans="1:41" x14ac:dyDescent="0.2">
      <c r="A280" s="4" t="str">
        <f t="shared" si="36"/>
        <v>2009290 (Midlothian)</v>
      </c>
      <c r="B280" s="9">
        <f t="shared" si="37"/>
        <v>2009</v>
      </c>
      <c r="C280" s="25" t="str">
        <f t="shared" si="42"/>
        <v>290 (Midlothian)</v>
      </c>
      <c r="D280" s="22">
        <v>0</v>
      </c>
      <c r="E280" s="3">
        <v>1831</v>
      </c>
      <c r="F280" s="3">
        <v>1413</v>
      </c>
      <c r="G280" s="28">
        <v>3244</v>
      </c>
      <c r="H280" s="3">
        <v>327</v>
      </c>
      <c r="I280" s="3">
        <v>270</v>
      </c>
      <c r="J280" s="28">
        <v>597</v>
      </c>
      <c r="K280" s="3">
        <v>83</v>
      </c>
      <c r="L280" s="3">
        <v>17</v>
      </c>
      <c r="M280" s="28">
        <v>100</v>
      </c>
      <c r="N280" s="3">
        <v>2695</v>
      </c>
      <c r="O280" s="3">
        <v>297</v>
      </c>
      <c r="P280" s="28">
        <v>2992</v>
      </c>
      <c r="Q280" s="3">
        <v>542</v>
      </c>
      <c r="R280" s="3">
        <v>1102</v>
      </c>
      <c r="S280" s="28">
        <v>1644</v>
      </c>
      <c r="T280" s="3">
        <v>3574</v>
      </c>
      <c r="U280" s="3">
        <v>321</v>
      </c>
      <c r="V280" s="28">
        <v>3895</v>
      </c>
      <c r="W280" s="3">
        <v>47</v>
      </c>
      <c r="X280" s="3">
        <v>47</v>
      </c>
      <c r="Y280" s="28">
        <v>94</v>
      </c>
      <c r="Z280" s="3" t="s">
        <v>179</v>
      </c>
      <c r="AA280" s="3"/>
      <c r="AB280" s="8">
        <v>0</v>
      </c>
      <c r="AC280" s="3" t="s">
        <v>179</v>
      </c>
      <c r="AD280" s="42"/>
      <c r="AE280" s="3">
        <v>0</v>
      </c>
      <c r="AF280" s="3" t="s">
        <v>292</v>
      </c>
      <c r="AG280" s="3"/>
      <c r="AH280" s="3"/>
      <c r="AI280" s="3"/>
      <c r="AJ280" s="35">
        <v>0</v>
      </c>
      <c r="AK280" s="48" t="str">
        <f t="shared" si="34"/>
        <v/>
      </c>
      <c r="AL280" s="48" t="str">
        <f t="shared" si="38"/>
        <v>-</v>
      </c>
      <c r="AM280" s="3">
        <f t="shared" si="39"/>
        <v>0</v>
      </c>
      <c r="AN280" s="3">
        <f t="shared" si="40"/>
        <v>0</v>
      </c>
      <c r="AO280" s="3">
        <f t="shared" si="41"/>
        <v>0</v>
      </c>
    </row>
    <row r="281" spans="1:41" x14ac:dyDescent="0.2">
      <c r="A281" s="4" t="str">
        <f t="shared" si="36"/>
        <v>2009300 (Moray)</v>
      </c>
      <c r="B281" s="9">
        <f t="shared" si="37"/>
        <v>2009</v>
      </c>
      <c r="C281" s="25" t="str">
        <f t="shared" si="42"/>
        <v>300 (Moray)</v>
      </c>
      <c r="D281" s="22">
        <v>0</v>
      </c>
      <c r="E281" s="3">
        <v>2537</v>
      </c>
      <c r="F281" s="3">
        <v>415</v>
      </c>
      <c r="G281" s="28">
        <v>2952</v>
      </c>
      <c r="H281" s="3">
        <v>246</v>
      </c>
      <c r="I281" s="3">
        <v>51</v>
      </c>
      <c r="J281" s="28">
        <v>297</v>
      </c>
      <c r="K281" s="3">
        <v>71</v>
      </c>
      <c r="L281" s="3">
        <v>3</v>
      </c>
      <c r="M281" s="28">
        <v>74</v>
      </c>
      <c r="N281" s="3">
        <v>1442</v>
      </c>
      <c r="O281" s="3">
        <v>298</v>
      </c>
      <c r="P281" s="28">
        <v>1740</v>
      </c>
      <c r="Q281" s="3">
        <v>1314</v>
      </c>
      <c r="R281" s="3">
        <v>187</v>
      </c>
      <c r="S281" s="28">
        <v>1501</v>
      </c>
      <c r="T281" s="3">
        <v>2348</v>
      </c>
      <c r="U281" s="3">
        <v>472</v>
      </c>
      <c r="V281" s="28">
        <v>2820</v>
      </c>
      <c r="W281" s="3">
        <v>56</v>
      </c>
      <c r="X281" s="3">
        <v>35</v>
      </c>
      <c r="Y281" s="28">
        <v>91</v>
      </c>
      <c r="Z281" s="3">
        <v>2</v>
      </c>
      <c r="AA281" s="3"/>
      <c r="AB281" s="8">
        <v>0</v>
      </c>
      <c r="AC281" s="3">
        <v>2</v>
      </c>
      <c r="AD281" s="42"/>
      <c r="AE281" s="3">
        <v>0</v>
      </c>
      <c r="AF281" s="3" t="s">
        <v>292</v>
      </c>
      <c r="AG281" s="3"/>
      <c r="AH281" s="3"/>
      <c r="AI281" s="3"/>
      <c r="AJ281" s="35">
        <v>0</v>
      </c>
      <c r="AK281" s="48" t="str">
        <f t="shared" si="34"/>
        <v>continuous</v>
      </c>
      <c r="AL281" s="48" t="str">
        <f t="shared" si="38"/>
        <v>-</v>
      </c>
      <c r="AM281" s="3">
        <f t="shared" si="39"/>
        <v>0</v>
      </c>
      <c r="AN281" s="3">
        <f t="shared" si="40"/>
        <v>0</v>
      </c>
      <c r="AO281" s="3">
        <f t="shared" si="41"/>
        <v>0</v>
      </c>
    </row>
    <row r="282" spans="1:41" x14ac:dyDescent="0.2">
      <c r="A282" s="4" t="str">
        <f t="shared" si="36"/>
        <v>2009310 (North Ayrshire)</v>
      </c>
      <c r="B282" s="9">
        <f t="shared" si="37"/>
        <v>2009</v>
      </c>
      <c r="C282" s="25" t="str">
        <f t="shared" si="42"/>
        <v>310 (North Ayrshire)</v>
      </c>
      <c r="D282" s="22">
        <v>0</v>
      </c>
      <c r="E282" s="3">
        <v>4244</v>
      </c>
      <c r="F282" s="3">
        <v>1106</v>
      </c>
      <c r="G282" s="28">
        <v>5350</v>
      </c>
      <c r="H282" s="3">
        <v>866</v>
      </c>
      <c r="I282" s="3">
        <v>162</v>
      </c>
      <c r="J282" s="28">
        <v>1028</v>
      </c>
      <c r="K282" s="3">
        <v>85</v>
      </c>
      <c r="L282" s="3">
        <v>14</v>
      </c>
      <c r="M282" s="28">
        <v>99</v>
      </c>
      <c r="N282" s="3">
        <v>3419</v>
      </c>
      <c r="O282" s="3">
        <v>559</v>
      </c>
      <c r="P282" s="28">
        <v>3978</v>
      </c>
      <c r="Q282" s="3">
        <v>2105</v>
      </c>
      <c r="R282" s="3">
        <v>339</v>
      </c>
      <c r="S282" s="28">
        <v>2444</v>
      </c>
      <c r="T282" s="3">
        <v>4607</v>
      </c>
      <c r="U282" s="3">
        <v>1150</v>
      </c>
      <c r="V282" s="28">
        <v>5757</v>
      </c>
      <c r="W282" s="3">
        <v>41</v>
      </c>
      <c r="X282" s="3">
        <v>7</v>
      </c>
      <c r="Y282" s="28">
        <v>48</v>
      </c>
      <c r="Z282" s="3">
        <v>2</v>
      </c>
      <c r="AA282" s="3"/>
      <c r="AB282" s="8">
        <v>0</v>
      </c>
      <c r="AC282" s="3">
        <v>2</v>
      </c>
      <c r="AD282" s="42"/>
      <c r="AE282" s="3">
        <v>0</v>
      </c>
      <c r="AF282" s="3" t="s">
        <v>292</v>
      </c>
      <c r="AG282" s="3"/>
      <c r="AH282" s="3"/>
      <c r="AI282" s="3"/>
      <c r="AJ282" s="35">
        <v>0</v>
      </c>
      <c r="AK282" s="48" t="str">
        <f t="shared" si="34"/>
        <v>continuous</v>
      </c>
      <c r="AL282" s="48" t="str">
        <f t="shared" si="38"/>
        <v>-</v>
      </c>
      <c r="AM282" s="3">
        <f t="shared" si="39"/>
        <v>0</v>
      </c>
      <c r="AN282" s="3">
        <f t="shared" si="40"/>
        <v>0</v>
      </c>
      <c r="AO282" s="3">
        <f t="shared" si="41"/>
        <v>0</v>
      </c>
    </row>
    <row r="283" spans="1:41" x14ac:dyDescent="0.2">
      <c r="A283" s="4" t="str">
        <f t="shared" si="36"/>
        <v>2009320 (North Lanarkshire)</v>
      </c>
      <c r="B283" s="9">
        <f t="shared" si="37"/>
        <v>2009</v>
      </c>
      <c r="C283" s="25" t="str">
        <f t="shared" si="42"/>
        <v>320 (North Lanarkshire)</v>
      </c>
      <c r="D283" s="22">
        <v>0</v>
      </c>
      <c r="E283" s="3">
        <v>12162</v>
      </c>
      <c r="F283" s="3">
        <v>6260</v>
      </c>
      <c r="G283" s="28">
        <v>18422</v>
      </c>
      <c r="H283" s="3">
        <v>2606</v>
      </c>
      <c r="I283" s="3">
        <v>573</v>
      </c>
      <c r="J283" s="28">
        <v>3179</v>
      </c>
      <c r="K283" s="3">
        <v>186</v>
      </c>
      <c r="L283" s="3">
        <v>0</v>
      </c>
      <c r="M283" s="28">
        <v>186</v>
      </c>
      <c r="N283" s="3">
        <v>276</v>
      </c>
      <c r="O283" s="3">
        <v>0</v>
      </c>
      <c r="P283" s="28">
        <v>276</v>
      </c>
      <c r="Q283" s="3">
        <v>0</v>
      </c>
      <c r="R283" s="3">
        <v>0</v>
      </c>
      <c r="S283" s="28">
        <v>0</v>
      </c>
      <c r="T283" s="3">
        <v>9382</v>
      </c>
      <c r="U283" s="3">
        <v>3469</v>
      </c>
      <c r="V283" s="28">
        <v>12851</v>
      </c>
      <c r="W283" s="3">
        <v>49</v>
      </c>
      <c r="X283" s="3">
        <v>40</v>
      </c>
      <c r="Y283" s="28">
        <v>89</v>
      </c>
      <c r="Z283" s="3">
        <v>1</v>
      </c>
      <c r="AA283" s="72">
        <v>39873</v>
      </c>
      <c r="AB283" s="8" t="s">
        <v>118</v>
      </c>
      <c r="AC283" s="3">
        <v>1</v>
      </c>
      <c r="AD283" s="42">
        <v>39873</v>
      </c>
      <c r="AE283" s="3" t="s">
        <v>118</v>
      </c>
      <c r="AF283" s="3" t="s">
        <v>292</v>
      </c>
      <c r="AG283" s="3"/>
      <c r="AH283" s="3"/>
      <c r="AI283" s="3"/>
      <c r="AJ283" s="35" t="s">
        <v>185</v>
      </c>
      <c r="AK283" s="48">
        <f t="shared" si="34"/>
        <v>39873</v>
      </c>
      <c r="AL283" s="48" t="str">
        <f t="shared" si="38"/>
        <v>-</v>
      </c>
      <c r="AM283" s="3">
        <f t="shared" si="39"/>
        <v>-264</v>
      </c>
      <c r="AN283" s="3">
        <f t="shared" si="40"/>
        <v>-2218</v>
      </c>
      <c r="AO283" s="3">
        <f t="shared" si="41"/>
        <v>-2482</v>
      </c>
    </row>
    <row r="284" spans="1:41" x14ac:dyDescent="0.2">
      <c r="A284" s="4" t="str">
        <f t="shared" si="36"/>
        <v>2009330 (Orkney)</v>
      </c>
      <c r="B284" s="9">
        <f t="shared" si="37"/>
        <v>2009</v>
      </c>
      <c r="C284" s="25" t="str">
        <f t="shared" si="42"/>
        <v>330 (Orkney)</v>
      </c>
      <c r="D284" s="22">
        <v>1</v>
      </c>
      <c r="E284" s="3">
        <v>642</v>
      </c>
      <c r="F284" s="3">
        <v>0</v>
      </c>
      <c r="G284" s="28">
        <v>642</v>
      </c>
      <c r="H284" s="3">
        <v>129</v>
      </c>
      <c r="I284" s="3">
        <v>0</v>
      </c>
      <c r="J284" s="28">
        <v>129</v>
      </c>
      <c r="K284" s="3">
        <v>21</v>
      </c>
      <c r="L284" s="3">
        <v>0</v>
      </c>
      <c r="M284" s="28">
        <v>21</v>
      </c>
      <c r="N284" s="3">
        <v>386</v>
      </c>
      <c r="O284" s="3">
        <v>0</v>
      </c>
      <c r="P284" s="28">
        <v>386</v>
      </c>
      <c r="Q284" s="3">
        <v>318</v>
      </c>
      <c r="R284" s="3">
        <v>0</v>
      </c>
      <c r="S284" s="28">
        <v>318</v>
      </c>
      <c r="T284" s="3">
        <v>560</v>
      </c>
      <c r="U284" s="3">
        <v>0</v>
      </c>
      <c r="V284" s="28">
        <v>560</v>
      </c>
      <c r="W284" s="3">
        <v>15</v>
      </c>
      <c r="X284" s="3">
        <v>0</v>
      </c>
      <c r="Y284" s="28">
        <v>15</v>
      </c>
      <c r="Z284" s="3">
        <v>2</v>
      </c>
      <c r="AA284" s="3"/>
      <c r="AB284" s="8">
        <v>0</v>
      </c>
      <c r="AC284" s="3" t="s">
        <v>179</v>
      </c>
      <c r="AD284" s="42"/>
      <c r="AE284" s="3">
        <v>0</v>
      </c>
      <c r="AF284" s="3" t="s">
        <v>292</v>
      </c>
      <c r="AG284" s="3"/>
      <c r="AH284" s="3"/>
      <c r="AI284" s="3"/>
      <c r="AJ284" s="35">
        <v>0</v>
      </c>
      <c r="AK284" s="48" t="str">
        <f t="shared" si="34"/>
        <v/>
      </c>
      <c r="AL284" s="48" t="str">
        <f t="shared" si="38"/>
        <v>CHR operated</v>
      </c>
      <c r="AM284" s="3">
        <f t="shared" si="39"/>
        <v>0</v>
      </c>
      <c r="AN284" s="3">
        <f t="shared" si="40"/>
        <v>0</v>
      </c>
      <c r="AO284" s="3">
        <f t="shared" si="41"/>
        <v>0</v>
      </c>
    </row>
    <row r="285" spans="1:41" x14ac:dyDescent="0.2">
      <c r="A285" s="4" t="str">
        <f t="shared" si="36"/>
        <v>2009340 (Perth &amp; Kinross)</v>
      </c>
      <c r="B285" s="9">
        <f t="shared" si="37"/>
        <v>2009</v>
      </c>
      <c r="C285" s="25" t="str">
        <f t="shared" si="42"/>
        <v>340 (Perth &amp; Kinross)</v>
      </c>
      <c r="D285" s="22">
        <v>1</v>
      </c>
      <c r="E285" s="3">
        <v>4252</v>
      </c>
      <c r="F285" s="3">
        <v>902</v>
      </c>
      <c r="G285" s="28">
        <v>5154</v>
      </c>
      <c r="H285" s="3">
        <v>383</v>
      </c>
      <c r="I285" s="3">
        <v>73</v>
      </c>
      <c r="J285" s="28">
        <v>456</v>
      </c>
      <c r="K285" s="3">
        <v>147</v>
      </c>
      <c r="L285" s="3">
        <v>32</v>
      </c>
      <c r="M285" s="28">
        <v>179</v>
      </c>
      <c r="N285" s="3">
        <v>2461</v>
      </c>
      <c r="O285" s="3">
        <v>274</v>
      </c>
      <c r="P285" s="28">
        <v>2735</v>
      </c>
      <c r="Q285" s="3">
        <v>1953</v>
      </c>
      <c r="R285" s="3">
        <v>181</v>
      </c>
      <c r="S285" s="28">
        <v>2134</v>
      </c>
      <c r="T285" s="3">
        <v>4230</v>
      </c>
      <c r="U285" s="3">
        <v>890</v>
      </c>
      <c r="V285" s="28">
        <v>5120</v>
      </c>
      <c r="W285" s="3">
        <v>269</v>
      </c>
      <c r="X285" s="3">
        <v>81</v>
      </c>
      <c r="Y285" s="28">
        <v>350</v>
      </c>
      <c r="Z285" s="3">
        <v>2</v>
      </c>
      <c r="AA285" s="3"/>
      <c r="AB285" s="8">
        <v>0</v>
      </c>
      <c r="AC285" s="3">
        <v>2</v>
      </c>
      <c r="AD285" s="42"/>
      <c r="AE285" s="3">
        <v>0</v>
      </c>
      <c r="AF285" s="3" t="s">
        <v>292</v>
      </c>
      <c r="AG285" s="3"/>
      <c r="AH285" s="3"/>
      <c r="AI285" s="3"/>
      <c r="AJ285" s="35" t="s">
        <v>186</v>
      </c>
      <c r="AK285" s="48" t="str">
        <f t="shared" si="34"/>
        <v>continuous</v>
      </c>
      <c r="AL285" s="48" t="str">
        <f t="shared" si="38"/>
        <v>CHR operated</v>
      </c>
      <c r="AM285" s="3">
        <f t="shared" ref="AM285:AM293" si="43">T285-(E285+N285-H285-K285-Q285)</f>
        <v>0</v>
      </c>
      <c r="AN285" s="3">
        <f t="shared" ref="AN285:AN293" si="44">U285-(F285+O285-I285-L285-R285)</f>
        <v>0</v>
      </c>
      <c r="AO285" s="3">
        <f t="shared" ref="AO285:AO293" si="45">V285-(G285+P285-J285-M285-S285)</f>
        <v>0</v>
      </c>
    </row>
    <row r="286" spans="1:41" x14ac:dyDescent="0.2">
      <c r="A286" s="4" t="str">
        <f t="shared" si="36"/>
        <v>2009350 (Renfrewshire)</v>
      </c>
      <c r="B286" s="9">
        <f t="shared" si="37"/>
        <v>2009</v>
      </c>
      <c r="C286" s="25" t="str">
        <f t="shared" si="42"/>
        <v>350 (Renfrewshire)</v>
      </c>
      <c r="D286" s="22">
        <v>0</v>
      </c>
      <c r="E286" s="3">
        <v>6991</v>
      </c>
      <c r="F286" s="3">
        <v>2052</v>
      </c>
      <c r="G286" s="28">
        <v>9043</v>
      </c>
      <c r="H286" s="3">
        <v>989</v>
      </c>
      <c r="I286" s="3">
        <v>181</v>
      </c>
      <c r="J286" s="28">
        <v>1170</v>
      </c>
      <c r="K286" s="3">
        <v>78</v>
      </c>
      <c r="L286" s="3">
        <v>0</v>
      </c>
      <c r="M286" s="28">
        <v>78</v>
      </c>
      <c r="N286" s="3">
        <v>4780</v>
      </c>
      <c r="O286" s="3">
        <v>0</v>
      </c>
      <c r="P286" s="28">
        <v>4780</v>
      </c>
      <c r="Q286" s="3">
        <v>3269</v>
      </c>
      <c r="R286" s="3">
        <v>0</v>
      </c>
      <c r="S286" s="28">
        <v>3269</v>
      </c>
      <c r="T286" s="3">
        <v>7435</v>
      </c>
      <c r="U286" s="3">
        <v>1871</v>
      </c>
      <c r="V286" s="28">
        <v>9306</v>
      </c>
      <c r="W286" s="3">
        <v>140</v>
      </c>
      <c r="X286" s="3">
        <v>0</v>
      </c>
      <c r="Y286" s="28">
        <v>140</v>
      </c>
      <c r="Z286" s="3">
        <v>2</v>
      </c>
      <c r="AA286" s="3"/>
      <c r="AB286" s="8">
        <v>0</v>
      </c>
      <c r="AC286" s="3">
        <v>2</v>
      </c>
      <c r="AD286" s="42"/>
      <c r="AE286" s="3">
        <v>0</v>
      </c>
      <c r="AF286" s="3" t="s">
        <v>292</v>
      </c>
      <c r="AG286" s="3"/>
      <c r="AH286" s="3"/>
      <c r="AI286" s="3"/>
      <c r="AJ286" s="35" t="s">
        <v>187</v>
      </c>
      <c r="AK286" s="48" t="str">
        <f t="shared" si="34"/>
        <v>continuous</v>
      </c>
      <c r="AL286" s="48" t="str">
        <f t="shared" si="38"/>
        <v>-</v>
      </c>
      <c r="AM286" s="3">
        <f>T286-(E286+N286-H286-K286-Q286)</f>
        <v>0</v>
      </c>
      <c r="AN286" s="3">
        <f t="shared" si="44"/>
        <v>0</v>
      </c>
      <c r="AO286" s="3">
        <f t="shared" si="45"/>
        <v>0</v>
      </c>
    </row>
    <row r="287" spans="1:41" x14ac:dyDescent="0.2">
      <c r="A287" s="71" t="str">
        <f t="shared" si="36"/>
        <v>2009355 (Scottish Borders)</v>
      </c>
      <c r="B287" s="29">
        <f t="shared" si="37"/>
        <v>2009</v>
      </c>
      <c r="C287" s="30" t="str">
        <f t="shared" si="42"/>
        <v>355 (Scottish Borders)</v>
      </c>
      <c r="D287" s="31"/>
      <c r="E287" s="32">
        <v>0</v>
      </c>
      <c r="F287" s="32">
        <v>0</v>
      </c>
      <c r="G287" s="31">
        <v>0</v>
      </c>
      <c r="H287" s="32">
        <v>0</v>
      </c>
      <c r="I287" s="32">
        <v>0</v>
      </c>
      <c r="J287" s="31">
        <v>0</v>
      </c>
      <c r="K287" s="32">
        <v>0</v>
      </c>
      <c r="L287" s="32">
        <v>0</v>
      </c>
      <c r="M287" s="31">
        <v>0</v>
      </c>
      <c r="N287" s="32">
        <v>0</v>
      </c>
      <c r="O287" s="32">
        <v>0</v>
      </c>
      <c r="P287" s="31">
        <v>0</v>
      </c>
      <c r="Q287" s="32">
        <v>0</v>
      </c>
      <c r="R287" s="32">
        <v>0</v>
      </c>
      <c r="S287" s="31">
        <v>0</v>
      </c>
      <c r="T287" s="32">
        <v>0</v>
      </c>
      <c r="U287" s="32">
        <v>0</v>
      </c>
      <c r="V287" s="31">
        <v>0</v>
      </c>
      <c r="W287" s="32">
        <v>0</v>
      </c>
      <c r="X287" s="32">
        <v>0</v>
      </c>
      <c r="Y287" s="31">
        <v>0</v>
      </c>
      <c r="Z287" s="32" t="s">
        <v>179</v>
      </c>
      <c r="AA287" s="32"/>
      <c r="AB287" s="73">
        <v>0</v>
      </c>
      <c r="AC287" s="32" t="s">
        <v>179</v>
      </c>
      <c r="AD287" s="74"/>
      <c r="AE287" s="32">
        <v>0</v>
      </c>
      <c r="AF287" s="3" t="s">
        <v>292</v>
      </c>
      <c r="AG287" s="32"/>
      <c r="AH287" s="32"/>
      <c r="AI287" s="32"/>
      <c r="AJ287" s="75">
        <v>0</v>
      </c>
      <c r="AK287" s="48" t="str">
        <f t="shared" si="34"/>
        <v/>
      </c>
      <c r="AL287" s="48" t="str">
        <f t="shared" si="38"/>
        <v>RSL only</v>
      </c>
      <c r="AM287" s="32">
        <f t="shared" si="43"/>
        <v>0</v>
      </c>
      <c r="AN287" s="32">
        <f t="shared" si="44"/>
        <v>0</v>
      </c>
      <c r="AO287" s="32">
        <f t="shared" si="45"/>
        <v>0</v>
      </c>
    </row>
    <row r="288" spans="1:41" x14ac:dyDescent="0.2">
      <c r="A288" s="4" t="str">
        <f t="shared" si="36"/>
        <v>2009360 (Shetland)</v>
      </c>
      <c r="B288" s="9">
        <f t="shared" si="37"/>
        <v>2009</v>
      </c>
      <c r="C288" s="25" t="str">
        <f t="shared" si="42"/>
        <v>360 (Shetland)</v>
      </c>
      <c r="D288" s="22">
        <v>1</v>
      </c>
      <c r="G288" s="28">
        <v>974</v>
      </c>
      <c r="J288" s="28">
        <v>253</v>
      </c>
      <c r="M288" s="28">
        <v>61</v>
      </c>
      <c r="P288" s="28">
        <v>591</v>
      </c>
      <c r="S288" s="28">
        <v>192</v>
      </c>
      <c r="V288" s="28">
        <v>977</v>
      </c>
      <c r="Y288" s="28">
        <v>126</v>
      </c>
      <c r="Z288" s="3">
        <v>2</v>
      </c>
      <c r="AA288" s="3"/>
      <c r="AB288" s="8">
        <v>0</v>
      </c>
      <c r="AC288" s="3">
        <v>2</v>
      </c>
      <c r="AD288" s="42"/>
      <c r="AE288" s="3">
        <v>0</v>
      </c>
      <c r="AF288" s="3" t="s">
        <v>292</v>
      </c>
      <c r="AG288" s="3"/>
      <c r="AH288" s="3"/>
      <c r="AI288" s="3"/>
      <c r="AJ288" s="35" t="s">
        <v>188</v>
      </c>
      <c r="AK288" s="48" t="str">
        <f t="shared" si="34"/>
        <v>continuous</v>
      </c>
      <c r="AL288" s="48" t="str">
        <f t="shared" si="38"/>
        <v>CHR operated</v>
      </c>
      <c r="AM288" s="3">
        <f t="shared" si="43"/>
        <v>0</v>
      </c>
      <c r="AN288" s="3">
        <f t="shared" si="44"/>
        <v>0</v>
      </c>
      <c r="AO288" s="3">
        <f t="shared" si="45"/>
        <v>-82</v>
      </c>
    </row>
    <row r="289" spans="1:42" x14ac:dyDescent="0.2">
      <c r="A289" s="4" t="str">
        <f t="shared" si="36"/>
        <v>2009370 (South Ayrshire)</v>
      </c>
      <c r="B289" s="9">
        <f t="shared" si="37"/>
        <v>2009</v>
      </c>
      <c r="C289" s="25" t="str">
        <f t="shared" si="42"/>
        <v>370 (South Ayrshire)</v>
      </c>
      <c r="D289" s="22">
        <v>0</v>
      </c>
      <c r="E289" s="3">
        <v>4081</v>
      </c>
      <c r="F289" s="3">
        <v>1980</v>
      </c>
      <c r="G289" s="28">
        <v>6061</v>
      </c>
      <c r="H289" s="3">
        <v>343</v>
      </c>
      <c r="I289" s="3">
        <v>85</v>
      </c>
      <c r="J289" s="28">
        <v>428</v>
      </c>
      <c r="K289" s="3">
        <v>20</v>
      </c>
      <c r="L289" s="3">
        <v>9</v>
      </c>
      <c r="M289" s="28">
        <v>29</v>
      </c>
      <c r="N289" s="3">
        <v>1901</v>
      </c>
      <c r="O289" s="3">
        <v>364</v>
      </c>
      <c r="P289" s="28">
        <v>2265</v>
      </c>
      <c r="Q289" s="3">
        <v>1255</v>
      </c>
      <c r="R289" s="3">
        <v>197</v>
      </c>
      <c r="S289" s="28">
        <v>1452</v>
      </c>
      <c r="T289" s="3">
        <v>4364</v>
      </c>
      <c r="U289" s="3">
        <v>2053</v>
      </c>
      <c r="V289" s="28">
        <v>6417</v>
      </c>
      <c r="W289" s="3">
        <v>352</v>
      </c>
      <c r="X289" s="3">
        <v>107</v>
      </c>
      <c r="Y289" s="28">
        <v>459</v>
      </c>
      <c r="Z289" s="3">
        <v>2</v>
      </c>
      <c r="AA289" s="3"/>
      <c r="AB289" s="8">
        <v>0</v>
      </c>
      <c r="AC289" s="3">
        <v>2</v>
      </c>
      <c r="AD289" s="42"/>
      <c r="AE289" s="3">
        <v>0</v>
      </c>
      <c r="AF289" s="3" t="s">
        <v>292</v>
      </c>
      <c r="AG289" s="3"/>
      <c r="AH289" s="3"/>
      <c r="AI289" s="3"/>
      <c r="AJ289" s="35">
        <v>0</v>
      </c>
      <c r="AK289" s="48" t="str">
        <f t="shared" ref="AK289:AK294" si="46">IF(AND(Z289=2,AC289=2),"continuous",IF(AND(Z289=1,AC289=1),AA289,IF(AA289&lt;&gt;AD289,MAX(AA289,AD289),"")))</f>
        <v>continuous</v>
      </c>
      <c r="AL289" s="48" t="str">
        <f t="shared" si="38"/>
        <v>-</v>
      </c>
      <c r="AM289" s="3">
        <f t="shared" si="43"/>
        <v>0</v>
      </c>
      <c r="AN289" s="3">
        <f t="shared" si="44"/>
        <v>0</v>
      </c>
      <c r="AO289" s="3">
        <f t="shared" si="45"/>
        <v>0</v>
      </c>
    </row>
    <row r="290" spans="1:42" x14ac:dyDescent="0.2">
      <c r="A290" s="4" t="str">
        <f t="shared" si="36"/>
        <v>2009380 (South Lanarkshire)</v>
      </c>
      <c r="B290" s="9">
        <f t="shared" si="37"/>
        <v>2009</v>
      </c>
      <c r="C290" s="25" t="str">
        <f t="shared" si="42"/>
        <v>380 (South Lanarkshire)</v>
      </c>
      <c r="D290" s="22">
        <v>0</v>
      </c>
      <c r="E290" s="3">
        <v>13870</v>
      </c>
      <c r="F290" s="3">
        <v>3103</v>
      </c>
      <c r="G290" s="28">
        <v>16973</v>
      </c>
      <c r="H290" s="3">
        <v>1684</v>
      </c>
      <c r="I290" s="3">
        <v>432</v>
      </c>
      <c r="J290" s="28">
        <v>2116</v>
      </c>
      <c r="K290" s="3">
        <v>40</v>
      </c>
      <c r="L290" s="3">
        <v>115</v>
      </c>
      <c r="M290" s="28">
        <v>155</v>
      </c>
      <c r="N290" s="3">
        <v>5712</v>
      </c>
      <c r="O290" s="3">
        <v>1198</v>
      </c>
      <c r="P290" s="28">
        <v>6910</v>
      </c>
      <c r="Q290" s="3">
        <v>2430</v>
      </c>
      <c r="R290" s="3">
        <v>619</v>
      </c>
      <c r="S290" s="28">
        <v>3049</v>
      </c>
      <c r="T290" s="3">
        <v>15428</v>
      </c>
      <c r="U290" s="3">
        <v>3135</v>
      </c>
      <c r="V290" s="28">
        <v>18563</v>
      </c>
      <c r="W290" s="3">
        <v>252</v>
      </c>
      <c r="X290" s="3">
        <v>153</v>
      </c>
      <c r="Y290" s="28">
        <v>405</v>
      </c>
      <c r="Z290" s="3">
        <v>2</v>
      </c>
      <c r="AA290" s="3"/>
      <c r="AB290" s="8">
        <v>0</v>
      </c>
      <c r="AC290" s="3">
        <v>2</v>
      </c>
      <c r="AD290" s="42"/>
      <c r="AE290" s="3">
        <v>0</v>
      </c>
      <c r="AF290" s="3" t="s">
        <v>292</v>
      </c>
      <c r="AG290" s="3"/>
      <c r="AH290" s="3"/>
      <c r="AI290" s="3"/>
      <c r="AJ290" s="35">
        <v>0</v>
      </c>
      <c r="AK290" s="48" t="str">
        <f t="shared" si="46"/>
        <v>continuous</v>
      </c>
      <c r="AL290" s="48" t="str">
        <f t="shared" si="38"/>
        <v>-</v>
      </c>
      <c r="AM290" s="3">
        <f t="shared" si="43"/>
        <v>0</v>
      </c>
      <c r="AN290" s="3">
        <f t="shared" si="44"/>
        <v>0</v>
      </c>
      <c r="AO290" s="3">
        <f t="shared" si="45"/>
        <v>0</v>
      </c>
    </row>
    <row r="291" spans="1:42" x14ac:dyDescent="0.2">
      <c r="A291" s="4" t="str">
        <f t="shared" si="36"/>
        <v>2009390 (Stirling)</v>
      </c>
      <c r="B291" s="9">
        <f t="shared" si="37"/>
        <v>2009</v>
      </c>
      <c r="C291" s="25" t="str">
        <f t="shared" si="42"/>
        <v>390 (Stirling)</v>
      </c>
      <c r="D291" s="22">
        <v>0</v>
      </c>
      <c r="E291" s="3">
        <v>2298</v>
      </c>
      <c r="F291" s="3">
        <v>725</v>
      </c>
      <c r="G291" s="28">
        <v>3023</v>
      </c>
      <c r="H291" s="3">
        <v>258</v>
      </c>
      <c r="I291" s="3">
        <v>56</v>
      </c>
      <c r="J291" s="28">
        <v>314</v>
      </c>
      <c r="K291" s="3">
        <v>24</v>
      </c>
      <c r="L291" s="3">
        <v>5</v>
      </c>
      <c r="M291" s="28">
        <v>29</v>
      </c>
      <c r="N291" s="3">
        <v>1351</v>
      </c>
      <c r="O291" s="3">
        <v>207</v>
      </c>
      <c r="P291" s="28">
        <v>1558</v>
      </c>
      <c r="Q291" s="3">
        <v>616</v>
      </c>
      <c r="R291" s="3">
        <v>159</v>
      </c>
      <c r="S291" s="28">
        <v>775</v>
      </c>
      <c r="T291" s="3">
        <v>2751</v>
      </c>
      <c r="U291" s="3">
        <v>712</v>
      </c>
      <c r="V291" s="28">
        <v>3463</v>
      </c>
      <c r="W291" s="3">
        <v>807</v>
      </c>
      <c r="X291" s="3">
        <v>164</v>
      </c>
      <c r="Y291" s="28">
        <v>971</v>
      </c>
      <c r="Z291" s="3">
        <v>2</v>
      </c>
      <c r="AA291" s="3"/>
      <c r="AB291" s="8">
        <v>0</v>
      </c>
      <c r="AC291" s="3">
        <v>2</v>
      </c>
      <c r="AD291" s="42"/>
      <c r="AE291" s="3">
        <v>0</v>
      </c>
      <c r="AF291" s="3" t="s">
        <v>292</v>
      </c>
      <c r="AG291" s="3"/>
      <c r="AH291" s="3"/>
      <c r="AI291" s="3"/>
      <c r="AJ291" s="35">
        <v>0</v>
      </c>
      <c r="AK291" s="48" t="str">
        <f t="shared" si="46"/>
        <v>continuous</v>
      </c>
      <c r="AL291" s="48" t="str">
        <f t="shared" si="38"/>
        <v>-</v>
      </c>
      <c r="AM291" s="3">
        <f t="shared" si="43"/>
        <v>0</v>
      </c>
      <c r="AN291" s="3">
        <f t="shared" si="44"/>
        <v>0</v>
      </c>
      <c r="AO291" s="3">
        <f t="shared" si="45"/>
        <v>0</v>
      </c>
    </row>
    <row r="292" spans="1:42" x14ac:dyDescent="0.2">
      <c r="A292" s="4" t="str">
        <f t="shared" si="36"/>
        <v>2009395 (West Dunbartonshire)</v>
      </c>
      <c r="B292" s="9">
        <f t="shared" si="37"/>
        <v>2009</v>
      </c>
      <c r="C292" s="25" t="str">
        <f t="shared" si="42"/>
        <v>395 (West Dunbartonshire)</v>
      </c>
      <c r="D292" s="22">
        <v>0</v>
      </c>
      <c r="E292" s="3">
        <v>6501</v>
      </c>
      <c r="F292" s="3">
        <v>1857</v>
      </c>
      <c r="G292" s="28">
        <v>8358</v>
      </c>
      <c r="H292" s="3">
        <v>865</v>
      </c>
      <c r="I292" s="3">
        <v>170</v>
      </c>
      <c r="J292" s="28">
        <v>1035</v>
      </c>
      <c r="K292" s="3">
        <v>41</v>
      </c>
      <c r="L292" s="3">
        <v>13</v>
      </c>
      <c r="M292" s="28">
        <v>54</v>
      </c>
      <c r="N292" s="3">
        <v>2353</v>
      </c>
      <c r="O292" s="3">
        <v>592</v>
      </c>
      <c r="P292" s="28">
        <v>2945</v>
      </c>
      <c r="Q292" s="3">
        <v>105</v>
      </c>
      <c r="R292" s="3">
        <v>51</v>
      </c>
      <c r="S292" s="28">
        <v>156</v>
      </c>
      <c r="T292" s="3">
        <v>7843</v>
      </c>
      <c r="U292" s="3">
        <v>2215</v>
      </c>
      <c r="V292" s="28">
        <v>10058</v>
      </c>
      <c r="W292" s="3">
        <v>222</v>
      </c>
      <c r="X292" s="3">
        <v>97</v>
      </c>
      <c r="Y292" s="28">
        <v>319</v>
      </c>
      <c r="Z292" s="3">
        <v>2</v>
      </c>
      <c r="AA292" s="3"/>
      <c r="AB292" s="8">
        <v>0</v>
      </c>
      <c r="AC292" s="3" t="s">
        <v>179</v>
      </c>
      <c r="AD292" s="42"/>
      <c r="AE292" s="3">
        <v>0</v>
      </c>
      <c r="AF292" s="3" t="s">
        <v>292</v>
      </c>
      <c r="AG292" s="3"/>
      <c r="AH292" s="3"/>
      <c r="AI292" s="3"/>
      <c r="AJ292" s="35">
        <v>0</v>
      </c>
      <c r="AK292" s="48" t="str">
        <f t="shared" si="46"/>
        <v/>
      </c>
      <c r="AL292" s="48" t="str">
        <f t="shared" si="38"/>
        <v>-</v>
      </c>
      <c r="AM292" s="3">
        <f t="shared" si="43"/>
        <v>0</v>
      </c>
      <c r="AN292" s="3">
        <f t="shared" si="44"/>
        <v>0</v>
      </c>
      <c r="AO292" s="3">
        <f t="shared" si="45"/>
        <v>0</v>
      </c>
    </row>
    <row r="293" spans="1:42" ht="11.4" x14ac:dyDescent="0.2">
      <c r="A293" s="4" t="str">
        <f t="shared" si="36"/>
        <v>2009400 (West Lothian)</v>
      </c>
      <c r="B293" s="9">
        <f>B261+1</f>
        <v>2009</v>
      </c>
      <c r="C293" s="25" t="str">
        <f t="shared" si="42"/>
        <v>400 (West Lothian)</v>
      </c>
      <c r="D293" s="76">
        <v>1</v>
      </c>
      <c r="E293" s="3">
        <v>10708</v>
      </c>
      <c r="F293" s="3">
        <v>1436</v>
      </c>
      <c r="G293" s="28">
        <v>12144</v>
      </c>
      <c r="H293" s="3">
        <v>667</v>
      </c>
      <c r="I293" s="3">
        <v>46</v>
      </c>
      <c r="J293" s="28">
        <v>713</v>
      </c>
      <c r="K293" s="3">
        <v>246</v>
      </c>
      <c r="L293" s="3">
        <v>10</v>
      </c>
      <c r="M293" s="28">
        <v>256</v>
      </c>
      <c r="N293" s="3">
        <v>3241</v>
      </c>
      <c r="O293" s="3">
        <v>373</v>
      </c>
      <c r="P293" s="28">
        <v>3614</v>
      </c>
      <c r="Q293" s="3">
        <v>4154</v>
      </c>
      <c r="R293" s="3">
        <v>424</v>
      </c>
      <c r="S293" s="28">
        <v>4578</v>
      </c>
      <c r="T293" s="3">
        <v>8882</v>
      </c>
      <c r="U293" s="3">
        <v>1329</v>
      </c>
      <c r="V293" s="28">
        <v>10211</v>
      </c>
      <c r="W293" s="3">
        <v>0</v>
      </c>
      <c r="X293" s="3">
        <v>0</v>
      </c>
      <c r="Y293" s="28">
        <v>0</v>
      </c>
      <c r="Z293" s="3">
        <v>2</v>
      </c>
      <c r="AA293" s="3"/>
      <c r="AB293" s="8">
        <v>0</v>
      </c>
      <c r="AC293" s="3">
        <v>2</v>
      </c>
      <c r="AD293" s="42"/>
      <c r="AE293" s="3">
        <v>0</v>
      </c>
      <c r="AF293" s="3" t="s">
        <v>292</v>
      </c>
      <c r="AG293" s="3"/>
      <c r="AH293" s="3"/>
      <c r="AI293" s="3"/>
      <c r="AJ293" s="35">
        <v>0</v>
      </c>
      <c r="AK293" s="48" t="str">
        <f t="shared" si="46"/>
        <v>continuous</v>
      </c>
      <c r="AL293" s="48" t="str">
        <f t="shared" si="38"/>
        <v>CHR operated</v>
      </c>
      <c r="AM293" s="3">
        <f t="shared" si="43"/>
        <v>0</v>
      </c>
      <c r="AN293" s="3">
        <f t="shared" si="44"/>
        <v>0</v>
      </c>
      <c r="AO293" s="3">
        <f t="shared" si="45"/>
        <v>0</v>
      </c>
    </row>
    <row r="294" spans="1:42" ht="11.4" x14ac:dyDescent="0.2">
      <c r="A294" s="4" t="str">
        <f t="shared" ref="A294:A325" si="47">B294&amp;C294</f>
        <v>2010100 (Aberdeen City)</v>
      </c>
      <c r="B294" s="9">
        <f>B262+1</f>
        <v>2010</v>
      </c>
      <c r="C294" s="25" t="str">
        <f t="shared" si="42"/>
        <v>100 (Aberdeen City)</v>
      </c>
      <c r="D294" s="76">
        <v>0</v>
      </c>
      <c r="H294" s="3">
        <v>1371</v>
      </c>
      <c r="I294" s="3">
        <v>424</v>
      </c>
      <c r="J294" s="28">
        <v>1795</v>
      </c>
      <c r="K294" s="3">
        <v>0</v>
      </c>
      <c r="L294" s="3">
        <v>0</v>
      </c>
      <c r="M294" s="28">
        <v>0</v>
      </c>
      <c r="N294" s="3">
        <v>5406</v>
      </c>
      <c r="O294" s="3">
        <v>1291</v>
      </c>
      <c r="P294" s="28">
        <v>6697</v>
      </c>
      <c r="Q294" s="3">
        <v>4303</v>
      </c>
      <c r="R294" s="3">
        <v>950</v>
      </c>
      <c r="S294" s="28">
        <v>5253</v>
      </c>
      <c r="T294" s="3">
        <v>5606</v>
      </c>
      <c r="U294" s="3">
        <v>2351</v>
      </c>
      <c r="V294" s="28">
        <v>7957</v>
      </c>
      <c r="W294" s="3">
        <v>587</v>
      </c>
      <c r="X294" s="3">
        <v>430</v>
      </c>
      <c r="Y294" s="28">
        <v>1017</v>
      </c>
      <c r="Z294" s="3">
        <v>2</v>
      </c>
      <c r="AA294" s="77" t="s">
        <v>43</v>
      </c>
      <c r="AB294" s="77">
        <v>0</v>
      </c>
      <c r="AC294" s="3">
        <v>2</v>
      </c>
      <c r="AD294" s="78" t="s">
        <v>43</v>
      </c>
      <c r="AE294" s="77">
        <v>0</v>
      </c>
      <c r="AF294" s="3" t="s">
        <v>292</v>
      </c>
      <c r="AG294" s="77"/>
      <c r="AH294" s="77"/>
      <c r="AI294" s="77"/>
      <c r="AJ294" s="35">
        <v>0</v>
      </c>
      <c r="AK294" s="48" t="str">
        <f t="shared" si="46"/>
        <v>continuous</v>
      </c>
      <c r="AL294" s="48" t="str">
        <f t="shared" ref="AL294:AL325" si="48">IF(D294=1,"CHR operated",IF(D294="","RSL only","-"))</f>
        <v>-</v>
      </c>
      <c r="AM294" s="3">
        <f t="shared" ref="AM294:AM325" si="49">T294-(E294+N294-H294-K294-Q294)</f>
        <v>5874</v>
      </c>
      <c r="AN294" s="3">
        <f t="shared" ref="AN294:AN325" si="50">U294-(F294+O294-I294-L294-R294)</f>
        <v>2434</v>
      </c>
      <c r="AO294" s="3">
        <f t="shared" ref="AO294:AO325" si="51">V294-(G294+P294-J294-M294-S294)</f>
        <v>8308</v>
      </c>
      <c r="AP294" s="3" t="s">
        <v>196</v>
      </c>
    </row>
    <row r="295" spans="1:42" ht="11.4" x14ac:dyDescent="0.2">
      <c r="A295" s="4" t="str">
        <f t="shared" si="47"/>
        <v>2010110 (Aberdeenshire)</v>
      </c>
      <c r="B295" s="9">
        <f t="shared" si="37"/>
        <v>2010</v>
      </c>
      <c r="C295" s="25" t="str">
        <f t="shared" si="42"/>
        <v>110 (Aberdeenshire)</v>
      </c>
      <c r="D295" s="76">
        <v>0</v>
      </c>
      <c r="H295" s="3">
        <v>322</v>
      </c>
      <c r="I295" s="3">
        <v>179</v>
      </c>
      <c r="J295" s="28">
        <v>501</v>
      </c>
      <c r="K295" s="3">
        <v>332</v>
      </c>
      <c r="L295" s="3">
        <v>68</v>
      </c>
      <c r="M295" s="28">
        <v>400</v>
      </c>
      <c r="N295" s="3">
        <v>3705</v>
      </c>
      <c r="O295" s="3">
        <v>512</v>
      </c>
      <c r="P295" s="28">
        <v>4217</v>
      </c>
      <c r="Q295" s="3">
        <v>2038</v>
      </c>
      <c r="R295" s="3">
        <v>334</v>
      </c>
      <c r="S295" s="28">
        <v>2372</v>
      </c>
      <c r="T295" s="3">
        <v>6294</v>
      </c>
      <c r="U295" s="3">
        <v>1019</v>
      </c>
      <c r="V295" s="28">
        <v>7313</v>
      </c>
      <c r="W295" s="3">
        <v>78</v>
      </c>
      <c r="X295" s="3">
        <v>24</v>
      </c>
      <c r="Y295" s="28">
        <v>102</v>
      </c>
      <c r="Z295" s="3">
        <v>2</v>
      </c>
      <c r="AA295" s="77" t="s">
        <v>43</v>
      </c>
      <c r="AB295" s="77" t="s">
        <v>101</v>
      </c>
      <c r="AC295" s="3">
        <v>2</v>
      </c>
      <c r="AD295" s="78" t="s">
        <v>43</v>
      </c>
      <c r="AE295" s="77" t="s">
        <v>101</v>
      </c>
      <c r="AF295" s="3" t="s">
        <v>292</v>
      </c>
      <c r="AG295" s="77"/>
      <c r="AH295" s="77"/>
      <c r="AI295" s="77"/>
      <c r="AJ295" s="35">
        <v>0</v>
      </c>
      <c r="AK295" s="48" t="str">
        <f t="shared" ref="AK295:AK325" si="52">IF(AND(Z295=2,AC295=2),"continuous",IF(AND(Z295=1,AC295=1),AA295,IF(AA295&lt;&gt;AD295,MAX(AA295,AD295),"")))</f>
        <v>continuous</v>
      </c>
      <c r="AL295" s="48" t="str">
        <f t="shared" si="48"/>
        <v>-</v>
      </c>
      <c r="AM295" s="3">
        <f t="shared" si="49"/>
        <v>5281</v>
      </c>
      <c r="AN295" s="3">
        <f t="shared" si="50"/>
        <v>1088</v>
      </c>
      <c r="AO295" s="3">
        <f t="shared" si="51"/>
        <v>6369</v>
      </c>
      <c r="AP295" s="3" t="s">
        <v>197</v>
      </c>
    </row>
    <row r="296" spans="1:42" ht="11.4" x14ac:dyDescent="0.2">
      <c r="A296" s="4" t="str">
        <f t="shared" si="47"/>
        <v>2010120 (Angus)</v>
      </c>
      <c r="B296" s="9">
        <f t="shared" si="37"/>
        <v>2010</v>
      </c>
      <c r="C296" s="25" t="str">
        <f t="shared" si="42"/>
        <v>120 (Angus)</v>
      </c>
      <c r="D296" s="76">
        <v>1</v>
      </c>
      <c r="H296" s="3">
        <v>0</v>
      </c>
      <c r="I296" s="3">
        <v>0</v>
      </c>
      <c r="J296" s="28">
        <v>793</v>
      </c>
      <c r="K296" s="3">
        <v>0</v>
      </c>
      <c r="L296" s="3">
        <v>0</v>
      </c>
      <c r="M296" s="28">
        <v>12</v>
      </c>
      <c r="N296" s="3">
        <v>0</v>
      </c>
      <c r="O296" s="3">
        <v>0</v>
      </c>
      <c r="P296" s="28">
        <v>1944</v>
      </c>
      <c r="Q296" s="3">
        <v>0</v>
      </c>
      <c r="R296" s="3">
        <v>0</v>
      </c>
      <c r="S296" s="28">
        <v>726</v>
      </c>
      <c r="T296" s="3">
        <v>0</v>
      </c>
      <c r="U296" s="3">
        <v>0</v>
      </c>
      <c r="V296" s="28">
        <v>6164</v>
      </c>
      <c r="W296" s="3">
        <v>0</v>
      </c>
      <c r="X296" s="3">
        <v>0</v>
      </c>
      <c r="Y296" s="28">
        <v>66</v>
      </c>
      <c r="Z296" s="3">
        <v>2</v>
      </c>
      <c r="AA296" s="77" t="s">
        <v>43</v>
      </c>
      <c r="AB296" s="77" t="s">
        <v>101</v>
      </c>
      <c r="AC296" s="77" t="s">
        <v>179</v>
      </c>
      <c r="AD296" s="78" t="s">
        <v>43</v>
      </c>
      <c r="AE296" s="77">
        <v>0</v>
      </c>
      <c r="AF296" s="3" t="s">
        <v>292</v>
      </c>
      <c r="AG296" s="77"/>
      <c r="AH296" s="77"/>
      <c r="AI296" s="77"/>
      <c r="AJ296" s="35">
        <v>0</v>
      </c>
      <c r="AK296" s="48" t="str">
        <f>IF(AND(Z296=2,AC296=2),"continuous",IF(AND(Z296=1,AC296=1),AA296,IF(AA296&lt;&gt;AD296,MAX(AA296,AD296),"")))</f>
        <v/>
      </c>
      <c r="AL296" s="48" t="str">
        <f>IF(D296=1,"CHR operated",IF(D296="","RSL only","-"))</f>
        <v>CHR operated</v>
      </c>
      <c r="AM296" s="3">
        <f t="shared" si="49"/>
        <v>0</v>
      </c>
      <c r="AN296" s="3">
        <f t="shared" si="50"/>
        <v>0</v>
      </c>
      <c r="AO296" s="3">
        <f t="shared" si="51"/>
        <v>5751</v>
      </c>
      <c r="AP296" s="3">
        <v>0</v>
      </c>
    </row>
    <row r="297" spans="1:42" ht="11.4" x14ac:dyDescent="0.2">
      <c r="A297" s="4" t="str">
        <f t="shared" si="47"/>
        <v>2010130 (Argyll &amp; Bute)</v>
      </c>
      <c r="B297" s="9">
        <f t="shared" si="37"/>
        <v>2010</v>
      </c>
      <c r="C297" s="25" t="str">
        <f t="shared" si="42"/>
        <v>130 (Argyll &amp; Bute)</v>
      </c>
      <c r="D297" s="76"/>
      <c r="H297" s="3">
        <v>0</v>
      </c>
      <c r="I297" s="3">
        <v>0</v>
      </c>
      <c r="J297" s="28">
        <v>0</v>
      </c>
      <c r="K297" s="3">
        <v>0</v>
      </c>
      <c r="L297" s="3">
        <v>0</v>
      </c>
      <c r="M297" s="28">
        <v>0</v>
      </c>
      <c r="N297" s="3">
        <v>0</v>
      </c>
      <c r="O297" s="3">
        <v>0</v>
      </c>
      <c r="P297" s="28">
        <v>0</v>
      </c>
      <c r="Q297" s="3">
        <v>0</v>
      </c>
      <c r="R297" s="3">
        <v>0</v>
      </c>
      <c r="S297" s="28">
        <v>0</v>
      </c>
      <c r="T297" s="3">
        <v>0</v>
      </c>
      <c r="U297" s="3">
        <v>0</v>
      </c>
      <c r="V297" s="28">
        <v>0</v>
      </c>
      <c r="W297" s="3">
        <v>0</v>
      </c>
      <c r="X297" s="3">
        <v>0</v>
      </c>
      <c r="Y297" s="28">
        <v>0</v>
      </c>
      <c r="Z297" s="3" t="s">
        <v>179</v>
      </c>
      <c r="AA297" s="77" t="s">
        <v>43</v>
      </c>
      <c r="AB297" s="77">
        <v>0</v>
      </c>
      <c r="AC297" s="77" t="s">
        <v>179</v>
      </c>
      <c r="AD297" s="78" t="s">
        <v>43</v>
      </c>
      <c r="AE297" s="77">
        <v>0</v>
      </c>
      <c r="AF297" s="3" t="s">
        <v>292</v>
      </c>
      <c r="AG297" s="77"/>
      <c r="AH297" s="77"/>
      <c r="AI297" s="77"/>
      <c r="AJ297" s="35">
        <v>0</v>
      </c>
      <c r="AK297" s="48" t="str">
        <f>IF(AND(Z297=2,AC297=2),"continuous",IF(AND(Z297=1,AC297=1),AA297,IF(AA297&lt;&gt;AD297,MAX(AA297,AD297),"")))</f>
        <v/>
      </c>
      <c r="AL297" s="48" t="str">
        <f>IF(D297=1,"CHR operated",IF(D297="","RSL only","-"))</f>
        <v>RSL only</v>
      </c>
      <c r="AM297" s="3">
        <f t="shared" si="49"/>
        <v>0</v>
      </c>
      <c r="AN297" s="3">
        <f t="shared" si="50"/>
        <v>0</v>
      </c>
      <c r="AO297" s="3">
        <f t="shared" si="51"/>
        <v>0</v>
      </c>
      <c r="AP297" s="3">
        <v>0</v>
      </c>
    </row>
    <row r="298" spans="1:42" ht="11.4" x14ac:dyDescent="0.2">
      <c r="A298" s="4" t="str">
        <f t="shared" si="47"/>
        <v>2010150 (Clackmannanshire)</v>
      </c>
      <c r="B298" s="9">
        <f>B266+1</f>
        <v>2010</v>
      </c>
      <c r="C298" s="25" t="str">
        <f t="shared" si="42"/>
        <v>150 (Clackmannanshire)</v>
      </c>
      <c r="D298" s="76">
        <v>0</v>
      </c>
      <c r="H298" s="3">
        <v>377</v>
      </c>
      <c r="I298" s="3">
        <v>0</v>
      </c>
      <c r="J298" s="28">
        <v>377</v>
      </c>
      <c r="K298" s="3">
        <v>87</v>
      </c>
      <c r="L298" s="3">
        <v>0</v>
      </c>
      <c r="M298" s="28">
        <v>87</v>
      </c>
      <c r="N298" s="3">
        <v>1514</v>
      </c>
      <c r="O298" s="3">
        <v>0</v>
      </c>
      <c r="P298" s="28">
        <v>1514</v>
      </c>
      <c r="Q298" s="3">
        <v>1296</v>
      </c>
      <c r="R298" s="3">
        <v>0</v>
      </c>
      <c r="S298" s="28">
        <v>1296</v>
      </c>
      <c r="T298" s="3">
        <v>1886</v>
      </c>
      <c r="U298" s="3">
        <v>0</v>
      </c>
      <c r="V298" s="28">
        <v>1886</v>
      </c>
      <c r="W298" s="3">
        <v>0</v>
      </c>
      <c r="X298" s="3">
        <v>0</v>
      </c>
      <c r="Y298" s="28">
        <v>0</v>
      </c>
      <c r="Z298" s="3">
        <v>1</v>
      </c>
      <c r="AA298" s="77" t="s">
        <v>199</v>
      </c>
      <c r="AB298" s="77" t="s">
        <v>101</v>
      </c>
      <c r="AC298" s="77">
        <v>1</v>
      </c>
      <c r="AD298" s="78" t="s">
        <v>199</v>
      </c>
      <c r="AE298" s="77" t="s">
        <v>101</v>
      </c>
      <c r="AF298" s="3" t="s">
        <v>292</v>
      </c>
      <c r="AG298" s="77"/>
      <c r="AH298" s="77"/>
      <c r="AI298" s="77"/>
      <c r="AJ298" s="35" t="s">
        <v>200</v>
      </c>
      <c r="AK298" s="48" t="str">
        <f>IF(AND(Z298=2,AC298=2),"continuous",IF(AND(Z298=1,AC298=1),AA298,IF(AA298&lt;&gt;AD298,MAX(AA298,AD298),"")))</f>
        <v>May 2009</v>
      </c>
      <c r="AL298" s="48" t="str">
        <f t="shared" si="48"/>
        <v>-</v>
      </c>
      <c r="AM298" s="3">
        <f t="shared" si="49"/>
        <v>2132</v>
      </c>
      <c r="AN298" s="3">
        <f t="shared" si="50"/>
        <v>0</v>
      </c>
      <c r="AO298" s="3">
        <f t="shared" si="51"/>
        <v>2132</v>
      </c>
      <c r="AP298" s="3" t="s">
        <v>198</v>
      </c>
    </row>
    <row r="299" spans="1:42" ht="11.4" x14ac:dyDescent="0.2">
      <c r="A299" s="4" t="str">
        <f t="shared" si="47"/>
        <v>2010170 (Dumfries &amp; Galloway)</v>
      </c>
      <c r="B299" s="9">
        <f t="shared" si="37"/>
        <v>2010</v>
      </c>
      <c r="C299" s="25" t="str">
        <f t="shared" si="42"/>
        <v>170 (Dumfries &amp; Galloway)</v>
      </c>
      <c r="D299" s="76"/>
      <c r="H299" s="3">
        <v>0</v>
      </c>
      <c r="I299" s="3">
        <v>0</v>
      </c>
      <c r="J299" s="28">
        <v>0</v>
      </c>
      <c r="K299" s="3">
        <v>0</v>
      </c>
      <c r="L299" s="3">
        <v>0</v>
      </c>
      <c r="M299" s="28">
        <v>0</v>
      </c>
      <c r="N299" s="3">
        <v>0</v>
      </c>
      <c r="O299" s="3">
        <v>0</v>
      </c>
      <c r="P299" s="28">
        <v>0</v>
      </c>
      <c r="Q299" s="3">
        <v>0</v>
      </c>
      <c r="R299" s="3">
        <v>0</v>
      </c>
      <c r="S299" s="28">
        <v>0</v>
      </c>
      <c r="T299" s="3">
        <v>0</v>
      </c>
      <c r="U299" s="3">
        <v>0</v>
      </c>
      <c r="V299" s="28">
        <v>0</v>
      </c>
      <c r="W299" s="3">
        <v>0</v>
      </c>
      <c r="X299" s="3">
        <v>0</v>
      </c>
      <c r="Y299" s="28">
        <v>0</v>
      </c>
      <c r="Z299" s="3" t="s">
        <v>179</v>
      </c>
      <c r="AA299" s="77" t="s">
        <v>43</v>
      </c>
      <c r="AB299" s="77">
        <v>0</v>
      </c>
      <c r="AC299" s="77" t="s">
        <v>179</v>
      </c>
      <c r="AD299" s="78" t="s">
        <v>43</v>
      </c>
      <c r="AE299" s="77">
        <v>0</v>
      </c>
      <c r="AF299" s="3" t="s">
        <v>292</v>
      </c>
      <c r="AG299" s="77"/>
      <c r="AH299" s="77"/>
      <c r="AI299" s="77"/>
      <c r="AJ299" s="35">
        <v>0</v>
      </c>
      <c r="AK299" s="48" t="str">
        <f t="shared" si="52"/>
        <v/>
      </c>
      <c r="AL299" s="48" t="str">
        <f t="shared" si="48"/>
        <v>RSL only</v>
      </c>
      <c r="AM299" s="3">
        <f t="shared" si="49"/>
        <v>0</v>
      </c>
      <c r="AN299" s="3">
        <f t="shared" si="50"/>
        <v>0</v>
      </c>
      <c r="AO299" s="3">
        <f t="shared" si="51"/>
        <v>0</v>
      </c>
      <c r="AP299" s="3">
        <v>0</v>
      </c>
    </row>
    <row r="300" spans="1:42" ht="11.4" x14ac:dyDescent="0.2">
      <c r="A300" s="4" t="str">
        <f t="shared" si="47"/>
        <v>2010180 (Dundee City)</v>
      </c>
      <c r="B300" s="9">
        <f t="shared" si="37"/>
        <v>2010</v>
      </c>
      <c r="C300" s="25" t="str">
        <f t="shared" si="42"/>
        <v>180 (Dundee City)</v>
      </c>
      <c r="D300" s="76">
        <v>0</v>
      </c>
      <c r="H300" s="3">
        <v>1084</v>
      </c>
      <c r="I300" s="3">
        <v>389</v>
      </c>
      <c r="J300" s="28">
        <v>1473</v>
      </c>
      <c r="K300" s="3">
        <v>0</v>
      </c>
      <c r="L300" s="3">
        <v>0</v>
      </c>
      <c r="M300" s="28">
        <v>0</v>
      </c>
      <c r="N300" s="3">
        <v>0</v>
      </c>
      <c r="O300" s="3">
        <v>0</v>
      </c>
      <c r="P300" s="28">
        <v>5432</v>
      </c>
      <c r="Q300" s="3">
        <v>0</v>
      </c>
      <c r="R300" s="3">
        <v>0</v>
      </c>
      <c r="S300" s="28">
        <v>3820</v>
      </c>
      <c r="T300" s="3">
        <v>5293</v>
      </c>
      <c r="U300" s="3">
        <v>2017</v>
      </c>
      <c r="V300" s="28">
        <v>7310</v>
      </c>
      <c r="W300" s="3">
        <v>0</v>
      </c>
      <c r="X300" s="3">
        <v>0</v>
      </c>
      <c r="Y300" s="28">
        <v>941</v>
      </c>
      <c r="Z300" s="3">
        <v>1</v>
      </c>
      <c r="AA300" s="77" t="s">
        <v>201</v>
      </c>
      <c r="AB300" s="77" t="s">
        <v>101</v>
      </c>
      <c r="AC300" s="3">
        <v>1</v>
      </c>
      <c r="AD300" s="78" t="s">
        <v>201</v>
      </c>
      <c r="AE300" s="77" t="s">
        <v>101</v>
      </c>
      <c r="AF300" s="3" t="s">
        <v>292</v>
      </c>
      <c r="AG300" s="77"/>
      <c r="AH300" s="77"/>
      <c r="AI300" s="77"/>
      <c r="AJ300" s="35" t="s">
        <v>202</v>
      </c>
      <c r="AK300" s="48" t="str">
        <f t="shared" si="52"/>
        <v>February 2009</v>
      </c>
      <c r="AL300" s="48" t="str">
        <f t="shared" si="48"/>
        <v>-</v>
      </c>
      <c r="AM300" s="3">
        <f t="shared" si="49"/>
        <v>6377</v>
      </c>
      <c r="AN300" s="3">
        <f t="shared" si="50"/>
        <v>2406</v>
      </c>
      <c r="AO300" s="3">
        <f t="shared" si="51"/>
        <v>7171</v>
      </c>
      <c r="AP300" s="3" t="s">
        <v>198</v>
      </c>
    </row>
    <row r="301" spans="1:42" ht="11.4" x14ac:dyDescent="0.2">
      <c r="A301" s="4" t="str">
        <f t="shared" si="47"/>
        <v>2010190 (East Ayrshire)</v>
      </c>
      <c r="B301" s="9">
        <f t="shared" si="37"/>
        <v>2010</v>
      </c>
      <c r="C301" s="25" t="str">
        <f t="shared" si="42"/>
        <v>190 (East Ayrshire)</v>
      </c>
      <c r="D301" s="76">
        <v>0</v>
      </c>
      <c r="H301" s="3">
        <v>1092</v>
      </c>
      <c r="I301" s="3">
        <v>252</v>
      </c>
      <c r="J301" s="28">
        <v>1344</v>
      </c>
      <c r="K301" s="3">
        <v>29</v>
      </c>
      <c r="L301" s="3">
        <v>20</v>
      </c>
      <c r="M301" s="28">
        <v>49</v>
      </c>
      <c r="N301" s="3">
        <v>2928</v>
      </c>
      <c r="O301" s="3">
        <v>672</v>
      </c>
      <c r="P301" s="28">
        <v>3600</v>
      </c>
      <c r="Q301" s="3">
        <v>1781</v>
      </c>
      <c r="R301" s="3">
        <v>429</v>
      </c>
      <c r="S301" s="28">
        <v>2210</v>
      </c>
      <c r="T301" s="3">
        <v>3907</v>
      </c>
      <c r="U301" s="3">
        <v>1178</v>
      </c>
      <c r="V301" s="28">
        <v>5085</v>
      </c>
      <c r="W301" s="3">
        <v>597</v>
      </c>
      <c r="X301" s="3">
        <v>130</v>
      </c>
      <c r="Y301" s="28">
        <v>727</v>
      </c>
      <c r="Z301" s="3">
        <v>2</v>
      </c>
      <c r="AA301" s="77" t="s">
        <v>43</v>
      </c>
      <c r="AB301" s="77">
        <v>0</v>
      </c>
      <c r="AC301" s="3">
        <v>2</v>
      </c>
      <c r="AD301" s="78" t="s">
        <v>43</v>
      </c>
      <c r="AE301" s="77">
        <v>0</v>
      </c>
      <c r="AF301" s="3" t="s">
        <v>292</v>
      </c>
      <c r="AG301" s="77"/>
      <c r="AH301" s="77"/>
      <c r="AI301" s="77"/>
      <c r="AJ301" s="35">
        <v>0</v>
      </c>
      <c r="AK301" s="48" t="str">
        <f t="shared" si="52"/>
        <v>continuous</v>
      </c>
      <c r="AL301" s="48" t="str">
        <f t="shared" si="48"/>
        <v>-</v>
      </c>
      <c r="AM301" s="3">
        <f t="shared" si="49"/>
        <v>3881</v>
      </c>
      <c r="AN301" s="3">
        <f t="shared" si="50"/>
        <v>1207</v>
      </c>
      <c r="AO301" s="3">
        <f t="shared" si="51"/>
        <v>5088</v>
      </c>
      <c r="AP301" s="3" t="s">
        <v>197</v>
      </c>
    </row>
    <row r="302" spans="1:42" ht="11.4" x14ac:dyDescent="0.2">
      <c r="A302" s="4" t="str">
        <f t="shared" si="47"/>
        <v>2010200 (East Dunbartonshire)</v>
      </c>
      <c r="B302" s="9">
        <f t="shared" si="37"/>
        <v>2010</v>
      </c>
      <c r="C302" s="25" t="str">
        <f t="shared" si="42"/>
        <v>200 (East Dunbartonshire)</v>
      </c>
      <c r="D302" s="76">
        <v>0</v>
      </c>
      <c r="H302" s="3">
        <v>152</v>
      </c>
      <c r="I302" s="3">
        <v>72</v>
      </c>
      <c r="J302" s="28">
        <v>224</v>
      </c>
      <c r="K302" s="3">
        <v>0</v>
      </c>
      <c r="L302" s="3">
        <v>0</v>
      </c>
      <c r="M302" s="28">
        <v>71</v>
      </c>
      <c r="N302" s="3">
        <v>993</v>
      </c>
      <c r="O302" s="3">
        <v>139</v>
      </c>
      <c r="P302" s="28">
        <v>1132</v>
      </c>
      <c r="Q302" s="3">
        <v>83</v>
      </c>
      <c r="R302" s="3">
        <v>56</v>
      </c>
      <c r="S302" s="28">
        <v>139</v>
      </c>
      <c r="T302" s="3">
        <v>4561</v>
      </c>
      <c r="U302" s="3">
        <v>662</v>
      </c>
      <c r="V302" s="28">
        <v>5223</v>
      </c>
      <c r="W302" s="3">
        <v>49</v>
      </c>
      <c r="X302" s="3">
        <v>21</v>
      </c>
      <c r="Y302" s="28">
        <v>70</v>
      </c>
      <c r="Z302" s="3">
        <v>1</v>
      </c>
      <c r="AA302" s="77" t="s">
        <v>203</v>
      </c>
      <c r="AB302" s="77" t="s">
        <v>204</v>
      </c>
      <c r="AC302" s="3">
        <v>1</v>
      </c>
      <c r="AD302" s="78" t="s">
        <v>203</v>
      </c>
      <c r="AE302" s="77" t="s">
        <v>204</v>
      </c>
      <c r="AF302" s="3" t="s">
        <v>292</v>
      </c>
      <c r="AG302" s="77"/>
      <c r="AH302" s="77"/>
      <c r="AI302" s="77"/>
      <c r="AJ302" s="35" t="s">
        <v>205</v>
      </c>
      <c r="AK302" s="48" t="str">
        <f t="shared" si="52"/>
        <v>June 2007</v>
      </c>
      <c r="AL302" s="48" t="str">
        <f t="shared" si="48"/>
        <v>-</v>
      </c>
      <c r="AM302" s="3">
        <f t="shared" si="49"/>
        <v>3803</v>
      </c>
      <c r="AN302" s="3">
        <f t="shared" si="50"/>
        <v>651</v>
      </c>
      <c r="AO302" s="3">
        <f t="shared" si="51"/>
        <v>4525</v>
      </c>
      <c r="AP302" s="3" t="s">
        <v>197</v>
      </c>
    </row>
    <row r="303" spans="1:42" ht="11.4" x14ac:dyDescent="0.2">
      <c r="A303" s="4" t="str">
        <f t="shared" si="47"/>
        <v>2010210 (East Lothian)</v>
      </c>
      <c r="B303" s="9">
        <f t="shared" si="37"/>
        <v>2010</v>
      </c>
      <c r="C303" s="25" t="str">
        <f t="shared" si="42"/>
        <v>210 (East Lothian)</v>
      </c>
      <c r="D303" s="76">
        <v>0</v>
      </c>
      <c r="H303" s="3">
        <v>321</v>
      </c>
      <c r="I303" s="3">
        <v>155</v>
      </c>
      <c r="J303" s="28">
        <v>476</v>
      </c>
      <c r="K303" s="3">
        <v>106</v>
      </c>
      <c r="L303" s="3">
        <v>0</v>
      </c>
      <c r="M303" s="28">
        <v>106</v>
      </c>
      <c r="N303" s="3">
        <v>1348</v>
      </c>
      <c r="O303" s="3">
        <v>291</v>
      </c>
      <c r="P303" s="28">
        <v>1639</v>
      </c>
      <c r="Q303" s="3">
        <v>1508</v>
      </c>
      <c r="R303" s="3">
        <v>154</v>
      </c>
      <c r="S303" s="28">
        <v>1662</v>
      </c>
      <c r="T303" s="3">
        <v>3823</v>
      </c>
      <c r="U303" s="3">
        <v>674</v>
      </c>
      <c r="V303" s="28">
        <v>4497</v>
      </c>
      <c r="W303" s="3">
        <v>235</v>
      </c>
      <c r="X303" s="3">
        <v>71</v>
      </c>
      <c r="Y303" s="28">
        <v>306</v>
      </c>
      <c r="Z303" s="3">
        <v>2</v>
      </c>
      <c r="AA303" s="77" t="s">
        <v>43</v>
      </c>
      <c r="AB303" s="77" t="s">
        <v>101</v>
      </c>
      <c r="AC303" s="3">
        <v>2</v>
      </c>
      <c r="AD303" s="78" t="s">
        <v>43</v>
      </c>
      <c r="AE303" s="77" t="s">
        <v>101</v>
      </c>
      <c r="AF303" s="3" t="s">
        <v>292</v>
      </c>
      <c r="AG303" s="77"/>
      <c r="AH303" s="77"/>
      <c r="AI303" s="77"/>
      <c r="AJ303" s="35">
        <v>0</v>
      </c>
      <c r="AK303" s="48" t="str">
        <f t="shared" si="52"/>
        <v>continuous</v>
      </c>
      <c r="AL303" s="48" t="str">
        <f t="shared" si="48"/>
        <v>-</v>
      </c>
      <c r="AM303" s="3">
        <f t="shared" si="49"/>
        <v>4410</v>
      </c>
      <c r="AN303" s="3">
        <f t="shared" si="50"/>
        <v>692</v>
      </c>
      <c r="AO303" s="3">
        <f t="shared" si="51"/>
        <v>5102</v>
      </c>
      <c r="AP303" s="3" t="s">
        <v>198</v>
      </c>
    </row>
    <row r="304" spans="1:42" ht="11.4" x14ac:dyDescent="0.2">
      <c r="A304" s="4" t="str">
        <f t="shared" si="47"/>
        <v>2010220 (East Renfrewshire)</v>
      </c>
      <c r="B304" s="9">
        <f t="shared" si="37"/>
        <v>2010</v>
      </c>
      <c r="C304" s="25" t="str">
        <f t="shared" si="42"/>
        <v>220 (East Renfrewshire)</v>
      </c>
      <c r="D304" s="76">
        <v>1</v>
      </c>
      <c r="H304" s="3">
        <v>105</v>
      </c>
      <c r="I304" s="3">
        <v>50</v>
      </c>
      <c r="J304" s="28">
        <v>155</v>
      </c>
      <c r="K304" s="3">
        <v>0</v>
      </c>
      <c r="L304" s="3">
        <v>0</v>
      </c>
      <c r="M304" s="28">
        <v>24</v>
      </c>
      <c r="N304" s="3">
        <v>810</v>
      </c>
      <c r="O304" s="3">
        <v>118</v>
      </c>
      <c r="P304" s="28">
        <v>928</v>
      </c>
      <c r="Q304" s="3">
        <v>0</v>
      </c>
      <c r="R304" s="3">
        <v>0</v>
      </c>
      <c r="S304" s="28">
        <v>1571</v>
      </c>
      <c r="T304" s="3">
        <v>1847</v>
      </c>
      <c r="U304" s="3">
        <v>239</v>
      </c>
      <c r="V304" s="28">
        <v>2086</v>
      </c>
      <c r="W304" s="3">
        <v>0</v>
      </c>
      <c r="X304" s="3">
        <v>0</v>
      </c>
      <c r="Y304" s="28">
        <v>13</v>
      </c>
      <c r="Z304" s="3" t="s">
        <v>179</v>
      </c>
      <c r="AA304" s="77" t="s">
        <v>199</v>
      </c>
      <c r="AB304" s="77" t="s">
        <v>101</v>
      </c>
      <c r="AC304" s="77" t="s">
        <v>179</v>
      </c>
      <c r="AD304" s="78" t="s">
        <v>199</v>
      </c>
      <c r="AE304" s="77" t="s">
        <v>101</v>
      </c>
      <c r="AF304" s="3" t="s">
        <v>292</v>
      </c>
      <c r="AG304" s="77"/>
      <c r="AH304" s="77"/>
      <c r="AI304" s="77"/>
      <c r="AJ304" s="35" t="s">
        <v>206</v>
      </c>
      <c r="AK304" s="48" t="str">
        <f t="shared" si="52"/>
        <v/>
      </c>
      <c r="AL304" s="48" t="str">
        <f t="shared" si="48"/>
        <v>CHR operated</v>
      </c>
      <c r="AM304" s="3">
        <f t="shared" si="49"/>
        <v>1142</v>
      </c>
      <c r="AN304" s="3">
        <f t="shared" si="50"/>
        <v>171</v>
      </c>
      <c r="AO304" s="3">
        <f t="shared" si="51"/>
        <v>2908</v>
      </c>
      <c r="AP304" s="3">
        <v>0</v>
      </c>
    </row>
    <row r="305" spans="1:42" ht="11.4" x14ac:dyDescent="0.2">
      <c r="A305" s="4" t="str">
        <f t="shared" si="47"/>
        <v>2010230 (City of Edinburgh)</v>
      </c>
      <c r="B305" s="9">
        <f t="shared" si="37"/>
        <v>2010</v>
      </c>
      <c r="C305" s="25" t="str">
        <f t="shared" si="42"/>
        <v>230 (City of Edinburgh)</v>
      </c>
      <c r="D305" s="76">
        <v>1</v>
      </c>
      <c r="H305" s="3">
        <v>1916</v>
      </c>
      <c r="I305" s="3">
        <v>0</v>
      </c>
      <c r="J305" s="28">
        <v>1916</v>
      </c>
      <c r="K305" s="3">
        <v>174</v>
      </c>
      <c r="L305" s="3">
        <v>0</v>
      </c>
      <c r="M305" s="28">
        <v>174</v>
      </c>
      <c r="N305" s="3">
        <v>8933</v>
      </c>
      <c r="O305" s="3">
        <v>0</v>
      </c>
      <c r="P305" s="28">
        <v>8933</v>
      </c>
      <c r="Q305" s="3">
        <v>7654</v>
      </c>
      <c r="R305" s="3">
        <v>0</v>
      </c>
      <c r="S305" s="28">
        <v>7654</v>
      </c>
      <c r="T305" s="3">
        <v>25127</v>
      </c>
      <c r="U305" s="3">
        <v>0</v>
      </c>
      <c r="V305" s="28">
        <v>25127</v>
      </c>
      <c r="W305" s="3">
        <v>2</v>
      </c>
      <c r="X305" s="3">
        <v>0</v>
      </c>
      <c r="Y305" s="28">
        <v>2</v>
      </c>
      <c r="Z305" s="3">
        <v>2</v>
      </c>
      <c r="AA305" s="77" t="s">
        <v>43</v>
      </c>
      <c r="AB305" s="77" t="s">
        <v>101</v>
      </c>
      <c r="AC305" s="77" t="s">
        <v>179</v>
      </c>
      <c r="AD305" s="78" t="s">
        <v>43</v>
      </c>
      <c r="AE305" s="77">
        <v>0</v>
      </c>
      <c r="AF305" s="3" t="s">
        <v>292</v>
      </c>
      <c r="AG305" s="77"/>
      <c r="AH305" s="77"/>
      <c r="AI305" s="77"/>
      <c r="AJ305" s="35">
        <v>0</v>
      </c>
      <c r="AK305" s="48" t="str">
        <f t="shared" si="52"/>
        <v/>
      </c>
      <c r="AL305" s="48" t="str">
        <f t="shared" si="48"/>
        <v>CHR operated</v>
      </c>
      <c r="AM305" s="3">
        <f t="shared" si="49"/>
        <v>25938</v>
      </c>
      <c r="AN305" s="3">
        <f t="shared" si="50"/>
        <v>0</v>
      </c>
      <c r="AO305" s="3">
        <f t="shared" si="51"/>
        <v>25938</v>
      </c>
      <c r="AP305" s="3">
        <v>0</v>
      </c>
    </row>
    <row r="306" spans="1:42" ht="11.4" x14ac:dyDescent="0.2">
      <c r="A306" s="4" t="str">
        <f t="shared" si="47"/>
        <v>2010235 (Na h-Eileanan Siar)</v>
      </c>
      <c r="B306" s="9">
        <f t="shared" si="37"/>
        <v>2010</v>
      </c>
      <c r="C306" s="25" t="str">
        <f t="shared" si="42"/>
        <v>235 (Na h-Eileanan Siar)</v>
      </c>
      <c r="D306" s="76"/>
      <c r="H306" s="3">
        <v>0</v>
      </c>
      <c r="I306" s="3">
        <v>0</v>
      </c>
      <c r="J306" s="28">
        <v>0</v>
      </c>
      <c r="K306" s="3">
        <v>0</v>
      </c>
      <c r="L306" s="3">
        <v>0</v>
      </c>
      <c r="M306" s="28">
        <v>0</v>
      </c>
      <c r="N306" s="3">
        <v>0</v>
      </c>
      <c r="O306" s="3">
        <v>0</v>
      </c>
      <c r="P306" s="28">
        <v>0</v>
      </c>
      <c r="Q306" s="3">
        <v>0</v>
      </c>
      <c r="R306" s="3">
        <v>0</v>
      </c>
      <c r="S306" s="28">
        <v>0</v>
      </c>
      <c r="T306" s="3">
        <v>0</v>
      </c>
      <c r="U306" s="3">
        <v>0</v>
      </c>
      <c r="V306" s="28">
        <v>0</v>
      </c>
      <c r="W306" s="3">
        <v>0</v>
      </c>
      <c r="X306" s="3">
        <v>0</v>
      </c>
      <c r="Y306" s="28">
        <v>0</v>
      </c>
      <c r="Z306" s="3" t="s">
        <v>179</v>
      </c>
      <c r="AA306" s="77" t="s">
        <v>43</v>
      </c>
      <c r="AB306" s="77">
        <v>0</v>
      </c>
      <c r="AC306" s="77" t="s">
        <v>179</v>
      </c>
      <c r="AD306" s="78" t="s">
        <v>43</v>
      </c>
      <c r="AE306" s="77">
        <v>0</v>
      </c>
      <c r="AF306" s="3" t="s">
        <v>292</v>
      </c>
      <c r="AG306" s="77"/>
      <c r="AH306" s="77"/>
      <c r="AI306" s="77"/>
      <c r="AJ306" s="35">
        <v>0</v>
      </c>
      <c r="AK306" s="48" t="str">
        <f t="shared" si="52"/>
        <v/>
      </c>
      <c r="AL306" s="48" t="str">
        <f t="shared" si="48"/>
        <v>RSL only</v>
      </c>
      <c r="AM306" s="3">
        <f t="shared" si="49"/>
        <v>0</v>
      </c>
      <c r="AN306" s="3">
        <f t="shared" si="50"/>
        <v>0</v>
      </c>
      <c r="AO306" s="3">
        <f t="shared" si="51"/>
        <v>0</v>
      </c>
      <c r="AP306" s="3">
        <v>0</v>
      </c>
    </row>
    <row r="307" spans="1:42" ht="11.4" x14ac:dyDescent="0.2">
      <c r="A307" s="4" t="str">
        <f t="shared" si="47"/>
        <v>2010240 (Falkirk)</v>
      </c>
      <c r="B307" s="9">
        <f t="shared" si="37"/>
        <v>2010</v>
      </c>
      <c r="C307" s="25" t="str">
        <f t="shared" si="42"/>
        <v>240 (Falkirk)</v>
      </c>
      <c r="D307" s="76"/>
      <c r="H307" s="3">
        <v>1187</v>
      </c>
      <c r="J307" s="28">
        <v>1187</v>
      </c>
      <c r="K307" s="3">
        <v>91</v>
      </c>
      <c r="M307" s="28">
        <v>91</v>
      </c>
      <c r="N307" s="3">
        <v>2972</v>
      </c>
      <c r="P307" s="28">
        <v>2972</v>
      </c>
      <c r="Q307" s="3">
        <v>1810</v>
      </c>
      <c r="S307" s="28">
        <v>1810</v>
      </c>
      <c r="T307" s="3">
        <v>10722</v>
      </c>
      <c r="V307" s="28">
        <v>10722</v>
      </c>
      <c r="W307" s="3">
        <v>113</v>
      </c>
      <c r="Y307" s="28">
        <v>113</v>
      </c>
      <c r="Z307" s="3">
        <v>1</v>
      </c>
      <c r="AA307" s="79">
        <v>40148</v>
      </c>
      <c r="AB307" s="77" t="s">
        <v>101</v>
      </c>
      <c r="AC307" s="77">
        <v>1</v>
      </c>
      <c r="AD307" s="79">
        <v>40148</v>
      </c>
      <c r="AE307" s="77" t="s">
        <v>101</v>
      </c>
      <c r="AF307" s="3" t="s">
        <v>292</v>
      </c>
      <c r="AG307" s="77"/>
      <c r="AH307" s="77"/>
      <c r="AI307" s="77"/>
      <c r="AJ307" s="35" t="s">
        <v>214</v>
      </c>
      <c r="AK307" s="48">
        <f t="shared" si="52"/>
        <v>40148</v>
      </c>
      <c r="AL307" s="48" t="str">
        <f t="shared" si="48"/>
        <v>RSL only</v>
      </c>
      <c r="AM307" s="3">
        <f t="shared" si="49"/>
        <v>10838</v>
      </c>
      <c r="AN307" s="3">
        <f t="shared" si="50"/>
        <v>0</v>
      </c>
      <c r="AO307" s="3">
        <f t="shared" si="51"/>
        <v>10838</v>
      </c>
    </row>
    <row r="308" spans="1:42" ht="11.4" x14ac:dyDescent="0.2">
      <c r="A308" s="4" t="str">
        <f t="shared" si="47"/>
        <v>2010250 (Fife)</v>
      </c>
      <c r="B308" s="9">
        <f t="shared" si="37"/>
        <v>2010</v>
      </c>
      <c r="C308" s="25" t="str">
        <f t="shared" si="42"/>
        <v>250 (Fife)</v>
      </c>
      <c r="D308" s="76">
        <v>1</v>
      </c>
      <c r="H308" s="3">
        <v>1892</v>
      </c>
      <c r="I308" s="3">
        <v>660</v>
      </c>
      <c r="J308" s="28">
        <v>2552</v>
      </c>
      <c r="K308" s="3">
        <v>594</v>
      </c>
      <c r="L308" s="3">
        <v>87</v>
      </c>
      <c r="M308" s="28">
        <v>681</v>
      </c>
      <c r="N308" s="3">
        <v>5470</v>
      </c>
      <c r="O308" s="3">
        <v>1454</v>
      </c>
      <c r="P308" s="28">
        <v>6924</v>
      </c>
      <c r="Q308" s="3">
        <v>4698</v>
      </c>
      <c r="R308" s="3">
        <v>1267</v>
      </c>
      <c r="S308" s="28">
        <v>5965</v>
      </c>
      <c r="T308" s="3">
        <v>8531</v>
      </c>
      <c r="U308" s="3">
        <v>2783</v>
      </c>
      <c r="V308" s="28">
        <v>11314</v>
      </c>
      <c r="W308" s="3">
        <v>872</v>
      </c>
      <c r="X308" s="3">
        <v>388</v>
      </c>
      <c r="Y308" s="28">
        <v>1260</v>
      </c>
      <c r="Z308" s="3">
        <v>2</v>
      </c>
      <c r="AA308" s="77" t="s">
        <v>43</v>
      </c>
      <c r="AB308" s="77" t="s">
        <v>101</v>
      </c>
      <c r="AC308" s="3">
        <v>2</v>
      </c>
      <c r="AD308" s="78" t="s">
        <v>43</v>
      </c>
      <c r="AE308" s="77" t="s">
        <v>101</v>
      </c>
      <c r="AF308" s="3" t="s">
        <v>292</v>
      </c>
      <c r="AG308" s="77"/>
      <c r="AH308" s="77"/>
      <c r="AI308" s="77"/>
      <c r="AJ308" s="35">
        <v>0</v>
      </c>
      <c r="AK308" s="48" t="str">
        <f t="shared" si="52"/>
        <v>continuous</v>
      </c>
      <c r="AL308" s="48" t="str">
        <f t="shared" si="48"/>
        <v>CHR operated</v>
      </c>
      <c r="AM308" s="3">
        <f t="shared" si="49"/>
        <v>10245</v>
      </c>
      <c r="AN308" s="3">
        <f t="shared" si="50"/>
        <v>3343</v>
      </c>
      <c r="AO308" s="3">
        <f t="shared" si="51"/>
        <v>13588</v>
      </c>
      <c r="AP308" s="3">
        <v>0</v>
      </c>
    </row>
    <row r="309" spans="1:42" ht="11.4" x14ac:dyDescent="0.2">
      <c r="A309" s="4" t="str">
        <f t="shared" si="47"/>
        <v>2010260 (Glasgow City)</v>
      </c>
      <c r="B309" s="9">
        <f t="shared" si="37"/>
        <v>2010</v>
      </c>
      <c r="C309" s="25" t="str">
        <f t="shared" si="42"/>
        <v>260 (Glasgow City)</v>
      </c>
      <c r="D309" s="76"/>
      <c r="H309" s="3">
        <v>0</v>
      </c>
      <c r="I309" s="3">
        <v>0</v>
      </c>
      <c r="J309" s="28">
        <v>0</v>
      </c>
      <c r="K309" s="3">
        <v>0</v>
      </c>
      <c r="L309" s="3">
        <v>0</v>
      </c>
      <c r="M309" s="28">
        <v>0</v>
      </c>
      <c r="N309" s="3">
        <v>0</v>
      </c>
      <c r="O309" s="3">
        <v>0</v>
      </c>
      <c r="P309" s="28">
        <v>0</v>
      </c>
      <c r="Q309" s="3">
        <v>0</v>
      </c>
      <c r="R309" s="3">
        <v>0</v>
      </c>
      <c r="S309" s="28">
        <v>0</v>
      </c>
      <c r="T309" s="3">
        <v>0</v>
      </c>
      <c r="U309" s="3">
        <v>0</v>
      </c>
      <c r="V309" s="28">
        <v>0</v>
      </c>
      <c r="W309" s="3">
        <v>0</v>
      </c>
      <c r="X309" s="3">
        <v>0</v>
      </c>
      <c r="Y309" s="28">
        <v>0</v>
      </c>
      <c r="Z309" s="3" t="s">
        <v>179</v>
      </c>
      <c r="AA309" s="77" t="s">
        <v>43</v>
      </c>
      <c r="AB309" s="77">
        <v>0</v>
      </c>
      <c r="AC309" s="77" t="s">
        <v>179</v>
      </c>
      <c r="AD309" s="78" t="s">
        <v>43</v>
      </c>
      <c r="AE309" s="77">
        <v>0</v>
      </c>
      <c r="AF309" s="3" t="s">
        <v>292</v>
      </c>
      <c r="AG309" s="77"/>
      <c r="AH309" s="77"/>
      <c r="AI309" s="77"/>
      <c r="AJ309" s="35">
        <v>0</v>
      </c>
      <c r="AK309" s="48" t="str">
        <f t="shared" si="52"/>
        <v/>
      </c>
      <c r="AL309" s="48" t="str">
        <f t="shared" si="48"/>
        <v>RSL only</v>
      </c>
      <c r="AM309" s="3">
        <f t="shared" si="49"/>
        <v>0</v>
      </c>
      <c r="AN309" s="3">
        <f t="shared" si="50"/>
        <v>0</v>
      </c>
      <c r="AO309" s="3">
        <f t="shared" si="51"/>
        <v>0</v>
      </c>
      <c r="AP309" s="3">
        <v>0</v>
      </c>
    </row>
    <row r="310" spans="1:42" ht="11.4" x14ac:dyDescent="0.2">
      <c r="A310" s="4" t="str">
        <f t="shared" si="47"/>
        <v>2010270 (Highland)</v>
      </c>
      <c r="B310" s="9">
        <f t="shared" si="37"/>
        <v>2010</v>
      </c>
      <c r="C310" s="25" t="str">
        <f t="shared" si="42"/>
        <v>270 (Highland)</v>
      </c>
      <c r="D310" s="76">
        <v>1</v>
      </c>
      <c r="H310" s="3">
        <v>770</v>
      </c>
      <c r="I310" s="3">
        <v>212</v>
      </c>
      <c r="J310" s="28">
        <v>982</v>
      </c>
      <c r="K310" s="3">
        <v>12</v>
      </c>
      <c r="L310" s="3">
        <v>16</v>
      </c>
      <c r="M310" s="28">
        <v>28</v>
      </c>
      <c r="N310" s="3">
        <v>3523</v>
      </c>
      <c r="O310" s="3">
        <v>1016</v>
      </c>
      <c r="P310" s="28">
        <v>4539</v>
      </c>
      <c r="Q310" s="3">
        <v>1359</v>
      </c>
      <c r="R310" s="3">
        <v>291</v>
      </c>
      <c r="S310" s="28">
        <v>1650</v>
      </c>
      <c r="T310" s="3">
        <v>8892</v>
      </c>
      <c r="U310" s="3">
        <v>2521</v>
      </c>
      <c r="V310" s="28">
        <v>11413</v>
      </c>
      <c r="W310" s="3">
        <v>159</v>
      </c>
      <c r="X310" s="3">
        <v>21</v>
      </c>
      <c r="Y310" s="28">
        <v>180</v>
      </c>
      <c r="Z310" s="3">
        <v>2</v>
      </c>
      <c r="AA310" s="77" t="s">
        <v>43</v>
      </c>
      <c r="AB310" s="77">
        <v>0</v>
      </c>
      <c r="AC310" s="3">
        <v>2</v>
      </c>
      <c r="AD310" s="78" t="s">
        <v>43</v>
      </c>
      <c r="AE310" s="77">
        <v>0</v>
      </c>
      <c r="AF310" s="3" t="s">
        <v>292</v>
      </c>
      <c r="AG310" s="77"/>
      <c r="AH310" s="77"/>
      <c r="AI310" s="77"/>
      <c r="AJ310" s="35">
        <v>0</v>
      </c>
      <c r="AK310" s="48" t="str">
        <f t="shared" si="52"/>
        <v>continuous</v>
      </c>
      <c r="AL310" s="48" t="str">
        <f t="shared" si="48"/>
        <v>CHR operated</v>
      </c>
      <c r="AM310" s="3">
        <f t="shared" si="49"/>
        <v>7510</v>
      </c>
      <c r="AN310" s="3">
        <f t="shared" si="50"/>
        <v>2024</v>
      </c>
      <c r="AO310" s="3">
        <f t="shared" si="51"/>
        <v>9534</v>
      </c>
      <c r="AP310" s="3">
        <v>0</v>
      </c>
    </row>
    <row r="311" spans="1:42" ht="11.4" x14ac:dyDescent="0.2">
      <c r="A311" s="4" t="str">
        <f t="shared" si="47"/>
        <v>2010280 (Inverclyde)</v>
      </c>
      <c r="B311" s="9">
        <f t="shared" si="37"/>
        <v>2010</v>
      </c>
      <c r="C311" s="25" t="str">
        <f t="shared" si="42"/>
        <v>280 (Inverclyde)</v>
      </c>
      <c r="D311" s="76"/>
      <c r="J311" s="28"/>
      <c r="M311" s="28"/>
      <c r="P311" s="28"/>
      <c r="S311" s="28"/>
      <c r="V311" s="28"/>
      <c r="Y311" s="28"/>
      <c r="AA311" s="77"/>
      <c r="AB311" s="77"/>
      <c r="AC311" s="77"/>
      <c r="AD311" s="78"/>
      <c r="AE311" s="77"/>
      <c r="AF311" s="3" t="s">
        <v>292</v>
      </c>
      <c r="AG311" s="77"/>
      <c r="AH311" s="77"/>
      <c r="AI311" s="77"/>
      <c r="AJ311" s="35"/>
      <c r="AK311" s="48" t="str">
        <f t="shared" si="52"/>
        <v/>
      </c>
      <c r="AL311" s="48" t="str">
        <f t="shared" si="48"/>
        <v>RSL only</v>
      </c>
      <c r="AM311" s="3">
        <f t="shared" si="49"/>
        <v>0</v>
      </c>
      <c r="AN311" s="3">
        <f t="shared" si="50"/>
        <v>0</v>
      </c>
      <c r="AO311" s="3">
        <f t="shared" si="51"/>
        <v>0</v>
      </c>
    </row>
    <row r="312" spans="1:42" ht="11.4" x14ac:dyDescent="0.2">
      <c r="A312" s="4" t="str">
        <f t="shared" si="47"/>
        <v>2010290 (Midlothian)</v>
      </c>
      <c r="B312" s="9">
        <f t="shared" si="37"/>
        <v>2010</v>
      </c>
      <c r="C312" s="25" t="str">
        <f t="shared" si="42"/>
        <v>290 (Midlothian)</v>
      </c>
      <c r="D312" s="76">
        <v>0</v>
      </c>
      <c r="H312" s="3">
        <v>407</v>
      </c>
      <c r="I312" s="3">
        <v>182</v>
      </c>
      <c r="J312" s="28">
        <v>589</v>
      </c>
      <c r="K312" s="3">
        <v>59</v>
      </c>
      <c r="L312" s="3">
        <v>15</v>
      </c>
      <c r="M312" s="28">
        <v>74</v>
      </c>
      <c r="N312" s="3">
        <v>2127</v>
      </c>
      <c r="O312" s="3">
        <v>109</v>
      </c>
      <c r="P312" s="28">
        <v>2236</v>
      </c>
      <c r="Q312" s="3">
        <v>1348</v>
      </c>
      <c r="R312" s="3">
        <v>130</v>
      </c>
      <c r="S312" s="28">
        <v>1478</v>
      </c>
      <c r="T312" s="3">
        <v>3941</v>
      </c>
      <c r="U312" s="3">
        <v>436</v>
      </c>
      <c r="V312" s="28">
        <v>4377</v>
      </c>
      <c r="W312" s="3">
        <v>154</v>
      </c>
      <c r="X312" s="3">
        <v>10</v>
      </c>
      <c r="Y312" s="28">
        <v>164</v>
      </c>
      <c r="Z312" s="3" t="s">
        <v>179</v>
      </c>
      <c r="AA312" s="77" t="s">
        <v>43</v>
      </c>
      <c r="AB312" s="77">
        <v>0</v>
      </c>
      <c r="AC312" s="77" t="s">
        <v>179</v>
      </c>
      <c r="AD312" s="78" t="s">
        <v>43</v>
      </c>
      <c r="AE312" s="77">
        <v>0</v>
      </c>
      <c r="AF312" s="3" t="s">
        <v>292</v>
      </c>
      <c r="AG312" s="77"/>
      <c r="AH312" s="77"/>
      <c r="AI312" s="77"/>
      <c r="AJ312" s="35" t="s">
        <v>207</v>
      </c>
      <c r="AK312" s="48" t="str">
        <f t="shared" si="52"/>
        <v/>
      </c>
      <c r="AL312" s="48" t="str">
        <f t="shared" si="48"/>
        <v>-</v>
      </c>
      <c r="AM312" s="3">
        <f t="shared" si="49"/>
        <v>3628</v>
      </c>
      <c r="AN312" s="3">
        <f t="shared" si="50"/>
        <v>654</v>
      </c>
      <c r="AO312" s="3">
        <f t="shared" si="51"/>
        <v>4282</v>
      </c>
      <c r="AP312" s="3" t="s">
        <v>195</v>
      </c>
    </row>
    <row r="313" spans="1:42" ht="11.4" x14ac:dyDescent="0.2">
      <c r="A313" s="4" t="str">
        <f t="shared" si="47"/>
        <v>2010300 (Moray)</v>
      </c>
      <c r="B313" s="9">
        <f t="shared" si="37"/>
        <v>2010</v>
      </c>
      <c r="C313" s="25" t="str">
        <f t="shared" si="42"/>
        <v>300 (Moray)</v>
      </c>
      <c r="D313" s="76">
        <v>0</v>
      </c>
      <c r="H313" s="3">
        <v>245</v>
      </c>
      <c r="I313" s="3">
        <v>53</v>
      </c>
      <c r="J313" s="28">
        <v>298</v>
      </c>
      <c r="K313" s="3">
        <v>90</v>
      </c>
      <c r="L313" s="3">
        <v>14</v>
      </c>
      <c r="M313" s="28">
        <v>104</v>
      </c>
      <c r="N313" s="3">
        <v>1729</v>
      </c>
      <c r="O313" s="3">
        <v>295</v>
      </c>
      <c r="P313" s="28">
        <v>2024</v>
      </c>
      <c r="Q313" s="3">
        <v>1232</v>
      </c>
      <c r="R313" s="3">
        <v>265</v>
      </c>
      <c r="S313" s="28">
        <v>1497</v>
      </c>
      <c r="T313" s="3">
        <v>2510</v>
      </c>
      <c r="U313" s="3">
        <v>435</v>
      </c>
      <c r="V313" s="28">
        <v>2945</v>
      </c>
      <c r="W313" s="3">
        <v>83</v>
      </c>
      <c r="X313" s="3">
        <v>25</v>
      </c>
      <c r="Y313" s="28">
        <v>108</v>
      </c>
      <c r="Z313" s="3">
        <v>2</v>
      </c>
      <c r="AA313" s="77" t="s">
        <v>43</v>
      </c>
      <c r="AB313" s="77">
        <v>0</v>
      </c>
      <c r="AC313" s="3">
        <v>2</v>
      </c>
      <c r="AD313" s="78" t="s">
        <v>43</v>
      </c>
      <c r="AE313" s="77">
        <v>0</v>
      </c>
      <c r="AF313" s="3" t="s">
        <v>292</v>
      </c>
      <c r="AG313" s="77"/>
      <c r="AH313" s="77"/>
      <c r="AI313" s="77"/>
      <c r="AJ313" s="35">
        <v>0</v>
      </c>
      <c r="AK313" s="48" t="str">
        <f t="shared" si="52"/>
        <v>continuous</v>
      </c>
      <c r="AL313" s="48" t="str">
        <f t="shared" si="48"/>
        <v>-</v>
      </c>
      <c r="AM313" s="3">
        <f t="shared" si="49"/>
        <v>2348</v>
      </c>
      <c r="AN313" s="3">
        <f t="shared" si="50"/>
        <v>472</v>
      </c>
      <c r="AO313" s="3">
        <f t="shared" si="51"/>
        <v>2820</v>
      </c>
      <c r="AP313" s="3" t="s">
        <v>197</v>
      </c>
    </row>
    <row r="314" spans="1:42" ht="11.4" x14ac:dyDescent="0.2">
      <c r="A314" s="4" t="str">
        <f t="shared" si="47"/>
        <v>2010310 (North Ayrshire)</v>
      </c>
      <c r="B314" s="9">
        <f t="shared" si="37"/>
        <v>2010</v>
      </c>
      <c r="C314" s="25" t="str">
        <f t="shared" si="42"/>
        <v>310 (North Ayrshire)</v>
      </c>
      <c r="D314" s="76">
        <v>1</v>
      </c>
      <c r="H314" s="3">
        <v>938</v>
      </c>
      <c r="I314" s="3">
        <v>236</v>
      </c>
      <c r="J314" s="28">
        <v>1174</v>
      </c>
      <c r="K314" s="3">
        <v>0</v>
      </c>
      <c r="L314" s="3">
        <v>0</v>
      </c>
      <c r="M314" s="28">
        <v>48</v>
      </c>
      <c r="N314" s="3">
        <v>0</v>
      </c>
      <c r="O314" s="3">
        <v>0</v>
      </c>
      <c r="P314" s="28">
        <v>3741</v>
      </c>
      <c r="Q314" s="3">
        <v>0</v>
      </c>
      <c r="R314" s="3">
        <v>0</v>
      </c>
      <c r="S314" s="28">
        <v>1758</v>
      </c>
      <c r="T314" s="3">
        <v>0</v>
      </c>
      <c r="U314" s="3">
        <v>0</v>
      </c>
      <c r="V314" s="28">
        <v>6061</v>
      </c>
      <c r="W314" s="3">
        <v>0</v>
      </c>
      <c r="X314" s="3">
        <v>0</v>
      </c>
      <c r="Y314" s="28">
        <v>188</v>
      </c>
      <c r="Z314" s="3">
        <v>2</v>
      </c>
      <c r="AA314" s="77" t="s">
        <v>43</v>
      </c>
      <c r="AB314" s="77">
        <v>0</v>
      </c>
      <c r="AC314" s="3">
        <v>2</v>
      </c>
      <c r="AD314" s="78" t="s">
        <v>43</v>
      </c>
      <c r="AE314" s="77">
        <v>0</v>
      </c>
      <c r="AF314" s="3" t="s">
        <v>292</v>
      </c>
      <c r="AG314" s="77"/>
      <c r="AH314" s="77"/>
      <c r="AI314" s="77"/>
      <c r="AJ314" s="35" t="s">
        <v>208</v>
      </c>
      <c r="AK314" s="48" t="str">
        <f t="shared" si="52"/>
        <v>continuous</v>
      </c>
      <c r="AL314" s="48" t="str">
        <f t="shared" si="48"/>
        <v>CHR operated</v>
      </c>
      <c r="AM314" s="3">
        <f t="shared" si="49"/>
        <v>938</v>
      </c>
      <c r="AN314" s="3">
        <f t="shared" si="50"/>
        <v>236</v>
      </c>
      <c r="AO314" s="3">
        <f t="shared" si="51"/>
        <v>5300</v>
      </c>
      <c r="AP314" s="3">
        <v>0</v>
      </c>
    </row>
    <row r="315" spans="1:42" ht="11.4" x14ac:dyDescent="0.2">
      <c r="A315" s="4" t="str">
        <f t="shared" si="47"/>
        <v>2010320 (North Lanarkshire)</v>
      </c>
      <c r="B315" s="9">
        <f t="shared" si="37"/>
        <v>2010</v>
      </c>
      <c r="C315" s="25" t="str">
        <f t="shared" si="42"/>
        <v>320 (North Lanarkshire)</v>
      </c>
      <c r="D315" s="76">
        <v>1</v>
      </c>
      <c r="H315" s="3">
        <v>2557</v>
      </c>
      <c r="I315" s="3">
        <v>655</v>
      </c>
      <c r="J315" s="28">
        <v>3212</v>
      </c>
      <c r="K315" s="3">
        <v>0</v>
      </c>
      <c r="L315" s="3">
        <v>0</v>
      </c>
      <c r="M315" s="28">
        <v>0</v>
      </c>
      <c r="N315" s="3">
        <v>8723</v>
      </c>
      <c r="O315" s="3">
        <v>0</v>
      </c>
      <c r="P315" s="28">
        <v>8723</v>
      </c>
      <c r="Q315" s="3">
        <v>3244</v>
      </c>
      <c r="R315" s="3">
        <v>0</v>
      </c>
      <c r="S315" s="28">
        <v>3244</v>
      </c>
      <c r="T315" s="3">
        <v>17698</v>
      </c>
      <c r="U315" s="3">
        <v>0</v>
      </c>
      <c r="V315" s="28">
        <v>17698</v>
      </c>
      <c r="W315" s="3">
        <v>925</v>
      </c>
      <c r="X315" s="3">
        <v>0</v>
      </c>
      <c r="Y315" s="28">
        <v>925</v>
      </c>
      <c r="Z315" s="3">
        <v>2</v>
      </c>
      <c r="AA315" s="77" t="s">
        <v>43</v>
      </c>
      <c r="AB315" s="77">
        <v>0</v>
      </c>
      <c r="AC315" s="3">
        <v>2</v>
      </c>
      <c r="AD315" s="78" t="s">
        <v>43</v>
      </c>
      <c r="AE315" s="77">
        <v>0</v>
      </c>
      <c r="AF315" s="3" t="s">
        <v>292</v>
      </c>
      <c r="AG315" s="77"/>
      <c r="AH315" s="77"/>
      <c r="AI315" s="77"/>
      <c r="AJ315" s="35" t="s">
        <v>209</v>
      </c>
      <c r="AK315" s="48" t="str">
        <f t="shared" si="52"/>
        <v>continuous</v>
      </c>
      <c r="AL315" s="48" t="str">
        <f t="shared" si="48"/>
        <v>CHR operated</v>
      </c>
      <c r="AM315" s="3">
        <f t="shared" si="49"/>
        <v>14776</v>
      </c>
      <c r="AN315" s="3">
        <f t="shared" si="50"/>
        <v>655</v>
      </c>
      <c r="AO315" s="3">
        <f t="shared" si="51"/>
        <v>15431</v>
      </c>
      <c r="AP315" s="3">
        <v>0</v>
      </c>
    </row>
    <row r="316" spans="1:42" ht="11.4" x14ac:dyDescent="0.2">
      <c r="A316" s="4" t="str">
        <f t="shared" si="47"/>
        <v>2010330 (Orkney)</v>
      </c>
      <c r="B316" s="9">
        <f t="shared" si="37"/>
        <v>2010</v>
      </c>
      <c r="C316" s="25" t="str">
        <f t="shared" si="42"/>
        <v>330 (Orkney)</v>
      </c>
      <c r="D316" s="76">
        <v>1</v>
      </c>
      <c r="H316" s="3">
        <v>56</v>
      </c>
      <c r="I316" s="3">
        <v>0</v>
      </c>
      <c r="J316" s="28">
        <v>56</v>
      </c>
      <c r="K316" s="3">
        <v>71</v>
      </c>
      <c r="L316" s="3">
        <v>0</v>
      </c>
      <c r="M316" s="28">
        <v>71</v>
      </c>
      <c r="N316" s="3">
        <v>447</v>
      </c>
      <c r="O316" s="3">
        <v>0</v>
      </c>
      <c r="P316" s="28">
        <v>447</v>
      </c>
      <c r="Q316" s="3">
        <v>216</v>
      </c>
      <c r="R316" s="3">
        <v>0</v>
      </c>
      <c r="S316" s="28">
        <v>216</v>
      </c>
      <c r="T316" s="3">
        <v>664</v>
      </c>
      <c r="U316" s="3">
        <v>0</v>
      </c>
      <c r="V316" s="28">
        <v>664</v>
      </c>
      <c r="W316" s="3">
        <v>11</v>
      </c>
      <c r="X316" s="3">
        <v>0</v>
      </c>
      <c r="Y316" s="28">
        <v>11</v>
      </c>
      <c r="Z316" s="3">
        <v>2</v>
      </c>
      <c r="AA316" s="77" t="s">
        <v>43</v>
      </c>
      <c r="AB316" s="77">
        <v>0</v>
      </c>
      <c r="AC316" s="77" t="s">
        <v>179</v>
      </c>
      <c r="AD316" s="78" t="s">
        <v>43</v>
      </c>
      <c r="AE316" s="77">
        <v>0</v>
      </c>
      <c r="AF316" s="3" t="s">
        <v>292</v>
      </c>
      <c r="AG316" s="77"/>
      <c r="AH316" s="77"/>
      <c r="AI316" s="77"/>
      <c r="AJ316" s="35">
        <v>0</v>
      </c>
      <c r="AK316" s="48" t="str">
        <f t="shared" si="52"/>
        <v/>
      </c>
      <c r="AL316" s="48" t="str">
        <f t="shared" si="48"/>
        <v>CHR operated</v>
      </c>
      <c r="AM316" s="3">
        <f t="shared" si="49"/>
        <v>560</v>
      </c>
      <c r="AN316" s="3">
        <f t="shared" si="50"/>
        <v>0</v>
      </c>
      <c r="AO316" s="3">
        <f t="shared" si="51"/>
        <v>560</v>
      </c>
      <c r="AP316" s="3">
        <v>0</v>
      </c>
    </row>
    <row r="317" spans="1:42" ht="11.4" x14ac:dyDescent="0.2">
      <c r="A317" s="4" t="str">
        <f t="shared" si="47"/>
        <v>2010340 (Perth &amp; Kinross)</v>
      </c>
      <c r="B317" s="9">
        <f t="shared" si="37"/>
        <v>2010</v>
      </c>
      <c r="C317" s="25" t="str">
        <f t="shared" si="42"/>
        <v>340 (Perth &amp; Kinross)</v>
      </c>
      <c r="D317" s="76">
        <v>1</v>
      </c>
      <c r="H317" s="3">
        <v>452</v>
      </c>
      <c r="I317" s="3">
        <v>85</v>
      </c>
      <c r="J317" s="28">
        <v>537</v>
      </c>
      <c r="K317" s="3">
        <v>204</v>
      </c>
      <c r="L317" s="3">
        <v>31</v>
      </c>
      <c r="M317" s="28">
        <v>235</v>
      </c>
      <c r="N317" s="3">
        <v>2365</v>
      </c>
      <c r="O317" s="3">
        <v>293</v>
      </c>
      <c r="P317" s="28">
        <v>2658</v>
      </c>
      <c r="Q317" s="3">
        <v>1866</v>
      </c>
      <c r="R317" s="3">
        <v>219</v>
      </c>
      <c r="S317" s="28">
        <v>2085</v>
      </c>
      <c r="T317" s="3">
        <v>4073</v>
      </c>
      <c r="U317" s="3">
        <v>831</v>
      </c>
      <c r="V317" s="28">
        <v>4904</v>
      </c>
      <c r="W317" s="3">
        <v>283</v>
      </c>
      <c r="X317" s="3">
        <v>81</v>
      </c>
      <c r="Y317" s="28">
        <v>364</v>
      </c>
      <c r="Z317" s="3">
        <v>2</v>
      </c>
      <c r="AA317" s="77" t="s">
        <v>43</v>
      </c>
      <c r="AB317" s="77" t="s">
        <v>167</v>
      </c>
      <c r="AC317" s="3">
        <v>2</v>
      </c>
      <c r="AD317" s="78" t="s">
        <v>43</v>
      </c>
      <c r="AE317" s="77" t="s">
        <v>167</v>
      </c>
      <c r="AF317" s="3" t="s">
        <v>292</v>
      </c>
      <c r="AG317" s="77"/>
      <c r="AH317" s="77"/>
      <c r="AI317" s="77"/>
      <c r="AJ317" s="35">
        <v>0</v>
      </c>
      <c r="AK317" s="48" t="str">
        <f t="shared" si="52"/>
        <v>continuous</v>
      </c>
      <c r="AL317" s="48" t="str">
        <f t="shared" si="48"/>
        <v>CHR operated</v>
      </c>
      <c r="AM317" s="3">
        <f t="shared" si="49"/>
        <v>4230</v>
      </c>
      <c r="AN317" s="3">
        <f t="shared" si="50"/>
        <v>873</v>
      </c>
      <c r="AO317" s="3">
        <f t="shared" si="51"/>
        <v>5103</v>
      </c>
      <c r="AP317" s="3">
        <v>0</v>
      </c>
    </row>
    <row r="318" spans="1:42" ht="11.4" x14ac:dyDescent="0.2">
      <c r="A318" s="4" t="str">
        <f t="shared" si="47"/>
        <v>2010350 (Renfrewshire)</v>
      </c>
      <c r="B318" s="9">
        <f t="shared" si="37"/>
        <v>2010</v>
      </c>
      <c r="C318" s="25" t="str">
        <f t="shared" si="42"/>
        <v>350 (Renfrewshire)</v>
      </c>
      <c r="D318" s="76">
        <v>0</v>
      </c>
      <c r="H318" s="3">
        <v>1013</v>
      </c>
      <c r="I318" s="3">
        <v>222</v>
      </c>
      <c r="J318" s="28">
        <v>1235</v>
      </c>
      <c r="K318" s="3">
        <v>107</v>
      </c>
      <c r="L318" s="3">
        <v>0</v>
      </c>
      <c r="M318" s="28">
        <v>107</v>
      </c>
      <c r="N318" s="3">
        <v>5834</v>
      </c>
      <c r="O318" s="3">
        <v>0</v>
      </c>
      <c r="P318" s="28">
        <v>5834</v>
      </c>
      <c r="Q318" s="3">
        <v>4849</v>
      </c>
      <c r="R318" s="3">
        <v>0</v>
      </c>
      <c r="S318" s="28">
        <v>4849</v>
      </c>
      <c r="T318" s="3">
        <v>6960</v>
      </c>
      <c r="U318" s="3">
        <v>1963</v>
      </c>
      <c r="V318" s="28">
        <v>8923</v>
      </c>
      <c r="W318" s="3">
        <v>63</v>
      </c>
      <c r="X318" s="3">
        <v>137</v>
      </c>
      <c r="Y318" s="28">
        <v>200</v>
      </c>
      <c r="Z318" s="3">
        <v>2</v>
      </c>
      <c r="AA318" s="77" t="s">
        <v>210</v>
      </c>
      <c r="AB318" s="77">
        <v>0</v>
      </c>
      <c r="AC318" s="3">
        <v>2</v>
      </c>
      <c r="AD318" s="78" t="s">
        <v>210</v>
      </c>
      <c r="AE318" s="77">
        <v>0</v>
      </c>
      <c r="AF318" s="3" t="s">
        <v>292</v>
      </c>
      <c r="AG318" s="77"/>
      <c r="AH318" s="77"/>
      <c r="AI318" s="77"/>
      <c r="AJ318" s="35">
        <v>0</v>
      </c>
      <c r="AK318" s="48" t="str">
        <f t="shared" si="52"/>
        <v>continuous</v>
      </c>
      <c r="AL318" s="48" t="str">
        <f t="shared" si="48"/>
        <v>-</v>
      </c>
      <c r="AM318" s="3">
        <f t="shared" si="49"/>
        <v>7095</v>
      </c>
      <c r="AN318" s="3">
        <f t="shared" si="50"/>
        <v>2185</v>
      </c>
      <c r="AO318" s="3">
        <f t="shared" si="51"/>
        <v>9280</v>
      </c>
      <c r="AP318" s="3" t="s">
        <v>198</v>
      </c>
    </row>
    <row r="319" spans="1:42" ht="11.4" x14ac:dyDescent="0.2">
      <c r="A319" s="4" t="str">
        <f t="shared" si="47"/>
        <v>2010355 (Scottish Borders)</v>
      </c>
      <c r="B319" s="9">
        <f t="shared" si="37"/>
        <v>2010</v>
      </c>
      <c r="C319" s="25" t="str">
        <f t="shared" si="42"/>
        <v>355 (Scottish Borders)</v>
      </c>
      <c r="D319" s="76"/>
      <c r="H319" s="3">
        <v>0</v>
      </c>
      <c r="I319" s="3">
        <v>0</v>
      </c>
      <c r="J319" s="28">
        <v>0</v>
      </c>
      <c r="K319" s="3">
        <v>0</v>
      </c>
      <c r="L319" s="3">
        <v>0</v>
      </c>
      <c r="M319" s="28">
        <v>0</v>
      </c>
      <c r="N319" s="3">
        <v>0</v>
      </c>
      <c r="O319" s="3">
        <v>0</v>
      </c>
      <c r="P319" s="28">
        <v>0</v>
      </c>
      <c r="Q319" s="3">
        <v>0</v>
      </c>
      <c r="R319" s="3">
        <v>0</v>
      </c>
      <c r="S319" s="28">
        <v>0</v>
      </c>
      <c r="T319" s="3">
        <v>0</v>
      </c>
      <c r="U319" s="3">
        <v>0</v>
      </c>
      <c r="V319" s="28">
        <v>0</v>
      </c>
      <c r="W319" s="3">
        <v>0</v>
      </c>
      <c r="X319" s="3">
        <v>0</v>
      </c>
      <c r="Y319" s="28">
        <v>0</v>
      </c>
      <c r="Z319" s="3" t="s">
        <v>179</v>
      </c>
      <c r="AA319" s="77" t="s">
        <v>43</v>
      </c>
      <c r="AB319" s="77">
        <v>0</v>
      </c>
      <c r="AC319" s="77" t="s">
        <v>179</v>
      </c>
      <c r="AD319" s="78" t="s">
        <v>43</v>
      </c>
      <c r="AE319" s="77">
        <v>0</v>
      </c>
      <c r="AF319" s="3" t="s">
        <v>292</v>
      </c>
      <c r="AG319" s="77"/>
      <c r="AH319" s="77"/>
      <c r="AI319" s="77"/>
      <c r="AJ319" s="35">
        <v>0</v>
      </c>
      <c r="AK319" s="48" t="str">
        <f t="shared" si="52"/>
        <v/>
      </c>
      <c r="AL319" s="48" t="str">
        <f t="shared" si="48"/>
        <v>RSL only</v>
      </c>
      <c r="AM319" s="3">
        <f t="shared" si="49"/>
        <v>0</v>
      </c>
      <c r="AN319" s="3">
        <f t="shared" si="50"/>
        <v>0</v>
      </c>
      <c r="AO319" s="3">
        <f t="shared" si="51"/>
        <v>0</v>
      </c>
      <c r="AP319" s="3">
        <v>0</v>
      </c>
    </row>
    <row r="320" spans="1:42" ht="11.4" x14ac:dyDescent="0.2">
      <c r="A320" s="4" t="str">
        <f t="shared" si="47"/>
        <v>2010360 (Shetland)</v>
      </c>
      <c r="B320" s="9">
        <f t="shared" si="37"/>
        <v>2010</v>
      </c>
      <c r="C320" s="25" t="str">
        <f t="shared" si="42"/>
        <v>360 (Shetland)</v>
      </c>
      <c r="D320" s="76">
        <v>1</v>
      </c>
      <c r="H320" s="3">
        <v>93</v>
      </c>
      <c r="I320" s="3">
        <v>39</v>
      </c>
      <c r="J320" s="28">
        <v>132</v>
      </c>
      <c r="K320" s="3">
        <v>35</v>
      </c>
      <c r="L320" s="3">
        <v>0</v>
      </c>
      <c r="M320" s="28">
        <v>35</v>
      </c>
      <c r="N320" s="3">
        <v>491</v>
      </c>
      <c r="O320" s="3">
        <v>147</v>
      </c>
      <c r="P320" s="28">
        <v>638</v>
      </c>
      <c r="Q320" s="3">
        <v>153</v>
      </c>
      <c r="R320" s="3">
        <v>49</v>
      </c>
      <c r="S320" s="28">
        <v>202</v>
      </c>
      <c r="T320" s="3">
        <v>569</v>
      </c>
      <c r="U320" s="3">
        <v>208</v>
      </c>
      <c r="V320" s="28">
        <v>777</v>
      </c>
      <c r="W320" s="3">
        <v>79</v>
      </c>
      <c r="X320" s="3">
        <v>18</v>
      </c>
      <c r="Y320" s="28">
        <v>97</v>
      </c>
      <c r="Z320" s="3">
        <v>2</v>
      </c>
      <c r="AA320" s="77" t="s">
        <v>43</v>
      </c>
      <c r="AB320" s="77">
        <v>0</v>
      </c>
      <c r="AC320" s="3">
        <v>2</v>
      </c>
      <c r="AD320" s="78" t="s">
        <v>43</v>
      </c>
      <c r="AE320" s="77">
        <v>0</v>
      </c>
      <c r="AF320" s="3" t="s">
        <v>292</v>
      </c>
      <c r="AG320" s="77"/>
      <c r="AH320" s="77"/>
      <c r="AI320" s="77"/>
      <c r="AJ320" s="35" t="s">
        <v>43</v>
      </c>
      <c r="AK320" s="48" t="str">
        <f t="shared" si="52"/>
        <v>continuous</v>
      </c>
      <c r="AL320" s="48" t="str">
        <f t="shared" si="48"/>
        <v>CHR operated</v>
      </c>
      <c r="AM320" s="3">
        <f t="shared" si="49"/>
        <v>359</v>
      </c>
      <c r="AN320" s="3">
        <f t="shared" si="50"/>
        <v>149</v>
      </c>
      <c r="AO320" s="3">
        <f t="shared" si="51"/>
        <v>508</v>
      </c>
      <c r="AP320" s="3">
        <v>0</v>
      </c>
    </row>
    <row r="321" spans="1:42" ht="11.4" x14ac:dyDescent="0.2">
      <c r="A321" s="4" t="str">
        <f t="shared" si="47"/>
        <v>2010370 (South Ayrshire)</v>
      </c>
      <c r="B321" s="9">
        <f t="shared" si="37"/>
        <v>2010</v>
      </c>
      <c r="C321" s="25" t="str">
        <f t="shared" si="42"/>
        <v>370 (South Ayrshire)</v>
      </c>
      <c r="D321" s="76">
        <v>0</v>
      </c>
      <c r="H321" s="3">
        <v>351</v>
      </c>
      <c r="I321" s="3">
        <v>125</v>
      </c>
      <c r="J321" s="28">
        <v>476</v>
      </c>
      <c r="K321" s="3">
        <v>17</v>
      </c>
      <c r="L321" s="3">
        <v>0</v>
      </c>
      <c r="M321" s="28">
        <v>17</v>
      </c>
      <c r="N321" s="3">
        <v>1920</v>
      </c>
      <c r="O321" s="3">
        <v>370</v>
      </c>
      <c r="P321" s="28">
        <v>2290</v>
      </c>
      <c r="Q321" s="3">
        <v>1517</v>
      </c>
      <c r="R321" s="3">
        <v>319</v>
      </c>
      <c r="S321" s="28">
        <v>1836</v>
      </c>
      <c r="T321" s="3">
        <v>3846</v>
      </c>
      <c r="U321" s="3">
        <v>910</v>
      </c>
      <c r="V321" s="28">
        <v>4756</v>
      </c>
      <c r="W321" s="3">
        <v>364</v>
      </c>
      <c r="X321" s="3">
        <v>87</v>
      </c>
      <c r="Y321" s="28">
        <v>451</v>
      </c>
      <c r="Z321" s="3">
        <v>2</v>
      </c>
      <c r="AA321" s="77" t="s">
        <v>43</v>
      </c>
      <c r="AB321" s="77">
        <v>0</v>
      </c>
      <c r="AC321" s="3">
        <v>2</v>
      </c>
      <c r="AD321" s="78" t="s">
        <v>43</v>
      </c>
      <c r="AE321" s="77">
        <v>0</v>
      </c>
      <c r="AF321" s="3" t="s">
        <v>292</v>
      </c>
      <c r="AG321" s="77"/>
      <c r="AH321" s="77"/>
      <c r="AI321" s="77"/>
      <c r="AJ321" s="35">
        <v>0</v>
      </c>
      <c r="AK321" s="48" t="str">
        <f t="shared" si="52"/>
        <v>continuous</v>
      </c>
      <c r="AL321" s="48" t="str">
        <f t="shared" si="48"/>
        <v>-</v>
      </c>
      <c r="AM321" s="3">
        <f t="shared" si="49"/>
        <v>3811</v>
      </c>
      <c r="AN321" s="3">
        <f t="shared" si="50"/>
        <v>984</v>
      </c>
      <c r="AO321" s="3">
        <f t="shared" si="51"/>
        <v>4795</v>
      </c>
      <c r="AP321" s="3" t="s">
        <v>198</v>
      </c>
    </row>
    <row r="322" spans="1:42" ht="11.4" x14ac:dyDescent="0.2">
      <c r="A322" s="4" t="str">
        <f t="shared" si="47"/>
        <v>2010380 (South Lanarkshire)</v>
      </c>
      <c r="B322" s="9">
        <f t="shared" si="37"/>
        <v>2010</v>
      </c>
      <c r="C322" s="25" t="str">
        <f t="shared" si="42"/>
        <v>380 (South Lanarkshire)</v>
      </c>
      <c r="D322" s="76">
        <v>1</v>
      </c>
      <c r="H322" s="3">
        <v>1718</v>
      </c>
      <c r="I322" s="3">
        <v>296</v>
      </c>
      <c r="J322" s="28">
        <v>2014</v>
      </c>
      <c r="K322" s="3">
        <v>77</v>
      </c>
      <c r="L322" s="3">
        <v>21</v>
      </c>
      <c r="M322" s="28">
        <v>98</v>
      </c>
      <c r="N322" s="3">
        <v>5492</v>
      </c>
      <c r="O322" s="3">
        <v>1191</v>
      </c>
      <c r="P322" s="28">
        <v>6683</v>
      </c>
      <c r="Q322" s="3">
        <v>3626</v>
      </c>
      <c r="R322" s="3">
        <v>715</v>
      </c>
      <c r="S322" s="28">
        <v>4341</v>
      </c>
      <c r="T322" s="3">
        <v>16925</v>
      </c>
      <c r="U322" s="3">
        <v>3602</v>
      </c>
      <c r="V322" s="28">
        <v>20527</v>
      </c>
      <c r="W322" s="3">
        <v>358</v>
      </c>
      <c r="X322" s="3">
        <v>153</v>
      </c>
      <c r="Y322" s="28">
        <v>511</v>
      </c>
      <c r="Z322" s="3">
        <v>2</v>
      </c>
      <c r="AA322" s="77" t="s">
        <v>43</v>
      </c>
      <c r="AB322" s="77">
        <v>0</v>
      </c>
      <c r="AC322" s="3">
        <v>2</v>
      </c>
      <c r="AD322" s="78" t="s">
        <v>43</v>
      </c>
      <c r="AE322" s="77">
        <v>0</v>
      </c>
      <c r="AF322" s="3" t="s">
        <v>292</v>
      </c>
      <c r="AG322" s="77"/>
      <c r="AH322" s="77"/>
      <c r="AI322" s="77"/>
      <c r="AJ322" s="35" t="s">
        <v>211</v>
      </c>
      <c r="AK322" s="48" t="str">
        <f t="shared" si="52"/>
        <v>continuous</v>
      </c>
      <c r="AL322" s="48" t="str">
        <f t="shared" si="48"/>
        <v>CHR operated</v>
      </c>
      <c r="AM322" s="3">
        <f t="shared" si="49"/>
        <v>16854</v>
      </c>
      <c r="AN322" s="3">
        <f t="shared" si="50"/>
        <v>3443</v>
      </c>
      <c r="AO322" s="3">
        <f t="shared" si="51"/>
        <v>20297</v>
      </c>
      <c r="AP322" s="3">
        <v>0</v>
      </c>
    </row>
    <row r="323" spans="1:42" ht="11.4" x14ac:dyDescent="0.2">
      <c r="A323" s="4" t="str">
        <f t="shared" si="47"/>
        <v>2010390 (Stirling)</v>
      </c>
      <c r="B323" s="9">
        <f t="shared" si="37"/>
        <v>2010</v>
      </c>
      <c r="C323" s="25" t="str">
        <f t="shared" si="42"/>
        <v>390 (Stirling)</v>
      </c>
      <c r="D323" s="76">
        <v>0</v>
      </c>
      <c r="H323" s="3">
        <v>83</v>
      </c>
      <c r="I323" s="3">
        <v>60</v>
      </c>
      <c r="J323" s="28">
        <v>143</v>
      </c>
      <c r="K323" s="3">
        <v>19</v>
      </c>
      <c r="L323" s="3">
        <v>23</v>
      </c>
      <c r="M323" s="28">
        <v>42</v>
      </c>
      <c r="N323" s="3">
        <v>922</v>
      </c>
      <c r="O323" s="3">
        <v>209</v>
      </c>
      <c r="P323" s="28">
        <v>1131</v>
      </c>
      <c r="Q323" s="3">
        <v>358</v>
      </c>
      <c r="R323" s="3">
        <v>53</v>
      </c>
      <c r="S323" s="28">
        <v>411</v>
      </c>
      <c r="T323" s="3">
        <v>3458</v>
      </c>
      <c r="U323" s="3">
        <v>875</v>
      </c>
      <c r="V323" s="28">
        <v>4333</v>
      </c>
      <c r="W323" s="3">
        <v>338</v>
      </c>
      <c r="X323" s="3">
        <v>87</v>
      </c>
      <c r="Y323" s="28">
        <v>425</v>
      </c>
      <c r="Z323" s="3">
        <v>2</v>
      </c>
      <c r="AA323" s="77" t="s">
        <v>43</v>
      </c>
      <c r="AB323" s="77">
        <v>0</v>
      </c>
      <c r="AC323" s="3">
        <v>2</v>
      </c>
      <c r="AD323" s="78" t="s">
        <v>43</v>
      </c>
      <c r="AE323" s="77">
        <v>0</v>
      </c>
      <c r="AF323" s="3" t="s">
        <v>292</v>
      </c>
      <c r="AG323" s="77"/>
      <c r="AH323" s="77"/>
      <c r="AI323" s="77"/>
      <c r="AJ323" s="35">
        <v>0</v>
      </c>
      <c r="AK323" s="48" t="str">
        <f t="shared" si="52"/>
        <v>continuous</v>
      </c>
      <c r="AL323" s="48" t="str">
        <f t="shared" si="48"/>
        <v>-</v>
      </c>
      <c r="AM323" s="3">
        <f t="shared" si="49"/>
        <v>2996</v>
      </c>
      <c r="AN323" s="3">
        <f t="shared" si="50"/>
        <v>802</v>
      </c>
      <c r="AO323" s="3">
        <f t="shared" si="51"/>
        <v>3798</v>
      </c>
      <c r="AP323" s="3" t="s">
        <v>198</v>
      </c>
    </row>
    <row r="324" spans="1:42" ht="11.4" x14ac:dyDescent="0.2">
      <c r="A324" s="4" t="str">
        <f t="shared" si="47"/>
        <v>2010395 (West Dunbartonshire)</v>
      </c>
      <c r="B324" s="9">
        <f t="shared" si="37"/>
        <v>2010</v>
      </c>
      <c r="C324" s="25" t="str">
        <f t="shared" si="42"/>
        <v>395 (West Dunbartonshire)</v>
      </c>
      <c r="D324" s="76">
        <v>0</v>
      </c>
      <c r="H324" s="3">
        <v>281</v>
      </c>
      <c r="I324" s="3">
        <v>181</v>
      </c>
      <c r="J324" s="28">
        <v>462</v>
      </c>
      <c r="K324" s="3">
        <v>12</v>
      </c>
      <c r="L324" s="3">
        <v>41</v>
      </c>
      <c r="M324" s="28">
        <v>53</v>
      </c>
      <c r="N324" s="3">
        <v>2335</v>
      </c>
      <c r="O324" s="3">
        <v>597</v>
      </c>
      <c r="P324" s="28">
        <v>2932</v>
      </c>
      <c r="Q324" s="3">
        <v>3466</v>
      </c>
      <c r="R324" s="3">
        <v>696</v>
      </c>
      <c r="S324" s="28">
        <v>4162</v>
      </c>
      <c r="T324" s="3">
        <v>5994</v>
      </c>
      <c r="U324" s="3">
        <v>1839</v>
      </c>
      <c r="V324" s="28">
        <v>7833</v>
      </c>
      <c r="W324" s="3">
        <v>128</v>
      </c>
      <c r="X324" s="3">
        <v>77</v>
      </c>
      <c r="Y324" s="28">
        <v>205</v>
      </c>
      <c r="Z324" s="3">
        <v>2</v>
      </c>
      <c r="AA324" s="77" t="s">
        <v>212</v>
      </c>
      <c r="AB324" s="77" t="s">
        <v>167</v>
      </c>
      <c r="AC324" s="3">
        <v>2</v>
      </c>
      <c r="AD324" s="78" t="s">
        <v>212</v>
      </c>
      <c r="AE324" s="77" t="s">
        <v>167</v>
      </c>
      <c r="AF324" s="3" t="s">
        <v>292</v>
      </c>
      <c r="AG324" s="77"/>
      <c r="AH324" s="77"/>
      <c r="AI324" s="77"/>
      <c r="AJ324" s="35">
        <v>0</v>
      </c>
      <c r="AK324" s="48" t="str">
        <f t="shared" si="52"/>
        <v>continuous</v>
      </c>
      <c r="AL324" s="48" t="str">
        <f t="shared" si="48"/>
        <v>-</v>
      </c>
      <c r="AM324" s="3">
        <f t="shared" si="49"/>
        <v>7418</v>
      </c>
      <c r="AN324" s="3">
        <f t="shared" si="50"/>
        <v>2160</v>
      </c>
      <c r="AO324" s="3">
        <f t="shared" si="51"/>
        <v>9578</v>
      </c>
      <c r="AP324" s="3" t="s">
        <v>198</v>
      </c>
    </row>
    <row r="325" spans="1:42" ht="11.4" x14ac:dyDescent="0.2">
      <c r="A325" s="4" t="str">
        <f t="shared" si="47"/>
        <v>2010400 (West Lothian)</v>
      </c>
      <c r="B325" s="9">
        <f t="shared" si="37"/>
        <v>2010</v>
      </c>
      <c r="C325" s="25" t="str">
        <f t="shared" si="42"/>
        <v>400 (West Lothian)</v>
      </c>
      <c r="D325" s="76">
        <v>1</v>
      </c>
      <c r="H325" s="3">
        <v>795</v>
      </c>
      <c r="I325" s="3">
        <v>159</v>
      </c>
      <c r="J325" s="28">
        <v>954</v>
      </c>
      <c r="K325" s="3">
        <v>308</v>
      </c>
      <c r="L325" s="3">
        <v>65</v>
      </c>
      <c r="M325" s="28">
        <v>373</v>
      </c>
      <c r="N325" s="3">
        <v>3354</v>
      </c>
      <c r="O325" s="3">
        <v>503</v>
      </c>
      <c r="P325" s="28">
        <v>3857</v>
      </c>
      <c r="Q325" s="3">
        <v>3590</v>
      </c>
      <c r="R325" s="3">
        <v>373</v>
      </c>
      <c r="S325" s="28">
        <v>3963</v>
      </c>
      <c r="T325" s="3">
        <v>7649</v>
      </c>
      <c r="U325" s="3">
        <v>1210</v>
      </c>
      <c r="V325" s="28">
        <v>8859</v>
      </c>
      <c r="W325" s="3">
        <v>0</v>
      </c>
      <c r="X325" s="3">
        <v>0</v>
      </c>
      <c r="Y325" s="28">
        <v>0</v>
      </c>
      <c r="Z325" s="3">
        <v>2</v>
      </c>
      <c r="AA325" s="77" t="s">
        <v>43</v>
      </c>
      <c r="AB325" s="77">
        <v>0</v>
      </c>
      <c r="AC325" s="3">
        <v>2</v>
      </c>
      <c r="AD325" s="78" t="s">
        <v>43</v>
      </c>
      <c r="AE325" s="77">
        <v>0</v>
      </c>
      <c r="AF325" s="3" t="s">
        <v>292</v>
      </c>
      <c r="AG325" s="77"/>
      <c r="AH325" s="77"/>
      <c r="AI325" s="77"/>
      <c r="AJ325" s="35">
        <v>0</v>
      </c>
      <c r="AK325" s="48" t="str">
        <f t="shared" si="52"/>
        <v>continuous</v>
      </c>
      <c r="AL325" s="48" t="str">
        <f t="shared" si="48"/>
        <v>CHR operated</v>
      </c>
      <c r="AM325" s="3">
        <f t="shared" si="49"/>
        <v>8988</v>
      </c>
      <c r="AN325" s="3">
        <f t="shared" si="50"/>
        <v>1304</v>
      </c>
      <c r="AO325" s="3">
        <f t="shared" si="51"/>
        <v>10292</v>
      </c>
      <c r="AP325" s="3">
        <v>0</v>
      </c>
    </row>
    <row r="326" spans="1:42" ht="11.4" x14ac:dyDescent="0.2">
      <c r="A326" s="4" t="str">
        <f t="shared" ref="A326:A389" si="53">B326&amp;C326</f>
        <v>2011100 (Aberdeen City)</v>
      </c>
      <c r="B326" s="9">
        <f>B294+1</f>
        <v>2011</v>
      </c>
      <c r="C326" s="25" t="str">
        <f t="shared" si="42"/>
        <v>100 (Aberdeen City)</v>
      </c>
      <c r="D326" s="76">
        <v>0</v>
      </c>
      <c r="H326" s="3">
        <v>1214</v>
      </c>
      <c r="I326" s="3">
        <v>376</v>
      </c>
      <c r="J326" s="28">
        <v>1590</v>
      </c>
      <c r="K326" s="3">
        <v>158</v>
      </c>
      <c r="L326" s="3">
        <v>0</v>
      </c>
      <c r="M326" s="28">
        <v>158</v>
      </c>
      <c r="N326" s="3">
        <v>5316</v>
      </c>
      <c r="O326" s="3">
        <v>1405</v>
      </c>
      <c r="P326" s="28">
        <v>6721</v>
      </c>
      <c r="Q326" s="83">
        <v>3980</v>
      </c>
      <c r="R326" s="83">
        <v>1008</v>
      </c>
      <c r="S326" s="82">
        <v>4988</v>
      </c>
      <c r="T326" s="83">
        <v>5311</v>
      </c>
      <c r="U326" s="83">
        <v>2630</v>
      </c>
      <c r="V326" s="80">
        <v>7941</v>
      </c>
      <c r="W326" s="82">
        <v>622</v>
      </c>
      <c r="X326" s="82">
        <v>464</v>
      </c>
      <c r="Y326" s="82">
        <v>1086</v>
      </c>
      <c r="Z326" s="83" t="s">
        <v>216</v>
      </c>
      <c r="AA326" s="83" t="s">
        <v>43</v>
      </c>
      <c r="AB326" s="83">
        <v>0</v>
      </c>
      <c r="AC326" s="3" t="s">
        <v>216</v>
      </c>
      <c r="AD326" s="78" t="s">
        <v>43</v>
      </c>
      <c r="AE326" s="77">
        <v>0</v>
      </c>
      <c r="AF326" s="3" t="s">
        <v>292</v>
      </c>
      <c r="AG326" s="77"/>
      <c r="AH326" s="77"/>
      <c r="AI326" s="77"/>
      <c r="AJ326" s="35">
        <v>0</v>
      </c>
      <c r="AK326" s="48" t="str">
        <f t="shared" ref="AK326:AK357" si="54">IF(AND(Z326=2,AC326=2),"continuous",IF(AND(Z326=1,AC326=1),AA326,IF(AA326&lt;&gt;AD326,MAX(AA326,AD326),"")))</f>
        <v/>
      </c>
      <c r="AL326" s="48" t="str">
        <f t="shared" ref="AL326:AL390" si="55">IF(D326=1,"CHR operated",IF(D326="","RSL only","-"))</f>
        <v>-</v>
      </c>
      <c r="AM326" s="3"/>
      <c r="AO326" s="3"/>
    </row>
    <row r="327" spans="1:42" ht="11.4" x14ac:dyDescent="0.2">
      <c r="A327" s="4" t="str">
        <f t="shared" si="53"/>
        <v>2011110 (Aberdeenshire)</v>
      </c>
      <c r="B327" s="9">
        <f t="shared" si="37"/>
        <v>2011</v>
      </c>
      <c r="C327" s="25" t="str">
        <f t="shared" si="42"/>
        <v>110 (Aberdeenshire)</v>
      </c>
      <c r="D327" s="76">
        <v>0</v>
      </c>
      <c r="H327" s="3">
        <v>321</v>
      </c>
      <c r="I327" s="3">
        <v>178</v>
      </c>
      <c r="J327" s="28">
        <v>499</v>
      </c>
      <c r="K327" s="3">
        <v>2</v>
      </c>
      <c r="L327" s="3">
        <v>248</v>
      </c>
      <c r="M327" s="28">
        <v>250</v>
      </c>
      <c r="N327" s="3">
        <v>3583</v>
      </c>
      <c r="O327" s="3">
        <v>457</v>
      </c>
      <c r="P327" s="28">
        <v>4040</v>
      </c>
      <c r="Q327" s="83">
        <v>2276</v>
      </c>
      <c r="R327" s="83">
        <v>353</v>
      </c>
      <c r="S327" s="82">
        <v>2629</v>
      </c>
      <c r="T327" s="83">
        <v>6202</v>
      </c>
      <c r="U327" s="83">
        <v>958</v>
      </c>
      <c r="V327" s="80">
        <v>7160</v>
      </c>
      <c r="W327" s="82">
        <v>78</v>
      </c>
      <c r="X327" s="82">
        <v>27</v>
      </c>
      <c r="Y327" s="82">
        <v>105</v>
      </c>
      <c r="Z327" s="83" t="s">
        <v>216</v>
      </c>
      <c r="AA327" s="83" t="s">
        <v>43</v>
      </c>
      <c r="AB327" s="83" t="s">
        <v>101</v>
      </c>
      <c r="AC327" s="3" t="s">
        <v>216</v>
      </c>
      <c r="AD327" s="78" t="s">
        <v>43</v>
      </c>
      <c r="AE327" s="77" t="s">
        <v>101</v>
      </c>
      <c r="AF327" s="3" t="s">
        <v>292</v>
      </c>
      <c r="AG327" s="77"/>
      <c r="AH327" s="77"/>
      <c r="AI327" s="77"/>
      <c r="AJ327" s="35">
        <v>0</v>
      </c>
      <c r="AK327" s="48" t="str">
        <f t="shared" si="54"/>
        <v/>
      </c>
      <c r="AL327" s="48" t="str">
        <f t="shared" si="55"/>
        <v>-</v>
      </c>
      <c r="AM327" s="3"/>
      <c r="AO327" s="3"/>
    </row>
    <row r="328" spans="1:42" ht="11.4" x14ac:dyDescent="0.2">
      <c r="A328" s="4" t="str">
        <f t="shared" si="53"/>
        <v>2011120 (Angus)</v>
      </c>
      <c r="B328" s="9">
        <f t="shared" ref="B328:B391" si="56">B296+1</f>
        <v>2011</v>
      </c>
      <c r="C328" s="25" t="str">
        <f t="shared" si="42"/>
        <v>120 (Angus)</v>
      </c>
      <c r="D328" s="76">
        <v>1</v>
      </c>
      <c r="H328" s="3">
        <v>678</v>
      </c>
      <c r="I328" s="3">
        <v>73</v>
      </c>
      <c r="J328" s="28">
        <v>751</v>
      </c>
      <c r="K328" s="3">
        <v>0</v>
      </c>
      <c r="L328" s="3">
        <v>0</v>
      </c>
      <c r="M328" s="28">
        <v>0</v>
      </c>
      <c r="N328" s="3">
        <v>2475</v>
      </c>
      <c r="O328" s="3">
        <v>0</v>
      </c>
      <c r="P328" s="28">
        <v>2475</v>
      </c>
      <c r="Q328" s="83">
        <v>3422</v>
      </c>
      <c r="R328" s="83">
        <v>0</v>
      </c>
      <c r="S328" s="82">
        <v>3422</v>
      </c>
      <c r="T328" s="83">
        <v>3411</v>
      </c>
      <c r="U328" s="83">
        <v>1055</v>
      </c>
      <c r="V328" s="80">
        <v>4466</v>
      </c>
      <c r="W328" s="82">
        <v>334</v>
      </c>
      <c r="X328" s="82">
        <v>0</v>
      </c>
      <c r="Y328" s="82">
        <v>334</v>
      </c>
      <c r="Z328" s="83" t="s">
        <v>216</v>
      </c>
      <c r="AA328" s="83" t="s">
        <v>43</v>
      </c>
      <c r="AB328" s="83">
        <v>0</v>
      </c>
      <c r="AC328" s="77" t="s">
        <v>216</v>
      </c>
      <c r="AD328" s="78" t="s">
        <v>43</v>
      </c>
      <c r="AE328" s="77">
        <v>0</v>
      </c>
      <c r="AF328" s="3" t="s">
        <v>292</v>
      </c>
      <c r="AG328" s="77"/>
      <c r="AH328" s="77"/>
      <c r="AI328" s="77"/>
      <c r="AJ328" s="35">
        <v>0</v>
      </c>
      <c r="AK328" s="48" t="str">
        <f t="shared" si="54"/>
        <v/>
      </c>
      <c r="AL328" s="48" t="str">
        <f t="shared" si="55"/>
        <v>CHR operated</v>
      </c>
      <c r="AM328" s="3"/>
      <c r="AO328" s="3"/>
    </row>
    <row r="329" spans="1:42" ht="11.4" x14ac:dyDescent="0.2">
      <c r="A329" s="4" t="str">
        <f t="shared" si="53"/>
        <v>2011130 (Argyll &amp; Bute)</v>
      </c>
      <c r="B329" s="9">
        <f t="shared" si="56"/>
        <v>2011</v>
      </c>
      <c r="C329" s="25" t="str">
        <f t="shared" si="42"/>
        <v>130 (Argyll &amp; Bute)</v>
      </c>
      <c r="D329" s="76"/>
      <c r="H329" s="3">
        <v>0</v>
      </c>
      <c r="I329" s="3">
        <v>0</v>
      </c>
      <c r="J329" s="28">
        <v>0</v>
      </c>
      <c r="K329" s="3">
        <v>0</v>
      </c>
      <c r="L329" s="3">
        <v>0</v>
      </c>
      <c r="M329" s="28">
        <v>0</v>
      </c>
      <c r="N329" s="3">
        <v>0</v>
      </c>
      <c r="O329" s="3">
        <v>0</v>
      </c>
      <c r="P329" s="28">
        <v>0</v>
      </c>
      <c r="Q329" s="83">
        <v>0</v>
      </c>
      <c r="R329" s="83">
        <v>0</v>
      </c>
      <c r="S329" s="82">
        <v>0</v>
      </c>
      <c r="T329" s="83">
        <v>0</v>
      </c>
      <c r="U329" s="83">
        <v>0</v>
      </c>
      <c r="V329" s="80">
        <v>0</v>
      </c>
      <c r="W329" s="82">
        <v>0</v>
      </c>
      <c r="X329" s="82">
        <v>0</v>
      </c>
      <c r="Y329" s="82">
        <v>0</v>
      </c>
      <c r="Z329" s="83" t="s">
        <v>179</v>
      </c>
      <c r="AA329" s="83" t="s">
        <v>43</v>
      </c>
      <c r="AB329" s="83">
        <v>0</v>
      </c>
      <c r="AC329" s="77" t="s">
        <v>179</v>
      </c>
      <c r="AD329" s="78" t="s">
        <v>43</v>
      </c>
      <c r="AE329" s="77">
        <v>0</v>
      </c>
      <c r="AF329" s="3" t="s">
        <v>292</v>
      </c>
      <c r="AG329" s="77"/>
      <c r="AH329" s="77"/>
      <c r="AI329" s="77"/>
      <c r="AJ329" s="35">
        <v>0</v>
      </c>
      <c r="AK329" s="48" t="str">
        <f t="shared" si="54"/>
        <v/>
      </c>
      <c r="AL329" s="48" t="str">
        <f t="shared" si="55"/>
        <v>RSL only</v>
      </c>
      <c r="AM329" s="3"/>
      <c r="AO329" s="3"/>
    </row>
    <row r="330" spans="1:42" ht="11.4" x14ac:dyDescent="0.2">
      <c r="A330" s="4" t="str">
        <f t="shared" si="53"/>
        <v>2011150 (Clackmannanshire)</v>
      </c>
      <c r="B330" s="9">
        <f>B298+1</f>
        <v>2011</v>
      </c>
      <c r="C330" s="25" t="str">
        <f t="shared" si="42"/>
        <v>150 (Clackmannanshire)</v>
      </c>
      <c r="D330" s="76">
        <v>0</v>
      </c>
      <c r="H330" s="3">
        <v>360</v>
      </c>
      <c r="I330" s="3">
        <v>0</v>
      </c>
      <c r="J330" s="28">
        <v>360</v>
      </c>
      <c r="K330" s="3">
        <v>56</v>
      </c>
      <c r="L330" s="3">
        <v>0</v>
      </c>
      <c r="M330" s="28">
        <v>56</v>
      </c>
      <c r="N330" s="3">
        <v>1478</v>
      </c>
      <c r="O330" s="3">
        <v>0</v>
      </c>
      <c r="P330" s="28">
        <v>1478</v>
      </c>
      <c r="Q330" s="83">
        <v>857</v>
      </c>
      <c r="R330" s="83">
        <v>0</v>
      </c>
      <c r="S330" s="82">
        <v>857</v>
      </c>
      <c r="T330" s="83">
        <v>2092</v>
      </c>
      <c r="U330" s="89">
        <v>0</v>
      </c>
      <c r="V330" s="80">
        <v>2092</v>
      </c>
      <c r="W330" s="82">
        <v>0</v>
      </c>
      <c r="X330" s="82">
        <v>0</v>
      </c>
      <c r="Y330" s="82">
        <v>0</v>
      </c>
      <c r="Z330" s="83" t="s">
        <v>217</v>
      </c>
      <c r="AA330" s="83" t="s">
        <v>218</v>
      </c>
      <c r="AB330" s="83" t="s">
        <v>101</v>
      </c>
      <c r="AC330" s="77" t="s">
        <v>217</v>
      </c>
      <c r="AD330" s="78" t="s">
        <v>218</v>
      </c>
      <c r="AE330" s="77" t="s">
        <v>101</v>
      </c>
      <c r="AF330" s="3" t="s">
        <v>292</v>
      </c>
      <c r="AG330" s="77"/>
      <c r="AH330" s="77"/>
      <c r="AI330" s="77"/>
      <c r="AJ330" s="35" t="s">
        <v>226</v>
      </c>
      <c r="AK330" s="48" t="str">
        <f t="shared" si="54"/>
        <v/>
      </c>
      <c r="AL330" s="48" t="str">
        <f t="shared" si="55"/>
        <v>-</v>
      </c>
      <c r="AM330" s="3"/>
      <c r="AO330" s="3"/>
    </row>
    <row r="331" spans="1:42" ht="11.4" x14ac:dyDescent="0.2">
      <c r="A331" s="4" t="str">
        <f t="shared" si="53"/>
        <v>2011170 (Dumfries &amp; Galloway)</v>
      </c>
      <c r="B331" s="9">
        <f t="shared" si="56"/>
        <v>2011</v>
      </c>
      <c r="C331" s="25" t="str">
        <f t="shared" si="42"/>
        <v>170 (Dumfries &amp; Galloway)</v>
      </c>
      <c r="D331" s="76"/>
      <c r="H331" s="3">
        <v>0</v>
      </c>
      <c r="I331" s="3">
        <v>0</v>
      </c>
      <c r="J331" s="28">
        <v>0</v>
      </c>
      <c r="K331" s="3">
        <v>0</v>
      </c>
      <c r="L331" s="3">
        <v>0</v>
      </c>
      <c r="M331" s="28">
        <v>0</v>
      </c>
      <c r="N331" s="3">
        <v>0</v>
      </c>
      <c r="O331" s="3">
        <v>0</v>
      </c>
      <c r="P331" s="28">
        <v>0</v>
      </c>
      <c r="Q331" s="83">
        <v>0</v>
      </c>
      <c r="R331" s="83">
        <v>0</v>
      </c>
      <c r="S331" s="82">
        <v>0</v>
      </c>
      <c r="T331" s="83">
        <v>0</v>
      </c>
      <c r="U331" s="83">
        <v>0</v>
      </c>
      <c r="V331" s="80">
        <v>0</v>
      </c>
      <c r="W331" s="82">
        <v>0</v>
      </c>
      <c r="X331" s="82">
        <v>0</v>
      </c>
      <c r="Y331" s="82">
        <v>0</v>
      </c>
      <c r="Z331" s="83" t="s">
        <v>179</v>
      </c>
      <c r="AA331" s="83" t="s">
        <v>43</v>
      </c>
      <c r="AB331" s="83">
        <v>0</v>
      </c>
      <c r="AC331" s="77" t="s">
        <v>179</v>
      </c>
      <c r="AD331" s="78" t="s">
        <v>43</v>
      </c>
      <c r="AE331" s="77">
        <v>0</v>
      </c>
      <c r="AF331" s="3" t="s">
        <v>292</v>
      </c>
      <c r="AG331" s="77"/>
      <c r="AH331" s="77"/>
      <c r="AI331" s="77"/>
      <c r="AJ331" s="35">
        <v>0</v>
      </c>
      <c r="AK331" s="48" t="str">
        <f t="shared" si="54"/>
        <v/>
      </c>
      <c r="AL331" s="48" t="str">
        <f t="shared" si="55"/>
        <v>RSL only</v>
      </c>
      <c r="AM331" s="3"/>
      <c r="AO331" s="3"/>
    </row>
    <row r="332" spans="1:42" ht="11.4" x14ac:dyDescent="0.2">
      <c r="A332" s="4" t="str">
        <f t="shared" si="53"/>
        <v>2011180 (Dundee City)</v>
      </c>
      <c r="B332" s="9">
        <f t="shared" si="56"/>
        <v>2011</v>
      </c>
      <c r="C332" s="25" t="str">
        <f t="shared" si="42"/>
        <v>180 (Dundee City)</v>
      </c>
      <c r="D332" s="76">
        <v>0</v>
      </c>
      <c r="H332" s="3">
        <v>0</v>
      </c>
      <c r="I332" s="3">
        <v>0</v>
      </c>
      <c r="J332" s="28">
        <v>1330</v>
      </c>
      <c r="K332" s="3">
        <v>0</v>
      </c>
      <c r="L332" s="3">
        <v>0</v>
      </c>
      <c r="M332" s="90">
        <v>166</v>
      </c>
      <c r="N332" s="3">
        <v>0</v>
      </c>
      <c r="O332" s="3">
        <v>0</v>
      </c>
      <c r="P332" s="28">
        <v>3593</v>
      </c>
      <c r="Q332" s="83">
        <v>0</v>
      </c>
      <c r="R332" s="83">
        <v>0</v>
      </c>
      <c r="S332" s="82">
        <v>2024</v>
      </c>
      <c r="T332" s="83">
        <v>0</v>
      </c>
      <c r="U332" s="83">
        <v>0</v>
      </c>
      <c r="V332" s="80">
        <v>8518</v>
      </c>
      <c r="W332" s="82">
        <v>0</v>
      </c>
      <c r="X332" s="82">
        <v>0</v>
      </c>
      <c r="Y332" s="82">
        <v>52</v>
      </c>
      <c r="Z332" s="83" t="s">
        <v>217</v>
      </c>
      <c r="AA332" s="83" t="s">
        <v>219</v>
      </c>
      <c r="AB332" s="83" t="s">
        <v>101</v>
      </c>
      <c r="AC332" s="3" t="s">
        <v>179</v>
      </c>
      <c r="AD332" s="78" t="s">
        <v>43</v>
      </c>
      <c r="AE332" s="77">
        <v>0</v>
      </c>
      <c r="AF332" s="3" t="s">
        <v>292</v>
      </c>
      <c r="AG332" s="77"/>
      <c r="AH332" s="77"/>
      <c r="AI332" s="77"/>
      <c r="AJ332" s="35" t="s">
        <v>227</v>
      </c>
      <c r="AK332" s="48">
        <f t="shared" si="54"/>
        <v>0</v>
      </c>
      <c r="AL332" s="48" t="str">
        <f t="shared" si="55"/>
        <v>-</v>
      </c>
      <c r="AM332" s="3"/>
      <c r="AO332" s="3"/>
    </row>
    <row r="333" spans="1:42" ht="11.4" x14ac:dyDescent="0.2">
      <c r="A333" s="4" t="str">
        <f t="shared" si="53"/>
        <v>2011190 (East Ayrshire)</v>
      </c>
      <c r="B333" s="9">
        <f t="shared" si="56"/>
        <v>2011</v>
      </c>
      <c r="C333" s="25" t="str">
        <f t="shared" si="42"/>
        <v>190 (East Ayrshire)</v>
      </c>
      <c r="D333" s="76">
        <v>0</v>
      </c>
      <c r="H333" s="3">
        <v>1087</v>
      </c>
      <c r="I333" s="3">
        <v>284</v>
      </c>
      <c r="J333" s="28">
        <v>1371</v>
      </c>
      <c r="K333" s="3">
        <v>26</v>
      </c>
      <c r="L333" s="3">
        <v>10</v>
      </c>
      <c r="M333" s="28">
        <v>36</v>
      </c>
      <c r="N333" s="3">
        <v>2977</v>
      </c>
      <c r="O333" s="3">
        <v>671</v>
      </c>
      <c r="P333" s="28">
        <v>3648</v>
      </c>
      <c r="Q333" s="83">
        <v>1799</v>
      </c>
      <c r="R333" s="83">
        <v>386</v>
      </c>
      <c r="S333" s="82">
        <v>2185</v>
      </c>
      <c r="T333" s="83">
        <v>3933</v>
      </c>
      <c r="U333" s="83">
        <v>1145</v>
      </c>
      <c r="V333" s="80">
        <v>5078</v>
      </c>
      <c r="W333" s="82">
        <v>389</v>
      </c>
      <c r="X333" s="82">
        <v>114</v>
      </c>
      <c r="Y333" s="82">
        <v>503</v>
      </c>
      <c r="Z333" s="83" t="s">
        <v>216</v>
      </c>
      <c r="AA333" s="83" t="s">
        <v>43</v>
      </c>
      <c r="AB333" s="83">
        <v>0</v>
      </c>
      <c r="AC333" s="3" t="s">
        <v>179</v>
      </c>
      <c r="AD333" s="78" t="s">
        <v>43</v>
      </c>
      <c r="AE333" s="77">
        <v>0</v>
      </c>
      <c r="AF333" s="3" t="s">
        <v>292</v>
      </c>
      <c r="AG333" s="77"/>
      <c r="AH333" s="77"/>
      <c r="AI333" s="77"/>
      <c r="AJ333" s="35">
        <v>0</v>
      </c>
      <c r="AK333" s="48" t="str">
        <f t="shared" si="54"/>
        <v/>
      </c>
      <c r="AL333" s="48" t="str">
        <f t="shared" si="55"/>
        <v>-</v>
      </c>
      <c r="AM333" s="3"/>
      <c r="AO333" s="3"/>
    </row>
    <row r="334" spans="1:42" ht="11.4" x14ac:dyDescent="0.2">
      <c r="A334" s="4" t="str">
        <f t="shared" si="53"/>
        <v>2011200 (East Dunbartonshire)</v>
      </c>
      <c r="B334" s="9">
        <f t="shared" si="56"/>
        <v>2011</v>
      </c>
      <c r="C334" s="25" t="str">
        <f t="shared" si="42"/>
        <v>200 (East Dunbartonshire)</v>
      </c>
      <c r="D334" s="76">
        <v>1</v>
      </c>
      <c r="H334" s="3">
        <v>141</v>
      </c>
      <c r="I334" s="3">
        <v>52</v>
      </c>
      <c r="J334" s="28">
        <v>193</v>
      </c>
      <c r="K334" s="3">
        <v>0</v>
      </c>
      <c r="L334" s="3">
        <v>62</v>
      </c>
      <c r="M334" s="28">
        <v>62</v>
      </c>
      <c r="N334" s="3">
        <v>978</v>
      </c>
      <c r="O334" s="3">
        <v>161</v>
      </c>
      <c r="P334" s="28">
        <v>1139</v>
      </c>
      <c r="Q334" s="83">
        <v>1846</v>
      </c>
      <c r="R334" s="83">
        <v>165</v>
      </c>
      <c r="S334" s="82">
        <v>2011</v>
      </c>
      <c r="T334" s="83">
        <v>3477</v>
      </c>
      <c r="U334" s="83">
        <v>585</v>
      </c>
      <c r="V334" s="80">
        <v>4062</v>
      </c>
      <c r="W334" s="82">
        <v>36</v>
      </c>
      <c r="X334" s="82">
        <v>14</v>
      </c>
      <c r="Y334" s="82">
        <v>50</v>
      </c>
      <c r="Z334" s="83" t="s">
        <v>217</v>
      </c>
      <c r="AA334" s="83" t="s">
        <v>220</v>
      </c>
      <c r="AB334" s="83" t="s">
        <v>204</v>
      </c>
      <c r="AC334" s="3" t="s">
        <v>217</v>
      </c>
      <c r="AD334" s="78" t="s">
        <v>220</v>
      </c>
      <c r="AE334" s="77" t="s">
        <v>204</v>
      </c>
      <c r="AF334" s="3" t="s">
        <v>292</v>
      </c>
      <c r="AG334" s="77"/>
      <c r="AH334" s="77"/>
      <c r="AI334" s="77"/>
      <c r="AJ334" s="35" t="s">
        <v>228</v>
      </c>
      <c r="AK334" s="48" t="str">
        <f t="shared" si="54"/>
        <v/>
      </c>
      <c r="AL334" s="48" t="str">
        <f t="shared" si="55"/>
        <v>CHR operated</v>
      </c>
      <c r="AM334" s="3"/>
      <c r="AO334" s="3"/>
    </row>
    <row r="335" spans="1:42" ht="11.4" x14ac:dyDescent="0.2">
      <c r="A335" s="4" t="str">
        <f t="shared" si="53"/>
        <v>2011210 (East Lothian)</v>
      </c>
      <c r="B335" s="9">
        <f t="shared" si="56"/>
        <v>2011</v>
      </c>
      <c r="C335" s="25" t="str">
        <f t="shared" si="42"/>
        <v>210 (East Lothian)</v>
      </c>
      <c r="D335" s="76">
        <v>0</v>
      </c>
      <c r="H335" s="3">
        <v>408</v>
      </c>
      <c r="I335" s="3">
        <v>219</v>
      </c>
      <c r="J335" s="28">
        <v>627</v>
      </c>
      <c r="K335" s="3">
        <v>114</v>
      </c>
      <c r="L335" s="3">
        <v>0</v>
      </c>
      <c r="M335" s="28">
        <v>114</v>
      </c>
      <c r="N335" s="3">
        <v>1377</v>
      </c>
      <c r="O335" s="3">
        <v>353</v>
      </c>
      <c r="P335" s="28">
        <v>1730</v>
      </c>
      <c r="Q335" s="83">
        <v>1044</v>
      </c>
      <c r="R335" s="83">
        <v>113</v>
      </c>
      <c r="S335" s="82">
        <v>1157</v>
      </c>
      <c r="T335" s="83">
        <v>3634</v>
      </c>
      <c r="U335" s="83">
        <v>695</v>
      </c>
      <c r="V335" s="80">
        <v>4329</v>
      </c>
      <c r="W335" s="82">
        <v>288</v>
      </c>
      <c r="X335" s="82">
        <v>104</v>
      </c>
      <c r="Y335" s="82">
        <v>392</v>
      </c>
      <c r="Z335" s="83" t="s">
        <v>216</v>
      </c>
      <c r="AA335" s="83" t="s">
        <v>43</v>
      </c>
      <c r="AB335" s="83" t="s">
        <v>101</v>
      </c>
      <c r="AC335" s="3" t="s">
        <v>216</v>
      </c>
      <c r="AD335" s="78" t="s">
        <v>43</v>
      </c>
      <c r="AE335" s="77" t="s">
        <v>101</v>
      </c>
      <c r="AF335" s="3" t="s">
        <v>292</v>
      </c>
      <c r="AG335" s="77"/>
      <c r="AH335" s="77"/>
      <c r="AI335" s="77"/>
      <c r="AJ335" s="35">
        <v>0</v>
      </c>
      <c r="AK335" s="48" t="str">
        <f t="shared" si="54"/>
        <v/>
      </c>
      <c r="AL335" s="48" t="str">
        <f t="shared" si="55"/>
        <v>-</v>
      </c>
      <c r="AM335" s="3"/>
      <c r="AO335" s="3"/>
    </row>
    <row r="336" spans="1:42" ht="11.4" x14ac:dyDescent="0.2">
      <c r="A336" s="4" t="str">
        <f t="shared" si="53"/>
        <v>2011220 (East Renfrewshire)</v>
      </c>
      <c r="B336" s="9">
        <f t="shared" si="56"/>
        <v>2011</v>
      </c>
      <c r="C336" s="25" t="str">
        <f t="shared" si="42"/>
        <v>220 (East Renfrewshire)</v>
      </c>
      <c r="D336" s="76">
        <v>1</v>
      </c>
      <c r="H336" s="3">
        <v>97</v>
      </c>
      <c r="I336" s="3">
        <v>34</v>
      </c>
      <c r="J336" s="28">
        <v>131</v>
      </c>
      <c r="K336" s="3">
        <v>48</v>
      </c>
      <c r="L336" s="3">
        <v>14</v>
      </c>
      <c r="M336" s="28">
        <v>62</v>
      </c>
      <c r="N336" s="3">
        <v>816</v>
      </c>
      <c r="O336" s="3">
        <v>124</v>
      </c>
      <c r="P336" s="28">
        <v>940</v>
      </c>
      <c r="Q336" s="83">
        <v>0</v>
      </c>
      <c r="R336" s="83">
        <v>0</v>
      </c>
      <c r="S336" s="82">
        <v>456</v>
      </c>
      <c r="T336" s="83">
        <v>2244</v>
      </c>
      <c r="U336" s="83">
        <v>399</v>
      </c>
      <c r="V336" s="80">
        <v>2643</v>
      </c>
      <c r="W336" s="82">
        <v>0</v>
      </c>
      <c r="X336" s="82">
        <v>0</v>
      </c>
      <c r="Y336" s="82">
        <v>26</v>
      </c>
      <c r="Z336" s="83" t="s">
        <v>216</v>
      </c>
      <c r="AA336" s="83" t="s">
        <v>43</v>
      </c>
      <c r="AB336" s="83" t="s">
        <v>101</v>
      </c>
      <c r="AC336" s="77" t="s">
        <v>179</v>
      </c>
      <c r="AD336" s="78" t="s">
        <v>43</v>
      </c>
      <c r="AE336" s="77" t="s">
        <v>101</v>
      </c>
      <c r="AF336" s="3" t="s">
        <v>292</v>
      </c>
      <c r="AG336" s="77"/>
      <c r="AH336" s="77"/>
      <c r="AI336" s="77"/>
      <c r="AJ336" s="35">
        <v>0</v>
      </c>
      <c r="AK336" s="48" t="str">
        <f t="shared" si="54"/>
        <v/>
      </c>
      <c r="AL336" s="48" t="str">
        <f t="shared" si="55"/>
        <v>CHR operated</v>
      </c>
      <c r="AM336" s="3"/>
      <c r="AO336" s="3"/>
    </row>
    <row r="337" spans="1:41" ht="11.4" x14ac:dyDescent="0.2">
      <c r="A337" s="4" t="str">
        <f t="shared" si="53"/>
        <v>2011230 (City of Edinburgh)</v>
      </c>
      <c r="B337" s="9">
        <f t="shared" si="56"/>
        <v>2011</v>
      </c>
      <c r="C337" s="25" t="str">
        <f t="shared" ref="C337:C400" si="57">C305</f>
        <v>230 (City of Edinburgh)</v>
      </c>
      <c r="D337" s="76">
        <v>1</v>
      </c>
      <c r="H337" s="3">
        <v>1785</v>
      </c>
      <c r="I337" s="3">
        <v>0</v>
      </c>
      <c r="J337" s="28">
        <v>1785</v>
      </c>
      <c r="K337" s="3">
        <v>61</v>
      </c>
      <c r="L337" s="3">
        <v>0</v>
      </c>
      <c r="M337" s="28">
        <v>61</v>
      </c>
      <c r="N337" s="3">
        <v>9145</v>
      </c>
      <c r="O337" s="3">
        <v>0</v>
      </c>
      <c r="P337" s="28">
        <v>9145</v>
      </c>
      <c r="Q337" s="83">
        <v>5602</v>
      </c>
      <c r="R337" s="83">
        <v>0</v>
      </c>
      <c r="S337" s="82">
        <v>5602</v>
      </c>
      <c r="T337" s="83">
        <v>25780</v>
      </c>
      <c r="U337" s="89">
        <v>0</v>
      </c>
      <c r="V337" s="80">
        <v>25780</v>
      </c>
      <c r="W337" s="82">
        <v>3</v>
      </c>
      <c r="X337" s="82">
        <v>0</v>
      </c>
      <c r="Y337" s="82">
        <v>3</v>
      </c>
      <c r="Z337" s="83" t="s">
        <v>216</v>
      </c>
      <c r="AA337" s="83" t="s">
        <v>43</v>
      </c>
      <c r="AB337" s="83" t="s">
        <v>101</v>
      </c>
      <c r="AC337" s="77" t="s">
        <v>179</v>
      </c>
      <c r="AD337" s="78" t="s">
        <v>43</v>
      </c>
      <c r="AE337" s="77">
        <v>0</v>
      </c>
      <c r="AF337" s="3" t="s">
        <v>292</v>
      </c>
      <c r="AG337" s="77"/>
      <c r="AH337" s="77"/>
      <c r="AI337" s="77"/>
      <c r="AJ337" s="35">
        <v>0</v>
      </c>
      <c r="AK337" s="48" t="str">
        <f t="shared" si="54"/>
        <v/>
      </c>
      <c r="AL337" s="48" t="str">
        <f t="shared" si="55"/>
        <v>CHR operated</v>
      </c>
      <c r="AM337" s="3"/>
      <c r="AO337" s="3"/>
    </row>
    <row r="338" spans="1:41" ht="11.4" x14ac:dyDescent="0.2">
      <c r="A338" s="4" t="str">
        <f t="shared" si="53"/>
        <v>2011235 (Na h-Eileanan Siar)</v>
      </c>
      <c r="B338" s="9">
        <f t="shared" si="56"/>
        <v>2011</v>
      </c>
      <c r="C338" s="25" t="str">
        <f t="shared" si="57"/>
        <v>235 (Na h-Eileanan Siar)</v>
      </c>
      <c r="D338" s="76"/>
      <c r="H338" s="3">
        <v>0</v>
      </c>
      <c r="I338" s="3">
        <v>0</v>
      </c>
      <c r="J338" s="28">
        <v>0</v>
      </c>
      <c r="K338" s="3">
        <v>0</v>
      </c>
      <c r="L338" s="3">
        <v>0</v>
      </c>
      <c r="M338" s="28">
        <v>0</v>
      </c>
      <c r="N338" s="3">
        <v>0</v>
      </c>
      <c r="O338" s="3">
        <v>0</v>
      </c>
      <c r="P338" s="28">
        <v>0</v>
      </c>
      <c r="Q338" s="83">
        <v>0</v>
      </c>
      <c r="R338" s="83">
        <v>0</v>
      </c>
      <c r="S338" s="82">
        <v>0</v>
      </c>
      <c r="T338" s="83">
        <v>0</v>
      </c>
      <c r="U338" s="83">
        <v>0</v>
      </c>
      <c r="V338" s="80">
        <v>0</v>
      </c>
      <c r="W338" s="82">
        <v>0</v>
      </c>
      <c r="X338" s="82">
        <v>0</v>
      </c>
      <c r="Y338" s="82">
        <v>0</v>
      </c>
      <c r="Z338" s="83" t="s">
        <v>179</v>
      </c>
      <c r="AA338" s="83" t="s">
        <v>43</v>
      </c>
      <c r="AB338" s="83">
        <v>0</v>
      </c>
      <c r="AC338" s="77" t="s">
        <v>179</v>
      </c>
      <c r="AD338" s="78" t="s">
        <v>43</v>
      </c>
      <c r="AE338" s="77">
        <v>0</v>
      </c>
      <c r="AF338" s="3" t="s">
        <v>292</v>
      </c>
      <c r="AG338" s="77"/>
      <c r="AH338" s="77"/>
      <c r="AI338" s="77"/>
      <c r="AJ338" s="35">
        <v>0</v>
      </c>
      <c r="AK338" s="48" t="str">
        <f t="shared" si="54"/>
        <v/>
      </c>
      <c r="AL338" s="48" t="str">
        <f t="shared" si="55"/>
        <v>RSL only</v>
      </c>
      <c r="AM338" s="3"/>
      <c r="AO338" s="3"/>
    </row>
    <row r="339" spans="1:41" ht="11.4" x14ac:dyDescent="0.2">
      <c r="A339" s="4" t="str">
        <f t="shared" si="53"/>
        <v>2011240 (Falkirk)</v>
      </c>
      <c r="B339" s="9">
        <f t="shared" si="56"/>
        <v>2011</v>
      </c>
      <c r="C339" s="25" t="str">
        <f t="shared" si="57"/>
        <v>240 (Falkirk)</v>
      </c>
      <c r="D339" s="76">
        <v>0</v>
      </c>
      <c r="H339" s="3">
        <v>1312</v>
      </c>
      <c r="I339" s="3">
        <v>0</v>
      </c>
      <c r="J339" s="28">
        <v>1312</v>
      </c>
      <c r="K339" s="3">
        <v>118</v>
      </c>
      <c r="L339" s="3">
        <v>0</v>
      </c>
      <c r="M339" s="28">
        <v>118</v>
      </c>
      <c r="N339" s="3">
        <v>3693</v>
      </c>
      <c r="O339" s="3">
        <v>0</v>
      </c>
      <c r="P339" s="28">
        <v>3693</v>
      </c>
      <c r="Q339" s="83">
        <v>4902</v>
      </c>
      <c r="R339" s="83">
        <v>0</v>
      </c>
      <c r="S339" s="82">
        <v>4902</v>
      </c>
      <c r="T339" s="83">
        <v>8831</v>
      </c>
      <c r="U339" s="83">
        <v>0</v>
      </c>
      <c r="V339" s="80">
        <v>8831</v>
      </c>
      <c r="W339" s="82">
        <v>253</v>
      </c>
      <c r="X339" s="82">
        <v>0</v>
      </c>
      <c r="Y339" s="82">
        <v>253</v>
      </c>
      <c r="Z339" s="83" t="s">
        <v>217</v>
      </c>
      <c r="AA339" s="83" t="s">
        <v>221</v>
      </c>
      <c r="AB339" s="83" t="s">
        <v>101</v>
      </c>
      <c r="AC339" s="77" t="s">
        <v>179</v>
      </c>
      <c r="AD339" s="79" t="s">
        <v>43</v>
      </c>
      <c r="AE339" s="77">
        <v>0</v>
      </c>
      <c r="AF339" s="3" t="s">
        <v>292</v>
      </c>
      <c r="AG339" s="77"/>
      <c r="AH339" s="77"/>
      <c r="AI339" s="77"/>
      <c r="AJ339" s="35" t="s">
        <v>229</v>
      </c>
      <c r="AK339" s="48">
        <f t="shared" si="54"/>
        <v>0</v>
      </c>
      <c r="AL339" s="48" t="str">
        <f t="shared" si="55"/>
        <v>-</v>
      </c>
      <c r="AM339" s="3"/>
      <c r="AO339" s="3"/>
    </row>
    <row r="340" spans="1:41" ht="11.4" x14ac:dyDescent="0.2">
      <c r="A340" s="4" t="str">
        <f t="shared" si="53"/>
        <v>2011250 (Fife)</v>
      </c>
      <c r="B340" s="9">
        <f t="shared" si="56"/>
        <v>2011</v>
      </c>
      <c r="C340" s="25" t="str">
        <f t="shared" si="57"/>
        <v>250 (Fife)</v>
      </c>
      <c r="D340" s="76">
        <v>1</v>
      </c>
      <c r="H340" s="3">
        <v>1887</v>
      </c>
      <c r="I340" s="3">
        <v>580</v>
      </c>
      <c r="J340" s="28">
        <v>2467</v>
      </c>
      <c r="K340" s="3">
        <v>646</v>
      </c>
      <c r="L340" s="3">
        <v>81</v>
      </c>
      <c r="M340" s="28">
        <v>727</v>
      </c>
      <c r="N340" s="3">
        <v>5980</v>
      </c>
      <c r="O340" s="3">
        <v>1541</v>
      </c>
      <c r="P340" s="28">
        <v>7521</v>
      </c>
      <c r="Q340" s="83">
        <v>1769</v>
      </c>
      <c r="R340" s="83">
        <v>435</v>
      </c>
      <c r="S340" s="82">
        <v>2204</v>
      </c>
      <c r="T340" s="83">
        <v>10513</v>
      </c>
      <c r="U340" s="83">
        <v>3240</v>
      </c>
      <c r="V340" s="80">
        <v>13753</v>
      </c>
      <c r="W340" s="82">
        <v>938</v>
      </c>
      <c r="X340" s="82">
        <v>430</v>
      </c>
      <c r="Y340" s="82">
        <v>1368</v>
      </c>
      <c r="Z340" s="83" t="s">
        <v>216</v>
      </c>
      <c r="AA340" s="83" t="s">
        <v>43</v>
      </c>
      <c r="AB340" s="83" t="s">
        <v>101</v>
      </c>
      <c r="AC340" s="3" t="s">
        <v>216</v>
      </c>
      <c r="AD340" s="78" t="s">
        <v>43</v>
      </c>
      <c r="AE340" s="77" t="s">
        <v>101</v>
      </c>
      <c r="AF340" s="3" t="s">
        <v>292</v>
      </c>
      <c r="AG340" s="77"/>
      <c r="AH340" s="77"/>
      <c r="AI340" s="77"/>
      <c r="AJ340" s="35">
        <v>0</v>
      </c>
      <c r="AK340" s="48" t="str">
        <f t="shared" si="54"/>
        <v/>
      </c>
      <c r="AL340" s="48" t="str">
        <f t="shared" si="55"/>
        <v>CHR operated</v>
      </c>
      <c r="AM340" s="3"/>
      <c r="AO340" s="3"/>
    </row>
    <row r="341" spans="1:41" ht="11.4" x14ac:dyDescent="0.2">
      <c r="A341" s="4" t="str">
        <f t="shared" si="53"/>
        <v>2011260 (Glasgow City)</v>
      </c>
      <c r="B341" s="9">
        <f t="shared" si="56"/>
        <v>2011</v>
      </c>
      <c r="C341" s="25" t="str">
        <f t="shared" si="57"/>
        <v>260 (Glasgow City)</v>
      </c>
      <c r="D341" s="76"/>
      <c r="H341" s="3">
        <v>0</v>
      </c>
      <c r="I341" s="3">
        <v>0</v>
      </c>
      <c r="J341" s="28">
        <v>0</v>
      </c>
      <c r="K341" s="3">
        <v>0</v>
      </c>
      <c r="L341" s="3">
        <v>0</v>
      </c>
      <c r="M341" s="28">
        <v>0</v>
      </c>
      <c r="N341" s="3">
        <v>0</v>
      </c>
      <c r="O341" s="3">
        <v>0</v>
      </c>
      <c r="P341" s="28">
        <v>0</v>
      </c>
      <c r="Q341" s="83">
        <v>0</v>
      </c>
      <c r="R341" s="83">
        <v>0</v>
      </c>
      <c r="S341" s="82">
        <v>0</v>
      </c>
      <c r="T341" s="83">
        <v>0</v>
      </c>
      <c r="U341" s="83">
        <v>0</v>
      </c>
      <c r="V341" s="80">
        <v>0</v>
      </c>
      <c r="W341" s="82">
        <v>0</v>
      </c>
      <c r="X341" s="82">
        <v>0</v>
      </c>
      <c r="Y341" s="82">
        <v>0</v>
      </c>
      <c r="Z341" s="83" t="s">
        <v>179</v>
      </c>
      <c r="AA341" s="83" t="s">
        <v>43</v>
      </c>
      <c r="AB341" s="83">
        <v>0</v>
      </c>
      <c r="AC341" s="77" t="s">
        <v>179</v>
      </c>
      <c r="AD341" s="78" t="s">
        <v>43</v>
      </c>
      <c r="AE341" s="77">
        <v>0</v>
      </c>
      <c r="AF341" s="3" t="s">
        <v>292</v>
      </c>
      <c r="AG341" s="77"/>
      <c r="AH341" s="77"/>
      <c r="AI341" s="77"/>
      <c r="AJ341" s="35">
        <v>0</v>
      </c>
      <c r="AK341" s="48" t="str">
        <f t="shared" si="54"/>
        <v/>
      </c>
      <c r="AL341" s="48" t="str">
        <f t="shared" si="55"/>
        <v>RSL only</v>
      </c>
      <c r="AM341" s="3"/>
      <c r="AO341" s="3"/>
    </row>
    <row r="342" spans="1:41" ht="11.4" x14ac:dyDescent="0.2">
      <c r="A342" s="4" t="str">
        <f t="shared" si="53"/>
        <v>2011270 (Highland)</v>
      </c>
      <c r="B342" s="9">
        <f t="shared" si="56"/>
        <v>2011</v>
      </c>
      <c r="C342" s="25" t="str">
        <f t="shared" si="57"/>
        <v>270 (Highland)</v>
      </c>
      <c r="D342" s="76">
        <v>1</v>
      </c>
      <c r="H342" s="3">
        <v>830</v>
      </c>
      <c r="I342" s="3">
        <v>257</v>
      </c>
      <c r="J342" s="28">
        <v>1087</v>
      </c>
      <c r="K342" s="3">
        <v>13</v>
      </c>
      <c r="L342" s="3">
        <v>3</v>
      </c>
      <c r="M342" s="28">
        <v>16</v>
      </c>
      <c r="N342" s="3">
        <v>3176</v>
      </c>
      <c r="O342" s="3">
        <v>938</v>
      </c>
      <c r="P342" s="28">
        <v>4114</v>
      </c>
      <c r="Q342" s="83">
        <v>2232</v>
      </c>
      <c r="R342" s="83">
        <v>410</v>
      </c>
      <c r="S342" s="82">
        <v>2642</v>
      </c>
      <c r="T342" s="83">
        <v>8652</v>
      </c>
      <c r="U342" s="83">
        <v>2545</v>
      </c>
      <c r="V342" s="80">
        <v>11197</v>
      </c>
      <c r="W342" s="82">
        <v>152</v>
      </c>
      <c r="X342" s="82">
        <v>10</v>
      </c>
      <c r="Y342" s="82">
        <v>162</v>
      </c>
      <c r="Z342" s="83" t="s">
        <v>216</v>
      </c>
      <c r="AA342" s="83" t="s">
        <v>43</v>
      </c>
      <c r="AB342" s="83">
        <v>0</v>
      </c>
      <c r="AC342" s="3" t="s">
        <v>216</v>
      </c>
      <c r="AD342" s="78" t="s">
        <v>43</v>
      </c>
      <c r="AE342" s="77">
        <v>0</v>
      </c>
      <c r="AF342" s="3" t="s">
        <v>292</v>
      </c>
      <c r="AG342" s="77"/>
      <c r="AH342" s="77"/>
      <c r="AI342" s="77"/>
      <c r="AJ342" s="35">
        <v>0</v>
      </c>
      <c r="AK342" s="48" t="str">
        <f t="shared" si="54"/>
        <v/>
      </c>
      <c r="AL342" s="48" t="str">
        <f t="shared" si="55"/>
        <v>CHR operated</v>
      </c>
      <c r="AM342" s="3"/>
      <c r="AO342" s="3"/>
    </row>
    <row r="343" spans="1:41" ht="11.4" x14ac:dyDescent="0.2">
      <c r="A343" s="4" t="str">
        <f t="shared" si="53"/>
        <v>2011280 (Inverclyde)</v>
      </c>
      <c r="B343" s="9">
        <f t="shared" si="56"/>
        <v>2011</v>
      </c>
      <c r="C343" s="25" t="str">
        <f t="shared" si="57"/>
        <v>280 (Inverclyde)</v>
      </c>
      <c r="D343" s="76"/>
      <c r="H343" s="3">
        <v>0</v>
      </c>
      <c r="I343" s="3">
        <v>0</v>
      </c>
      <c r="J343" s="28">
        <v>0</v>
      </c>
      <c r="K343" s="3">
        <v>0</v>
      </c>
      <c r="L343" s="3">
        <v>0</v>
      </c>
      <c r="M343" s="28">
        <v>0</v>
      </c>
      <c r="N343" s="3">
        <v>0</v>
      </c>
      <c r="O343" s="3">
        <v>0</v>
      </c>
      <c r="P343" s="28">
        <v>0</v>
      </c>
      <c r="Q343" s="83">
        <v>0</v>
      </c>
      <c r="R343" s="83">
        <v>0</v>
      </c>
      <c r="S343" s="82">
        <v>0</v>
      </c>
      <c r="T343" s="83">
        <v>0</v>
      </c>
      <c r="U343" s="83">
        <v>0</v>
      </c>
      <c r="V343" s="80">
        <v>0</v>
      </c>
      <c r="W343" s="82">
        <v>0</v>
      </c>
      <c r="X343" s="82">
        <v>0</v>
      </c>
      <c r="Y343" s="82">
        <v>0</v>
      </c>
      <c r="Z343" s="83">
        <v>0</v>
      </c>
      <c r="AA343" s="83">
        <v>0</v>
      </c>
      <c r="AB343" s="83">
        <v>0</v>
      </c>
      <c r="AC343" s="77">
        <v>0</v>
      </c>
      <c r="AD343" s="78">
        <v>0</v>
      </c>
      <c r="AE343" s="77">
        <v>0</v>
      </c>
      <c r="AF343" s="3" t="s">
        <v>292</v>
      </c>
      <c r="AG343" s="77"/>
      <c r="AH343" s="77"/>
      <c r="AI343" s="77"/>
      <c r="AJ343" s="35">
        <v>0</v>
      </c>
      <c r="AK343" s="48" t="str">
        <f t="shared" si="54"/>
        <v/>
      </c>
      <c r="AL343" s="48" t="str">
        <f t="shared" si="55"/>
        <v>RSL only</v>
      </c>
      <c r="AM343" s="3"/>
      <c r="AO343" s="3"/>
    </row>
    <row r="344" spans="1:41" ht="11.4" x14ac:dyDescent="0.2">
      <c r="A344" s="4" t="str">
        <f t="shared" si="53"/>
        <v>2011290 (Midlothian)</v>
      </c>
      <c r="B344" s="9">
        <f t="shared" si="56"/>
        <v>2011</v>
      </c>
      <c r="C344" s="25" t="str">
        <f t="shared" si="57"/>
        <v>290 (Midlothian)</v>
      </c>
      <c r="D344" s="76">
        <v>0</v>
      </c>
      <c r="H344" s="3">
        <v>364</v>
      </c>
      <c r="I344" s="3">
        <v>125</v>
      </c>
      <c r="J344" s="28">
        <v>489</v>
      </c>
      <c r="K344" s="3">
        <v>79</v>
      </c>
      <c r="L344" s="3">
        <v>17</v>
      </c>
      <c r="M344" s="28">
        <v>96</v>
      </c>
      <c r="N344" s="3">
        <v>1782</v>
      </c>
      <c r="O344" s="3">
        <v>331</v>
      </c>
      <c r="P344" s="28">
        <v>2113</v>
      </c>
      <c r="Q344" s="83">
        <v>1539</v>
      </c>
      <c r="R344" s="83">
        <v>114</v>
      </c>
      <c r="S344" s="82">
        <v>1653</v>
      </c>
      <c r="T344" s="83">
        <v>3741</v>
      </c>
      <c r="U344" s="83">
        <v>511</v>
      </c>
      <c r="V344" s="80">
        <v>4252</v>
      </c>
      <c r="W344" s="82">
        <v>60</v>
      </c>
      <c r="X344" s="82">
        <v>17</v>
      </c>
      <c r="Y344" s="82">
        <v>77</v>
      </c>
      <c r="Z344" s="83" t="s">
        <v>216</v>
      </c>
      <c r="AA344" s="83" t="s">
        <v>222</v>
      </c>
      <c r="AB344" s="83" t="s">
        <v>101</v>
      </c>
      <c r="AC344" s="77" t="s">
        <v>216</v>
      </c>
      <c r="AD344" s="78" t="s">
        <v>222</v>
      </c>
      <c r="AE344" s="77" t="s">
        <v>101</v>
      </c>
      <c r="AF344" s="3" t="s">
        <v>292</v>
      </c>
      <c r="AG344" s="77"/>
      <c r="AH344" s="77"/>
      <c r="AI344" s="77"/>
      <c r="AJ344" s="35" t="s">
        <v>230</v>
      </c>
      <c r="AK344" s="48" t="str">
        <f t="shared" si="54"/>
        <v/>
      </c>
      <c r="AL344" s="48" t="str">
        <f t="shared" si="55"/>
        <v>-</v>
      </c>
      <c r="AM344" s="3"/>
      <c r="AO344" s="3"/>
    </row>
    <row r="345" spans="1:41" ht="11.4" x14ac:dyDescent="0.2">
      <c r="A345" s="4" t="str">
        <f t="shared" si="53"/>
        <v>2011300 (Moray)</v>
      </c>
      <c r="B345" s="9">
        <f t="shared" si="56"/>
        <v>2011</v>
      </c>
      <c r="C345" s="25" t="str">
        <f t="shared" si="57"/>
        <v>300 (Moray)</v>
      </c>
      <c r="D345" s="76">
        <v>0</v>
      </c>
      <c r="H345" s="3">
        <v>305</v>
      </c>
      <c r="I345" s="3">
        <v>56</v>
      </c>
      <c r="J345" s="28">
        <v>361</v>
      </c>
      <c r="K345" s="3">
        <v>162</v>
      </c>
      <c r="L345" s="3">
        <v>22</v>
      </c>
      <c r="M345" s="28">
        <v>184</v>
      </c>
      <c r="N345" s="3">
        <v>2079</v>
      </c>
      <c r="O345" s="3">
        <v>305</v>
      </c>
      <c r="P345" s="28">
        <v>2384</v>
      </c>
      <c r="Q345" s="83">
        <v>1667</v>
      </c>
      <c r="R345" s="83">
        <v>220</v>
      </c>
      <c r="S345" s="82">
        <v>1887</v>
      </c>
      <c r="T345" s="83">
        <v>2455</v>
      </c>
      <c r="U345" s="83">
        <v>442</v>
      </c>
      <c r="V345" s="80">
        <v>2897</v>
      </c>
      <c r="W345" s="82">
        <v>92</v>
      </c>
      <c r="X345" s="82">
        <v>37</v>
      </c>
      <c r="Y345" s="82">
        <v>129</v>
      </c>
      <c r="Z345" s="83" t="s">
        <v>216</v>
      </c>
      <c r="AA345" s="83" t="s">
        <v>43</v>
      </c>
      <c r="AB345" s="83">
        <v>0</v>
      </c>
      <c r="AC345" s="3" t="s">
        <v>216</v>
      </c>
      <c r="AD345" s="78" t="s">
        <v>43</v>
      </c>
      <c r="AE345" s="77">
        <v>0</v>
      </c>
      <c r="AF345" s="3" t="s">
        <v>292</v>
      </c>
      <c r="AG345" s="77"/>
      <c r="AH345" s="77"/>
      <c r="AI345" s="77"/>
      <c r="AJ345" s="35">
        <v>0</v>
      </c>
      <c r="AK345" s="48" t="str">
        <f t="shared" si="54"/>
        <v/>
      </c>
      <c r="AL345" s="48" t="str">
        <f t="shared" si="55"/>
        <v>-</v>
      </c>
      <c r="AM345" s="3"/>
      <c r="AO345" s="3"/>
    </row>
    <row r="346" spans="1:41" ht="11.4" x14ac:dyDescent="0.2">
      <c r="A346" s="4" t="str">
        <f t="shared" si="53"/>
        <v>2011310 (North Ayrshire)</v>
      </c>
      <c r="B346" s="9">
        <f t="shared" si="56"/>
        <v>2011</v>
      </c>
      <c r="C346" s="25" t="str">
        <f t="shared" si="57"/>
        <v>310 (North Ayrshire)</v>
      </c>
      <c r="D346" s="76">
        <v>1</v>
      </c>
      <c r="H346" s="3">
        <v>0</v>
      </c>
      <c r="I346" s="3">
        <v>0</v>
      </c>
      <c r="J346" s="28">
        <v>952</v>
      </c>
      <c r="K346" s="3">
        <v>0</v>
      </c>
      <c r="L346" s="3">
        <v>0</v>
      </c>
      <c r="M346" s="28">
        <v>12</v>
      </c>
      <c r="N346" s="3">
        <v>0</v>
      </c>
      <c r="O346" s="3">
        <v>0</v>
      </c>
      <c r="P346" s="28">
        <v>3706</v>
      </c>
      <c r="Q346" s="83">
        <v>0</v>
      </c>
      <c r="R346" s="83">
        <v>0</v>
      </c>
      <c r="S346" s="82">
        <v>1957</v>
      </c>
      <c r="T346" s="83">
        <v>0</v>
      </c>
      <c r="U346" s="83">
        <v>0</v>
      </c>
      <c r="V346" s="80">
        <v>5829</v>
      </c>
      <c r="W346" s="82">
        <v>0</v>
      </c>
      <c r="X346" s="82">
        <v>0</v>
      </c>
      <c r="Y346" s="82">
        <v>178</v>
      </c>
      <c r="Z346" s="83" t="s">
        <v>216</v>
      </c>
      <c r="AA346" s="83" t="s">
        <v>43</v>
      </c>
      <c r="AB346" s="83">
        <v>0</v>
      </c>
      <c r="AC346" s="3" t="s">
        <v>216</v>
      </c>
      <c r="AD346" s="78" t="s">
        <v>43</v>
      </c>
      <c r="AE346" s="77">
        <v>0</v>
      </c>
      <c r="AF346" s="3" t="s">
        <v>292</v>
      </c>
      <c r="AG346" s="77"/>
      <c r="AH346" s="77"/>
      <c r="AI346" s="77"/>
      <c r="AJ346" s="35" t="s">
        <v>231</v>
      </c>
      <c r="AK346" s="48" t="str">
        <f t="shared" si="54"/>
        <v/>
      </c>
      <c r="AL346" s="48" t="str">
        <f t="shared" si="55"/>
        <v>CHR operated</v>
      </c>
      <c r="AM346" s="3"/>
      <c r="AO346" s="3"/>
    </row>
    <row r="347" spans="1:41" ht="11.4" x14ac:dyDescent="0.2">
      <c r="A347" s="4" t="str">
        <f t="shared" si="53"/>
        <v>2011320 (North Lanarkshire)</v>
      </c>
      <c r="B347" s="9">
        <f t="shared" si="56"/>
        <v>2011</v>
      </c>
      <c r="C347" s="25" t="str">
        <f t="shared" si="57"/>
        <v>320 (North Lanarkshire)</v>
      </c>
      <c r="D347" s="76">
        <v>1</v>
      </c>
      <c r="H347" s="3">
        <v>3735</v>
      </c>
      <c r="I347" s="3">
        <v>0</v>
      </c>
      <c r="J347" s="28">
        <v>3735</v>
      </c>
      <c r="K347" s="3">
        <v>0</v>
      </c>
      <c r="L347" s="3">
        <v>0</v>
      </c>
      <c r="M347" s="28">
        <v>0</v>
      </c>
      <c r="N347" s="3">
        <v>8164</v>
      </c>
      <c r="O347" s="3">
        <v>0</v>
      </c>
      <c r="P347" s="28">
        <v>8164</v>
      </c>
      <c r="Q347" s="83">
        <v>4963</v>
      </c>
      <c r="R347" s="83">
        <v>0</v>
      </c>
      <c r="S347" s="82">
        <v>4963</v>
      </c>
      <c r="T347" s="83">
        <v>17145</v>
      </c>
      <c r="U347" s="83">
        <v>0</v>
      </c>
      <c r="V347" s="80">
        <v>17145</v>
      </c>
      <c r="W347" s="82">
        <v>1094</v>
      </c>
      <c r="X347" s="82">
        <v>0</v>
      </c>
      <c r="Y347" s="82">
        <v>1094</v>
      </c>
      <c r="Z347" s="83" t="s">
        <v>216</v>
      </c>
      <c r="AA347" s="83" t="s">
        <v>43</v>
      </c>
      <c r="AB347" s="83">
        <v>0</v>
      </c>
      <c r="AC347" s="3" t="s">
        <v>216</v>
      </c>
      <c r="AD347" s="78" t="s">
        <v>43</v>
      </c>
      <c r="AE347" s="77">
        <v>0</v>
      </c>
      <c r="AF347" s="3" t="s">
        <v>292</v>
      </c>
      <c r="AG347" s="77"/>
      <c r="AH347" s="77"/>
      <c r="AI347" s="77"/>
      <c r="AJ347" s="35" t="s">
        <v>232</v>
      </c>
      <c r="AK347" s="48" t="str">
        <f t="shared" si="54"/>
        <v/>
      </c>
      <c r="AL347" s="48" t="str">
        <f t="shared" si="55"/>
        <v>CHR operated</v>
      </c>
      <c r="AM347" s="3"/>
      <c r="AO347" s="3"/>
    </row>
    <row r="348" spans="1:41" ht="11.4" x14ac:dyDescent="0.2">
      <c r="A348" s="4" t="str">
        <f t="shared" si="53"/>
        <v>2011330 (Orkney)</v>
      </c>
      <c r="B348" s="9">
        <f t="shared" si="56"/>
        <v>2011</v>
      </c>
      <c r="C348" s="25" t="str">
        <f t="shared" si="57"/>
        <v>330 (Orkney)</v>
      </c>
      <c r="D348" s="76">
        <v>1</v>
      </c>
      <c r="H348" s="3">
        <v>38</v>
      </c>
      <c r="I348" s="3">
        <v>0</v>
      </c>
      <c r="J348" s="28">
        <v>38</v>
      </c>
      <c r="K348" s="3">
        <v>4</v>
      </c>
      <c r="L348" s="3">
        <v>0</v>
      </c>
      <c r="M348" s="28">
        <v>4</v>
      </c>
      <c r="N348" s="3">
        <v>352</v>
      </c>
      <c r="O348" s="3">
        <v>0</v>
      </c>
      <c r="P348" s="28">
        <v>352</v>
      </c>
      <c r="Q348" s="83">
        <v>352</v>
      </c>
      <c r="R348" s="83">
        <v>0</v>
      </c>
      <c r="S348" s="82">
        <v>352</v>
      </c>
      <c r="T348" s="83">
        <v>622</v>
      </c>
      <c r="U348" s="83">
        <v>0</v>
      </c>
      <c r="V348" s="80">
        <v>622</v>
      </c>
      <c r="W348" s="82">
        <v>17</v>
      </c>
      <c r="X348" s="82">
        <v>0</v>
      </c>
      <c r="Y348" s="82">
        <v>17</v>
      </c>
      <c r="Z348" s="83" t="s">
        <v>216</v>
      </c>
      <c r="AA348" s="83" t="s">
        <v>223</v>
      </c>
      <c r="AB348" s="83" t="s">
        <v>167</v>
      </c>
      <c r="AC348" s="77" t="s">
        <v>179</v>
      </c>
      <c r="AD348" s="78" t="s">
        <v>43</v>
      </c>
      <c r="AE348" s="77">
        <v>0</v>
      </c>
      <c r="AF348" s="3" t="s">
        <v>292</v>
      </c>
      <c r="AG348" s="77"/>
      <c r="AH348" s="77"/>
      <c r="AI348" s="77"/>
      <c r="AJ348" s="35" t="s">
        <v>233</v>
      </c>
      <c r="AK348" s="48">
        <f t="shared" si="54"/>
        <v>0</v>
      </c>
      <c r="AL348" s="48" t="str">
        <f t="shared" si="55"/>
        <v>CHR operated</v>
      </c>
      <c r="AM348" s="3"/>
      <c r="AO348" s="3"/>
    </row>
    <row r="349" spans="1:41" ht="11.4" x14ac:dyDescent="0.2">
      <c r="A349" s="4" t="str">
        <f t="shared" si="53"/>
        <v>2011340 (Perth &amp; Kinross)</v>
      </c>
      <c r="B349" s="9">
        <f t="shared" si="56"/>
        <v>2011</v>
      </c>
      <c r="C349" s="25" t="str">
        <f t="shared" si="57"/>
        <v>340 (Perth &amp; Kinross)</v>
      </c>
      <c r="D349" s="76">
        <v>1</v>
      </c>
      <c r="H349" s="3">
        <v>466</v>
      </c>
      <c r="I349" s="3">
        <v>0</v>
      </c>
      <c r="J349" s="28">
        <v>466</v>
      </c>
      <c r="K349" s="3">
        <v>50</v>
      </c>
      <c r="L349" s="3">
        <v>0</v>
      </c>
      <c r="M349" s="28">
        <v>50</v>
      </c>
      <c r="N349" s="3">
        <v>2257</v>
      </c>
      <c r="O349" s="3">
        <v>0</v>
      </c>
      <c r="P349" s="28">
        <v>2257</v>
      </c>
      <c r="Q349" s="83">
        <v>925</v>
      </c>
      <c r="R349" s="83">
        <v>0</v>
      </c>
      <c r="S349" s="82">
        <v>925</v>
      </c>
      <c r="T349" s="83">
        <v>5828</v>
      </c>
      <c r="U349" s="83">
        <v>0</v>
      </c>
      <c r="V349" s="80">
        <v>5828</v>
      </c>
      <c r="W349" s="82">
        <v>151</v>
      </c>
      <c r="X349" s="82">
        <v>0</v>
      </c>
      <c r="Y349" s="82">
        <v>151</v>
      </c>
      <c r="Z349" s="83" t="s">
        <v>216</v>
      </c>
      <c r="AA349" s="83" t="s">
        <v>43</v>
      </c>
      <c r="AB349" s="83">
        <v>0</v>
      </c>
      <c r="AC349" s="3" t="s">
        <v>179</v>
      </c>
      <c r="AD349" s="78" t="s">
        <v>43</v>
      </c>
      <c r="AE349" s="77">
        <v>0</v>
      </c>
      <c r="AF349" s="3" t="s">
        <v>292</v>
      </c>
      <c r="AG349" s="77"/>
      <c r="AH349" s="77"/>
      <c r="AI349" s="77"/>
      <c r="AJ349" s="35" t="s">
        <v>234</v>
      </c>
      <c r="AK349" s="48" t="str">
        <f t="shared" si="54"/>
        <v/>
      </c>
      <c r="AL349" s="48" t="str">
        <f t="shared" si="55"/>
        <v>CHR operated</v>
      </c>
      <c r="AM349" s="3"/>
      <c r="AO349" s="3"/>
    </row>
    <row r="350" spans="1:41" ht="11.4" x14ac:dyDescent="0.2">
      <c r="A350" s="4" t="str">
        <f t="shared" si="53"/>
        <v>2011350 (Renfrewshire)</v>
      </c>
      <c r="B350" s="9">
        <f t="shared" si="56"/>
        <v>2011</v>
      </c>
      <c r="C350" s="25" t="str">
        <f t="shared" si="57"/>
        <v>350 (Renfrewshire)</v>
      </c>
      <c r="D350" s="76">
        <v>0</v>
      </c>
      <c r="H350" s="3">
        <v>917</v>
      </c>
      <c r="I350" s="3">
        <v>161</v>
      </c>
      <c r="J350" s="28">
        <v>1078</v>
      </c>
      <c r="K350" s="3">
        <v>0</v>
      </c>
      <c r="L350" s="3">
        <v>0</v>
      </c>
      <c r="M350" s="28">
        <v>258</v>
      </c>
      <c r="N350" s="3">
        <v>0</v>
      </c>
      <c r="O350" s="3">
        <v>0</v>
      </c>
      <c r="P350" s="28">
        <v>4179</v>
      </c>
      <c r="Q350" s="83">
        <v>0</v>
      </c>
      <c r="R350" s="83">
        <v>0</v>
      </c>
      <c r="S350" s="82">
        <v>4512</v>
      </c>
      <c r="T350" s="83">
        <v>6355</v>
      </c>
      <c r="U350" s="83">
        <v>2190</v>
      </c>
      <c r="V350" s="80">
        <v>8545</v>
      </c>
      <c r="W350" s="82">
        <v>0</v>
      </c>
      <c r="X350" s="82">
        <v>0</v>
      </c>
      <c r="Y350" s="82">
        <v>152</v>
      </c>
      <c r="Z350" s="83" t="s">
        <v>216</v>
      </c>
      <c r="AA350" s="83" t="s">
        <v>224</v>
      </c>
      <c r="AB350" s="83">
        <v>0</v>
      </c>
      <c r="AC350" s="3" t="s">
        <v>216</v>
      </c>
      <c r="AD350" s="78" t="s">
        <v>224</v>
      </c>
      <c r="AE350" s="77">
        <v>0</v>
      </c>
      <c r="AF350" s="3" t="s">
        <v>292</v>
      </c>
      <c r="AG350" s="77"/>
      <c r="AH350" s="77"/>
      <c r="AI350" s="77"/>
      <c r="AJ350" s="35" t="s">
        <v>235</v>
      </c>
      <c r="AK350" s="48" t="str">
        <f t="shared" si="54"/>
        <v/>
      </c>
      <c r="AL350" s="48" t="str">
        <f t="shared" si="55"/>
        <v>-</v>
      </c>
      <c r="AM350" s="3"/>
      <c r="AO350" s="3"/>
    </row>
    <row r="351" spans="1:41" ht="11.4" x14ac:dyDescent="0.2">
      <c r="A351" s="4" t="str">
        <f t="shared" si="53"/>
        <v>2011355 (Scottish Borders)</v>
      </c>
      <c r="B351" s="9">
        <f t="shared" si="56"/>
        <v>2011</v>
      </c>
      <c r="C351" s="25" t="str">
        <f t="shared" si="57"/>
        <v>355 (Scottish Borders)</v>
      </c>
      <c r="D351" s="76"/>
      <c r="H351" s="3">
        <v>0</v>
      </c>
      <c r="I351" s="3">
        <v>0</v>
      </c>
      <c r="J351" s="28">
        <v>0</v>
      </c>
      <c r="K351" s="3">
        <v>0</v>
      </c>
      <c r="L351" s="3">
        <v>0</v>
      </c>
      <c r="M351" s="28">
        <v>0</v>
      </c>
      <c r="N351" s="3">
        <v>0</v>
      </c>
      <c r="O351" s="3">
        <v>0</v>
      </c>
      <c r="P351" s="28">
        <v>0</v>
      </c>
      <c r="Q351" s="83">
        <v>0</v>
      </c>
      <c r="R351" s="83">
        <v>0</v>
      </c>
      <c r="S351" s="82">
        <v>0</v>
      </c>
      <c r="T351" s="83">
        <v>0</v>
      </c>
      <c r="U351" s="83">
        <v>0</v>
      </c>
      <c r="V351" s="80">
        <v>0</v>
      </c>
      <c r="W351" s="82">
        <v>0</v>
      </c>
      <c r="X351" s="82">
        <v>0</v>
      </c>
      <c r="Y351" s="82">
        <v>0</v>
      </c>
      <c r="Z351" s="83" t="s">
        <v>179</v>
      </c>
      <c r="AA351" s="83" t="s">
        <v>43</v>
      </c>
      <c r="AB351" s="83">
        <v>0</v>
      </c>
      <c r="AC351" s="77" t="s">
        <v>179</v>
      </c>
      <c r="AD351" s="78" t="s">
        <v>43</v>
      </c>
      <c r="AE351" s="77">
        <v>0</v>
      </c>
      <c r="AF351" s="3" t="s">
        <v>292</v>
      </c>
      <c r="AG351" s="77"/>
      <c r="AH351" s="77"/>
      <c r="AI351" s="77"/>
      <c r="AJ351" s="35">
        <v>0</v>
      </c>
      <c r="AK351" s="48" t="str">
        <f t="shared" si="54"/>
        <v/>
      </c>
      <c r="AL351" s="48" t="str">
        <f t="shared" si="55"/>
        <v>RSL only</v>
      </c>
      <c r="AM351" s="3"/>
      <c r="AO351" s="3"/>
    </row>
    <row r="352" spans="1:41" ht="11.4" x14ac:dyDescent="0.2">
      <c r="A352" s="4" t="str">
        <f t="shared" si="53"/>
        <v>2011360 (Shetland)</v>
      </c>
      <c r="B352" s="9">
        <f t="shared" si="56"/>
        <v>2011</v>
      </c>
      <c r="C352" s="25" t="str">
        <f t="shared" si="57"/>
        <v>360 (Shetland)</v>
      </c>
      <c r="D352" s="76">
        <v>1</v>
      </c>
      <c r="H352" s="3">
        <v>88</v>
      </c>
      <c r="I352" s="3">
        <v>33</v>
      </c>
      <c r="J352" s="28">
        <v>121</v>
      </c>
      <c r="K352" s="3">
        <v>43</v>
      </c>
      <c r="L352" s="3">
        <v>6</v>
      </c>
      <c r="M352" s="28">
        <v>49</v>
      </c>
      <c r="N352" s="3">
        <v>487</v>
      </c>
      <c r="O352" s="3">
        <v>148</v>
      </c>
      <c r="P352" s="28">
        <v>635</v>
      </c>
      <c r="Q352" s="83">
        <v>157</v>
      </c>
      <c r="R352" s="83">
        <v>34</v>
      </c>
      <c r="S352" s="82">
        <v>191</v>
      </c>
      <c r="T352" s="83">
        <v>530</v>
      </c>
      <c r="U352" s="83">
        <v>209</v>
      </c>
      <c r="V352" s="80">
        <v>739</v>
      </c>
      <c r="W352" s="82">
        <v>65</v>
      </c>
      <c r="X352" s="82">
        <v>12</v>
      </c>
      <c r="Y352" s="82">
        <v>77</v>
      </c>
      <c r="Z352" s="83" t="s">
        <v>216</v>
      </c>
      <c r="AA352" s="83" t="s">
        <v>43</v>
      </c>
      <c r="AB352" s="83">
        <v>0</v>
      </c>
      <c r="AC352" s="3" t="s">
        <v>216</v>
      </c>
      <c r="AD352" s="78" t="s">
        <v>43</v>
      </c>
      <c r="AE352" s="77">
        <v>0</v>
      </c>
      <c r="AF352" s="3" t="s">
        <v>292</v>
      </c>
      <c r="AG352" s="77"/>
      <c r="AH352" s="77"/>
      <c r="AI352" s="77"/>
      <c r="AJ352" s="35">
        <v>0</v>
      </c>
      <c r="AK352" s="48" t="str">
        <f t="shared" si="54"/>
        <v/>
      </c>
      <c r="AL352" s="48" t="str">
        <f t="shared" si="55"/>
        <v>CHR operated</v>
      </c>
      <c r="AM352" s="3"/>
      <c r="AO352" s="3"/>
    </row>
    <row r="353" spans="1:42" ht="11.4" x14ac:dyDescent="0.2">
      <c r="A353" s="4" t="str">
        <f t="shared" si="53"/>
        <v>2011370 (South Ayrshire)</v>
      </c>
      <c r="B353" s="9">
        <f t="shared" si="56"/>
        <v>2011</v>
      </c>
      <c r="C353" s="25" t="str">
        <f t="shared" si="57"/>
        <v>370 (South Ayrshire)</v>
      </c>
      <c r="D353" s="76">
        <v>0</v>
      </c>
      <c r="H353" s="3">
        <v>246</v>
      </c>
      <c r="I353" s="3">
        <v>102</v>
      </c>
      <c r="J353" s="28">
        <v>348</v>
      </c>
      <c r="K353" s="3">
        <v>32</v>
      </c>
      <c r="L353" s="3">
        <v>19</v>
      </c>
      <c r="M353" s="28">
        <v>51</v>
      </c>
      <c r="N353" s="3">
        <v>1958</v>
      </c>
      <c r="O353" s="3">
        <v>403</v>
      </c>
      <c r="P353" s="28">
        <v>2361</v>
      </c>
      <c r="Q353" s="83">
        <v>1295</v>
      </c>
      <c r="R353" s="83">
        <v>252</v>
      </c>
      <c r="S353" s="82">
        <v>1547</v>
      </c>
      <c r="T353" s="83">
        <v>3910</v>
      </c>
      <c r="U353" s="83">
        <v>951</v>
      </c>
      <c r="V353" s="80">
        <v>4861</v>
      </c>
      <c r="W353" s="82">
        <v>398</v>
      </c>
      <c r="X353" s="82">
        <v>71</v>
      </c>
      <c r="Y353" s="82">
        <v>469</v>
      </c>
      <c r="Z353" s="83" t="s">
        <v>216</v>
      </c>
      <c r="AA353" s="83" t="s">
        <v>43</v>
      </c>
      <c r="AB353" s="83" t="s">
        <v>101</v>
      </c>
      <c r="AC353" s="3" t="s">
        <v>216</v>
      </c>
      <c r="AD353" s="78" t="s">
        <v>43</v>
      </c>
      <c r="AE353" s="77" t="s">
        <v>101</v>
      </c>
      <c r="AF353" s="3" t="s">
        <v>292</v>
      </c>
      <c r="AG353" s="77"/>
      <c r="AH353" s="77"/>
      <c r="AI353" s="77"/>
      <c r="AJ353" s="35">
        <v>0</v>
      </c>
      <c r="AK353" s="48" t="str">
        <f t="shared" si="54"/>
        <v/>
      </c>
      <c r="AL353" s="48" t="str">
        <f t="shared" si="55"/>
        <v>-</v>
      </c>
      <c r="AM353" s="3"/>
      <c r="AO353" s="3"/>
    </row>
    <row r="354" spans="1:42" ht="11.4" x14ac:dyDescent="0.2">
      <c r="A354" s="4" t="str">
        <f t="shared" si="53"/>
        <v>2011380 (South Lanarkshire)</v>
      </c>
      <c r="B354" s="9">
        <f t="shared" si="56"/>
        <v>2011</v>
      </c>
      <c r="C354" s="25" t="str">
        <f t="shared" si="57"/>
        <v>380 (South Lanarkshire)</v>
      </c>
      <c r="D354" s="76">
        <v>0</v>
      </c>
      <c r="H354" s="3">
        <v>1586</v>
      </c>
      <c r="I354" s="3">
        <v>252</v>
      </c>
      <c r="J354" s="28">
        <v>1838</v>
      </c>
      <c r="K354" s="3">
        <v>52</v>
      </c>
      <c r="L354" s="3">
        <v>3</v>
      </c>
      <c r="M354" s="28">
        <v>55</v>
      </c>
      <c r="N354" s="3">
        <v>4900</v>
      </c>
      <c r="O354" s="3">
        <v>1096</v>
      </c>
      <c r="P354" s="28">
        <v>5996</v>
      </c>
      <c r="Q354" s="83">
        <v>1868</v>
      </c>
      <c r="R354" s="83">
        <v>494</v>
      </c>
      <c r="S354" s="82">
        <v>2362</v>
      </c>
      <c r="T354" s="83">
        <v>17175</v>
      </c>
      <c r="U354" s="83">
        <v>3639</v>
      </c>
      <c r="V354" s="80">
        <v>20814</v>
      </c>
      <c r="W354" s="82">
        <v>71</v>
      </c>
      <c r="X354" s="82">
        <v>70</v>
      </c>
      <c r="Y354" s="82">
        <v>141</v>
      </c>
      <c r="Z354" s="83" t="s">
        <v>216</v>
      </c>
      <c r="AA354" s="83" t="s">
        <v>43</v>
      </c>
      <c r="AB354" s="83">
        <v>0</v>
      </c>
      <c r="AC354" s="3" t="s">
        <v>216</v>
      </c>
      <c r="AD354" s="78" t="s">
        <v>43</v>
      </c>
      <c r="AE354" s="77">
        <v>0</v>
      </c>
      <c r="AF354" s="3" t="s">
        <v>292</v>
      </c>
      <c r="AG354" s="77"/>
      <c r="AH354" s="77"/>
      <c r="AI354" s="77"/>
      <c r="AJ354" s="35">
        <v>0</v>
      </c>
      <c r="AK354" s="48" t="str">
        <f t="shared" si="54"/>
        <v/>
      </c>
      <c r="AL354" s="48" t="str">
        <f t="shared" si="55"/>
        <v>-</v>
      </c>
      <c r="AM354" s="3"/>
      <c r="AO354" s="3"/>
    </row>
    <row r="355" spans="1:42" ht="11.4" x14ac:dyDescent="0.2">
      <c r="A355" s="4" t="str">
        <f t="shared" si="53"/>
        <v>2011390 (Stirling)</v>
      </c>
      <c r="B355" s="9">
        <f t="shared" si="56"/>
        <v>2011</v>
      </c>
      <c r="C355" s="25" t="str">
        <f t="shared" si="57"/>
        <v>390 (Stirling)</v>
      </c>
      <c r="D355" s="76">
        <v>0</v>
      </c>
      <c r="H355" s="3">
        <v>86</v>
      </c>
      <c r="I355" s="3">
        <v>37</v>
      </c>
      <c r="J355" s="28">
        <v>123</v>
      </c>
      <c r="K355" s="3">
        <v>26</v>
      </c>
      <c r="L355" s="3">
        <v>5</v>
      </c>
      <c r="M355" s="28">
        <v>31</v>
      </c>
      <c r="N355" s="3">
        <v>936</v>
      </c>
      <c r="O355" s="3">
        <v>201</v>
      </c>
      <c r="P355" s="28">
        <v>1137</v>
      </c>
      <c r="Q355" s="83">
        <v>1282</v>
      </c>
      <c r="R355" s="83">
        <v>156</v>
      </c>
      <c r="S355" s="82">
        <v>1438</v>
      </c>
      <c r="T355" s="83">
        <v>1605</v>
      </c>
      <c r="U355" s="83">
        <v>455</v>
      </c>
      <c r="V355" s="80">
        <v>2060</v>
      </c>
      <c r="W355" s="82">
        <v>88</v>
      </c>
      <c r="X355" s="82">
        <v>44</v>
      </c>
      <c r="Y355" s="82">
        <v>132</v>
      </c>
      <c r="Z355" s="83" t="s">
        <v>216</v>
      </c>
      <c r="AA355" s="83" t="s">
        <v>43</v>
      </c>
      <c r="AB355" s="83">
        <v>0</v>
      </c>
      <c r="AC355" s="3" t="s">
        <v>216</v>
      </c>
      <c r="AD355" s="78" t="s">
        <v>43</v>
      </c>
      <c r="AE355" s="77">
        <v>0</v>
      </c>
      <c r="AF355" s="3" t="s">
        <v>292</v>
      </c>
      <c r="AG355" s="77"/>
      <c r="AH355" s="77"/>
      <c r="AI355" s="77"/>
      <c r="AJ355" s="35" t="s">
        <v>236</v>
      </c>
      <c r="AK355" s="48" t="str">
        <f t="shared" si="54"/>
        <v/>
      </c>
      <c r="AL355" s="48" t="str">
        <f t="shared" si="55"/>
        <v>-</v>
      </c>
      <c r="AM355" s="3"/>
      <c r="AO355" s="3"/>
    </row>
    <row r="356" spans="1:42" ht="11.4" x14ac:dyDescent="0.2">
      <c r="A356" s="4" t="str">
        <f t="shared" si="53"/>
        <v>2011395 (West Dunbartonshire)</v>
      </c>
      <c r="B356" s="9">
        <f t="shared" si="56"/>
        <v>2011</v>
      </c>
      <c r="C356" s="25" t="str">
        <f t="shared" si="57"/>
        <v>395 (West Dunbartonshire)</v>
      </c>
      <c r="D356" s="76">
        <v>0</v>
      </c>
      <c r="E356" s="81"/>
      <c r="F356" s="81"/>
      <c r="G356" s="81"/>
      <c r="H356" s="81">
        <v>201</v>
      </c>
      <c r="I356" s="81">
        <v>164</v>
      </c>
      <c r="J356" s="84">
        <v>365</v>
      </c>
      <c r="K356" s="81">
        <v>30</v>
      </c>
      <c r="L356" s="81">
        <v>17</v>
      </c>
      <c r="M356" s="84">
        <v>47</v>
      </c>
      <c r="N356" s="81">
        <v>2132</v>
      </c>
      <c r="O356" s="81">
        <v>538</v>
      </c>
      <c r="P356" s="84">
        <v>2670</v>
      </c>
      <c r="Q356" s="76">
        <v>1922</v>
      </c>
      <c r="R356" s="76">
        <v>508</v>
      </c>
      <c r="S356" s="85">
        <v>2430</v>
      </c>
      <c r="T356" s="76">
        <v>5035</v>
      </c>
      <c r="U356" s="76">
        <v>1564</v>
      </c>
      <c r="V356" s="80">
        <v>6599</v>
      </c>
      <c r="W356" s="85">
        <v>136</v>
      </c>
      <c r="X356" s="85">
        <v>69</v>
      </c>
      <c r="Y356" s="85">
        <v>205</v>
      </c>
      <c r="Z356" s="76" t="s">
        <v>216</v>
      </c>
      <c r="AA356" s="76" t="s">
        <v>225</v>
      </c>
      <c r="AB356" s="76" t="s">
        <v>167</v>
      </c>
      <c r="AC356" s="81" t="s">
        <v>216</v>
      </c>
      <c r="AD356" s="86" t="s">
        <v>225</v>
      </c>
      <c r="AE356" s="87" t="s">
        <v>167</v>
      </c>
      <c r="AF356" s="3" t="s">
        <v>292</v>
      </c>
      <c r="AG356" s="87"/>
      <c r="AH356" s="87"/>
      <c r="AI356" s="87"/>
      <c r="AJ356" s="88" t="s">
        <v>237</v>
      </c>
      <c r="AK356" s="48" t="str">
        <f t="shared" si="54"/>
        <v/>
      </c>
      <c r="AL356" s="48" t="str">
        <f t="shared" si="55"/>
        <v>-</v>
      </c>
      <c r="AM356" s="81"/>
      <c r="AN356" s="81"/>
      <c r="AO356" s="81"/>
      <c r="AP356" s="81"/>
    </row>
    <row r="357" spans="1:42" ht="11.4" x14ac:dyDescent="0.2">
      <c r="A357" s="4" t="str">
        <f t="shared" si="53"/>
        <v>2011400 (West Lothian)</v>
      </c>
      <c r="B357" s="9">
        <f t="shared" si="56"/>
        <v>2011</v>
      </c>
      <c r="C357" s="25" t="str">
        <f t="shared" si="57"/>
        <v>400 (West Lothian)</v>
      </c>
      <c r="D357" s="76">
        <v>1</v>
      </c>
      <c r="E357" s="81"/>
      <c r="F357" s="81"/>
      <c r="G357" s="81"/>
      <c r="H357" s="81">
        <v>783</v>
      </c>
      <c r="I357" s="81">
        <v>181</v>
      </c>
      <c r="J357" s="84">
        <v>964</v>
      </c>
      <c r="K357" s="81">
        <v>276</v>
      </c>
      <c r="L357" s="81">
        <v>18</v>
      </c>
      <c r="M357" s="84">
        <v>294</v>
      </c>
      <c r="N357" s="81">
        <v>3582</v>
      </c>
      <c r="O357" s="81">
        <v>569</v>
      </c>
      <c r="P357" s="84">
        <v>4151</v>
      </c>
      <c r="Q357" s="76">
        <v>2419</v>
      </c>
      <c r="R357" s="76">
        <v>284</v>
      </c>
      <c r="S357" s="85">
        <v>2703</v>
      </c>
      <c r="T357" s="76">
        <v>7693</v>
      </c>
      <c r="U357" s="76">
        <v>1258</v>
      </c>
      <c r="V357" s="80">
        <v>8951</v>
      </c>
      <c r="W357" s="85">
        <v>0</v>
      </c>
      <c r="X357" s="85">
        <v>0</v>
      </c>
      <c r="Y357" s="85">
        <v>0</v>
      </c>
      <c r="Z357" s="76" t="s">
        <v>216</v>
      </c>
      <c r="AA357" s="76" t="s">
        <v>43</v>
      </c>
      <c r="AB357" s="76">
        <v>0</v>
      </c>
      <c r="AC357" s="81" t="s">
        <v>216</v>
      </c>
      <c r="AD357" s="86" t="s">
        <v>43</v>
      </c>
      <c r="AE357" s="87">
        <v>0</v>
      </c>
      <c r="AF357" s="3" t="s">
        <v>292</v>
      </c>
      <c r="AG357" s="87"/>
      <c r="AH357" s="87"/>
      <c r="AI357" s="87"/>
      <c r="AJ357" s="88">
        <v>0</v>
      </c>
      <c r="AK357" s="48" t="str">
        <f t="shared" si="54"/>
        <v/>
      </c>
      <c r="AL357" s="48" t="str">
        <f t="shared" si="55"/>
        <v>CHR operated</v>
      </c>
      <c r="AM357" s="81"/>
      <c r="AN357" s="81"/>
      <c r="AO357" s="81"/>
      <c r="AP357" s="81"/>
    </row>
    <row r="358" spans="1:42" ht="11.4" x14ac:dyDescent="0.2">
      <c r="A358" s="4" t="str">
        <f t="shared" si="53"/>
        <v>2012100 (Aberdeen City)</v>
      </c>
      <c r="B358" s="9">
        <f t="shared" si="56"/>
        <v>2012</v>
      </c>
      <c r="C358" s="25" t="str">
        <f t="shared" si="57"/>
        <v>100 (Aberdeen City)</v>
      </c>
      <c r="D358" s="76">
        <v>0</v>
      </c>
      <c r="H358" s="3">
        <v>1232</v>
      </c>
      <c r="I358" s="3">
        <v>456</v>
      </c>
      <c r="J358" s="3">
        <v>1688</v>
      </c>
      <c r="K358" s="3">
        <v>188</v>
      </c>
      <c r="L358" s="3">
        <v>0</v>
      </c>
      <c r="M358" s="3">
        <v>188</v>
      </c>
      <c r="N358" s="3">
        <v>4895</v>
      </c>
      <c r="O358" s="3">
        <v>1319</v>
      </c>
      <c r="P358" s="3">
        <v>6214</v>
      </c>
      <c r="Q358" s="3">
        <v>3765</v>
      </c>
      <c r="R358" s="3">
        <v>897</v>
      </c>
      <c r="S358" s="3">
        <v>4662</v>
      </c>
      <c r="T358" s="3">
        <v>5536</v>
      </c>
      <c r="U358" s="3">
        <v>2585</v>
      </c>
      <c r="V358" s="3">
        <v>8121</v>
      </c>
      <c r="W358" s="3">
        <v>802</v>
      </c>
      <c r="X358" s="3">
        <v>470</v>
      </c>
      <c r="Y358" s="3">
        <v>1272</v>
      </c>
      <c r="Z358" s="3" t="s">
        <v>216</v>
      </c>
      <c r="AA358" s="39" t="s">
        <v>43</v>
      </c>
      <c r="AB358" s="5">
        <v>0</v>
      </c>
      <c r="AC358" s="3" t="s">
        <v>216</v>
      </c>
      <c r="AD358" s="3" t="s">
        <v>43</v>
      </c>
      <c r="AE358" s="5">
        <v>0</v>
      </c>
      <c r="AF358" s="3" t="s">
        <v>292</v>
      </c>
      <c r="AJ358" s="2">
        <v>0</v>
      </c>
      <c r="AL358" s="48" t="str">
        <f t="shared" si="55"/>
        <v>-</v>
      </c>
    </row>
    <row r="359" spans="1:42" ht="11.4" x14ac:dyDescent="0.2">
      <c r="A359" s="4" t="str">
        <f t="shared" si="53"/>
        <v>2012110 (Aberdeenshire)</v>
      </c>
      <c r="B359" s="9">
        <f t="shared" si="56"/>
        <v>2012</v>
      </c>
      <c r="C359" s="25" t="str">
        <f t="shared" si="57"/>
        <v>110 (Aberdeenshire)</v>
      </c>
      <c r="D359" s="76">
        <v>0</v>
      </c>
      <c r="H359" s="3">
        <v>377</v>
      </c>
      <c r="I359" s="3">
        <v>212</v>
      </c>
      <c r="J359" s="3">
        <v>589</v>
      </c>
      <c r="K359" s="3">
        <v>142</v>
      </c>
      <c r="L359" s="3">
        <v>19</v>
      </c>
      <c r="M359" s="3">
        <v>161</v>
      </c>
      <c r="N359" s="3">
        <v>3456</v>
      </c>
      <c r="O359" s="3">
        <v>446</v>
      </c>
      <c r="P359" s="3">
        <v>3902</v>
      </c>
      <c r="Q359" s="3">
        <v>2194</v>
      </c>
      <c r="R359" s="3">
        <v>349</v>
      </c>
      <c r="S359" s="3">
        <v>2543</v>
      </c>
      <c r="T359" s="3">
        <v>5705</v>
      </c>
      <c r="U359" s="3">
        <v>1119</v>
      </c>
      <c r="V359" s="3">
        <v>6824</v>
      </c>
      <c r="W359" s="3">
        <v>136</v>
      </c>
      <c r="X359" s="3">
        <v>55</v>
      </c>
      <c r="Y359" s="3">
        <v>191</v>
      </c>
      <c r="Z359" s="3" t="s">
        <v>216</v>
      </c>
      <c r="AA359" s="39" t="s">
        <v>43</v>
      </c>
      <c r="AB359" s="5" t="s">
        <v>101</v>
      </c>
      <c r="AC359" s="3" t="s">
        <v>216</v>
      </c>
      <c r="AD359" s="3" t="s">
        <v>43</v>
      </c>
      <c r="AE359" s="5" t="s">
        <v>101</v>
      </c>
      <c r="AF359" s="3" t="s">
        <v>292</v>
      </c>
      <c r="AJ359" s="2">
        <v>0</v>
      </c>
      <c r="AL359" s="48" t="str">
        <f t="shared" si="55"/>
        <v>-</v>
      </c>
    </row>
    <row r="360" spans="1:42" ht="11.4" x14ac:dyDescent="0.2">
      <c r="A360" s="4" t="str">
        <f t="shared" si="53"/>
        <v>2012120 (Angus)</v>
      </c>
      <c r="B360" s="9">
        <f t="shared" si="56"/>
        <v>2012</v>
      </c>
      <c r="C360" s="25" t="str">
        <f t="shared" si="57"/>
        <v>120 (Angus)</v>
      </c>
      <c r="D360" s="76">
        <v>1</v>
      </c>
      <c r="H360" s="3">
        <v>822</v>
      </c>
      <c r="I360" s="3">
        <v>70</v>
      </c>
      <c r="J360" s="3">
        <v>892</v>
      </c>
      <c r="K360" s="3">
        <v>0</v>
      </c>
      <c r="L360" s="3">
        <v>0</v>
      </c>
      <c r="M360" s="3">
        <v>0</v>
      </c>
      <c r="N360" s="3">
        <v>2610</v>
      </c>
      <c r="O360" s="3">
        <v>0</v>
      </c>
      <c r="P360" s="3">
        <v>2610</v>
      </c>
      <c r="Q360" s="3">
        <v>1900</v>
      </c>
      <c r="R360" s="3">
        <v>0</v>
      </c>
      <c r="S360" s="3">
        <v>1900</v>
      </c>
      <c r="T360" s="3">
        <v>4354</v>
      </c>
      <c r="U360" s="3">
        <v>0</v>
      </c>
      <c r="V360" s="3">
        <v>4354</v>
      </c>
      <c r="W360" s="3">
        <v>347</v>
      </c>
      <c r="X360" s="3">
        <v>0</v>
      </c>
      <c r="Y360" s="3">
        <v>347</v>
      </c>
      <c r="Z360" s="3" t="s">
        <v>216</v>
      </c>
      <c r="AA360" s="39" t="s">
        <v>238</v>
      </c>
      <c r="AB360" s="5" t="s">
        <v>167</v>
      </c>
      <c r="AC360" s="3" t="s">
        <v>179</v>
      </c>
      <c r="AD360" s="3" t="s">
        <v>43</v>
      </c>
      <c r="AE360" s="5">
        <v>0</v>
      </c>
      <c r="AF360" s="3" t="s">
        <v>292</v>
      </c>
      <c r="AJ360" s="2" t="s">
        <v>239</v>
      </c>
      <c r="AL360" s="48" t="str">
        <f t="shared" si="55"/>
        <v>CHR operated</v>
      </c>
    </row>
    <row r="361" spans="1:42" ht="11.4" x14ac:dyDescent="0.2">
      <c r="A361" s="4" t="str">
        <f t="shared" si="53"/>
        <v>2012130 (Argyll &amp; Bute)</v>
      </c>
      <c r="B361" s="9">
        <f t="shared" si="56"/>
        <v>2012</v>
      </c>
      <c r="C361" s="25" t="str">
        <f t="shared" si="57"/>
        <v>130 (Argyll &amp; Bute)</v>
      </c>
      <c r="D361" s="76">
        <v>0</v>
      </c>
      <c r="H361" s="3">
        <v>0</v>
      </c>
      <c r="I361" s="3">
        <v>0</v>
      </c>
      <c r="J361" s="3">
        <v>0</v>
      </c>
      <c r="K361" s="3">
        <v>0</v>
      </c>
      <c r="L361" s="3">
        <v>0</v>
      </c>
      <c r="M361" s="3">
        <v>0</v>
      </c>
      <c r="N361" s="3">
        <v>0</v>
      </c>
      <c r="O361" s="3">
        <v>0</v>
      </c>
      <c r="P361" s="3">
        <v>0</v>
      </c>
      <c r="Q361" s="3">
        <v>0</v>
      </c>
      <c r="R361" s="3">
        <v>0</v>
      </c>
      <c r="S361" s="3">
        <v>0</v>
      </c>
      <c r="T361" s="3">
        <v>0</v>
      </c>
      <c r="U361" s="3">
        <v>0</v>
      </c>
      <c r="V361" s="3">
        <v>0</v>
      </c>
      <c r="W361" s="3">
        <v>0</v>
      </c>
      <c r="X361" s="3">
        <v>0</v>
      </c>
      <c r="Y361" s="3">
        <v>0</v>
      </c>
      <c r="Z361" s="3" t="s">
        <v>179</v>
      </c>
      <c r="AA361" s="39" t="s">
        <v>43</v>
      </c>
      <c r="AB361" s="5">
        <v>0</v>
      </c>
      <c r="AC361" s="3" t="s">
        <v>179</v>
      </c>
      <c r="AD361" s="3" t="s">
        <v>43</v>
      </c>
      <c r="AE361" s="5">
        <v>0</v>
      </c>
      <c r="AF361" s="3" t="s">
        <v>292</v>
      </c>
      <c r="AJ361" s="2">
        <v>0</v>
      </c>
      <c r="AL361" s="48" t="str">
        <f t="shared" si="55"/>
        <v>-</v>
      </c>
    </row>
    <row r="362" spans="1:42" ht="11.25" customHeight="1" x14ac:dyDescent="0.2">
      <c r="A362" s="4" t="str">
        <f t="shared" si="53"/>
        <v>2012150 (Clackmannanshire)</v>
      </c>
      <c r="B362" s="9">
        <f t="shared" si="56"/>
        <v>2012</v>
      </c>
      <c r="C362" s="25" t="str">
        <f t="shared" si="57"/>
        <v>150 (Clackmannanshire)</v>
      </c>
      <c r="D362" s="76">
        <v>0</v>
      </c>
      <c r="H362" s="3">
        <v>383</v>
      </c>
      <c r="I362" s="3">
        <v>0</v>
      </c>
      <c r="J362" s="3">
        <v>383</v>
      </c>
      <c r="K362" s="3">
        <v>64</v>
      </c>
      <c r="L362" s="3">
        <v>0</v>
      </c>
      <c r="M362" s="3">
        <v>64</v>
      </c>
      <c r="N362" s="3">
        <v>1410</v>
      </c>
      <c r="O362" s="3">
        <v>0</v>
      </c>
      <c r="P362" s="3">
        <v>1410</v>
      </c>
      <c r="Q362" s="3">
        <v>1284</v>
      </c>
      <c r="R362" s="3">
        <v>0</v>
      </c>
      <c r="S362" s="3">
        <v>1284</v>
      </c>
      <c r="T362" s="3">
        <v>1762</v>
      </c>
      <c r="U362" s="3">
        <v>0</v>
      </c>
      <c r="V362" s="3">
        <v>1762</v>
      </c>
      <c r="W362" s="3">
        <v>0</v>
      </c>
      <c r="X362" s="3">
        <v>0</v>
      </c>
      <c r="Y362" s="3">
        <v>0</v>
      </c>
      <c r="Z362" s="3" t="s">
        <v>217</v>
      </c>
      <c r="AA362" s="39" t="s">
        <v>240</v>
      </c>
      <c r="AB362" s="5" t="s">
        <v>101</v>
      </c>
      <c r="AC362" s="3" t="s">
        <v>217</v>
      </c>
      <c r="AD362" s="3" t="s">
        <v>240</v>
      </c>
      <c r="AE362" s="5" t="s">
        <v>101</v>
      </c>
      <c r="AF362" s="3" t="s">
        <v>292</v>
      </c>
      <c r="AJ362" s="2" t="s">
        <v>241</v>
      </c>
      <c r="AL362" s="48" t="str">
        <f t="shared" si="55"/>
        <v>-</v>
      </c>
    </row>
    <row r="363" spans="1:42" ht="11.4" x14ac:dyDescent="0.2">
      <c r="A363" s="4" t="str">
        <f t="shared" si="53"/>
        <v>2012170 (Dumfries &amp; Galloway)</v>
      </c>
      <c r="B363" s="9">
        <f t="shared" si="56"/>
        <v>2012</v>
      </c>
      <c r="C363" s="25" t="str">
        <f t="shared" si="57"/>
        <v>170 (Dumfries &amp; Galloway)</v>
      </c>
      <c r="D363" s="76">
        <v>0</v>
      </c>
      <c r="H363" s="3">
        <v>0</v>
      </c>
      <c r="I363" s="3">
        <v>0</v>
      </c>
      <c r="J363" s="3">
        <v>0</v>
      </c>
      <c r="K363" s="3">
        <v>0</v>
      </c>
      <c r="L363" s="3">
        <v>0</v>
      </c>
      <c r="M363" s="3">
        <v>0</v>
      </c>
      <c r="N363" s="3">
        <v>0</v>
      </c>
      <c r="O363" s="3">
        <v>0</v>
      </c>
      <c r="P363" s="3">
        <v>0</v>
      </c>
      <c r="Q363" s="3">
        <v>0</v>
      </c>
      <c r="R363" s="3">
        <v>0</v>
      </c>
      <c r="S363" s="3">
        <v>0</v>
      </c>
      <c r="T363" s="3">
        <v>0</v>
      </c>
      <c r="U363" s="3">
        <v>0</v>
      </c>
      <c r="V363" s="3">
        <v>0</v>
      </c>
      <c r="W363" s="3">
        <v>0</v>
      </c>
      <c r="X363" s="3">
        <v>0</v>
      </c>
      <c r="Y363" s="3">
        <v>0</v>
      </c>
      <c r="Z363" s="3" t="s">
        <v>179</v>
      </c>
      <c r="AA363" s="39" t="s">
        <v>43</v>
      </c>
      <c r="AB363" s="5">
        <v>0</v>
      </c>
      <c r="AC363" s="3" t="s">
        <v>179</v>
      </c>
      <c r="AD363" s="3" t="s">
        <v>43</v>
      </c>
      <c r="AE363" s="5">
        <v>0</v>
      </c>
      <c r="AF363" s="3" t="s">
        <v>292</v>
      </c>
      <c r="AJ363" s="2">
        <v>0</v>
      </c>
      <c r="AL363" s="48" t="str">
        <f t="shared" si="55"/>
        <v>-</v>
      </c>
    </row>
    <row r="364" spans="1:42" ht="11.4" x14ac:dyDescent="0.2">
      <c r="A364" s="4" t="str">
        <f t="shared" si="53"/>
        <v>2012180 (Dundee City)</v>
      </c>
      <c r="B364" s="9">
        <f t="shared" si="56"/>
        <v>2012</v>
      </c>
      <c r="C364" s="25" t="str">
        <f t="shared" si="57"/>
        <v>180 (Dundee City)</v>
      </c>
      <c r="D364" s="76">
        <v>0</v>
      </c>
      <c r="H364" s="3">
        <v>0</v>
      </c>
      <c r="I364" s="3">
        <v>0</v>
      </c>
      <c r="J364" s="3">
        <v>1354</v>
      </c>
      <c r="K364" s="3">
        <v>0</v>
      </c>
      <c r="L364" s="3">
        <v>0</v>
      </c>
      <c r="M364" s="3">
        <v>201</v>
      </c>
      <c r="N364" s="3">
        <v>3457</v>
      </c>
      <c r="O364" s="3">
        <v>761</v>
      </c>
      <c r="P364" s="3">
        <v>4218</v>
      </c>
      <c r="Q364" s="3">
        <v>2924</v>
      </c>
      <c r="R364" s="3">
        <v>526</v>
      </c>
      <c r="S364" s="3">
        <v>3450</v>
      </c>
      <c r="T364" s="3">
        <v>5846</v>
      </c>
      <c r="U364" s="3">
        <v>1885</v>
      </c>
      <c r="V364" s="3">
        <v>7731</v>
      </c>
      <c r="W364" s="3">
        <v>59</v>
      </c>
      <c r="X364" s="3">
        <v>0</v>
      </c>
      <c r="Y364" s="3">
        <v>59</v>
      </c>
      <c r="Z364" s="3" t="s">
        <v>216</v>
      </c>
      <c r="AA364" s="39" t="s">
        <v>43</v>
      </c>
      <c r="AB364" s="5" t="s">
        <v>101</v>
      </c>
      <c r="AC364" s="3" t="s">
        <v>179</v>
      </c>
      <c r="AD364" s="3" t="s">
        <v>43</v>
      </c>
      <c r="AE364" s="5">
        <v>0</v>
      </c>
      <c r="AF364" s="3" t="s">
        <v>292</v>
      </c>
      <c r="AJ364" s="2" t="s">
        <v>242</v>
      </c>
      <c r="AL364" s="48" t="str">
        <f t="shared" si="55"/>
        <v>-</v>
      </c>
    </row>
    <row r="365" spans="1:42" ht="11.4" x14ac:dyDescent="0.2">
      <c r="A365" s="4" t="str">
        <f t="shared" si="53"/>
        <v>2012190 (East Ayrshire)</v>
      </c>
      <c r="B365" s="9">
        <f t="shared" si="56"/>
        <v>2012</v>
      </c>
      <c r="C365" s="25" t="str">
        <f t="shared" si="57"/>
        <v>190 (East Ayrshire)</v>
      </c>
      <c r="D365" s="76">
        <v>0</v>
      </c>
      <c r="H365" s="3">
        <v>1127</v>
      </c>
      <c r="I365" s="3">
        <v>345</v>
      </c>
      <c r="J365" s="3">
        <v>1472</v>
      </c>
      <c r="K365" s="3">
        <v>29</v>
      </c>
      <c r="L365" s="3">
        <v>10</v>
      </c>
      <c r="M365" s="3">
        <v>39</v>
      </c>
      <c r="N365" s="3">
        <v>2734</v>
      </c>
      <c r="O365" s="3">
        <v>686</v>
      </c>
      <c r="P365" s="3">
        <v>3420</v>
      </c>
      <c r="Q365" s="3">
        <v>1735</v>
      </c>
      <c r="R365" s="3">
        <v>372</v>
      </c>
      <c r="S365" s="3">
        <v>2107</v>
      </c>
      <c r="T365" s="3">
        <v>3820</v>
      </c>
      <c r="U365" s="3">
        <v>1101</v>
      </c>
      <c r="V365" s="3">
        <v>4921</v>
      </c>
      <c r="W365" s="3">
        <v>438</v>
      </c>
      <c r="X365" s="3">
        <v>136</v>
      </c>
      <c r="Y365" s="3">
        <v>574</v>
      </c>
      <c r="Z365" s="3" t="s">
        <v>216</v>
      </c>
      <c r="AA365" s="39" t="s">
        <v>43</v>
      </c>
      <c r="AB365" s="5">
        <v>0</v>
      </c>
      <c r="AC365" s="3" t="s">
        <v>179</v>
      </c>
      <c r="AD365" s="3" t="s">
        <v>43</v>
      </c>
      <c r="AE365" s="5">
        <v>0</v>
      </c>
      <c r="AF365" s="3" t="s">
        <v>292</v>
      </c>
      <c r="AJ365" s="2">
        <v>0</v>
      </c>
      <c r="AL365" s="48" t="str">
        <f t="shared" si="55"/>
        <v>-</v>
      </c>
    </row>
    <row r="366" spans="1:42" ht="11.25" customHeight="1" x14ac:dyDescent="0.2">
      <c r="A366" s="4" t="str">
        <f t="shared" si="53"/>
        <v>2012200 (East Dunbartonshire)</v>
      </c>
      <c r="B366" s="9">
        <f t="shared" si="56"/>
        <v>2012</v>
      </c>
      <c r="C366" s="25" t="str">
        <f t="shared" si="57"/>
        <v>200 (East Dunbartonshire)</v>
      </c>
      <c r="D366" s="76">
        <v>1</v>
      </c>
      <c r="H366" s="3">
        <v>175</v>
      </c>
      <c r="I366" s="3">
        <v>89</v>
      </c>
      <c r="J366" s="3">
        <v>264</v>
      </c>
      <c r="K366" s="3">
        <v>64</v>
      </c>
      <c r="L366" s="3">
        <v>32</v>
      </c>
      <c r="M366" s="3">
        <v>96</v>
      </c>
      <c r="N366" s="3">
        <v>1121</v>
      </c>
      <c r="O366" s="3">
        <v>201</v>
      </c>
      <c r="P366" s="3">
        <v>1322</v>
      </c>
      <c r="Q366" s="3">
        <v>48</v>
      </c>
      <c r="R366" s="3">
        <v>12</v>
      </c>
      <c r="S366" s="3">
        <v>60</v>
      </c>
      <c r="T366" s="3">
        <v>4339</v>
      </c>
      <c r="U366" s="3">
        <v>607</v>
      </c>
      <c r="V366" s="3">
        <v>4946</v>
      </c>
      <c r="W366" s="3">
        <v>44</v>
      </c>
      <c r="X366" s="3">
        <v>12</v>
      </c>
      <c r="Y366" s="3">
        <v>56</v>
      </c>
      <c r="Z366" s="3" t="s">
        <v>217</v>
      </c>
      <c r="AA366" s="39" t="s">
        <v>220</v>
      </c>
      <c r="AB366" s="5" t="s">
        <v>204</v>
      </c>
      <c r="AC366" s="3" t="s">
        <v>217</v>
      </c>
      <c r="AD366" s="3" t="s">
        <v>220</v>
      </c>
      <c r="AE366" s="5" t="s">
        <v>204</v>
      </c>
      <c r="AF366" s="3" t="s">
        <v>292</v>
      </c>
      <c r="AJ366" s="2" t="s">
        <v>243</v>
      </c>
      <c r="AL366" s="48" t="str">
        <f t="shared" si="55"/>
        <v>CHR operated</v>
      </c>
    </row>
    <row r="367" spans="1:42" ht="11.4" x14ac:dyDescent="0.2">
      <c r="A367" s="4" t="str">
        <f t="shared" si="53"/>
        <v>2012210 (East Lothian)</v>
      </c>
      <c r="B367" s="9">
        <f t="shared" si="56"/>
        <v>2012</v>
      </c>
      <c r="C367" s="25" t="str">
        <f t="shared" si="57"/>
        <v>210 (East Lothian)</v>
      </c>
      <c r="D367" s="76">
        <v>0</v>
      </c>
      <c r="H367" s="3">
        <v>413</v>
      </c>
      <c r="I367" s="3">
        <v>251</v>
      </c>
      <c r="J367" s="3">
        <v>664</v>
      </c>
      <c r="K367" s="3">
        <v>79</v>
      </c>
      <c r="L367" s="3">
        <v>0</v>
      </c>
      <c r="M367" s="3">
        <v>79</v>
      </c>
      <c r="N367" s="3">
        <v>1470</v>
      </c>
      <c r="O367" s="3">
        <v>338</v>
      </c>
      <c r="P367" s="3">
        <v>1808</v>
      </c>
      <c r="Q367" s="3">
        <v>820</v>
      </c>
      <c r="R367" s="3">
        <v>0</v>
      </c>
      <c r="S367" s="3">
        <v>820</v>
      </c>
      <c r="T367" s="3">
        <v>3792</v>
      </c>
      <c r="U367" s="3">
        <v>662</v>
      </c>
      <c r="V367" s="3">
        <v>4454</v>
      </c>
      <c r="W367" s="3">
        <v>276</v>
      </c>
      <c r="X367" s="3">
        <v>112</v>
      </c>
      <c r="Y367" s="3">
        <v>388</v>
      </c>
      <c r="Z367" s="3" t="s">
        <v>216</v>
      </c>
      <c r="AA367" s="39" t="s">
        <v>43</v>
      </c>
      <c r="AB367" s="5" t="s">
        <v>101</v>
      </c>
      <c r="AC367" s="3" t="s">
        <v>216</v>
      </c>
      <c r="AD367" s="3" t="s">
        <v>43</v>
      </c>
      <c r="AE367" s="5" t="s">
        <v>101</v>
      </c>
      <c r="AF367" s="3" t="s">
        <v>292</v>
      </c>
      <c r="AJ367" s="2">
        <v>0</v>
      </c>
      <c r="AL367" s="48" t="str">
        <f t="shared" si="55"/>
        <v>-</v>
      </c>
    </row>
    <row r="368" spans="1:42" ht="12" customHeight="1" x14ac:dyDescent="0.2">
      <c r="A368" s="4" t="str">
        <f t="shared" si="53"/>
        <v>2012220 (East Renfrewshire)</v>
      </c>
      <c r="B368" s="9">
        <f t="shared" si="56"/>
        <v>2012</v>
      </c>
      <c r="C368" s="25" t="str">
        <f t="shared" si="57"/>
        <v>220 (East Renfrewshire)</v>
      </c>
      <c r="D368" s="76">
        <v>1</v>
      </c>
      <c r="H368" s="3">
        <v>142</v>
      </c>
      <c r="I368" s="3">
        <v>52</v>
      </c>
      <c r="J368" s="3">
        <v>194</v>
      </c>
      <c r="K368" s="3">
        <v>0</v>
      </c>
      <c r="L368" s="3">
        <v>0</v>
      </c>
      <c r="M368" s="3">
        <v>0</v>
      </c>
      <c r="N368" s="3">
        <v>711</v>
      </c>
      <c r="O368" s="3">
        <v>129</v>
      </c>
      <c r="P368" s="3">
        <v>840</v>
      </c>
      <c r="Q368" s="3">
        <v>0</v>
      </c>
      <c r="R368" s="3">
        <v>0</v>
      </c>
      <c r="S368" s="3">
        <v>405</v>
      </c>
      <c r="T368" s="3">
        <v>2665</v>
      </c>
      <c r="U368" s="3">
        <v>370</v>
      </c>
      <c r="V368" s="3">
        <v>3035</v>
      </c>
      <c r="W368" s="3">
        <v>0</v>
      </c>
      <c r="X368" s="3">
        <v>0</v>
      </c>
      <c r="Y368" s="3">
        <v>8</v>
      </c>
      <c r="Z368" s="3" t="s">
        <v>216</v>
      </c>
      <c r="AA368" s="39" t="s">
        <v>221</v>
      </c>
      <c r="AB368" s="5" t="s">
        <v>101</v>
      </c>
      <c r="AC368" s="3" t="s">
        <v>216</v>
      </c>
      <c r="AD368" s="3" t="s">
        <v>221</v>
      </c>
      <c r="AE368" s="5" t="s">
        <v>101</v>
      </c>
      <c r="AF368" s="3" t="s">
        <v>292</v>
      </c>
      <c r="AJ368" s="2" t="s">
        <v>244</v>
      </c>
      <c r="AL368" s="48" t="str">
        <f t="shared" si="55"/>
        <v>CHR operated</v>
      </c>
    </row>
    <row r="369" spans="1:38" ht="11.4" x14ac:dyDescent="0.2">
      <c r="A369" s="4" t="str">
        <f t="shared" si="53"/>
        <v>2012230 (City of Edinburgh)</v>
      </c>
      <c r="B369" s="9">
        <f t="shared" si="56"/>
        <v>2012</v>
      </c>
      <c r="C369" s="25" t="str">
        <f t="shared" si="57"/>
        <v>230 (City of Edinburgh)</v>
      </c>
      <c r="D369" s="76">
        <v>1</v>
      </c>
      <c r="H369" s="3">
        <v>1678</v>
      </c>
      <c r="I369" s="3">
        <v>0</v>
      </c>
      <c r="J369" s="3">
        <v>1678</v>
      </c>
      <c r="K369" s="3">
        <v>32</v>
      </c>
      <c r="L369" s="3">
        <v>0</v>
      </c>
      <c r="M369" s="3">
        <v>32</v>
      </c>
      <c r="N369" s="3">
        <v>9340</v>
      </c>
      <c r="O369" s="3">
        <v>0</v>
      </c>
      <c r="P369" s="3">
        <v>9340</v>
      </c>
      <c r="Q369" s="3">
        <v>6629</v>
      </c>
      <c r="R369" s="3">
        <v>0</v>
      </c>
      <c r="S369" s="3">
        <v>6629</v>
      </c>
      <c r="T369" s="3">
        <v>25548</v>
      </c>
      <c r="U369" s="3">
        <v>0</v>
      </c>
      <c r="V369" s="3">
        <v>25548</v>
      </c>
      <c r="W369" s="3">
        <v>3</v>
      </c>
      <c r="X369" s="3">
        <v>0</v>
      </c>
      <c r="Y369" s="3">
        <v>3</v>
      </c>
      <c r="Z369" s="3" t="s">
        <v>216</v>
      </c>
      <c r="AA369" s="39" t="s">
        <v>43</v>
      </c>
      <c r="AB369" s="5">
        <v>0</v>
      </c>
      <c r="AC369" s="3" t="s">
        <v>216</v>
      </c>
      <c r="AD369" s="3" t="s">
        <v>43</v>
      </c>
      <c r="AE369" s="5">
        <v>0</v>
      </c>
      <c r="AF369" s="3" t="s">
        <v>292</v>
      </c>
      <c r="AJ369" s="2">
        <v>0</v>
      </c>
      <c r="AL369" s="48" t="str">
        <f t="shared" si="55"/>
        <v>CHR operated</v>
      </c>
    </row>
    <row r="370" spans="1:38" ht="11.4" x14ac:dyDescent="0.2">
      <c r="A370" s="4" t="str">
        <f t="shared" si="53"/>
        <v>2012235 (Na h-Eileanan Siar)</v>
      </c>
      <c r="B370" s="9">
        <f t="shared" si="56"/>
        <v>2012</v>
      </c>
      <c r="C370" s="25" t="str">
        <f t="shared" si="57"/>
        <v>235 (Na h-Eileanan Siar)</v>
      </c>
      <c r="D370" s="76">
        <v>0</v>
      </c>
      <c r="H370" s="3">
        <v>0</v>
      </c>
      <c r="I370" s="3">
        <v>0</v>
      </c>
      <c r="J370" s="3">
        <v>0</v>
      </c>
      <c r="K370" s="3">
        <v>0</v>
      </c>
      <c r="L370" s="3">
        <v>0</v>
      </c>
      <c r="M370" s="3">
        <v>0</v>
      </c>
      <c r="N370" s="3">
        <v>0</v>
      </c>
      <c r="O370" s="3">
        <v>0</v>
      </c>
      <c r="P370" s="3">
        <v>0</v>
      </c>
      <c r="Q370" s="3">
        <v>0</v>
      </c>
      <c r="R370" s="3">
        <v>0</v>
      </c>
      <c r="S370" s="3">
        <v>0</v>
      </c>
      <c r="T370" s="3">
        <v>0</v>
      </c>
      <c r="U370" s="3">
        <v>0</v>
      </c>
      <c r="V370" s="3">
        <v>0</v>
      </c>
      <c r="W370" s="3">
        <v>0</v>
      </c>
      <c r="X370" s="3">
        <v>0</v>
      </c>
      <c r="Y370" s="3">
        <v>0</v>
      </c>
      <c r="Z370" s="3" t="s">
        <v>179</v>
      </c>
      <c r="AA370" s="39" t="s">
        <v>43</v>
      </c>
      <c r="AB370" s="5">
        <v>0</v>
      </c>
      <c r="AC370" s="3" t="s">
        <v>179</v>
      </c>
      <c r="AD370" s="3" t="s">
        <v>43</v>
      </c>
      <c r="AE370" s="5">
        <v>0</v>
      </c>
      <c r="AF370" s="3" t="s">
        <v>292</v>
      </c>
      <c r="AJ370" s="2">
        <v>0</v>
      </c>
      <c r="AL370" s="48" t="str">
        <f t="shared" si="55"/>
        <v>-</v>
      </c>
    </row>
    <row r="371" spans="1:38" ht="11.4" x14ac:dyDescent="0.2">
      <c r="A371" s="4" t="str">
        <f t="shared" si="53"/>
        <v>2012240 (Falkirk)</v>
      </c>
      <c r="B371" s="9">
        <f t="shared" si="56"/>
        <v>2012</v>
      </c>
      <c r="C371" s="25" t="str">
        <f t="shared" si="57"/>
        <v>240 (Falkirk)</v>
      </c>
      <c r="D371" s="76">
        <v>0</v>
      </c>
      <c r="H371" s="3">
        <v>719</v>
      </c>
      <c r="I371" s="3">
        <v>0</v>
      </c>
      <c r="J371" s="3">
        <v>719</v>
      </c>
      <c r="K371" s="3">
        <v>44</v>
      </c>
      <c r="L371" s="3">
        <v>0</v>
      </c>
      <c r="M371" s="3">
        <v>44</v>
      </c>
      <c r="N371" s="3">
        <v>2669</v>
      </c>
      <c r="O371" s="3">
        <v>0</v>
      </c>
      <c r="P371" s="3">
        <v>2669</v>
      </c>
      <c r="Q371" s="3">
        <v>770</v>
      </c>
      <c r="R371" s="3">
        <v>0</v>
      </c>
      <c r="S371" s="3">
        <v>770</v>
      </c>
      <c r="T371" s="3">
        <v>8301</v>
      </c>
      <c r="U371" s="3">
        <v>0</v>
      </c>
      <c r="V371" s="3">
        <v>8301</v>
      </c>
      <c r="W371" s="3">
        <v>169</v>
      </c>
      <c r="X371" s="3">
        <v>0</v>
      </c>
      <c r="Y371" s="3">
        <v>169</v>
      </c>
      <c r="Z371" s="3" t="s">
        <v>216</v>
      </c>
      <c r="AA371" s="39" t="s">
        <v>43</v>
      </c>
      <c r="AB371" s="5">
        <v>0</v>
      </c>
      <c r="AC371" s="3" t="s">
        <v>216</v>
      </c>
      <c r="AD371" s="3" t="s">
        <v>43</v>
      </c>
      <c r="AE371" s="5">
        <v>0</v>
      </c>
      <c r="AF371" s="3" t="s">
        <v>292</v>
      </c>
      <c r="AJ371" s="2" t="s">
        <v>245</v>
      </c>
      <c r="AL371" s="48" t="str">
        <f t="shared" si="55"/>
        <v>-</v>
      </c>
    </row>
    <row r="372" spans="1:38" ht="11.4" x14ac:dyDescent="0.2">
      <c r="A372" s="4" t="str">
        <f t="shared" si="53"/>
        <v>2012250 (Fife)</v>
      </c>
      <c r="B372" s="9">
        <f t="shared" si="56"/>
        <v>2012</v>
      </c>
      <c r="C372" s="25" t="str">
        <f t="shared" si="57"/>
        <v>250 (Fife)</v>
      </c>
      <c r="D372" s="76">
        <v>1</v>
      </c>
      <c r="H372" s="3">
        <v>629</v>
      </c>
      <c r="I372" s="3">
        <v>633</v>
      </c>
      <c r="J372" s="3">
        <v>1262</v>
      </c>
      <c r="K372" s="3">
        <v>574</v>
      </c>
      <c r="L372" s="3">
        <v>67</v>
      </c>
      <c r="M372" s="3">
        <v>641</v>
      </c>
      <c r="N372" s="3">
        <v>5177</v>
      </c>
      <c r="O372" s="3">
        <v>1395</v>
      </c>
      <c r="P372" s="3">
        <v>6572</v>
      </c>
      <c r="Q372" s="3">
        <v>981</v>
      </c>
      <c r="R372" s="3">
        <v>204</v>
      </c>
      <c r="S372" s="3">
        <v>1185</v>
      </c>
      <c r="T372" s="3">
        <v>12910</v>
      </c>
      <c r="U372" s="3">
        <v>3804</v>
      </c>
      <c r="V372" s="3">
        <v>16714</v>
      </c>
      <c r="W372" s="3">
        <v>1180</v>
      </c>
      <c r="X372" s="3">
        <v>484</v>
      </c>
      <c r="Y372" s="3">
        <v>1664</v>
      </c>
      <c r="Z372" s="3" t="s">
        <v>216</v>
      </c>
      <c r="AA372" s="39" t="s">
        <v>43</v>
      </c>
      <c r="AB372" s="5" t="s">
        <v>101</v>
      </c>
      <c r="AC372" s="3" t="s">
        <v>216</v>
      </c>
      <c r="AD372" s="3" t="s">
        <v>43</v>
      </c>
      <c r="AE372" s="5" t="s">
        <v>101</v>
      </c>
      <c r="AF372" s="3" t="s">
        <v>292</v>
      </c>
      <c r="AJ372" s="2">
        <v>0</v>
      </c>
      <c r="AL372" s="48" t="str">
        <f t="shared" si="55"/>
        <v>CHR operated</v>
      </c>
    </row>
    <row r="373" spans="1:38" ht="11.4" x14ac:dyDescent="0.2">
      <c r="A373" s="4" t="str">
        <f t="shared" si="53"/>
        <v>2012260 (Glasgow City)</v>
      </c>
      <c r="B373" s="9">
        <f t="shared" si="56"/>
        <v>2012</v>
      </c>
      <c r="C373" s="25" t="str">
        <f t="shared" si="57"/>
        <v>260 (Glasgow City)</v>
      </c>
      <c r="D373" s="76">
        <v>0</v>
      </c>
      <c r="H373" s="3">
        <v>0</v>
      </c>
      <c r="I373" s="3">
        <v>0</v>
      </c>
      <c r="J373" s="3">
        <v>0</v>
      </c>
      <c r="K373" s="3">
        <v>0</v>
      </c>
      <c r="L373" s="3">
        <v>0</v>
      </c>
      <c r="M373" s="3">
        <v>0</v>
      </c>
      <c r="N373" s="3">
        <v>0</v>
      </c>
      <c r="O373" s="3">
        <v>0</v>
      </c>
      <c r="P373" s="3">
        <v>0</v>
      </c>
      <c r="Q373" s="3">
        <v>0</v>
      </c>
      <c r="R373" s="3">
        <v>0</v>
      </c>
      <c r="S373" s="3">
        <v>0</v>
      </c>
      <c r="T373" s="3">
        <v>0</v>
      </c>
      <c r="U373" s="3">
        <v>0</v>
      </c>
      <c r="V373" s="3">
        <v>0</v>
      </c>
      <c r="W373" s="3">
        <v>0</v>
      </c>
      <c r="X373" s="3">
        <v>0</v>
      </c>
      <c r="Y373" s="3">
        <v>0</v>
      </c>
      <c r="Z373" s="3" t="s">
        <v>179</v>
      </c>
      <c r="AA373" s="39" t="s">
        <v>43</v>
      </c>
      <c r="AB373" s="5">
        <v>0</v>
      </c>
      <c r="AC373" s="3" t="s">
        <v>179</v>
      </c>
      <c r="AD373" s="3" t="s">
        <v>43</v>
      </c>
      <c r="AE373" s="5">
        <v>0</v>
      </c>
      <c r="AF373" s="3" t="s">
        <v>292</v>
      </c>
      <c r="AJ373" s="2">
        <v>0</v>
      </c>
      <c r="AL373" s="48" t="str">
        <f t="shared" si="55"/>
        <v>-</v>
      </c>
    </row>
    <row r="374" spans="1:38" ht="11.4" x14ac:dyDescent="0.2">
      <c r="A374" s="4" t="str">
        <f t="shared" si="53"/>
        <v>2012270 (Highland)</v>
      </c>
      <c r="B374" s="9">
        <f t="shared" si="56"/>
        <v>2012</v>
      </c>
      <c r="C374" s="25" t="str">
        <f t="shared" si="57"/>
        <v>270 (Highland)</v>
      </c>
      <c r="D374" s="76">
        <v>1</v>
      </c>
      <c r="H374" s="3">
        <v>332</v>
      </c>
      <c r="I374" s="3">
        <v>276</v>
      </c>
      <c r="J374" s="3">
        <v>608</v>
      </c>
      <c r="K374" s="3">
        <v>8</v>
      </c>
      <c r="L374" s="3">
        <v>5</v>
      </c>
      <c r="M374" s="3">
        <v>13</v>
      </c>
      <c r="N374" s="3">
        <v>2882</v>
      </c>
      <c r="O374" s="3">
        <v>967</v>
      </c>
      <c r="P374" s="3">
        <v>3849</v>
      </c>
      <c r="Q374" s="3">
        <v>2841</v>
      </c>
      <c r="R374" s="3">
        <v>573</v>
      </c>
      <c r="S374" s="3">
        <v>3414</v>
      </c>
      <c r="T374" s="3">
        <v>7723</v>
      </c>
      <c r="U374" s="3">
        <v>2386</v>
      </c>
      <c r="V374" s="3">
        <v>10109</v>
      </c>
      <c r="W374" s="3">
        <v>236</v>
      </c>
      <c r="X374" s="3">
        <v>32</v>
      </c>
      <c r="Y374" s="3">
        <v>268</v>
      </c>
      <c r="Z374" s="3" t="s">
        <v>179</v>
      </c>
      <c r="AA374" s="39" t="s">
        <v>43</v>
      </c>
      <c r="AB374" s="5" t="s">
        <v>167</v>
      </c>
      <c r="AC374" s="3" t="s">
        <v>179</v>
      </c>
      <c r="AD374" s="3" t="s">
        <v>43</v>
      </c>
      <c r="AE374" s="5" t="s">
        <v>167</v>
      </c>
      <c r="AF374" s="3" t="s">
        <v>292</v>
      </c>
      <c r="AJ374" s="2">
        <v>0</v>
      </c>
      <c r="AL374" s="48" t="str">
        <f t="shared" si="55"/>
        <v>CHR operated</v>
      </c>
    </row>
    <row r="375" spans="1:38" ht="11.4" x14ac:dyDescent="0.2">
      <c r="A375" s="4" t="str">
        <f t="shared" si="53"/>
        <v>2012280 (Inverclyde)</v>
      </c>
      <c r="B375" s="9">
        <f t="shared" si="56"/>
        <v>2012</v>
      </c>
      <c r="C375" s="25" t="str">
        <f t="shared" si="57"/>
        <v>280 (Inverclyde)</v>
      </c>
      <c r="D375" s="76">
        <v>0</v>
      </c>
      <c r="H375" s="3">
        <v>0</v>
      </c>
      <c r="I375" s="3">
        <v>0</v>
      </c>
      <c r="J375" s="3">
        <v>0</v>
      </c>
      <c r="K375" s="3">
        <v>0</v>
      </c>
      <c r="L375" s="3">
        <v>0</v>
      </c>
      <c r="M375" s="3">
        <v>0</v>
      </c>
      <c r="N375" s="3">
        <v>0</v>
      </c>
      <c r="O375" s="3">
        <v>0</v>
      </c>
      <c r="P375" s="3">
        <v>0</v>
      </c>
      <c r="Q375" s="3">
        <v>0</v>
      </c>
      <c r="R375" s="3">
        <v>0</v>
      </c>
      <c r="S375" s="3">
        <v>0</v>
      </c>
      <c r="T375" s="3">
        <v>0</v>
      </c>
      <c r="U375" s="3">
        <v>0</v>
      </c>
      <c r="V375" s="3">
        <v>0</v>
      </c>
      <c r="W375" s="3">
        <v>0</v>
      </c>
      <c r="X375" s="3">
        <v>0</v>
      </c>
      <c r="Y375" s="3">
        <v>0</v>
      </c>
      <c r="Z375" s="3" t="s">
        <v>179</v>
      </c>
      <c r="AA375" s="39" t="s">
        <v>43</v>
      </c>
      <c r="AB375" s="5">
        <v>0</v>
      </c>
      <c r="AC375" s="3" t="s">
        <v>179</v>
      </c>
      <c r="AD375" s="3" t="s">
        <v>43</v>
      </c>
      <c r="AE375" s="5">
        <v>0</v>
      </c>
      <c r="AF375" s="3" t="s">
        <v>292</v>
      </c>
      <c r="AJ375" s="2">
        <v>0</v>
      </c>
      <c r="AL375" s="48" t="str">
        <f t="shared" si="55"/>
        <v>-</v>
      </c>
    </row>
    <row r="376" spans="1:38" ht="11.4" x14ac:dyDescent="0.2">
      <c r="A376" s="4" t="str">
        <f t="shared" si="53"/>
        <v>2012290 (Midlothian)</v>
      </c>
      <c r="B376" s="9">
        <f t="shared" si="56"/>
        <v>2012</v>
      </c>
      <c r="C376" s="25" t="str">
        <f t="shared" si="57"/>
        <v>290 (Midlothian)</v>
      </c>
      <c r="D376" s="76">
        <v>0</v>
      </c>
      <c r="H376" s="3">
        <v>397</v>
      </c>
      <c r="I376" s="3">
        <v>228</v>
      </c>
      <c r="J376" s="3">
        <v>625</v>
      </c>
      <c r="K376" s="3">
        <v>83</v>
      </c>
      <c r="L376" s="3">
        <v>13</v>
      </c>
      <c r="M376" s="3">
        <v>96</v>
      </c>
      <c r="N376" s="3">
        <v>1645</v>
      </c>
      <c r="O376" s="3">
        <v>364</v>
      </c>
      <c r="P376" s="3">
        <v>2009</v>
      </c>
      <c r="Q376" s="3">
        <v>724</v>
      </c>
      <c r="R376" s="3">
        <v>81</v>
      </c>
      <c r="S376" s="3">
        <v>805</v>
      </c>
      <c r="T376" s="3">
        <v>4182</v>
      </c>
      <c r="U376" s="3">
        <v>553</v>
      </c>
      <c r="V376" s="3">
        <v>4735</v>
      </c>
      <c r="W376" s="3">
        <v>88</v>
      </c>
      <c r="X376" s="3">
        <v>24</v>
      </c>
      <c r="Y376" s="3">
        <v>112</v>
      </c>
      <c r="Z376" s="3" t="s">
        <v>216</v>
      </c>
      <c r="AA376" s="39" t="s">
        <v>246</v>
      </c>
      <c r="AB376" s="5" t="s">
        <v>101</v>
      </c>
      <c r="AC376" s="3" t="s">
        <v>216</v>
      </c>
      <c r="AD376" s="3" t="s">
        <v>246</v>
      </c>
      <c r="AE376" s="5" t="s">
        <v>101</v>
      </c>
      <c r="AF376" s="3" t="s">
        <v>292</v>
      </c>
      <c r="AJ376" s="2" t="s">
        <v>230</v>
      </c>
      <c r="AL376" s="48" t="str">
        <f t="shared" si="55"/>
        <v>-</v>
      </c>
    </row>
    <row r="377" spans="1:38" ht="11.4" x14ac:dyDescent="0.2">
      <c r="A377" s="4" t="str">
        <f t="shared" si="53"/>
        <v>2012300 (Moray)</v>
      </c>
      <c r="B377" s="9">
        <f t="shared" si="56"/>
        <v>2012</v>
      </c>
      <c r="C377" s="25" t="str">
        <f t="shared" si="57"/>
        <v>300 (Moray)</v>
      </c>
      <c r="D377" s="76">
        <v>0</v>
      </c>
      <c r="H377" s="3">
        <v>179</v>
      </c>
      <c r="I377" s="3">
        <v>89</v>
      </c>
      <c r="J377" s="3">
        <v>268</v>
      </c>
      <c r="K377" s="3">
        <v>74</v>
      </c>
      <c r="L377" s="3">
        <v>19</v>
      </c>
      <c r="M377" s="3">
        <v>93</v>
      </c>
      <c r="N377" s="3">
        <v>1407</v>
      </c>
      <c r="O377" s="3">
        <v>354</v>
      </c>
      <c r="P377" s="3">
        <v>1761</v>
      </c>
      <c r="Q377" s="3">
        <v>778</v>
      </c>
      <c r="R377" s="3">
        <v>72</v>
      </c>
      <c r="S377" s="3">
        <v>850</v>
      </c>
      <c r="T377" s="3">
        <v>2043</v>
      </c>
      <c r="U377" s="3">
        <v>394</v>
      </c>
      <c r="V377" s="3">
        <v>2437</v>
      </c>
      <c r="W377" s="3">
        <v>82</v>
      </c>
      <c r="X377" s="3">
        <v>30</v>
      </c>
      <c r="Y377" s="3">
        <v>112</v>
      </c>
      <c r="Z377" s="3" t="s">
        <v>216</v>
      </c>
      <c r="AA377" s="39" t="s">
        <v>43</v>
      </c>
      <c r="AB377" s="5">
        <v>0</v>
      </c>
      <c r="AC377" s="3" t="s">
        <v>216</v>
      </c>
      <c r="AD377" s="3" t="s">
        <v>43</v>
      </c>
      <c r="AE377" s="5">
        <v>0</v>
      </c>
      <c r="AF377" s="3" t="s">
        <v>292</v>
      </c>
      <c r="AJ377" s="2" t="s">
        <v>247</v>
      </c>
      <c r="AL377" s="48" t="str">
        <f t="shared" si="55"/>
        <v>-</v>
      </c>
    </row>
    <row r="378" spans="1:38" ht="11.4" x14ac:dyDescent="0.2">
      <c r="A378" s="4" t="str">
        <f t="shared" si="53"/>
        <v>2012310 (North Ayrshire)</v>
      </c>
      <c r="B378" s="9">
        <f t="shared" si="56"/>
        <v>2012</v>
      </c>
      <c r="C378" s="25" t="str">
        <f t="shared" si="57"/>
        <v>310 (North Ayrshire)</v>
      </c>
      <c r="D378" s="76">
        <v>1</v>
      </c>
      <c r="H378" s="3">
        <v>0</v>
      </c>
      <c r="I378" s="3">
        <v>0</v>
      </c>
      <c r="J378" s="3">
        <v>944</v>
      </c>
      <c r="K378" s="3">
        <v>0</v>
      </c>
      <c r="L378" s="3">
        <v>0</v>
      </c>
      <c r="M378" s="3">
        <v>28</v>
      </c>
      <c r="N378" s="3">
        <v>0</v>
      </c>
      <c r="O378" s="3">
        <v>0</v>
      </c>
      <c r="P378" s="3">
        <v>3487</v>
      </c>
      <c r="Q378" s="3">
        <v>0</v>
      </c>
      <c r="R378" s="3">
        <v>0</v>
      </c>
      <c r="S378" s="3">
        <v>1923</v>
      </c>
      <c r="T378" s="3">
        <v>0</v>
      </c>
      <c r="U378" s="3">
        <v>0</v>
      </c>
      <c r="V378" s="3">
        <v>5535</v>
      </c>
      <c r="W378" s="3">
        <v>0</v>
      </c>
      <c r="X378" s="3">
        <v>0</v>
      </c>
      <c r="Y378" s="3">
        <v>167</v>
      </c>
      <c r="Z378" s="3" t="s">
        <v>216</v>
      </c>
      <c r="AA378" s="39" t="s">
        <v>43</v>
      </c>
      <c r="AB378" s="5">
        <v>0</v>
      </c>
      <c r="AC378" s="3" t="s">
        <v>216</v>
      </c>
      <c r="AD378" s="3" t="s">
        <v>43</v>
      </c>
      <c r="AE378" s="5">
        <v>0</v>
      </c>
      <c r="AF378" s="3" t="s">
        <v>292</v>
      </c>
      <c r="AJ378" s="2" t="s">
        <v>248</v>
      </c>
      <c r="AL378" s="48" t="str">
        <f t="shared" si="55"/>
        <v>CHR operated</v>
      </c>
    </row>
    <row r="379" spans="1:38" ht="11.4" x14ac:dyDescent="0.2">
      <c r="A379" s="4" t="str">
        <f t="shared" si="53"/>
        <v>2012320 (North Lanarkshire)</v>
      </c>
      <c r="B379" s="9">
        <f t="shared" si="56"/>
        <v>2012</v>
      </c>
      <c r="C379" s="25" t="str">
        <f t="shared" si="57"/>
        <v>320 (North Lanarkshire)</v>
      </c>
      <c r="D379" s="76">
        <v>1</v>
      </c>
      <c r="H379" s="3">
        <v>2562</v>
      </c>
      <c r="I379" s="3">
        <v>732</v>
      </c>
      <c r="J379" s="3">
        <v>3294</v>
      </c>
      <c r="K379" s="3">
        <v>0</v>
      </c>
      <c r="L379" s="3">
        <v>0</v>
      </c>
      <c r="M379" s="3">
        <v>0</v>
      </c>
      <c r="N379" s="3">
        <v>0</v>
      </c>
      <c r="O379" s="3">
        <v>0</v>
      </c>
      <c r="P379" s="3">
        <v>7309</v>
      </c>
      <c r="Q379" s="3">
        <v>0</v>
      </c>
      <c r="R379" s="3">
        <v>0</v>
      </c>
      <c r="S379" s="3">
        <v>5413</v>
      </c>
      <c r="T379" s="58">
        <v>15905</v>
      </c>
      <c r="U379" s="3">
        <v>0</v>
      </c>
      <c r="V379" s="3">
        <v>15905</v>
      </c>
      <c r="W379" s="3">
        <v>0</v>
      </c>
      <c r="X379" s="3">
        <v>0</v>
      </c>
      <c r="Y379" s="3">
        <v>796</v>
      </c>
      <c r="Z379" s="3" t="s">
        <v>216</v>
      </c>
      <c r="AA379" s="39" t="s">
        <v>43</v>
      </c>
      <c r="AB379" s="5">
        <v>0</v>
      </c>
      <c r="AC379" s="3" t="s">
        <v>216</v>
      </c>
      <c r="AD379" s="3" t="s">
        <v>43</v>
      </c>
      <c r="AE379" s="5">
        <v>0</v>
      </c>
      <c r="AF379" s="3" t="s">
        <v>292</v>
      </c>
      <c r="AJ379" s="2" t="s">
        <v>249</v>
      </c>
      <c r="AL379" s="48" t="str">
        <f t="shared" si="55"/>
        <v>CHR operated</v>
      </c>
    </row>
    <row r="380" spans="1:38" ht="11.4" x14ac:dyDescent="0.2">
      <c r="A380" s="4" t="str">
        <f t="shared" si="53"/>
        <v>2012330 (Orkney)</v>
      </c>
      <c r="B380" s="9">
        <f t="shared" si="56"/>
        <v>2012</v>
      </c>
      <c r="C380" s="25" t="str">
        <f t="shared" si="57"/>
        <v>330 (Orkney)</v>
      </c>
      <c r="D380" s="76">
        <v>1</v>
      </c>
      <c r="H380" s="3">
        <v>0</v>
      </c>
      <c r="I380" s="3">
        <v>0</v>
      </c>
      <c r="J380" s="3">
        <v>111</v>
      </c>
      <c r="K380" s="3">
        <v>0</v>
      </c>
      <c r="L380" s="3">
        <v>0</v>
      </c>
      <c r="M380" s="3">
        <v>0</v>
      </c>
      <c r="N380" s="3">
        <v>0</v>
      </c>
      <c r="O380" s="3">
        <v>0</v>
      </c>
      <c r="P380" s="3">
        <v>376</v>
      </c>
      <c r="Q380" s="3">
        <v>0</v>
      </c>
      <c r="R380" s="3">
        <v>0</v>
      </c>
      <c r="S380" s="3">
        <v>445</v>
      </c>
      <c r="T380" s="58">
        <v>629</v>
      </c>
      <c r="U380" s="3">
        <v>0</v>
      </c>
      <c r="V380" s="3">
        <v>629</v>
      </c>
      <c r="W380" s="3">
        <v>0</v>
      </c>
      <c r="X380" s="3">
        <v>0</v>
      </c>
      <c r="Y380" s="3">
        <v>8</v>
      </c>
      <c r="Z380" s="3" t="s">
        <v>217</v>
      </c>
      <c r="AA380" s="39" t="s">
        <v>222</v>
      </c>
      <c r="AB380" s="5" t="s">
        <v>167</v>
      </c>
      <c r="AC380" s="3" t="s">
        <v>217</v>
      </c>
      <c r="AD380" s="3" t="s">
        <v>222</v>
      </c>
      <c r="AE380" s="5" t="s">
        <v>167</v>
      </c>
      <c r="AF380" s="3" t="s">
        <v>292</v>
      </c>
      <c r="AJ380" s="2" t="s">
        <v>250</v>
      </c>
      <c r="AL380" s="48" t="str">
        <f t="shared" si="55"/>
        <v>CHR operated</v>
      </c>
    </row>
    <row r="381" spans="1:38" ht="11.4" x14ac:dyDescent="0.2">
      <c r="A381" s="4" t="str">
        <f t="shared" si="53"/>
        <v>2012340 (Perth &amp; Kinross)</v>
      </c>
      <c r="B381" s="9">
        <f t="shared" si="56"/>
        <v>2012</v>
      </c>
      <c r="C381" s="25" t="str">
        <f t="shared" si="57"/>
        <v>340 (Perth &amp; Kinross)</v>
      </c>
      <c r="D381" s="76">
        <v>1</v>
      </c>
      <c r="H381" s="3">
        <v>0</v>
      </c>
      <c r="I381" s="3">
        <v>0</v>
      </c>
      <c r="J381" s="3">
        <v>842</v>
      </c>
      <c r="K381" s="3">
        <v>0</v>
      </c>
      <c r="L381" s="3">
        <v>0</v>
      </c>
      <c r="M381" s="3">
        <v>16</v>
      </c>
      <c r="N381" s="3">
        <v>0</v>
      </c>
      <c r="O381" s="3">
        <v>0</v>
      </c>
      <c r="P381" s="3">
        <v>2049</v>
      </c>
      <c r="Q381" s="3">
        <v>0</v>
      </c>
      <c r="R381" s="3">
        <v>0</v>
      </c>
      <c r="S381" s="3">
        <v>2169</v>
      </c>
      <c r="T381" s="58">
        <v>4962</v>
      </c>
      <c r="U381" s="3">
        <v>0</v>
      </c>
      <c r="V381" s="3">
        <v>4962</v>
      </c>
      <c r="W381" s="3">
        <v>0</v>
      </c>
      <c r="X381" s="3">
        <v>0</v>
      </c>
      <c r="Y381" s="3">
        <v>142</v>
      </c>
      <c r="Z381" s="3" t="s">
        <v>216</v>
      </c>
      <c r="AA381" s="39" t="s">
        <v>43</v>
      </c>
      <c r="AB381" s="5">
        <v>0</v>
      </c>
      <c r="AC381" s="3" t="s">
        <v>179</v>
      </c>
      <c r="AD381" s="3" t="s">
        <v>43</v>
      </c>
      <c r="AE381" s="5">
        <v>0</v>
      </c>
      <c r="AF381" s="3" t="s">
        <v>292</v>
      </c>
      <c r="AJ381" s="2" t="s">
        <v>251</v>
      </c>
      <c r="AL381" s="48" t="str">
        <f t="shared" si="55"/>
        <v>CHR operated</v>
      </c>
    </row>
    <row r="382" spans="1:38" ht="11.4" x14ac:dyDescent="0.2">
      <c r="A382" s="4" t="str">
        <f t="shared" si="53"/>
        <v>2012350 (Renfrewshire)</v>
      </c>
      <c r="B382" s="9">
        <f t="shared" si="56"/>
        <v>2012</v>
      </c>
      <c r="C382" s="25" t="str">
        <f t="shared" si="57"/>
        <v>350 (Renfrewshire)</v>
      </c>
      <c r="D382" s="76">
        <v>0</v>
      </c>
      <c r="H382" s="3">
        <v>775</v>
      </c>
      <c r="I382" s="3">
        <v>237</v>
      </c>
      <c r="J382" s="3">
        <v>1012</v>
      </c>
      <c r="K382" s="3">
        <v>0</v>
      </c>
      <c r="L382" s="3">
        <v>0</v>
      </c>
      <c r="M382" s="3">
        <v>295</v>
      </c>
      <c r="N382" s="3">
        <v>0</v>
      </c>
      <c r="O382" s="3">
        <v>0</v>
      </c>
      <c r="P382" s="3">
        <v>3662</v>
      </c>
      <c r="Q382" s="3">
        <v>0</v>
      </c>
      <c r="R382" s="3">
        <v>0</v>
      </c>
      <c r="S382" s="3">
        <v>4272</v>
      </c>
      <c r="T382" s="3">
        <v>6251</v>
      </c>
      <c r="U382" s="3">
        <v>1732</v>
      </c>
      <c r="V382" s="3">
        <v>7983</v>
      </c>
      <c r="W382" s="3">
        <v>0</v>
      </c>
      <c r="X382" s="3">
        <v>0</v>
      </c>
      <c r="Y382" s="3">
        <v>256</v>
      </c>
      <c r="Z382" s="3" t="s">
        <v>216</v>
      </c>
      <c r="AA382" s="39" t="s">
        <v>43</v>
      </c>
      <c r="AB382" s="5" t="s">
        <v>101</v>
      </c>
      <c r="AC382" s="3" t="s">
        <v>179</v>
      </c>
      <c r="AD382" s="3" t="s">
        <v>43</v>
      </c>
      <c r="AE382" s="5">
        <v>0</v>
      </c>
      <c r="AF382" s="3" t="s">
        <v>292</v>
      </c>
      <c r="AJ382" s="2" t="s">
        <v>252</v>
      </c>
      <c r="AL382" s="48" t="str">
        <f t="shared" si="55"/>
        <v>-</v>
      </c>
    </row>
    <row r="383" spans="1:38" ht="11.4" x14ac:dyDescent="0.2">
      <c r="A383" s="4" t="str">
        <f t="shared" si="53"/>
        <v>2012355 (Scottish Borders)</v>
      </c>
      <c r="B383" s="9">
        <f t="shared" si="56"/>
        <v>2012</v>
      </c>
      <c r="C383" s="25" t="str">
        <f t="shared" si="57"/>
        <v>355 (Scottish Borders)</v>
      </c>
      <c r="D383" s="76">
        <v>0</v>
      </c>
      <c r="H383" s="3">
        <v>0</v>
      </c>
      <c r="I383" s="3">
        <v>0</v>
      </c>
      <c r="J383" s="3">
        <v>0</v>
      </c>
      <c r="K383" s="3">
        <v>0</v>
      </c>
      <c r="L383" s="3">
        <v>0</v>
      </c>
      <c r="M383" s="3">
        <v>0</v>
      </c>
      <c r="N383" s="3">
        <v>0</v>
      </c>
      <c r="O383" s="3">
        <v>0</v>
      </c>
      <c r="P383" s="3">
        <v>0</v>
      </c>
      <c r="Q383" s="3">
        <v>0</v>
      </c>
      <c r="R383" s="3">
        <v>0</v>
      </c>
      <c r="S383" s="3">
        <v>0</v>
      </c>
      <c r="T383" s="3">
        <v>0</v>
      </c>
      <c r="U383" s="3">
        <v>0</v>
      </c>
      <c r="V383" s="3">
        <v>0</v>
      </c>
      <c r="W383" s="3">
        <v>0</v>
      </c>
      <c r="X383" s="3">
        <v>0</v>
      </c>
      <c r="Y383" s="3">
        <v>0</v>
      </c>
      <c r="Z383" s="3" t="s">
        <v>179</v>
      </c>
      <c r="AA383" s="39" t="s">
        <v>43</v>
      </c>
      <c r="AB383" s="5">
        <v>0</v>
      </c>
      <c r="AC383" s="3" t="s">
        <v>179</v>
      </c>
      <c r="AD383" s="3" t="s">
        <v>43</v>
      </c>
      <c r="AE383" s="5">
        <v>0</v>
      </c>
      <c r="AF383" s="3" t="s">
        <v>292</v>
      </c>
      <c r="AJ383" s="2">
        <v>0</v>
      </c>
      <c r="AL383" s="48" t="str">
        <f t="shared" si="55"/>
        <v>-</v>
      </c>
    </row>
    <row r="384" spans="1:38" ht="11.4" x14ac:dyDescent="0.2">
      <c r="A384" s="4" t="str">
        <f t="shared" si="53"/>
        <v>2012360 (Shetland)</v>
      </c>
      <c r="B384" s="9">
        <f t="shared" si="56"/>
        <v>2012</v>
      </c>
      <c r="C384" s="25" t="str">
        <f t="shared" si="57"/>
        <v>360 (Shetland)</v>
      </c>
      <c r="D384" s="76">
        <v>1</v>
      </c>
      <c r="H384" s="3">
        <v>63</v>
      </c>
      <c r="I384" s="3">
        <v>33</v>
      </c>
      <c r="J384" s="3">
        <v>96</v>
      </c>
      <c r="K384" s="3">
        <v>46</v>
      </c>
      <c r="L384" s="3">
        <v>4</v>
      </c>
      <c r="M384" s="3">
        <v>50</v>
      </c>
      <c r="N384" s="3">
        <v>379</v>
      </c>
      <c r="O384" s="3">
        <v>163</v>
      </c>
      <c r="P384" s="3">
        <v>542</v>
      </c>
      <c r="Q384" s="3">
        <v>160</v>
      </c>
      <c r="R384" s="3">
        <v>70</v>
      </c>
      <c r="S384" s="3">
        <v>230</v>
      </c>
      <c r="T384" s="3">
        <v>426</v>
      </c>
      <c r="U384" s="3">
        <v>224</v>
      </c>
      <c r="V384" s="3">
        <v>650</v>
      </c>
      <c r="W384" s="3">
        <v>30</v>
      </c>
      <c r="X384" s="3">
        <v>29</v>
      </c>
      <c r="Y384" s="3">
        <v>59</v>
      </c>
      <c r="Z384" s="3" t="s">
        <v>216</v>
      </c>
      <c r="AA384" s="39" t="s">
        <v>43</v>
      </c>
      <c r="AB384" s="5" t="s">
        <v>101</v>
      </c>
      <c r="AC384" s="3" t="s">
        <v>216</v>
      </c>
      <c r="AD384" s="3" t="s">
        <v>43</v>
      </c>
      <c r="AE384" s="5">
        <v>0</v>
      </c>
      <c r="AF384" s="3" t="s">
        <v>292</v>
      </c>
      <c r="AJ384" s="2">
        <v>0</v>
      </c>
      <c r="AL384" s="48" t="str">
        <f t="shared" si="55"/>
        <v>CHR operated</v>
      </c>
    </row>
    <row r="385" spans="1:41" ht="11.4" x14ac:dyDescent="0.2">
      <c r="A385" s="4" t="str">
        <f t="shared" si="53"/>
        <v>2012370 (South Ayrshire)</v>
      </c>
      <c r="B385" s="9">
        <f t="shared" si="56"/>
        <v>2012</v>
      </c>
      <c r="C385" s="25" t="str">
        <f t="shared" si="57"/>
        <v>370 (South Ayrshire)</v>
      </c>
      <c r="D385" s="76">
        <v>0</v>
      </c>
      <c r="H385" s="3">
        <v>431</v>
      </c>
      <c r="I385" s="3">
        <v>140</v>
      </c>
      <c r="J385" s="3">
        <v>571</v>
      </c>
      <c r="K385" s="3">
        <v>87</v>
      </c>
      <c r="L385" s="3">
        <v>6</v>
      </c>
      <c r="M385" s="3">
        <v>93</v>
      </c>
      <c r="N385" s="3">
        <v>1970</v>
      </c>
      <c r="O385" s="3">
        <v>398</v>
      </c>
      <c r="P385" s="3">
        <v>2368</v>
      </c>
      <c r="Q385" s="3">
        <v>1295</v>
      </c>
      <c r="R385" s="3">
        <v>252</v>
      </c>
      <c r="S385" s="3">
        <v>1547</v>
      </c>
      <c r="T385" s="3">
        <v>3716</v>
      </c>
      <c r="U385" s="3">
        <v>858</v>
      </c>
      <c r="V385" s="3">
        <v>4574</v>
      </c>
      <c r="W385" s="3">
        <v>384</v>
      </c>
      <c r="X385" s="3">
        <v>76</v>
      </c>
      <c r="Y385" s="3">
        <v>460</v>
      </c>
      <c r="Z385" s="3" t="s">
        <v>216</v>
      </c>
      <c r="AA385" s="39" t="s">
        <v>43</v>
      </c>
      <c r="AB385" s="5">
        <v>0</v>
      </c>
      <c r="AC385" s="3" t="s">
        <v>216</v>
      </c>
      <c r="AD385" s="3" t="s">
        <v>43</v>
      </c>
      <c r="AE385" s="5">
        <v>0</v>
      </c>
      <c r="AF385" s="3" t="s">
        <v>292</v>
      </c>
      <c r="AJ385" s="2">
        <v>0</v>
      </c>
      <c r="AL385" s="48" t="str">
        <f t="shared" si="55"/>
        <v>-</v>
      </c>
    </row>
    <row r="386" spans="1:41" ht="11.4" x14ac:dyDescent="0.2">
      <c r="A386" s="4" t="str">
        <f t="shared" si="53"/>
        <v>2012380 (South Lanarkshire)</v>
      </c>
      <c r="B386" s="9">
        <f t="shared" si="56"/>
        <v>2012</v>
      </c>
      <c r="C386" s="25" t="str">
        <f t="shared" si="57"/>
        <v>380 (South Lanarkshire)</v>
      </c>
      <c r="D386" s="76">
        <v>1</v>
      </c>
      <c r="H386" s="3">
        <v>1769</v>
      </c>
      <c r="I386" s="3">
        <v>354</v>
      </c>
      <c r="J386" s="3">
        <v>2123</v>
      </c>
      <c r="K386" s="3">
        <v>397</v>
      </c>
      <c r="L386" s="3">
        <v>88</v>
      </c>
      <c r="M386" s="3">
        <v>485</v>
      </c>
      <c r="N386" s="3">
        <v>4823</v>
      </c>
      <c r="O386" s="3">
        <v>1342</v>
      </c>
      <c r="P386" s="3">
        <v>6165</v>
      </c>
      <c r="Q386" s="3">
        <v>8033</v>
      </c>
      <c r="R386" s="3">
        <v>1524</v>
      </c>
      <c r="S386" s="3">
        <v>9557</v>
      </c>
      <c r="T386" s="3">
        <v>13537</v>
      </c>
      <c r="U386" s="3">
        <v>3221</v>
      </c>
      <c r="V386" s="3">
        <v>16758</v>
      </c>
      <c r="W386" s="3">
        <v>59</v>
      </c>
      <c r="X386" s="3">
        <v>99</v>
      </c>
      <c r="Y386" s="3">
        <v>158</v>
      </c>
      <c r="Z386" s="3" t="s">
        <v>216</v>
      </c>
      <c r="AA386" s="39" t="s">
        <v>43</v>
      </c>
      <c r="AB386" s="5">
        <v>0</v>
      </c>
      <c r="AC386" s="3" t="s">
        <v>216</v>
      </c>
      <c r="AD386" s="3" t="s">
        <v>43</v>
      </c>
      <c r="AE386" s="5">
        <v>0</v>
      </c>
      <c r="AF386" s="3" t="s">
        <v>292</v>
      </c>
      <c r="AJ386" s="2">
        <v>0</v>
      </c>
      <c r="AL386" s="48" t="str">
        <f t="shared" si="55"/>
        <v>CHR operated</v>
      </c>
    </row>
    <row r="387" spans="1:41" ht="11.4" x14ac:dyDescent="0.2">
      <c r="A387" s="4" t="str">
        <f t="shared" si="53"/>
        <v>2012390 (Stirling)</v>
      </c>
      <c r="B387" s="9">
        <f t="shared" si="56"/>
        <v>2012</v>
      </c>
      <c r="C387" s="25" t="str">
        <f t="shared" si="57"/>
        <v>390 (Stirling)</v>
      </c>
      <c r="D387" s="76">
        <v>0</v>
      </c>
      <c r="H387" s="3">
        <v>106</v>
      </c>
      <c r="I387" s="3">
        <v>27</v>
      </c>
      <c r="J387" s="3">
        <v>133</v>
      </c>
      <c r="K387" s="3">
        <v>18</v>
      </c>
      <c r="L387" s="3">
        <v>16</v>
      </c>
      <c r="M387" s="3">
        <v>34</v>
      </c>
      <c r="N387" s="3">
        <v>1185</v>
      </c>
      <c r="O387" s="3">
        <v>358</v>
      </c>
      <c r="P387" s="3">
        <v>1543</v>
      </c>
      <c r="Q387" s="3">
        <v>296</v>
      </c>
      <c r="R387" s="3">
        <v>54</v>
      </c>
      <c r="S387" s="3">
        <v>350</v>
      </c>
      <c r="T387" s="3">
        <v>2324</v>
      </c>
      <c r="U387" s="3">
        <v>485</v>
      </c>
      <c r="V387" s="3">
        <v>2809</v>
      </c>
      <c r="W387" s="3">
        <v>198</v>
      </c>
      <c r="X387" s="3">
        <v>35</v>
      </c>
      <c r="Y387" s="3">
        <v>233</v>
      </c>
      <c r="Z387" s="3" t="s">
        <v>216</v>
      </c>
      <c r="AA387" s="39" t="s">
        <v>43</v>
      </c>
      <c r="AB387" s="5">
        <v>0</v>
      </c>
      <c r="AC387" s="3" t="s">
        <v>216</v>
      </c>
      <c r="AD387" s="3" t="s">
        <v>43</v>
      </c>
      <c r="AE387" s="5">
        <v>0</v>
      </c>
      <c r="AF387" s="3" t="s">
        <v>292</v>
      </c>
      <c r="AJ387" s="2" t="s">
        <v>253</v>
      </c>
      <c r="AL387" s="48" t="str">
        <f t="shared" si="55"/>
        <v>-</v>
      </c>
    </row>
    <row r="388" spans="1:41" ht="11.4" x14ac:dyDescent="0.2">
      <c r="A388" s="4" t="str">
        <f t="shared" si="53"/>
        <v>2012395 (West Dunbartonshire)</v>
      </c>
      <c r="B388" s="9">
        <f t="shared" si="56"/>
        <v>2012</v>
      </c>
      <c r="C388" s="25" t="str">
        <f t="shared" si="57"/>
        <v>395 (West Dunbartonshire)</v>
      </c>
      <c r="D388" s="76">
        <v>0</v>
      </c>
      <c r="H388" s="3">
        <v>251</v>
      </c>
      <c r="I388" s="3">
        <v>208</v>
      </c>
      <c r="J388" s="3">
        <v>459</v>
      </c>
      <c r="K388" s="3">
        <v>57</v>
      </c>
      <c r="L388" s="3">
        <v>20</v>
      </c>
      <c r="M388" s="3">
        <v>77</v>
      </c>
      <c r="N388" s="3">
        <v>1596</v>
      </c>
      <c r="O388" s="3">
        <v>479</v>
      </c>
      <c r="P388" s="3">
        <v>2075</v>
      </c>
      <c r="Q388" s="3">
        <v>2057</v>
      </c>
      <c r="R388" s="3">
        <v>504</v>
      </c>
      <c r="S388" s="3">
        <v>2561</v>
      </c>
      <c r="T388" s="3">
        <v>4040</v>
      </c>
      <c r="U388" s="3">
        <v>1350</v>
      </c>
      <c r="V388" s="3">
        <v>5390</v>
      </c>
      <c r="W388" s="3">
        <v>118</v>
      </c>
      <c r="X388" s="3">
        <v>90</v>
      </c>
      <c r="Y388" s="3">
        <v>208</v>
      </c>
      <c r="Z388" s="3" t="s">
        <v>217</v>
      </c>
      <c r="AA388" s="39" t="s">
        <v>223</v>
      </c>
      <c r="AB388" s="5" t="s">
        <v>167</v>
      </c>
      <c r="AC388" s="3" t="s">
        <v>179</v>
      </c>
      <c r="AD388" s="3" t="s">
        <v>223</v>
      </c>
      <c r="AE388" s="5" t="s">
        <v>167</v>
      </c>
      <c r="AF388" s="3" t="s">
        <v>292</v>
      </c>
      <c r="AJ388" s="62">
        <v>0</v>
      </c>
      <c r="AL388" s="48" t="str">
        <f t="shared" si="55"/>
        <v>-</v>
      </c>
    </row>
    <row r="389" spans="1:41" s="97" customFormat="1" ht="11.4" x14ac:dyDescent="0.2">
      <c r="A389" s="93" t="str">
        <f t="shared" si="53"/>
        <v>2012400 (West Lothian)</v>
      </c>
      <c r="B389" s="94">
        <f t="shared" si="56"/>
        <v>2012</v>
      </c>
      <c r="C389" s="95" t="str">
        <f t="shared" si="57"/>
        <v>400 (West Lothian)</v>
      </c>
      <c r="D389" s="96">
        <v>1</v>
      </c>
      <c r="H389" s="97">
        <v>764</v>
      </c>
      <c r="I389" s="97">
        <v>125</v>
      </c>
      <c r="J389" s="97">
        <v>889</v>
      </c>
      <c r="K389" s="97">
        <v>269</v>
      </c>
      <c r="L389" s="97">
        <v>35</v>
      </c>
      <c r="M389" s="97">
        <v>304</v>
      </c>
      <c r="N389" s="97">
        <v>3376</v>
      </c>
      <c r="O389" s="97">
        <v>576</v>
      </c>
      <c r="P389" s="97">
        <v>3952</v>
      </c>
      <c r="Q389" s="97">
        <v>2524</v>
      </c>
      <c r="R389" s="97">
        <v>310</v>
      </c>
      <c r="S389" s="97">
        <v>2834</v>
      </c>
      <c r="T389" s="97">
        <v>7426</v>
      </c>
      <c r="U389" s="97">
        <v>1322</v>
      </c>
      <c r="V389" s="97">
        <v>8748</v>
      </c>
      <c r="W389" s="97">
        <v>0</v>
      </c>
      <c r="X389" s="97">
        <v>0</v>
      </c>
      <c r="Y389" s="97">
        <v>0</v>
      </c>
      <c r="Z389" s="97" t="s">
        <v>216</v>
      </c>
      <c r="AA389" s="98" t="s">
        <v>43</v>
      </c>
      <c r="AB389" s="99">
        <v>0</v>
      </c>
      <c r="AC389" s="97" t="s">
        <v>216</v>
      </c>
      <c r="AD389" s="97" t="s">
        <v>43</v>
      </c>
      <c r="AE389" s="99">
        <v>0</v>
      </c>
      <c r="AF389" s="97" t="s">
        <v>292</v>
      </c>
      <c r="AG389" s="99"/>
      <c r="AH389" s="99"/>
      <c r="AI389" s="99"/>
      <c r="AJ389" s="100">
        <v>0</v>
      </c>
      <c r="AK389" s="94"/>
      <c r="AL389" s="101" t="str">
        <f t="shared" si="55"/>
        <v>CHR operated</v>
      </c>
      <c r="AM389" s="102"/>
      <c r="AO389" s="102"/>
    </row>
    <row r="390" spans="1:41" ht="11.4" x14ac:dyDescent="0.2">
      <c r="A390" s="4" t="str">
        <f t="shared" ref="A390:A453" si="58">B390&amp;C390</f>
        <v>2013100 (Aberdeen City)</v>
      </c>
      <c r="B390" s="9">
        <f t="shared" si="56"/>
        <v>2013</v>
      </c>
      <c r="C390" s="25" t="str">
        <f t="shared" si="57"/>
        <v>100 (Aberdeen City)</v>
      </c>
      <c r="D390" s="3">
        <v>0</v>
      </c>
      <c r="E390" s="76"/>
      <c r="H390" s="3">
        <v>1072</v>
      </c>
      <c r="I390" s="3">
        <v>448</v>
      </c>
      <c r="J390" s="3">
        <v>1520</v>
      </c>
      <c r="K390" s="3">
        <v>151</v>
      </c>
      <c r="L390" s="3">
        <v>0</v>
      </c>
      <c r="M390" s="3">
        <v>151</v>
      </c>
      <c r="N390" s="3">
        <v>4407</v>
      </c>
      <c r="O390" s="3">
        <v>1373</v>
      </c>
      <c r="P390" s="3">
        <v>5780</v>
      </c>
      <c r="Q390" s="3">
        <v>3959</v>
      </c>
      <c r="R390" s="3">
        <v>1141</v>
      </c>
      <c r="S390" s="3">
        <v>5100</v>
      </c>
      <c r="T390" s="3">
        <v>4549</v>
      </c>
      <c r="U390" s="3">
        <v>2401</v>
      </c>
      <c r="V390" s="3">
        <v>6950</v>
      </c>
      <c r="W390" s="3">
        <v>149</v>
      </c>
      <c r="X390" s="3">
        <v>76</v>
      </c>
      <c r="Y390" s="3">
        <v>225</v>
      </c>
      <c r="Z390" s="3">
        <v>99</v>
      </c>
      <c r="AA390" s="39" t="s">
        <v>289</v>
      </c>
      <c r="AF390" s="5" t="s">
        <v>274</v>
      </c>
      <c r="AG390" s="5">
        <v>0</v>
      </c>
      <c r="AH390" s="5">
        <v>0</v>
      </c>
      <c r="AI390" s="5">
        <v>0</v>
      </c>
      <c r="AJ390" s="2" t="s">
        <v>254</v>
      </c>
      <c r="AL390" s="48" t="str">
        <f t="shared" si="55"/>
        <v>-</v>
      </c>
    </row>
    <row r="391" spans="1:41" ht="11.4" x14ac:dyDescent="0.2">
      <c r="A391" s="4" t="str">
        <f t="shared" si="58"/>
        <v>2013110 (Aberdeenshire)</v>
      </c>
      <c r="B391" s="9">
        <f t="shared" si="56"/>
        <v>2013</v>
      </c>
      <c r="C391" s="25" t="str">
        <f t="shared" si="57"/>
        <v>110 (Aberdeenshire)</v>
      </c>
      <c r="D391" s="3">
        <v>1</v>
      </c>
      <c r="E391" s="76"/>
      <c r="H391" s="3">
        <v>392</v>
      </c>
      <c r="I391" s="3">
        <v>188</v>
      </c>
      <c r="J391" s="3">
        <v>580</v>
      </c>
      <c r="K391" s="3">
        <v>155</v>
      </c>
      <c r="L391" s="3">
        <v>19</v>
      </c>
      <c r="M391" s="3">
        <v>174</v>
      </c>
      <c r="N391" s="3">
        <v>6572</v>
      </c>
      <c r="O391" s="3">
        <v>670</v>
      </c>
      <c r="P391" s="3">
        <v>7242</v>
      </c>
      <c r="Q391" s="3">
        <v>2998</v>
      </c>
      <c r="R391" s="3">
        <v>455</v>
      </c>
      <c r="S391" s="3">
        <v>3453</v>
      </c>
      <c r="T391" s="3">
        <v>6382</v>
      </c>
      <c r="U391" s="3">
        <v>1023</v>
      </c>
      <c r="V391" s="3">
        <v>7405</v>
      </c>
      <c r="W391" s="3">
        <v>116</v>
      </c>
      <c r="X391" s="3">
        <v>37</v>
      </c>
      <c r="Y391" s="3">
        <v>153</v>
      </c>
      <c r="Z391" s="3">
        <v>99</v>
      </c>
      <c r="AA391" s="39" t="s">
        <v>289</v>
      </c>
      <c r="AF391" s="5" t="s">
        <v>275</v>
      </c>
      <c r="AG391" s="5">
        <v>2013</v>
      </c>
      <c r="AH391" s="5">
        <v>1</v>
      </c>
      <c r="AI391" s="5" t="s">
        <v>276</v>
      </c>
      <c r="AJ391" s="2" t="s">
        <v>255</v>
      </c>
      <c r="AL391" s="48" t="str">
        <f t="shared" ref="AL391:AL453" si="59">IF(D391=1,"CHR operated",IF(D391="","RSL only","-"))</f>
        <v>CHR operated</v>
      </c>
    </row>
    <row r="392" spans="1:41" ht="11.4" x14ac:dyDescent="0.2">
      <c r="A392" s="4" t="str">
        <f t="shared" si="58"/>
        <v>2013120 (Angus)</v>
      </c>
      <c r="B392" s="9">
        <f t="shared" ref="B392:B421" si="60">B360+1</f>
        <v>2013</v>
      </c>
      <c r="C392" s="25" t="str">
        <f t="shared" si="57"/>
        <v>120 (Angus)</v>
      </c>
      <c r="D392" s="3">
        <v>1</v>
      </c>
      <c r="E392" s="76"/>
      <c r="H392" s="3">
        <v>743</v>
      </c>
      <c r="I392" s="3">
        <v>78</v>
      </c>
      <c r="J392" s="3">
        <v>821</v>
      </c>
      <c r="K392" s="3">
        <v>0</v>
      </c>
      <c r="L392" s="3">
        <v>0</v>
      </c>
      <c r="M392" s="3">
        <v>0</v>
      </c>
      <c r="N392" s="3">
        <v>2306</v>
      </c>
      <c r="O392" s="3">
        <v>0</v>
      </c>
      <c r="P392" s="3">
        <v>2306</v>
      </c>
      <c r="Q392" s="3">
        <v>1293</v>
      </c>
      <c r="R392" s="3">
        <v>0</v>
      </c>
      <c r="S392" s="3">
        <v>1293</v>
      </c>
      <c r="T392" s="3">
        <v>3052</v>
      </c>
      <c r="U392" s="3">
        <v>0</v>
      </c>
      <c r="V392" s="3">
        <v>3052</v>
      </c>
      <c r="W392" s="3">
        <v>302</v>
      </c>
      <c r="X392" s="3">
        <v>0</v>
      </c>
      <c r="Y392" s="3">
        <v>302</v>
      </c>
      <c r="Z392" s="3">
        <v>99</v>
      </c>
      <c r="AA392" s="39" t="s">
        <v>289</v>
      </c>
      <c r="AF392" s="5" t="s">
        <v>277</v>
      </c>
      <c r="AG392" s="5">
        <v>2011</v>
      </c>
      <c r="AH392" s="5">
        <v>3</v>
      </c>
      <c r="AI392" s="5" t="s">
        <v>276</v>
      </c>
      <c r="AJ392" s="2" t="s">
        <v>256</v>
      </c>
      <c r="AL392" s="48" t="str">
        <f t="shared" si="59"/>
        <v>CHR operated</v>
      </c>
    </row>
    <row r="393" spans="1:41" ht="11.4" x14ac:dyDescent="0.2">
      <c r="A393" s="4" t="str">
        <f t="shared" si="58"/>
        <v>2013130 (Argyll &amp; Bute)</v>
      </c>
      <c r="B393" s="9">
        <f t="shared" si="60"/>
        <v>2013</v>
      </c>
      <c r="C393" s="25" t="str">
        <f t="shared" si="57"/>
        <v>130 (Argyll &amp; Bute)</v>
      </c>
      <c r="D393" s="3">
        <v>0</v>
      </c>
      <c r="E393" s="76"/>
      <c r="H393" s="3">
        <v>0</v>
      </c>
      <c r="I393" s="3">
        <v>0</v>
      </c>
      <c r="J393" s="3">
        <v>0</v>
      </c>
      <c r="K393" s="3">
        <v>0</v>
      </c>
      <c r="L393" s="3">
        <v>0</v>
      </c>
      <c r="M393" s="3">
        <v>0</v>
      </c>
      <c r="N393" s="3">
        <v>0</v>
      </c>
      <c r="O393" s="3">
        <v>0</v>
      </c>
      <c r="P393" s="3">
        <v>0</v>
      </c>
      <c r="Q393" s="3">
        <v>0</v>
      </c>
      <c r="R393" s="3">
        <v>0</v>
      </c>
      <c r="S393" s="3">
        <v>0</v>
      </c>
      <c r="T393" s="3">
        <v>0</v>
      </c>
      <c r="U393" s="3">
        <v>0</v>
      </c>
      <c r="V393" s="3">
        <v>0</v>
      </c>
      <c r="W393" s="3">
        <v>0</v>
      </c>
      <c r="X393" s="3">
        <v>0</v>
      </c>
      <c r="Y393" s="3">
        <v>0</v>
      </c>
      <c r="Z393" s="3">
        <v>99</v>
      </c>
      <c r="AA393" s="39" t="s">
        <v>289</v>
      </c>
      <c r="AF393" s="5" t="s">
        <v>291</v>
      </c>
      <c r="AG393" s="5">
        <v>0</v>
      </c>
      <c r="AH393" s="5">
        <v>0</v>
      </c>
      <c r="AI393" s="5">
        <v>0</v>
      </c>
      <c r="AJ393" s="62">
        <v>0</v>
      </c>
      <c r="AL393" s="48" t="str">
        <f t="shared" si="59"/>
        <v>-</v>
      </c>
    </row>
    <row r="394" spans="1:41" ht="11.4" x14ac:dyDescent="0.2">
      <c r="A394" s="4" t="str">
        <f t="shared" si="58"/>
        <v>2013150 (Clackmannanshire)</v>
      </c>
      <c r="B394" s="9">
        <f t="shared" si="60"/>
        <v>2013</v>
      </c>
      <c r="C394" s="25" t="str">
        <f t="shared" si="57"/>
        <v>150 (Clackmannanshire)</v>
      </c>
      <c r="D394" s="3">
        <v>1</v>
      </c>
      <c r="E394" s="76"/>
      <c r="H394" s="3">
        <v>352</v>
      </c>
      <c r="I394" s="3">
        <v>0</v>
      </c>
      <c r="J394" s="3">
        <v>352</v>
      </c>
      <c r="K394" s="3">
        <v>64</v>
      </c>
      <c r="L394" s="3">
        <v>0</v>
      </c>
      <c r="M394" s="3">
        <v>64</v>
      </c>
      <c r="N394" s="3">
        <v>1671</v>
      </c>
      <c r="O394" s="3">
        <v>0</v>
      </c>
      <c r="P394" s="3">
        <v>1671</v>
      </c>
      <c r="Q394" s="3">
        <v>952</v>
      </c>
      <c r="R394" s="3">
        <v>0</v>
      </c>
      <c r="S394" s="3">
        <v>952</v>
      </c>
      <c r="T394" s="3">
        <v>2088</v>
      </c>
      <c r="U394" s="3">
        <v>0</v>
      </c>
      <c r="V394" s="3">
        <v>2088</v>
      </c>
      <c r="W394" s="3">
        <v>0</v>
      </c>
      <c r="X394" s="3">
        <v>0</v>
      </c>
      <c r="Y394" s="3">
        <v>0</v>
      </c>
      <c r="Z394" s="3">
        <v>99</v>
      </c>
      <c r="AA394" s="39" t="s">
        <v>289</v>
      </c>
      <c r="AF394" s="5" t="s">
        <v>278</v>
      </c>
      <c r="AG394" s="5">
        <v>0</v>
      </c>
      <c r="AH394" s="5">
        <v>0</v>
      </c>
      <c r="AI394" s="5">
        <v>0</v>
      </c>
      <c r="AJ394" s="2" t="s">
        <v>257</v>
      </c>
      <c r="AL394" s="48" t="str">
        <f t="shared" si="59"/>
        <v>CHR operated</v>
      </c>
    </row>
    <row r="395" spans="1:41" ht="11.4" x14ac:dyDescent="0.2">
      <c r="A395" s="4" t="str">
        <f t="shared" si="58"/>
        <v>2013170 (Dumfries &amp; Galloway)</v>
      </c>
      <c r="B395" s="9">
        <f t="shared" si="60"/>
        <v>2013</v>
      </c>
      <c r="C395" s="25" t="str">
        <f t="shared" si="57"/>
        <v>170 (Dumfries &amp; Galloway)</v>
      </c>
      <c r="D395" s="3">
        <v>0</v>
      </c>
      <c r="E395" s="76"/>
      <c r="H395" s="3">
        <v>0</v>
      </c>
      <c r="I395" s="3">
        <v>0</v>
      </c>
      <c r="J395" s="3">
        <v>0</v>
      </c>
      <c r="K395" s="3">
        <v>0</v>
      </c>
      <c r="L395" s="3">
        <v>0</v>
      </c>
      <c r="M395" s="3">
        <v>0</v>
      </c>
      <c r="N395" s="3">
        <v>0</v>
      </c>
      <c r="O395" s="3">
        <v>0</v>
      </c>
      <c r="P395" s="3">
        <v>0</v>
      </c>
      <c r="Q395" s="3">
        <v>0</v>
      </c>
      <c r="R395" s="3">
        <v>0</v>
      </c>
      <c r="S395" s="3">
        <v>0</v>
      </c>
      <c r="T395" s="3">
        <v>0</v>
      </c>
      <c r="U395" s="3">
        <v>0</v>
      </c>
      <c r="V395" s="3">
        <v>0</v>
      </c>
      <c r="W395" s="3">
        <v>0</v>
      </c>
      <c r="X395" s="3">
        <v>0</v>
      </c>
      <c r="Y395" s="3">
        <v>0</v>
      </c>
      <c r="Z395" s="3">
        <v>99</v>
      </c>
      <c r="AA395" s="39" t="s">
        <v>289</v>
      </c>
      <c r="AF395" s="5" t="s">
        <v>291</v>
      </c>
      <c r="AG395" s="5">
        <v>0</v>
      </c>
      <c r="AH395" s="5">
        <v>0</v>
      </c>
      <c r="AI395" s="5">
        <v>0</v>
      </c>
      <c r="AJ395" s="62">
        <v>0</v>
      </c>
      <c r="AL395" s="48" t="str">
        <f t="shared" si="59"/>
        <v>-</v>
      </c>
    </row>
    <row r="396" spans="1:41" ht="11.4" x14ac:dyDescent="0.2">
      <c r="A396" s="4" t="str">
        <f t="shared" si="58"/>
        <v>2013180 (Dundee City)</v>
      </c>
      <c r="B396" s="9">
        <f t="shared" si="60"/>
        <v>2013</v>
      </c>
      <c r="C396" s="25" t="str">
        <f t="shared" si="57"/>
        <v>180 (Dundee City)</v>
      </c>
      <c r="D396" s="3">
        <v>0</v>
      </c>
      <c r="E396" s="76"/>
      <c r="H396" s="3">
        <v>0</v>
      </c>
      <c r="I396" s="3">
        <v>0</v>
      </c>
      <c r="J396" s="3">
        <v>1666</v>
      </c>
      <c r="K396" s="3">
        <v>0</v>
      </c>
      <c r="L396" s="3">
        <v>0</v>
      </c>
      <c r="M396" s="3">
        <v>292</v>
      </c>
      <c r="N396" s="3">
        <v>3117</v>
      </c>
      <c r="O396" s="3">
        <v>696</v>
      </c>
      <c r="P396" s="3">
        <v>3813</v>
      </c>
      <c r="Q396" s="3">
        <v>221</v>
      </c>
      <c r="R396" s="3">
        <v>380</v>
      </c>
      <c r="S396" s="3">
        <v>601</v>
      </c>
      <c r="T396" s="3">
        <v>5732</v>
      </c>
      <c r="U396" s="3">
        <v>1786</v>
      </c>
      <c r="V396" s="3">
        <v>7518</v>
      </c>
      <c r="W396" s="3">
        <v>25</v>
      </c>
      <c r="X396" s="3">
        <v>0</v>
      </c>
      <c r="Y396" s="3">
        <v>25</v>
      </c>
      <c r="Z396" s="3">
        <v>99</v>
      </c>
      <c r="AA396" s="39" t="s">
        <v>289</v>
      </c>
      <c r="AF396" s="5" t="s">
        <v>278</v>
      </c>
      <c r="AG396" s="5">
        <v>2011</v>
      </c>
      <c r="AH396" s="5">
        <v>3</v>
      </c>
      <c r="AI396" s="5" t="s">
        <v>276</v>
      </c>
      <c r="AJ396" s="2" t="s">
        <v>258</v>
      </c>
      <c r="AL396" s="48" t="str">
        <f t="shared" si="59"/>
        <v>-</v>
      </c>
    </row>
    <row r="397" spans="1:41" ht="11.4" x14ac:dyDescent="0.2">
      <c r="A397" s="4" t="str">
        <f t="shared" si="58"/>
        <v>2013190 (East Ayrshire)</v>
      </c>
      <c r="B397" s="9">
        <f t="shared" si="60"/>
        <v>2013</v>
      </c>
      <c r="C397" s="25" t="str">
        <f t="shared" si="57"/>
        <v>190 (East Ayrshire)</v>
      </c>
      <c r="D397" s="3">
        <v>1</v>
      </c>
      <c r="E397" s="76"/>
      <c r="H397" s="3">
        <v>1201</v>
      </c>
      <c r="I397" s="3">
        <v>368</v>
      </c>
      <c r="J397" s="3">
        <v>1569</v>
      </c>
      <c r="K397" s="3">
        <v>7</v>
      </c>
      <c r="L397" s="3">
        <v>3</v>
      </c>
      <c r="M397" s="3">
        <v>10</v>
      </c>
      <c r="N397" s="3">
        <v>2627</v>
      </c>
      <c r="O397" s="3">
        <v>789</v>
      </c>
      <c r="P397" s="3">
        <v>3416</v>
      </c>
      <c r="Q397" s="3">
        <v>1900</v>
      </c>
      <c r="R397" s="3">
        <v>525</v>
      </c>
      <c r="S397" s="3">
        <v>2425</v>
      </c>
      <c r="T397" s="3">
        <v>3537</v>
      </c>
      <c r="U397" s="3">
        <v>1080</v>
      </c>
      <c r="V397" s="3">
        <v>4617</v>
      </c>
      <c r="W397" s="3">
        <v>335</v>
      </c>
      <c r="X397" s="3">
        <v>113</v>
      </c>
      <c r="Y397" s="3">
        <v>448</v>
      </c>
      <c r="Z397" s="3">
        <v>99</v>
      </c>
      <c r="AA397" s="39" t="s">
        <v>289</v>
      </c>
      <c r="AF397" s="5" t="s">
        <v>279</v>
      </c>
      <c r="AG397" s="5">
        <v>2010</v>
      </c>
      <c r="AH397" s="5">
        <v>5</v>
      </c>
      <c r="AI397" s="5" t="s">
        <v>276</v>
      </c>
      <c r="AJ397" s="62">
        <v>0</v>
      </c>
      <c r="AL397" s="48" t="str">
        <f t="shared" si="59"/>
        <v>CHR operated</v>
      </c>
    </row>
    <row r="398" spans="1:41" ht="11.4" x14ac:dyDescent="0.2">
      <c r="A398" s="4" t="str">
        <f t="shared" si="58"/>
        <v>2013200 (East Dunbartonshire)</v>
      </c>
      <c r="B398" s="9">
        <f t="shared" si="60"/>
        <v>2013</v>
      </c>
      <c r="C398" s="25" t="str">
        <f t="shared" si="57"/>
        <v>200 (East Dunbartonshire)</v>
      </c>
      <c r="D398" s="3">
        <v>0</v>
      </c>
      <c r="E398" s="76"/>
      <c r="H398" s="3">
        <v>213</v>
      </c>
      <c r="I398" s="3">
        <v>101</v>
      </c>
      <c r="J398" s="3">
        <v>314</v>
      </c>
      <c r="K398" s="3">
        <v>111</v>
      </c>
      <c r="L398" s="3">
        <v>41</v>
      </c>
      <c r="M398" s="3">
        <v>152</v>
      </c>
      <c r="N398" s="3">
        <v>1014</v>
      </c>
      <c r="O398" s="3">
        <v>218</v>
      </c>
      <c r="P398" s="3">
        <v>1232</v>
      </c>
      <c r="Q398" s="3">
        <v>164</v>
      </c>
      <c r="R398" s="3">
        <v>67</v>
      </c>
      <c r="S398" s="3">
        <v>231</v>
      </c>
      <c r="T398" s="3">
        <v>4732</v>
      </c>
      <c r="U398" s="3">
        <v>565</v>
      </c>
      <c r="V398" s="3">
        <v>5297</v>
      </c>
      <c r="W398" s="3">
        <v>14</v>
      </c>
      <c r="X398" s="3">
        <v>7</v>
      </c>
      <c r="Y398" s="3">
        <v>21</v>
      </c>
      <c r="Z398" s="3">
        <v>99</v>
      </c>
      <c r="AA398" s="39" t="s">
        <v>289</v>
      </c>
      <c r="AF398" s="5" t="s">
        <v>279</v>
      </c>
      <c r="AG398" s="5">
        <v>2012</v>
      </c>
      <c r="AH398" s="5">
        <v>2</v>
      </c>
      <c r="AI398" s="5" t="s">
        <v>276</v>
      </c>
      <c r="AJ398" s="62">
        <v>0</v>
      </c>
      <c r="AL398" s="48" t="str">
        <f t="shared" si="59"/>
        <v>-</v>
      </c>
    </row>
    <row r="399" spans="1:41" ht="11.4" x14ac:dyDescent="0.2">
      <c r="A399" s="4" t="str">
        <f t="shared" si="58"/>
        <v>2013210 (East Lothian)</v>
      </c>
      <c r="B399" s="9">
        <f t="shared" si="60"/>
        <v>2013</v>
      </c>
      <c r="C399" s="25" t="str">
        <f t="shared" si="57"/>
        <v>210 (East Lothian)</v>
      </c>
      <c r="D399" s="3">
        <v>0</v>
      </c>
      <c r="E399" s="76"/>
      <c r="H399" s="3">
        <v>422</v>
      </c>
      <c r="I399" s="3">
        <v>168</v>
      </c>
      <c r="J399" s="3">
        <v>590</v>
      </c>
      <c r="K399" s="3">
        <v>59</v>
      </c>
      <c r="L399" s="3">
        <v>0</v>
      </c>
      <c r="M399" s="3">
        <v>59</v>
      </c>
      <c r="N399" s="3">
        <v>1391</v>
      </c>
      <c r="O399" s="3">
        <v>381</v>
      </c>
      <c r="P399" s="3">
        <v>1772</v>
      </c>
      <c r="Q399" s="3">
        <v>812</v>
      </c>
      <c r="R399" s="3">
        <v>108</v>
      </c>
      <c r="S399" s="3">
        <v>920</v>
      </c>
      <c r="T399" s="3">
        <v>3890</v>
      </c>
      <c r="U399" s="3">
        <v>767</v>
      </c>
      <c r="V399" s="3">
        <v>4657</v>
      </c>
      <c r="W399" s="3">
        <v>263</v>
      </c>
      <c r="X399" s="3">
        <v>99</v>
      </c>
      <c r="Y399" s="3">
        <v>362</v>
      </c>
      <c r="Z399" s="3">
        <v>99</v>
      </c>
      <c r="AA399" s="39" t="s">
        <v>289</v>
      </c>
      <c r="AF399" s="5" t="s">
        <v>279</v>
      </c>
      <c r="AG399" s="5">
        <v>2012</v>
      </c>
      <c r="AH399" s="5">
        <v>3</v>
      </c>
      <c r="AI399" s="5" t="s">
        <v>276</v>
      </c>
      <c r="AJ399" s="62">
        <v>0</v>
      </c>
      <c r="AL399" s="48" t="str">
        <f t="shared" si="59"/>
        <v>-</v>
      </c>
    </row>
    <row r="400" spans="1:41" ht="11.4" x14ac:dyDescent="0.2">
      <c r="A400" s="4" t="str">
        <f t="shared" si="58"/>
        <v>2013220 (East Renfrewshire)</v>
      </c>
      <c r="B400" s="9">
        <f t="shared" si="60"/>
        <v>2013</v>
      </c>
      <c r="C400" s="25" t="str">
        <f t="shared" si="57"/>
        <v>220 (East Renfrewshire)</v>
      </c>
      <c r="D400" s="3">
        <v>1</v>
      </c>
      <c r="E400" s="76"/>
      <c r="H400" s="3">
        <v>118</v>
      </c>
      <c r="I400" s="3">
        <v>51</v>
      </c>
      <c r="J400" s="3">
        <v>170</v>
      </c>
      <c r="K400" s="3">
        <v>0</v>
      </c>
      <c r="L400" s="3">
        <v>0</v>
      </c>
      <c r="M400" s="3">
        <v>0</v>
      </c>
      <c r="N400" s="3">
        <v>897</v>
      </c>
      <c r="O400" s="3">
        <v>68</v>
      </c>
      <c r="P400" s="3">
        <v>965</v>
      </c>
      <c r="Q400" s="3">
        <v>0</v>
      </c>
      <c r="R400" s="3">
        <v>0</v>
      </c>
      <c r="S400" s="3">
        <v>811</v>
      </c>
      <c r="T400" s="3">
        <v>2281</v>
      </c>
      <c r="U400" s="3">
        <v>103</v>
      </c>
      <c r="V400" s="3">
        <v>2384</v>
      </c>
      <c r="W400" s="3">
        <v>0</v>
      </c>
      <c r="X400" s="3">
        <v>0</v>
      </c>
      <c r="Y400" s="3">
        <v>195</v>
      </c>
      <c r="Z400" s="3">
        <v>99</v>
      </c>
      <c r="AA400" s="39" t="s">
        <v>289</v>
      </c>
      <c r="AF400" s="5" t="s">
        <v>280</v>
      </c>
      <c r="AG400" s="5" t="s">
        <v>281</v>
      </c>
      <c r="AH400" s="5">
        <v>1</v>
      </c>
      <c r="AI400" s="5" t="s">
        <v>276</v>
      </c>
      <c r="AJ400" s="2" t="s">
        <v>259</v>
      </c>
      <c r="AL400" s="48" t="str">
        <f t="shared" si="59"/>
        <v>CHR operated</v>
      </c>
    </row>
    <row r="401" spans="1:38" ht="11.4" x14ac:dyDescent="0.2">
      <c r="A401" s="4" t="str">
        <f t="shared" si="58"/>
        <v>2013230 (City of Edinburgh)</v>
      </c>
      <c r="B401" s="9">
        <f t="shared" si="60"/>
        <v>2013</v>
      </c>
      <c r="C401" s="25" t="str">
        <f t="shared" ref="C401:C453" si="61">C369</f>
        <v>230 (City of Edinburgh)</v>
      </c>
      <c r="D401" s="3">
        <v>1</v>
      </c>
      <c r="E401" s="76"/>
      <c r="H401" s="3">
        <v>1727</v>
      </c>
      <c r="I401" s="3">
        <v>0</v>
      </c>
      <c r="J401" s="3">
        <v>1727</v>
      </c>
      <c r="K401" s="3">
        <v>21</v>
      </c>
      <c r="L401" s="3">
        <v>0</v>
      </c>
      <c r="M401" s="3">
        <v>21</v>
      </c>
      <c r="N401" s="3">
        <v>8976</v>
      </c>
      <c r="O401" s="3">
        <v>0</v>
      </c>
      <c r="P401" s="3">
        <v>8976</v>
      </c>
      <c r="Q401" s="3">
        <v>5725</v>
      </c>
      <c r="R401" s="3">
        <v>0</v>
      </c>
      <c r="S401" s="3">
        <v>5725</v>
      </c>
      <c r="T401" s="3">
        <v>25765</v>
      </c>
      <c r="U401" s="3">
        <v>0</v>
      </c>
      <c r="V401" s="3">
        <v>25765</v>
      </c>
      <c r="W401" s="3">
        <v>5</v>
      </c>
      <c r="X401" s="3">
        <v>0</v>
      </c>
      <c r="Y401" s="3">
        <v>5</v>
      </c>
      <c r="Z401" s="3">
        <v>99</v>
      </c>
      <c r="AA401" s="39" t="s">
        <v>289</v>
      </c>
      <c r="AF401" s="5" t="s">
        <v>291</v>
      </c>
      <c r="AG401" s="5">
        <v>0</v>
      </c>
      <c r="AH401" s="5">
        <v>0</v>
      </c>
      <c r="AI401" s="5">
        <v>0</v>
      </c>
      <c r="AJ401" s="2" t="s">
        <v>260</v>
      </c>
      <c r="AL401" s="48" t="str">
        <f t="shared" si="59"/>
        <v>CHR operated</v>
      </c>
    </row>
    <row r="402" spans="1:38" ht="11.4" x14ac:dyDescent="0.2">
      <c r="A402" s="4" t="str">
        <f t="shared" si="58"/>
        <v>2013235 (Na h-Eileanan Siar)</v>
      </c>
      <c r="B402" s="9">
        <f t="shared" si="60"/>
        <v>2013</v>
      </c>
      <c r="C402" s="25" t="str">
        <f t="shared" si="61"/>
        <v>235 (Na h-Eileanan Siar)</v>
      </c>
      <c r="D402" s="3">
        <v>0</v>
      </c>
      <c r="E402" s="76"/>
      <c r="H402" s="3">
        <v>0</v>
      </c>
      <c r="I402" s="3">
        <v>0</v>
      </c>
      <c r="J402" s="3">
        <v>0</v>
      </c>
      <c r="K402" s="3">
        <v>0</v>
      </c>
      <c r="L402" s="3">
        <v>0</v>
      </c>
      <c r="M402" s="3">
        <v>0</v>
      </c>
      <c r="N402" s="3">
        <v>0</v>
      </c>
      <c r="O402" s="3">
        <v>0</v>
      </c>
      <c r="P402" s="3">
        <v>0</v>
      </c>
      <c r="Q402" s="3">
        <v>0</v>
      </c>
      <c r="R402" s="3">
        <v>0</v>
      </c>
      <c r="S402" s="3">
        <v>0</v>
      </c>
      <c r="T402" s="3">
        <v>0</v>
      </c>
      <c r="U402" s="3">
        <v>0</v>
      </c>
      <c r="V402" s="3">
        <v>0</v>
      </c>
      <c r="W402" s="3">
        <v>0</v>
      </c>
      <c r="X402" s="3">
        <v>0</v>
      </c>
      <c r="Y402" s="3">
        <v>0</v>
      </c>
      <c r="Z402" s="3">
        <v>99</v>
      </c>
      <c r="AA402" s="39" t="s">
        <v>289</v>
      </c>
      <c r="AF402" s="5" t="s">
        <v>291</v>
      </c>
      <c r="AG402" s="5">
        <v>0</v>
      </c>
      <c r="AH402" s="5">
        <v>0</v>
      </c>
      <c r="AI402" s="5">
        <v>0</v>
      </c>
      <c r="AJ402" s="62">
        <v>0</v>
      </c>
      <c r="AL402" s="48" t="str">
        <f t="shared" si="59"/>
        <v>-</v>
      </c>
    </row>
    <row r="403" spans="1:38" ht="11.4" x14ac:dyDescent="0.2">
      <c r="A403" s="4" t="str">
        <f t="shared" si="58"/>
        <v>2013240 (Falkirk)</v>
      </c>
      <c r="B403" s="9">
        <f t="shared" si="60"/>
        <v>2013</v>
      </c>
      <c r="C403" s="25" t="str">
        <f t="shared" si="61"/>
        <v>240 (Falkirk)</v>
      </c>
      <c r="D403" s="3">
        <v>0</v>
      </c>
      <c r="E403" s="76"/>
      <c r="H403" s="3">
        <v>834</v>
      </c>
      <c r="I403" s="3">
        <v>0</v>
      </c>
      <c r="J403" s="3">
        <v>834</v>
      </c>
      <c r="K403" s="3">
        <v>33</v>
      </c>
      <c r="L403" s="3">
        <v>0</v>
      </c>
      <c r="M403" s="3">
        <v>33</v>
      </c>
      <c r="N403" s="3">
        <v>2640</v>
      </c>
      <c r="O403" s="3">
        <v>0</v>
      </c>
      <c r="P403" s="3">
        <v>2640</v>
      </c>
      <c r="Q403" s="3">
        <v>1425</v>
      </c>
      <c r="R403" s="3">
        <v>0</v>
      </c>
      <c r="S403" s="3">
        <v>1425</v>
      </c>
      <c r="T403" s="3">
        <v>8869</v>
      </c>
      <c r="U403" s="3">
        <v>0</v>
      </c>
      <c r="V403" s="3">
        <v>8869</v>
      </c>
      <c r="W403" s="3">
        <v>170</v>
      </c>
      <c r="X403" s="3">
        <v>0</v>
      </c>
      <c r="Y403" s="3">
        <v>170</v>
      </c>
      <c r="Z403" s="3">
        <v>99</v>
      </c>
      <c r="AA403" s="39" t="s">
        <v>289</v>
      </c>
      <c r="AF403" s="5" t="s">
        <v>278</v>
      </c>
      <c r="AG403" s="5">
        <v>2010</v>
      </c>
      <c r="AH403" s="5">
        <v>3</v>
      </c>
      <c r="AI403" s="5" t="s">
        <v>276</v>
      </c>
      <c r="AJ403" s="62" t="s">
        <v>261</v>
      </c>
      <c r="AL403" s="48" t="str">
        <f t="shared" si="59"/>
        <v>-</v>
      </c>
    </row>
    <row r="404" spans="1:38" ht="11.4" x14ac:dyDescent="0.2">
      <c r="A404" s="4" t="str">
        <f t="shared" si="58"/>
        <v>2013250 (Fife)</v>
      </c>
      <c r="B404" s="9">
        <f t="shared" si="60"/>
        <v>2013</v>
      </c>
      <c r="C404" s="25" t="str">
        <f t="shared" si="61"/>
        <v>250 (Fife)</v>
      </c>
      <c r="D404" s="3">
        <v>1</v>
      </c>
      <c r="E404" s="76"/>
      <c r="H404" s="3">
        <v>1818</v>
      </c>
      <c r="I404" s="3">
        <v>507</v>
      </c>
      <c r="J404" s="3">
        <v>2325</v>
      </c>
      <c r="K404" s="3">
        <v>78</v>
      </c>
      <c r="L404" s="3">
        <v>0</v>
      </c>
      <c r="M404" s="3">
        <v>78</v>
      </c>
      <c r="N404" s="3">
        <v>4718</v>
      </c>
      <c r="O404" s="3">
        <v>1335</v>
      </c>
      <c r="P404" s="3">
        <v>6053</v>
      </c>
      <c r="Q404" s="3">
        <v>3408</v>
      </c>
      <c r="R404" s="3">
        <v>783</v>
      </c>
      <c r="S404" s="3">
        <v>4191</v>
      </c>
      <c r="T404" s="3">
        <v>12034</v>
      </c>
      <c r="U404" s="3">
        <v>3740</v>
      </c>
      <c r="V404" s="3">
        <v>15774</v>
      </c>
      <c r="W404" s="3">
        <v>1181</v>
      </c>
      <c r="X404" s="3">
        <v>555</v>
      </c>
      <c r="Y404" s="3">
        <v>1736</v>
      </c>
      <c r="Z404" s="3">
        <v>99</v>
      </c>
      <c r="AA404" s="39" t="s">
        <v>289</v>
      </c>
      <c r="AF404" s="5" t="s">
        <v>282</v>
      </c>
      <c r="AG404" s="5">
        <v>2012</v>
      </c>
      <c r="AH404" s="5">
        <v>1</v>
      </c>
      <c r="AI404" s="5" t="s">
        <v>276</v>
      </c>
      <c r="AJ404" s="62">
        <v>0</v>
      </c>
      <c r="AL404" s="48" t="str">
        <f t="shared" si="59"/>
        <v>CHR operated</v>
      </c>
    </row>
    <row r="405" spans="1:38" ht="11.4" x14ac:dyDescent="0.2">
      <c r="A405" s="4" t="str">
        <f t="shared" si="58"/>
        <v>2013260 (Glasgow City)</v>
      </c>
      <c r="B405" s="9">
        <f t="shared" si="60"/>
        <v>2013</v>
      </c>
      <c r="C405" s="25" t="str">
        <f t="shared" si="61"/>
        <v>260 (Glasgow City)</v>
      </c>
      <c r="D405" s="3">
        <v>0</v>
      </c>
      <c r="E405" s="76"/>
      <c r="H405" s="3">
        <v>0</v>
      </c>
      <c r="I405" s="3">
        <v>0</v>
      </c>
      <c r="J405" s="3">
        <v>0</v>
      </c>
      <c r="K405" s="3">
        <v>0</v>
      </c>
      <c r="L405" s="3">
        <v>0</v>
      </c>
      <c r="M405" s="3">
        <v>0</v>
      </c>
      <c r="N405" s="3">
        <v>0</v>
      </c>
      <c r="O405" s="3">
        <v>0</v>
      </c>
      <c r="P405" s="3">
        <v>0</v>
      </c>
      <c r="Q405" s="3">
        <v>0</v>
      </c>
      <c r="R405" s="3">
        <v>0</v>
      </c>
      <c r="S405" s="3">
        <v>0</v>
      </c>
      <c r="T405" s="3">
        <v>0</v>
      </c>
      <c r="U405" s="3">
        <v>0</v>
      </c>
      <c r="V405" s="3">
        <v>0</v>
      </c>
      <c r="W405" s="3">
        <v>0</v>
      </c>
      <c r="X405" s="3">
        <v>0</v>
      </c>
      <c r="Y405" s="3">
        <v>0</v>
      </c>
      <c r="Z405" s="3">
        <v>99</v>
      </c>
      <c r="AA405" s="39" t="s">
        <v>289</v>
      </c>
      <c r="AF405" s="5" t="s">
        <v>291</v>
      </c>
      <c r="AG405" s="5">
        <v>0</v>
      </c>
      <c r="AH405" s="5">
        <v>0</v>
      </c>
      <c r="AI405" s="5">
        <v>0</v>
      </c>
      <c r="AJ405" s="62">
        <v>0</v>
      </c>
      <c r="AL405" s="48" t="str">
        <f t="shared" si="59"/>
        <v>-</v>
      </c>
    </row>
    <row r="406" spans="1:38" ht="11.4" x14ac:dyDescent="0.2">
      <c r="A406" s="4" t="str">
        <f t="shared" si="58"/>
        <v>2013270 (Highland)</v>
      </c>
      <c r="B406" s="9">
        <f t="shared" si="60"/>
        <v>2013</v>
      </c>
      <c r="C406" s="25" t="str">
        <f t="shared" si="61"/>
        <v>270 (Highland)</v>
      </c>
      <c r="D406" s="3">
        <v>1</v>
      </c>
      <c r="E406" s="76"/>
      <c r="H406" s="3">
        <v>471</v>
      </c>
      <c r="I406" s="3">
        <v>345</v>
      </c>
      <c r="J406" s="3">
        <v>816</v>
      </c>
      <c r="K406" s="3">
        <v>11</v>
      </c>
      <c r="L406" s="3">
        <v>3</v>
      </c>
      <c r="M406" s="3">
        <v>14</v>
      </c>
      <c r="N406" s="3">
        <v>2465</v>
      </c>
      <c r="O406" s="3">
        <v>1004</v>
      </c>
      <c r="P406" s="3">
        <v>3469</v>
      </c>
      <c r="Q406" s="3">
        <v>2478</v>
      </c>
      <c r="R406" s="3">
        <v>565</v>
      </c>
      <c r="S406" s="3">
        <v>3043</v>
      </c>
      <c r="T406" s="3">
        <v>6380</v>
      </c>
      <c r="U406" s="3">
        <v>2517</v>
      </c>
      <c r="V406" s="3">
        <v>8897</v>
      </c>
      <c r="W406" s="3">
        <v>169</v>
      </c>
      <c r="X406" s="3">
        <v>25</v>
      </c>
      <c r="Y406" s="3">
        <v>194</v>
      </c>
      <c r="Z406" s="3">
        <v>99</v>
      </c>
      <c r="AA406" s="39" t="s">
        <v>289</v>
      </c>
      <c r="AF406" s="5" t="s">
        <v>283</v>
      </c>
      <c r="AG406" s="5">
        <v>2010</v>
      </c>
      <c r="AH406" s="5">
        <v>3</v>
      </c>
      <c r="AI406" s="5" t="s">
        <v>276</v>
      </c>
      <c r="AJ406" s="62">
        <v>0</v>
      </c>
      <c r="AL406" s="48" t="str">
        <f t="shared" si="59"/>
        <v>CHR operated</v>
      </c>
    </row>
    <row r="407" spans="1:38" ht="11.4" x14ac:dyDescent="0.2">
      <c r="A407" s="4" t="str">
        <f t="shared" si="58"/>
        <v>2013280 (Inverclyde)</v>
      </c>
      <c r="B407" s="9">
        <f t="shared" si="60"/>
        <v>2013</v>
      </c>
      <c r="C407" s="25" t="str">
        <f t="shared" si="61"/>
        <v>280 (Inverclyde)</v>
      </c>
      <c r="D407" s="3">
        <v>0</v>
      </c>
      <c r="E407" s="76"/>
      <c r="H407" s="3">
        <v>0</v>
      </c>
      <c r="I407" s="3">
        <v>0</v>
      </c>
      <c r="J407" s="3">
        <v>0</v>
      </c>
      <c r="K407" s="3">
        <v>0</v>
      </c>
      <c r="L407" s="3">
        <v>0</v>
      </c>
      <c r="M407" s="3">
        <v>0</v>
      </c>
      <c r="N407" s="3">
        <v>0</v>
      </c>
      <c r="O407" s="3">
        <v>0</v>
      </c>
      <c r="P407" s="3">
        <v>0</v>
      </c>
      <c r="Q407" s="3">
        <v>0</v>
      </c>
      <c r="R407" s="3">
        <v>0</v>
      </c>
      <c r="S407" s="3">
        <v>0</v>
      </c>
      <c r="T407" s="3">
        <v>0</v>
      </c>
      <c r="U407" s="3">
        <v>0</v>
      </c>
      <c r="V407" s="3">
        <v>0</v>
      </c>
      <c r="W407" s="3">
        <v>0</v>
      </c>
      <c r="X407" s="3">
        <v>0</v>
      </c>
      <c r="Y407" s="3">
        <v>0</v>
      </c>
      <c r="Z407" s="3">
        <v>99</v>
      </c>
      <c r="AA407" s="39" t="s">
        <v>289</v>
      </c>
      <c r="AF407" s="5" t="s">
        <v>291</v>
      </c>
      <c r="AG407" s="5">
        <v>0</v>
      </c>
      <c r="AH407" s="5">
        <v>0</v>
      </c>
      <c r="AI407" s="5">
        <v>0</v>
      </c>
      <c r="AJ407" s="62">
        <v>0</v>
      </c>
      <c r="AL407" s="48" t="str">
        <f t="shared" si="59"/>
        <v>-</v>
      </c>
    </row>
    <row r="408" spans="1:38" ht="11.4" x14ac:dyDescent="0.2">
      <c r="A408" s="4" t="str">
        <f t="shared" si="58"/>
        <v>2013290 (Midlothian)</v>
      </c>
      <c r="B408" s="9">
        <f t="shared" si="60"/>
        <v>2013</v>
      </c>
      <c r="C408" s="25" t="str">
        <f t="shared" si="61"/>
        <v>290 (Midlothian)</v>
      </c>
      <c r="D408" s="3">
        <v>0</v>
      </c>
      <c r="E408" s="76"/>
      <c r="H408" s="3">
        <v>385</v>
      </c>
      <c r="I408" s="3">
        <v>179</v>
      </c>
      <c r="J408" s="3">
        <v>564</v>
      </c>
      <c r="K408" s="3">
        <v>115</v>
      </c>
      <c r="L408" s="3">
        <v>16</v>
      </c>
      <c r="M408" s="3">
        <v>131</v>
      </c>
      <c r="N408" s="3">
        <v>1481</v>
      </c>
      <c r="O408" s="3">
        <v>307</v>
      </c>
      <c r="P408" s="3">
        <v>1788</v>
      </c>
      <c r="Q408" s="3">
        <v>402</v>
      </c>
      <c r="R408" s="3">
        <v>129</v>
      </c>
      <c r="S408" s="3">
        <v>531</v>
      </c>
      <c r="T408" s="3">
        <v>4783</v>
      </c>
      <c r="U408" s="3">
        <v>541</v>
      </c>
      <c r="V408" s="3">
        <v>5324</v>
      </c>
      <c r="W408" s="3">
        <v>66</v>
      </c>
      <c r="X408" s="3">
        <v>19</v>
      </c>
      <c r="Y408" s="3">
        <v>85</v>
      </c>
      <c r="Z408" s="3">
        <v>99</v>
      </c>
      <c r="AA408" s="39" t="s">
        <v>289</v>
      </c>
      <c r="AF408" s="5" t="s">
        <v>279</v>
      </c>
      <c r="AG408" s="5">
        <v>2012</v>
      </c>
      <c r="AH408" s="5">
        <v>3</v>
      </c>
      <c r="AI408" s="5" t="s">
        <v>276</v>
      </c>
      <c r="AJ408" s="62">
        <v>0</v>
      </c>
      <c r="AL408" s="48" t="str">
        <f t="shared" si="59"/>
        <v>-</v>
      </c>
    </row>
    <row r="409" spans="1:38" ht="11.4" x14ac:dyDescent="0.2">
      <c r="A409" s="4" t="str">
        <f t="shared" si="58"/>
        <v>2013300 (Moray)</v>
      </c>
      <c r="B409" s="9">
        <f t="shared" si="60"/>
        <v>2013</v>
      </c>
      <c r="C409" s="25" t="str">
        <f t="shared" si="61"/>
        <v>300 (Moray)</v>
      </c>
      <c r="D409" s="3">
        <v>1</v>
      </c>
      <c r="E409" s="76"/>
      <c r="H409" s="3">
        <v>212</v>
      </c>
      <c r="I409" s="3">
        <v>111</v>
      </c>
      <c r="J409" s="3">
        <v>323</v>
      </c>
      <c r="K409" s="3">
        <v>38</v>
      </c>
      <c r="L409" s="3">
        <v>15</v>
      </c>
      <c r="M409" s="3">
        <v>53</v>
      </c>
      <c r="N409" s="3">
        <v>2586</v>
      </c>
      <c r="O409" s="3">
        <v>450</v>
      </c>
      <c r="P409" s="3">
        <v>3036</v>
      </c>
      <c r="Q409" s="3">
        <v>1185</v>
      </c>
      <c r="R409" s="3">
        <v>227</v>
      </c>
      <c r="S409" s="3">
        <v>1412</v>
      </c>
      <c r="T409" s="3">
        <v>3194</v>
      </c>
      <c r="U409" s="3">
        <v>491</v>
      </c>
      <c r="V409" s="3">
        <v>3685</v>
      </c>
      <c r="W409" s="3">
        <v>120</v>
      </c>
      <c r="X409" s="3">
        <v>43</v>
      </c>
      <c r="Y409" s="3">
        <v>163</v>
      </c>
      <c r="Z409" s="3">
        <v>99</v>
      </c>
      <c r="AA409" s="39" t="s">
        <v>289</v>
      </c>
      <c r="AF409" s="5" t="s">
        <v>284</v>
      </c>
      <c r="AG409" s="5">
        <v>2008</v>
      </c>
      <c r="AH409" s="5">
        <v>1</v>
      </c>
      <c r="AI409" s="5" t="s">
        <v>276</v>
      </c>
      <c r="AJ409" s="62" t="s">
        <v>262</v>
      </c>
      <c r="AL409" s="48" t="str">
        <f t="shared" si="59"/>
        <v>CHR operated</v>
      </c>
    </row>
    <row r="410" spans="1:38" ht="11.4" x14ac:dyDescent="0.2">
      <c r="A410" s="4" t="str">
        <f t="shared" si="58"/>
        <v>2013310 (North Ayrshire)</v>
      </c>
      <c r="B410" s="9">
        <f t="shared" si="60"/>
        <v>2013</v>
      </c>
      <c r="C410" s="25" t="str">
        <f t="shared" si="61"/>
        <v>310 (North Ayrshire)</v>
      </c>
      <c r="D410" s="3">
        <v>1</v>
      </c>
      <c r="E410" s="76"/>
      <c r="H410" s="3">
        <v>0</v>
      </c>
      <c r="I410" s="3">
        <v>0</v>
      </c>
      <c r="J410" s="3">
        <v>962</v>
      </c>
      <c r="K410" s="3">
        <v>0</v>
      </c>
      <c r="L410" s="3">
        <v>0</v>
      </c>
      <c r="M410" s="3">
        <v>12</v>
      </c>
      <c r="N410" s="3">
        <v>0</v>
      </c>
      <c r="O410" s="3">
        <v>0</v>
      </c>
      <c r="P410" s="3">
        <v>3773</v>
      </c>
      <c r="Q410" s="3">
        <v>0</v>
      </c>
      <c r="R410" s="3">
        <v>0</v>
      </c>
      <c r="S410" s="3">
        <v>2631</v>
      </c>
      <c r="T410" s="3">
        <v>0</v>
      </c>
      <c r="U410" s="3">
        <v>0</v>
      </c>
      <c r="V410" s="3">
        <v>5595</v>
      </c>
      <c r="W410" s="3">
        <v>0</v>
      </c>
      <c r="X410" s="3">
        <v>0</v>
      </c>
      <c r="Y410" s="3">
        <v>155</v>
      </c>
      <c r="Z410" s="3">
        <v>99</v>
      </c>
      <c r="AA410" s="39" t="s">
        <v>289</v>
      </c>
      <c r="AF410" s="5" t="s">
        <v>291</v>
      </c>
      <c r="AG410" s="5">
        <v>0</v>
      </c>
      <c r="AH410" s="5">
        <v>3</v>
      </c>
      <c r="AI410" s="5" t="s">
        <v>276</v>
      </c>
      <c r="AJ410" s="2" t="s">
        <v>263</v>
      </c>
      <c r="AL410" s="48" t="str">
        <f t="shared" si="59"/>
        <v>CHR operated</v>
      </c>
    </row>
    <row r="411" spans="1:38" ht="11.4" x14ac:dyDescent="0.2">
      <c r="A411" s="4" t="str">
        <f t="shared" si="58"/>
        <v>2013320 (North Lanarkshire)</v>
      </c>
      <c r="B411" s="9">
        <f t="shared" si="60"/>
        <v>2013</v>
      </c>
      <c r="C411" s="25" t="str">
        <f t="shared" si="61"/>
        <v>320 (North Lanarkshire)</v>
      </c>
      <c r="D411" s="3">
        <v>1</v>
      </c>
      <c r="E411" s="76"/>
      <c r="H411" s="3">
        <v>3695</v>
      </c>
      <c r="I411" s="3">
        <v>0</v>
      </c>
      <c r="J411" s="3">
        <v>3695</v>
      </c>
      <c r="K411" s="3">
        <v>0</v>
      </c>
      <c r="L411" s="3">
        <v>0</v>
      </c>
      <c r="M411" s="3">
        <v>0</v>
      </c>
      <c r="N411" s="3">
        <v>7859</v>
      </c>
      <c r="O411" s="3">
        <v>0</v>
      </c>
      <c r="P411" s="3">
        <v>7859</v>
      </c>
      <c r="Q411" s="3">
        <v>4668</v>
      </c>
      <c r="R411" s="3">
        <v>0</v>
      </c>
      <c r="S411" s="3">
        <v>4668</v>
      </c>
      <c r="T411" s="92">
        <v>15479</v>
      </c>
      <c r="U411" s="3">
        <v>0</v>
      </c>
      <c r="V411" s="3">
        <v>15479</v>
      </c>
      <c r="W411" s="3">
        <v>873</v>
      </c>
      <c r="X411" s="3">
        <v>0</v>
      </c>
      <c r="Y411" s="3">
        <v>873</v>
      </c>
      <c r="Z411" s="3">
        <v>99</v>
      </c>
      <c r="AA411" s="39" t="s">
        <v>289</v>
      </c>
      <c r="AF411" s="5" t="s">
        <v>285</v>
      </c>
      <c r="AG411" s="5">
        <v>2012</v>
      </c>
      <c r="AH411" s="5">
        <v>1</v>
      </c>
      <c r="AI411" s="5" t="s">
        <v>276</v>
      </c>
      <c r="AJ411" s="2" t="s">
        <v>264</v>
      </c>
      <c r="AL411" s="48" t="str">
        <f t="shared" si="59"/>
        <v>CHR operated</v>
      </c>
    </row>
    <row r="412" spans="1:38" ht="11.4" x14ac:dyDescent="0.2">
      <c r="A412" s="4" t="str">
        <f t="shared" si="58"/>
        <v>2013330 (Orkney)</v>
      </c>
      <c r="B412" s="9">
        <f t="shared" si="60"/>
        <v>2013</v>
      </c>
      <c r="C412" s="25" t="str">
        <f t="shared" si="61"/>
        <v>330 (Orkney)</v>
      </c>
      <c r="D412" s="3">
        <v>1</v>
      </c>
      <c r="E412" s="76"/>
      <c r="H412" s="3">
        <v>131</v>
      </c>
      <c r="I412" s="3">
        <v>0</v>
      </c>
      <c r="J412" s="3">
        <v>131</v>
      </c>
      <c r="K412" s="3">
        <v>0</v>
      </c>
      <c r="L412" s="3">
        <v>0</v>
      </c>
      <c r="M412" s="3">
        <v>0</v>
      </c>
      <c r="N412" s="3">
        <v>463</v>
      </c>
      <c r="O412" s="3">
        <v>0</v>
      </c>
      <c r="P412" s="3">
        <v>463</v>
      </c>
      <c r="Q412" s="3">
        <v>372</v>
      </c>
      <c r="R412" s="3">
        <v>0</v>
      </c>
      <c r="S412" s="3">
        <v>372</v>
      </c>
      <c r="T412" s="3">
        <v>598</v>
      </c>
      <c r="U412" s="3">
        <v>0</v>
      </c>
      <c r="V412" s="3">
        <v>598</v>
      </c>
      <c r="W412" s="3">
        <v>6</v>
      </c>
      <c r="X412" s="3">
        <v>0</v>
      </c>
      <c r="Y412" s="3">
        <v>6</v>
      </c>
      <c r="Z412" s="3">
        <v>99</v>
      </c>
      <c r="AA412" s="39" t="s">
        <v>289</v>
      </c>
      <c r="AF412" s="5" t="s">
        <v>275</v>
      </c>
      <c r="AG412" s="5">
        <v>2012</v>
      </c>
      <c r="AH412" s="5">
        <v>12</v>
      </c>
      <c r="AI412" s="5" t="s">
        <v>286</v>
      </c>
      <c r="AJ412" s="62">
        <v>0</v>
      </c>
      <c r="AL412" s="48" t="str">
        <f t="shared" si="59"/>
        <v>CHR operated</v>
      </c>
    </row>
    <row r="413" spans="1:38" ht="11.4" x14ac:dyDescent="0.2">
      <c r="A413" s="4" t="str">
        <f t="shared" si="58"/>
        <v>2013340 (Perth &amp; Kinross)</v>
      </c>
      <c r="B413" s="9">
        <f t="shared" si="60"/>
        <v>2013</v>
      </c>
      <c r="C413" s="25" t="str">
        <f t="shared" si="61"/>
        <v>340 (Perth &amp; Kinross)</v>
      </c>
      <c r="D413" s="3">
        <v>1</v>
      </c>
      <c r="E413" s="76"/>
      <c r="H413" s="3">
        <v>881</v>
      </c>
      <c r="I413" s="3">
        <v>0</v>
      </c>
      <c r="J413" s="3">
        <v>881</v>
      </c>
      <c r="K413" s="3">
        <v>20</v>
      </c>
      <c r="L413" s="3">
        <v>0</v>
      </c>
      <c r="M413" s="3">
        <v>20</v>
      </c>
      <c r="N413" s="3">
        <v>2067</v>
      </c>
      <c r="O413" s="3">
        <v>0</v>
      </c>
      <c r="P413" s="3">
        <v>2067</v>
      </c>
      <c r="Q413" s="3">
        <v>1319</v>
      </c>
      <c r="R413" s="3">
        <v>0</v>
      </c>
      <c r="S413" s="3">
        <v>1319</v>
      </c>
      <c r="T413" s="92">
        <v>4953</v>
      </c>
      <c r="U413" s="3">
        <v>0</v>
      </c>
      <c r="V413" s="3">
        <v>4953</v>
      </c>
      <c r="W413" s="3">
        <v>109</v>
      </c>
      <c r="X413" s="3">
        <v>0</v>
      </c>
      <c r="Y413" s="3">
        <v>109</v>
      </c>
      <c r="Z413" s="3">
        <v>99</v>
      </c>
      <c r="AA413" s="39" t="s">
        <v>289</v>
      </c>
      <c r="AF413" s="5" t="s">
        <v>275</v>
      </c>
      <c r="AG413" s="5">
        <v>2010</v>
      </c>
      <c r="AH413" s="5">
        <v>0</v>
      </c>
      <c r="AI413" s="5">
        <v>0</v>
      </c>
      <c r="AJ413" s="2" t="s">
        <v>265</v>
      </c>
      <c r="AL413" s="48" t="str">
        <f t="shared" si="59"/>
        <v>CHR operated</v>
      </c>
    </row>
    <row r="414" spans="1:38" ht="11.4" x14ac:dyDescent="0.2">
      <c r="A414" s="4" t="str">
        <f t="shared" si="58"/>
        <v>2013350 (Renfrewshire)</v>
      </c>
      <c r="B414" s="9">
        <f t="shared" si="60"/>
        <v>2013</v>
      </c>
      <c r="C414" s="25" t="str">
        <f t="shared" si="61"/>
        <v>350 (Renfrewshire)</v>
      </c>
      <c r="D414" s="3">
        <v>0</v>
      </c>
      <c r="E414" s="76"/>
      <c r="H414" s="3">
        <v>795</v>
      </c>
      <c r="I414" s="3">
        <v>207</v>
      </c>
      <c r="J414" s="3">
        <v>1002</v>
      </c>
      <c r="K414" s="3">
        <v>0</v>
      </c>
      <c r="L414" s="3">
        <v>0</v>
      </c>
      <c r="M414" s="3">
        <v>273</v>
      </c>
      <c r="N414" s="3">
        <v>0</v>
      </c>
      <c r="O414" s="3">
        <v>0</v>
      </c>
      <c r="P414" s="3">
        <v>3135</v>
      </c>
      <c r="Q414" s="3">
        <v>0</v>
      </c>
      <c r="R414" s="3">
        <v>0</v>
      </c>
      <c r="S414" s="3">
        <v>4331</v>
      </c>
      <c r="T414" s="3">
        <v>5732</v>
      </c>
      <c r="U414" s="3">
        <v>1166</v>
      </c>
      <c r="V414" s="3">
        <v>6898</v>
      </c>
      <c r="W414" s="3">
        <v>0</v>
      </c>
      <c r="X414" s="3">
        <v>0</v>
      </c>
      <c r="Y414" s="3">
        <v>168</v>
      </c>
      <c r="Z414" s="3">
        <v>99</v>
      </c>
      <c r="AA414" s="39" t="s">
        <v>289</v>
      </c>
      <c r="AF414" s="5" t="s">
        <v>282</v>
      </c>
      <c r="AG414" s="5">
        <v>2012</v>
      </c>
      <c r="AH414" s="5">
        <v>12</v>
      </c>
      <c r="AI414" s="5" t="s">
        <v>286</v>
      </c>
      <c r="AJ414" s="62" t="s">
        <v>266</v>
      </c>
      <c r="AL414" s="48" t="str">
        <f t="shared" si="59"/>
        <v>-</v>
      </c>
    </row>
    <row r="415" spans="1:38" ht="11.4" x14ac:dyDescent="0.2">
      <c r="A415" s="4" t="str">
        <f t="shared" si="58"/>
        <v>2013355 (Scottish Borders)</v>
      </c>
      <c r="B415" s="9">
        <f t="shared" si="60"/>
        <v>2013</v>
      </c>
      <c r="C415" s="25" t="str">
        <f t="shared" si="61"/>
        <v>355 (Scottish Borders)</v>
      </c>
      <c r="D415" s="3">
        <v>0</v>
      </c>
      <c r="E415" s="76"/>
      <c r="H415" s="3">
        <v>0</v>
      </c>
      <c r="I415" s="3">
        <v>0</v>
      </c>
      <c r="J415" s="3">
        <v>0</v>
      </c>
      <c r="K415" s="3">
        <v>0</v>
      </c>
      <c r="L415" s="3">
        <v>0</v>
      </c>
      <c r="M415" s="3">
        <v>0</v>
      </c>
      <c r="N415" s="3">
        <v>0</v>
      </c>
      <c r="O415" s="3">
        <v>0</v>
      </c>
      <c r="P415" s="3">
        <v>0</v>
      </c>
      <c r="Q415" s="3">
        <v>0</v>
      </c>
      <c r="R415" s="3">
        <v>0</v>
      </c>
      <c r="S415" s="3">
        <v>0</v>
      </c>
      <c r="T415" s="3">
        <v>0</v>
      </c>
      <c r="U415" s="3">
        <v>0</v>
      </c>
      <c r="V415" s="3">
        <v>0</v>
      </c>
      <c r="W415" s="3">
        <v>0</v>
      </c>
      <c r="X415" s="3">
        <v>0</v>
      </c>
      <c r="Y415" s="3">
        <v>0</v>
      </c>
      <c r="Z415" s="3">
        <v>99</v>
      </c>
      <c r="AA415" s="39" t="s">
        <v>289</v>
      </c>
      <c r="AF415" s="5" t="s">
        <v>291</v>
      </c>
      <c r="AG415" s="5">
        <v>0</v>
      </c>
      <c r="AH415" s="5">
        <v>0</v>
      </c>
      <c r="AI415" s="5">
        <v>0</v>
      </c>
      <c r="AJ415" s="62">
        <v>0</v>
      </c>
      <c r="AL415" s="48" t="str">
        <f t="shared" si="59"/>
        <v>-</v>
      </c>
    </row>
    <row r="416" spans="1:38" ht="11.4" x14ac:dyDescent="0.2">
      <c r="A416" s="4" t="str">
        <f t="shared" si="58"/>
        <v>2013360 (Shetland)</v>
      </c>
      <c r="B416" s="9">
        <f t="shared" si="60"/>
        <v>2013</v>
      </c>
      <c r="C416" s="25" t="str">
        <f t="shared" si="61"/>
        <v>360 (Shetland)</v>
      </c>
      <c r="D416" s="3">
        <v>1</v>
      </c>
      <c r="E416" s="76"/>
      <c r="H416" s="3">
        <v>93</v>
      </c>
      <c r="I416" s="3">
        <v>34</v>
      </c>
      <c r="J416" s="3">
        <v>127</v>
      </c>
      <c r="K416" s="3">
        <v>35</v>
      </c>
      <c r="L416" s="3">
        <v>4</v>
      </c>
      <c r="M416" s="3">
        <v>39</v>
      </c>
      <c r="N416" s="3">
        <v>391</v>
      </c>
      <c r="O416" s="3">
        <v>128</v>
      </c>
      <c r="P416" s="3">
        <v>519</v>
      </c>
      <c r="Q416" s="3">
        <v>160</v>
      </c>
      <c r="R416" s="3">
        <v>47</v>
      </c>
      <c r="S416" s="3">
        <v>207</v>
      </c>
      <c r="T416" s="3">
        <v>480</v>
      </c>
      <c r="U416" s="3">
        <v>207</v>
      </c>
      <c r="V416" s="3">
        <v>687</v>
      </c>
      <c r="W416" s="3">
        <v>94</v>
      </c>
      <c r="X416" s="3">
        <v>20</v>
      </c>
      <c r="Y416" s="3">
        <v>114</v>
      </c>
      <c r="Z416" s="3">
        <v>99</v>
      </c>
      <c r="AA416" s="39" t="s">
        <v>289</v>
      </c>
      <c r="AF416" s="5" t="s">
        <v>280</v>
      </c>
      <c r="AG416" s="5">
        <v>2012</v>
      </c>
      <c r="AH416" s="5">
        <v>1</v>
      </c>
      <c r="AI416" s="5" t="s">
        <v>276</v>
      </c>
      <c r="AJ416" s="62">
        <v>0</v>
      </c>
      <c r="AL416" s="48" t="str">
        <f t="shared" si="59"/>
        <v>CHR operated</v>
      </c>
    </row>
    <row r="417" spans="1:41" ht="11.4" x14ac:dyDescent="0.2">
      <c r="A417" s="4" t="str">
        <f t="shared" si="58"/>
        <v>2013370 (South Ayrshire)</v>
      </c>
      <c r="B417" s="9">
        <f t="shared" si="60"/>
        <v>2013</v>
      </c>
      <c r="C417" s="25" t="str">
        <f t="shared" si="61"/>
        <v>370 (South Ayrshire)</v>
      </c>
      <c r="D417" s="3">
        <v>0</v>
      </c>
      <c r="E417" s="76"/>
      <c r="H417" s="3">
        <v>372</v>
      </c>
      <c r="I417" s="3">
        <v>148</v>
      </c>
      <c r="J417" s="3">
        <v>520</v>
      </c>
      <c r="K417" s="3">
        <v>0</v>
      </c>
      <c r="L417" s="3">
        <v>0</v>
      </c>
      <c r="M417" s="3">
        <v>0</v>
      </c>
      <c r="N417" s="3">
        <v>1762</v>
      </c>
      <c r="O417" s="3">
        <v>381</v>
      </c>
      <c r="P417" s="3">
        <v>2143</v>
      </c>
      <c r="Q417" s="3">
        <v>1378</v>
      </c>
      <c r="R417" s="3">
        <v>297</v>
      </c>
      <c r="S417" s="3">
        <v>1675</v>
      </c>
      <c r="T417" s="3">
        <v>3662</v>
      </c>
      <c r="U417" s="3">
        <v>866</v>
      </c>
      <c r="V417" s="3">
        <v>4528</v>
      </c>
      <c r="W417" s="3">
        <v>389</v>
      </c>
      <c r="X417" s="3">
        <v>97</v>
      </c>
      <c r="Y417" s="3">
        <v>486</v>
      </c>
      <c r="Z417" s="3">
        <v>99</v>
      </c>
      <c r="AA417" s="39" t="s">
        <v>289</v>
      </c>
      <c r="AF417" s="5" t="s">
        <v>282</v>
      </c>
      <c r="AG417" s="5">
        <v>2012</v>
      </c>
      <c r="AH417" s="5">
        <v>2</v>
      </c>
      <c r="AI417" s="5" t="s">
        <v>276</v>
      </c>
      <c r="AJ417" s="2" t="s">
        <v>267</v>
      </c>
      <c r="AL417" s="48" t="str">
        <f t="shared" si="59"/>
        <v>-</v>
      </c>
    </row>
    <row r="418" spans="1:41" ht="11.4" x14ac:dyDescent="0.2">
      <c r="A418" s="4" t="str">
        <f t="shared" si="58"/>
        <v>2013380 (South Lanarkshire)</v>
      </c>
      <c r="B418" s="9">
        <f t="shared" si="60"/>
        <v>2013</v>
      </c>
      <c r="C418" s="25" t="str">
        <f t="shared" si="61"/>
        <v>380 (South Lanarkshire)</v>
      </c>
      <c r="D418" s="3">
        <v>1</v>
      </c>
      <c r="E418" s="76"/>
      <c r="H418" s="3">
        <v>1891</v>
      </c>
      <c r="I418" s="3">
        <v>459</v>
      </c>
      <c r="J418" s="3">
        <v>2350</v>
      </c>
      <c r="K418" s="3">
        <v>64</v>
      </c>
      <c r="L418" s="3">
        <v>7</v>
      </c>
      <c r="M418" s="3">
        <v>71</v>
      </c>
      <c r="N418" s="3">
        <v>4596</v>
      </c>
      <c r="O418" s="3">
        <v>1359</v>
      </c>
      <c r="P418" s="3">
        <v>5955</v>
      </c>
      <c r="Q418" s="3">
        <v>3357</v>
      </c>
      <c r="R418" s="3">
        <v>776</v>
      </c>
      <c r="S418" s="3">
        <v>4133</v>
      </c>
      <c r="T418" s="3">
        <v>12895</v>
      </c>
      <c r="U418" s="3">
        <v>3196</v>
      </c>
      <c r="V418" s="3">
        <v>16091</v>
      </c>
      <c r="W418" s="3">
        <v>63</v>
      </c>
      <c r="X418" s="3">
        <v>84</v>
      </c>
      <c r="Y418" s="3">
        <v>147</v>
      </c>
      <c r="Z418" s="3">
        <v>99</v>
      </c>
      <c r="AA418" s="39" t="s">
        <v>289</v>
      </c>
      <c r="AF418" s="5" t="s">
        <v>287</v>
      </c>
      <c r="AG418" s="5">
        <v>2009</v>
      </c>
      <c r="AH418" s="5">
        <v>5</v>
      </c>
      <c r="AI418" s="5" t="s">
        <v>276</v>
      </c>
      <c r="AJ418" s="62">
        <v>0</v>
      </c>
      <c r="AL418" s="48" t="str">
        <f t="shared" si="59"/>
        <v>CHR operated</v>
      </c>
    </row>
    <row r="419" spans="1:41" ht="11.4" x14ac:dyDescent="0.2">
      <c r="A419" s="4" t="str">
        <f t="shared" si="58"/>
        <v>2013390 (Stirling)</v>
      </c>
      <c r="B419" s="9">
        <f t="shared" si="60"/>
        <v>2013</v>
      </c>
      <c r="C419" s="25" t="str">
        <f t="shared" si="61"/>
        <v>390 (Stirling)</v>
      </c>
      <c r="D419" s="3">
        <v>0</v>
      </c>
      <c r="E419" s="76"/>
      <c r="H419" s="3">
        <v>136</v>
      </c>
      <c r="I419" s="3">
        <v>38</v>
      </c>
      <c r="J419" s="3">
        <v>174</v>
      </c>
      <c r="K419" s="3">
        <v>26</v>
      </c>
      <c r="L419" s="3">
        <v>9</v>
      </c>
      <c r="M419" s="3">
        <v>35</v>
      </c>
      <c r="N419" s="3">
        <v>917</v>
      </c>
      <c r="O419" s="3">
        <v>240</v>
      </c>
      <c r="P419" s="3">
        <v>1157</v>
      </c>
      <c r="Q419" s="3">
        <v>1245</v>
      </c>
      <c r="R419" s="3">
        <v>198</v>
      </c>
      <c r="S419" s="3">
        <v>1443</v>
      </c>
      <c r="T419" s="3">
        <v>2271</v>
      </c>
      <c r="U419" s="3">
        <v>525</v>
      </c>
      <c r="V419" s="3">
        <v>2796</v>
      </c>
      <c r="W419" s="3">
        <v>237</v>
      </c>
      <c r="X419" s="3">
        <v>48</v>
      </c>
      <c r="Y419" s="3">
        <v>285</v>
      </c>
      <c r="Z419" s="3">
        <v>99</v>
      </c>
      <c r="AA419" s="39" t="s">
        <v>289</v>
      </c>
      <c r="AF419" s="5" t="s">
        <v>288</v>
      </c>
      <c r="AG419" s="5">
        <v>2012</v>
      </c>
      <c r="AH419" s="5">
        <v>5</v>
      </c>
      <c r="AI419" s="5" t="s">
        <v>276</v>
      </c>
      <c r="AJ419" s="62">
        <v>0</v>
      </c>
      <c r="AL419" s="48" t="str">
        <f t="shared" si="59"/>
        <v>-</v>
      </c>
    </row>
    <row r="420" spans="1:41" ht="11.4" x14ac:dyDescent="0.2">
      <c r="A420" s="4" t="str">
        <f t="shared" si="58"/>
        <v>2013395 (West Dunbartonshire)</v>
      </c>
      <c r="B420" s="9">
        <f t="shared" si="60"/>
        <v>2013</v>
      </c>
      <c r="C420" s="25" t="str">
        <f t="shared" si="61"/>
        <v>395 (West Dunbartonshire)</v>
      </c>
      <c r="D420" s="3">
        <v>0</v>
      </c>
      <c r="E420" s="76"/>
      <c r="H420" s="3">
        <v>789</v>
      </c>
      <c r="I420" s="3">
        <v>253</v>
      </c>
      <c r="J420" s="3">
        <v>1042</v>
      </c>
      <c r="K420" s="3">
        <v>23</v>
      </c>
      <c r="L420" s="3">
        <v>13</v>
      </c>
      <c r="M420" s="3">
        <v>36</v>
      </c>
      <c r="N420" s="3">
        <v>1408</v>
      </c>
      <c r="O420" s="3">
        <v>560</v>
      </c>
      <c r="P420" s="3">
        <v>1968</v>
      </c>
      <c r="Q420" s="3">
        <v>1416</v>
      </c>
      <c r="R420" s="3">
        <v>289</v>
      </c>
      <c r="S420" s="3">
        <v>1705</v>
      </c>
      <c r="T420" s="3">
        <v>3430</v>
      </c>
      <c r="U420" s="3">
        <v>1346</v>
      </c>
      <c r="V420" s="3">
        <v>4776</v>
      </c>
      <c r="W420" s="3">
        <v>118</v>
      </c>
      <c r="X420" s="3">
        <v>82</v>
      </c>
      <c r="Y420" s="3">
        <v>200</v>
      </c>
      <c r="Z420" s="3">
        <v>99</v>
      </c>
      <c r="AA420" s="39" t="s">
        <v>289</v>
      </c>
      <c r="AF420" s="5" t="s">
        <v>275</v>
      </c>
      <c r="AG420" s="5">
        <v>2010</v>
      </c>
      <c r="AH420" s="5">
        <v>3</v>
      </c>
      <c r="AI420" s="5" t="s">
        <v>276</v>
      </c>
      <c r="AJ420" s="62" t="s">
        <v>268</v>
      </c>
      <c r="AL420" s="48" t="str">
        <f t="shared" si="59"/>
        <v>-</v>
      </c>
    </row>
    <row r="421" spans="1:41" ht="11.4" x14ac:dyDescent="0.2">
      <c r="A421" s="4" t="str">
        <f t="shared" si="58"/>
        <v>2013400 (West Lothian)</v>
      </c>
      <c r="B421" s="9">
        <f t="shared" si="60"/>
        <v>2013</v>
      </c>
      <c r="C421" s="25" t="str">
        <f t="shared" si="61"/>
        <v>400 (West Lothian)</v>
      </c>
      <c r="D421" s="3">
        <v>1</v>
      </c>
      <c r="E421" s="76"/>
      <c r="H421" s="3">
        <v>752</v>
      </c>
      <c r="I421" s="3">
        <v>225</v>
      </c>
      <c r="J421" s="3">
        <v>977</v>
      </c>
      <c r="K421" s="3">
        <v>215</v>
      </c>
      <c r="L421" s="3">
        <v>30</v>
      </c>
      <c r="M421" s="3">
        <v>245</v>
      </c>
      <c r="N421" s="3">
        <v>3380</v>
      </c>
      <c r="O421" s="3">
        <v>951</v>
      </c>
      <c r="P421" s="3">
        <v>4331</v>
      </c>
      <c r="Q421" s="3">
        <v>2003</v>
      </c>
      <c r="R421" s="3">
        <v>277</v>
      </c>
      <c r="S421" s="3">
        <v>2280</v>
      </c>
      <c r="T421" s="3">
        <v>7777</v>
      </c>
      <c r="U421" s="3">
        <v>1698</v>
      </c>
      <c r="V421" s="3">
        <v>9475</v>
      </c>
      <c r="W421" s="3">
        <v>0</v>
      </c>
      <c r="X421" s="3">
        <v>0</v>
      </c>
      <c r="Y421" s="3">
        <v>0</v>
      </c>
      <c r="Z421" s="3">
        <v>99</v>
      </c>
      <c r="AA421" s="39" t="s">
        <v>289</v>
      </c>
      <c r="AF421" s="5" t="s">
        <v>283</v>
      </c>
      <c r="AG421" s="5">
        <v>2010</v>
      </c>
      <c r="AH421" s="5">
        <v>3</v>
      </c>
      <c r="AI421" s="5" t="s">
        <v>276</v>
      </c>
      <c r="AJ421" s="62">
        <v>0</v>
      </c>
      <c r="AL421" s="48" t="str">
        <f t="shared" si="59"/>
        <v>CHR operated</v>
      </c>
    </row>
    <row r="422" spans="1:41" s="107" customFormat="1" x14ac:dyDescent="0.2">
      <c r="A422" s="103" t="str">
        <f t="shared" si="58"/>
        <v>2014100 (Aberdeen City)</v>
      </c>
      <c r="B422" s="104">
        <f>B390+1</f>
        <v>2014</v>
      </c>
      <c r="C422" s="105" t="str">
        <f t="shared" si="61"/>
        <v>100 (Aberdeen City)</v>
      </c>
      <c r="D422" s="106">
        <v>0</v>
      </c>
      <c r="H422" s="107">
        <v>1008</v>
      </c>
      <c r="I422" s="107">
        <v>545</v>
      </c>
      <c r="J422" s="107">
        <v>1553</v>
      </c>
      <c r="K422" s="107">
        <v>110</v>
      </c>
      <c r="L422" s="107">
        <v>0</v>
      </c>
      <c r="M422" s="107">
        <v>110</v>
      </c>
      <c r="N422" s="107">
        <v>4684</v>
      </c>
      <c r="O422" s="107">
        <v>1810</v>
      </c>
      <c r="P422" s="107">
        <v>6494</v>
      </c>
      <c r="Q422" s="107">
        <v>3029</v>
      </c>
      <c r="R422" s="107">
        <v>996</v>
      </c>
      <c r="S422" s="107">
        <v>4025</v>
      </c>
      <c r="T422" s="107">
        <v>4668</v>
      </c>
      <c r="U422" s="107">
        <v>2137</v>
      </c>
      <c r="V422" s="107">
        <v>6805</v>
      </c>
      <c r="W422" s="107">
        <v>375</v>
      </c>
      <c r="X422" s="107">
        <v>453</v>
      </c>
      <c r="Y422" s="107">
        <v>828</v>
      </c>
      <c r="Z422" s="107">
        <v>99</v>
      </c>
      <c r="AA422" s="108" t="s">
        <v>289</v>
      </c>
      <c r="AB422" s="109"/>
      <c r="AE422" s="109"/>
      <c r="AF422" s="109" t="s">
        <v>274</v>
      </c>
      <c r="AG422" s="109">
        <v>0</v>
      </c>
      <c r="AH422" s="109" t="s">
        <v>281</v>
      </c>
      <c r="AI422" s="109">
        <v>0</v>
      </c>
      <c r="AJ422" s="110" t="s">
        <v>293</v>
      </c>
      <c r="AK422" s="104"/>
      <c r="AL422" s="111" t="str">
        <f t="shared" si="59"/>
        <v>-</v>
      </c>
      <c r="AM422" s="112"/>
      <c r="AO422" s="112"/>
    </row>
    <row r="423" spans="1:41" x14ac:dyDescent="0.2">
      <c r="A423" s="8" t="str">
        <f t="shared" si="58"/>
        <v>2014110 (Aberdeenshire)</v>
      </c>
      <c r="B423" s="9">
        <f t="shared" ref="B423:B453" si="62">B391+1</f>
        <v>2014</v>
      </c>
      <c r="C423" s="25" t="str">
        <f t="shared" si="61"/>
        <v>110 (Aberdeenshire)</v>
      </c>
      <c r="D423" s="77">
        <v>1</v>
      </c>
      <c r="H423" s="3">
        <v>395</v>
      </c>
      <c r="I423" s="3">
        <v>180</v>
      </c>
      <c r="J423" s="3">
        <v>575</v>
      </c>
      <c r="K423" s="3">
        <v>177</v>
      </c>
      <c r="L423" s="3">
        <v>22</v>
      </c>
      <c r="M423" s="3">
        <v>199</v>
      </c>
      <c r="N423" s="3">
        <v>4036</v>
      </c>
      <c r="O423" s="3">
        <v>552</v>
      </c>
      <c r="P423" s="3">
        <v>4588</v>
      </c>
      <c r="Q423" s="3">
        <v>3286</v>
      </c>
      <c r="R423" s="3">
        <v>509</v>
      </c>
      <c r="S423" s="3">
        <v>3795</v>
      </c>
      <c r="T423" s="3">
        <v>8119</v>
      </c>
      <c r="U423" s="3">
        <v>1159</v>
      </c>
      <c r="V423" s="3">
        <v>9278</v>
      </c>
      <c r="W423" s="3">
        <v>158</v>
      </c>
      <c r="X423" s="3">
        <v>54</v>
      </c>
      <c r="Y423" s="3">
        <v>212</v>
      </c>
      <c r="Z423" s="3">
        <v>99</v>
      </c>
      <c r="AA423" s="39" t="s">
        <v>289</v>
      </c>
      <c r="AF423" s="5" t="s">
        <v>110</v>
      </c>
      <c r="AG423" s="5">
        <v>2013</v>
      </c>
      <c r="AH423" s="5">
        <v>1</v>
      </c>
      <c r="AI423" s="5" t="s">
        <v>276</v>
      </c>
      <c r="AJ423" s="2" t="s">
        <v>255</v>
      </c>
      <c r="AL423" s="48" t="str">
        <f t="shared" si="59"/>
        <v>CHR operated</v>
      </c>
    </row>
    <row r="424" spans="1:41" x14ac:dyDescent="0.2">
      <c r="A424" s="8" t="str">
        <f t="shared" si="58"/>
        <v>2014120 (Angus)</v>
      </c>
      <c r="B424" s="9">
        <f t="shared" si="62"/>
        <v>2014</v>
      </c>
      <c r="C424" s="25" t="str">
        <f t="shared" si="61"/>
        <v>120 (Angus)</v>
      </c>
      <c r="D424" s="77">
        <v>1</v>
      </c>
      <c r="H424" s="3">
        <v>563</v>
      </c>
      <c r="I424" s="3">
        <v>138</v>
      </c>
      <c r="J424" s="3">
        <v>701</v>
      </c>
      <c r="K424" s="3">
        <v>20</v>
      </c>
      <c r="L424" s="3">
        <v>0</v>
      </c>
      <c r="M424" s="3">
        <v>20</v>
      </c>
      <c r="N424" s="3">
        <v>1984</v>
      </c>
      <c r="O424" s="3">
        <v>0</v>
      </c>
      <c r="P424" s="3">
        <v>1984</v>
      </c>
      <c r="Q424" s="3">
        <v>114</v>
      </c>
      <c r="R424" s="3">
        <v>0</v>
      </c>
      <c r="S424" s="3">
        <v>114</v>
      </c>
      <c r="T424" s="3">
        <v>4979</v>
      </c>
      <c r="U424" s="3">
        <v>0</v>
      </c>
      <c r="V424" s="3">
        <v>4979</v>
      </c>
      <c r="W424" s="3">
        <v>558</v>
      </c>
      <c r="X424" s="3">
        <v>0</v>
      </c>
      <c r="Y424" s="3">
        <v>558</v>
      </c>
      <c r="Z424" s="3">
        <v>99</v>
      </c>
      <c r="AA424" s="39" t="s">
        <v>289</v>
      </c>
      <c r="AF424" s="5" t="s">
        <v>287</v>
      </c>
      <c r="AG424" s="5">
        <v>2014</v>
      </c>
      <c r="AH424" s="5">
        <v>3</v>
      </c>
      <c r="AI424" s="5" t="s">
        <v>276</v>
      </c>
      <c r="AJ424" s="2">
        <v>0</v>
      </c>
      <c r="AL424" s="48" t="str">
        <f t="shared" si="59"/>
        <v>CHR operated</v>
      </c>
    </row>
    <row r="425" spans="1:41" x14ac:dyDescent="0.2">
      <c r="A425" s="8" t="str">
        <f t="shared" si="58"/>
        <v>2014130 (Argyll &amp; Bute)</v>
      </c>
      <c r="B425" s="9">
        <f t="shared" si="62"/>
        <v>2014</v>
      </c>
      <c r="C425" s="25" t="str">
        <f t="shared" si="61"/>
        <v>130 (Argyll &amp; Bute)</v>
      </c>
      <c r="D425" s="77">
        <v>0</v>
      </c>
      <c r="H425" s="3">
        <v>0</v>
      </c>
      <c r="I425" s="3">
        <v>0</v>
      </c>
      <c r="J425" s="3">
        <v>0</v>
      </c>
      <c r="K425" s="3">
        <v>0</v>
      </c>
      <c r="L425" s="3">
        <v>0</v>
      </c>
      <c r="M425" s="3">
        <v>0</v>
      </c>
      <c r="N425" s="3">
        <v>0</v>
      </c>
      <c r="O425" s="3">
        <v>0</v>
      </c>
      <c r="P425" s="3">
        <v>0</v>
      </c>
      <c r="Q425" s="3">
        <v>0</v>
      </c>
      <c r="R425" s="3">
        <v>0</v>
      </c>
      <c r="S425" s="3">
        <v>0</v>
      </c>
      <c r="T425" s="3">
        <v>0</v>
      </c>
      <c r="U425" s="3">
        <v>0</v>
      </c>
      <c r="V425" s="3">
        <v>0</v>
      </c>
      <c r="W425" s="3">
        <v>0</v>
      </c>
      <c r="X425" s="3">
        <v>0</v>
      </c>
      <c r="Y425" s="3">
        <v>0</v>
      </c>
      <c r="Z425" s="3">
        <v>99</v>
      </c>
      <c r="AA425" s="39" t="s">
        <v>289</v>
      </c>
      <c r="AF425" s="5">
        <v>0</v>
      </c>
      <c r="AG425" s="5">
        <v>0</v>
      </c>
      <c r="AH425" s="5">
        <v>0</v>
      </c>
      <c r="AI425" s="5">
        <v>0</v>
      </c>
      <c r="AJ425" s="2">
        <v>0</v>
      </c>
      <c r="AL425" s="48" t="str">
        <f t="shared" si="59"/>
        <v>-</v>
      </c>
    </row>
    <row r="426" spans="1:41" x14ac:dyDescent="0.2">
      <c r="A426" s="8" t="str">
        <f t="shared" si="58"/>
        <v>2014150 (Clackmannanshire)</v>
      </c>
      <c r="B426" s="9">
        <f t="shared" si="62"/>
        <v>2014</v>
      </c>
      <c r="C426" s="25" t="str">
        <f t="shared" si="61"/>
        <v>150 (Clackmannanshire)</v>
      </c>
      <c r="D426" s="77">
        <v>1</v>
      </c>
      <c r="H426" s="3">
        <v>461</v>
      </c>
      <c r="I426" s="3">
        <v>0</v>
      </c>
      <c r="J426" s="3">
        <v>461</v>
      </c>
      <c r="K426" s="3">
        <v>77</v>
      </c>
      <c r="L426" s="3">
        <v>0</v>
      </c>
      <c r="M426" s="3">
        <v>77</v>
      </c>
      <c r="N426" s="3">
        <v>1541</v>
      </c>
      <c r="O426" s="3">
        <v>0</v>
      </c>
      <c r="P426" s="3">
        <v>1541</v>
      </c>
      <c r="Q426" s="3">
        <v>1480</v>
      </c>
      <c r="R426" s="3">
        <v>0</v>
      </c>
      <c r="S426" s="3">
        <v>1480</v>
      </c>
      <c r="T426" s="3">
        <v>1593</v>
      </c>
      <c r="U426" s="3">
        <v>0</v>
      </c>
      <c r="V426" s="3">
        <v>1593</v>
      </c>
      <c r="W426" s="3">
        <v>0</v>
      </c>
      <c r="X426" s="3">
        <v>0</v>
      </c>
      <c r="Y426" s="3">
        <v>0</v>
      </c>
      <c r="Z426" s="3">
        <v>99</v>
      </c>
      <c r="AA426" s="39" t="s">
        <v>289</v>
      </c>
      <c r="AF426" s="5" t="s">
        <v>277</v>
      </c>
      <c r="AG426" s="5">
        <v>2013</v>
      </c>
      <c r="AH426" s="5">
        <v>3</v>
      </c>
      <c r="AI426" s="5" t="s">
        <v>276</v>
      </c>
      <c r="AJ426" s="2">
        <v>0</v>
      </c>
      <c r="AL426" s="48" t="str">
        <f t="shared" si="59"/>
        <v>CHR operated</v>
      </c>
    </row>
    <row r="427" spans="1:41" x14ac:dyDescent="0.2">
      <c r="A427" s="8" t="str">
        <f t="shared" si="58"/>
        <v>2014170 (Dumfries &amp; Galloway)</v>
      </c>
      <c r="B427" s="9">
        <f t="shared" si="62"/>
        <v>2014</v>
      </c>
      <c r="C427" s="25" t="str">
        <f t="shared" si="61"/>
        <v>170 (Dumfries &amp; Galloway)</v>
      </c>
      <c r="D427" s="77">
        <v>0</v>
      </c>
      <c r="H427" s="3">
        <v>0</v>
      </c>
      <c r="I427" s="3">
        <v>0</v>
      </c>
      <c r="J427" s="3">
        <v>0</v>
      </c>
      <c r="K427" s="3">
        <v>0</v>
      </c>
      <c r="L427" s="3">
        <v>0</v>
      </c>
      <c r="M427" s="3">
        <v>0</v>
      </c>
      <c r="N427" s="3">
        <v>0</v>
      </c>
      <c r="O427" s="3">
        <v>0</v>
      </c>
      <c r="P427" s="3">
        <v>0</v>
      </c>
      <c r="Q427" s="3">
        <v>0</v>
      </c>
      <c r="R427" s="3">
        <v>0</v>
      </c>
      <c r="S427" s="3">
        <v>0</v>
      </c>
      <c r="T427" s="3">
        <v>0</v>
      </c>
      <c r="U427" s="3">
        <v>0</v>
      </c>
      <c r="V427" s="3">
        <v>0</v>
      </c>
      <c r="W427" s="3">
        <v>0</v>
      </c>
      <c r="X427" s="3">
        <v>0</v>
      </c>
      <c r="Y427" s="3">
        <v>0</v>
      </c>
      <c r="Z427" s="3">
        <v>99</v>
      </c>
      <c r="AA427" s="39" t="s">
        <v>289</v>
      </c>
      <c r="AF427" s="5">
        <v>0</v>
      </c>
      <c r="AG427" s="5">
        <v>0</v>
      </c>
      <c r="AH427" s="5">
        <v>0</v>
      </c>
      <c r="AI427" s="5">
        <v>0</v>
      </c>
      <c r="AJ427" s="2">
        <v>0</v>
      </c>
      <c r="AL427" s="48" t="str">
        <f t="shared" si="59"/>
        <v>-</v>
      </c>
    </row>
    <row r="428" spans="1:41" x14ac:dyDescent="0.2">
      <c r="A428" s="8" t="str">
        <f t="shared" si="58"/>
        <v>2014180 (Dundee City)</v>
      </c>
      <c r="B428" s="9">
        <f t="shared" si="62"/>
        <v>2014</v>
      </c>
      <c r="C428" s="25" t="str">
        <f t="shared" si="61"/>
        <v>180 (Dundee City)</v>
      </c>
      <c r="D428" s="77">
        <v>1</v>
      </c>
      <c r="H428" s="3">
        <v>366</v>
      </c>
      <c r="I428" s="3">
        <v>248</v>
      </c>
      <c r="J428" s="3">
        <v>614</v>
      </c>
      <c r="K428" s="3">
        <v>0</v>
      </c>
      <c r="L428" s="3">
        <v>0</v>
      </c>
      <c r="M428" s="3">
        <v>162</v>
      </c>
      <c r="N428" s="3">
        <v>2958</v>
      </c>
      <c r="O428" s="3">
        <v>714</v>
      </c>
      <c r="P428" s="3">
        <v>3672</v>
      </c>
      <c r="Q428" s="3">
        <v>124</v>
      </c>
      <c r="R428" s="3">
        <v>386</v>
      </c>
      <c r="S428" s="3">
        <v>510</v>
      </c>
      <c r="T428" s="3">
        <v>5779</v>
      </c>
      <c r="U428" s="3">
        <v>1965</v>
      </c>
      <c r="V428" s="3">
        <v>7744</v>
      </c>
      <c r="W428" s="3">
        <v>14</v>
      </c>
      <c r="X428" s="3">
        <v>0</v>
      </c>
      <c r="Y428" s="3">
        <v>14</v>
      </c>
      <c r="Z428" s="3">
        <v>99</v>
      </c>
      <c r="AA428" s="39" t="s">
        <v>289</v>
      </c>
      <c r="AF428" s="5" t="s">
        <v>278</v>
      </c>
      <c r="AG428" s="5">
        <v>2011</v>
      </c>
      <c r="AH428" s="5">
        <v>3</v>
      </c>
      <c r="AI428" s="5" t="s">
        <v>276</v>
      </c>
      <c r="AJ428" s="2" t="s">
        <v>294</v>
      </c>
      <c r="AL428" s="48" t="str">
        <f t="shared" si="59"/>
        <v>CHR operated</v>
      </c>
    </row>
    <row r="429" spans="1:41" x14ac:dyDescent="0.2">
      <c r="A429" s="8" t="str">
        <f t="shared" si="58"/>
        <v>2014190 (East Ayrshire)</v>
      </c>
      <c r="B429" s="9">
        <f t="shared" si="62"/>
        <v>2014</v>
      </c>
      <c r="C429" s="25" t="str">
        <f t="shared" si="61"/>
        <v>190 (East Ayrshire)</v>
      </c>
      <c r="D429" s="77">
        <v>1</v>
      </c>
      <c r="H429" s="3">
        <v>1049</v>
      </c>
      <c r="I429" s="3">
        <v>280</v>
      </c>
      <c r="J429" s="3">
        <v>1329</v>
      </c>
      <c r="K429" s="3">
        <v>0</v>
      </c>
      <c r="L429" s="3">
        <v>7</v>
      </c>
      <c r="M429" s="3">
        <v>7</v>
      </c>
      <c r="N429" s="3">
        <v>2561</v>
      </c>
      <c r="O429" s="3">
        <v>846</v>
      </c>
      <c r="P429" s="3">
        <v>3407</v>
      </c>
      <c r="Q429" s="3">
        <v>1495</v>
      </c>
      <c r="R429" s="3">
        <v>441</v>
      </c>
      <c r="S429" s="3">
        <v>1936</v>
      </c>
      <c r="T429" s="3">
        <v>3213</v>
      </c>
      <c r="U429" s="3">
        <v>1148</v>
      </c>
      <c r="V429" s="3">
        <v>4361</v>
      </c>
      <c r="W429" s="3">
        <v>398</v>
      </c>
      <c r="X429" s="3">
        <v>188</v>
      </c>
      <c r="Y429" s="3">
        <v>586</v>
      </c>
      <c r="Z429" s="3">
        <v>99</v>
      </c>
      <c r="AA429" s="39" t="s">
        <v>289</v>
      </c>
      <c r="AF429" s="5" t="s">
        <v>287</v>
      </c>
      <c r="AG429" s="5">
        <v>2013</v>
      </c>
      <c r="AH429" s="5">
        <v>3</v>
      </c>
      <c r="AI429" s="5" t="s">
        <v>276</v>
      </c>
      <c r="AJ429" s="2">
        <v>0</v>
      </c>
      <c r="AL429" s="48" t="str">
        <f t="shared" si="59"/>
        <v>CHR operated</v>
      </c>
    </row>
    <row r="430" spans="1:41" x14ac:dyDescent="0.2">
      <c r="A430" s="8" t="str">
        <f t="shared" si="58"/>
        <v>2014200 (East Dunbartonshire)</v>
      </c>
      <c r="B430" s="9">
        <f t="shared" si="62"/>
        <v>2014</v>
      </c>
      <c r="C430" s="25" t="str">
        <f t="shared" si="61"/>
        <v>200 (East Dunbartonshire)</v>
      </c>
      <c r="D430" s="77">
        <v>1</v>
      </c>
      <c r="H430" s="3">
        <v>59</v>
      </c>
      <c r="I430" s="3">
        <v>71</v>
      </c>
      <c r="J430" s="3">
        <v>130</v>
      </c>
      <c r="K430" s="3">
        <v>59</v>
      </c>
      <c r="L430" s="3">
        <v>25</v>
      </c>
      <c r="M430" s="3">
        <v>84</v>
      </c>
      <c r="N430" s="3">
        <v>1100</v>
      </c>
      <c r="O430" s="3">
        <v>263</v>
      </c>
      <c r="P430" s="3">
        <v>1363</v>
      </c>
      <c r="Q430" s="3">
        <v>2545</v>
      </c>
      <c r="R430" s="3">
        <v>283</v>
      </c>
      <c r="S430" s="3">
        <v>2828</v>
      </c>
      <c r="T430" s="3">
        <v>3292</v>
      </c>
      <c r="U430" s="3">
        <v>530</v>
      </c>
      <c r="V430" s="3">
        <v>3822</v>
      </c>
      <c r="W430" s="3">
        <v>4</v>
      </c>
      <c r="X430" s="3">
        <v>1</v>
      </c>
      <c r="Y430" s="3">
        <v>5</v>
      </c>
      <c r="Z430" s="3">
        <v>99</v>
      </c>
      <c r="AA430" s="39" t="s">
        <v>289</v>
      </c>
      <c r="AF430" s="5" t="s">
        <v>277</v>
      </c>
      <c r="AG430" s="5">
        <v>2013</v>
      </c>
      <c r="AH430" s="5">
        <v>1</v>
      </c>
      <c r="AI430" s="5" t="s">
        <v>276</v>
      </c>
      <c r="AJ430" s="2" t="s">
        <v>295</v>
      </c>
      <c r="AL430" s="48" t="str">
        <f t="shared" si="59"/>
        <v>CHR operated</v>
      </c>
    </row>
    <row r="431" spans="1:41" x14ac:dyDescent="0.2">
      <c r="A431" s="8" t="str">
        <f t="shared" si="58"/>
        <v>2014210 (East Lothian)</v>
      </c>
      <c r="B431" s="9">
        <f t="shared" si="62"/>
        <v>2014</v>
      </c>
      <c r="C431" s="25" t="str">
        <f t="shared" si="61"/>
        <v>210 (East Lothian)</v>
      </c>
      <c r="D431" s="77">
        <v>0</v>
      </c>
      <c r="H431" s="3">
        <v>347</v>
      </c>
      <c r="I431" s="3">
        <v>186</v>
      </c>
      <c r="J431" s="3">
        <v>533</v>
      </c>
      <c r="K431" s="3">
        <v>81</v>
      </c>
      <c r="L431" s="3">
        <v>0</v>
      </c>
      <c r="M431" s="3">
        <v>81</v>
      </c>
      <c r="N431" s="3">
        <v>1275</v>
      </c>
      <c r="O431" s="3">
        <v>334</v>
      </c>
      <c r="P431" s="3">
        <v>1609</v>
      </c>
      <c r="Q431" s="3">
        <v>847</v>
      </c>
      <c r="R431" s="3">
        <v>148</v>
      </c>
      <c r="S431" s="3">
        <v>995</v>
      </c>
      <c r="T431" s="3">
        <v>3728</v>
      </c>
      <c r="U431" s="3">
        <v>754</v>
      </c>
      <c r="V431" s="3">
        <v>4482</v>
      </c>
      <c r="W431" s="3">
        <v>267</v>
      </c>
      <c r="X431" s="3">
        <v>102</v>
      </c>
      <c r="Y431" s="3">
        <v>369</v>
      </c>
      <c r="Z431" s="3">
        <v>99</v>
      </c>
      <c r="AA431" s="39" t="s">
        <v>289</v>
      </c>
      <c r="AF431" s="5" t="s">
        <v>282</v>
      </c>
      <c r="AG431" s="5">
        <v>2014</v>
      </c>
      <c r="AH431" s="5">
        <v>1</v>
      </c>
      <c r="AI431" s="5" t="s">
        <v>276</v>
      </c>
      <c r="AJ431" s="2" t="s">
        <v>296</v>
      </c>
      <c r="AL431" s="48" t="str">
        <f t="shared" si="59"/>
        <v>-</v>
      </c>
    </row>
    <row r="432" spans="1:41" x14ac:dyDescent="0.2">
      <c r="A432" s="8" t="str">
        <f t="shared" si="58"/>
        <v>2014220 (East Renfrewshire)</v>
      </c>
      <c r="B432" s="9">
        <f t="shared" si="62"/>
        <v>2014</v>
      </c>
      <c r="C432" s="25" t="str">
        <f t="shared" si="61"/>
        <v>220 (East Renfrewshire)</v>
      </c>
      <c r="D432" s="77">
        <v>1</v>
      </c>
      <c r="H432" s="3">
        <v>88</v>
      </c>
      <c r="I432" s="3">
        <v>52</v>
      </c>
      <c r="J432" s="3">
        <v>140</v>
      </c>
      <c r="K432" s="3">
        <v>1</v>
      </c>
      <c r="L432" s="3">
        <v>17</v>
      </c>
      <c r="M432" s="3">
        <v>18</v>
      </c>
      <c r="N432" s="3">
        <v>834</v>
      </c>
      <c r="O432" s="3">
        <v>116</v>
      </c>
      <c r="P432" s="3">
        <v>950</v>
      </c>
      <c r="Q432" s="3">
        <v>0</v>
      </c>
      <c r="R432" s="3">
        <v>0</v>
      </c>
      <c r="S432" s="3">
        <v>181</v>
      </c>
      <c r="T432" s="3">
        <v>2368</v>
      </c>
      <c r="U432" s="3">
        <v>337</v>
      </c>
      <c r="V432" s="3">
        <v>2705</v>
      </c>
      <c r="W432" s="3">
        <v>1</v>
      </c>
      <c r="X432" s="3">
        <v>3</v>
      </c>
      <c r="Y432" s="3">
        <v>4</v>
      </c>
      <c r="Z432" s="3">
        <v>99</v>
      </c>
      <c r="AA432" s="39" t="s">
        <v>289</v>
      </c>
      <c r="AF432" s="5" t="s">
        <v>280</v>
      </c>
      <c r="AG432" s="5">
        <v>2013</v>
      </c>
      <c r="AH432" s="5">
        <v>2</v>
      </c>
      <c r="AI432" s="5" t="s">
        <v>276</v>
      </c>
      <c r="AJ432" s="2">
        <v>0</v>
      </c>
      <c r="AL432" s="48" t="str">
        <f t="shared" si="59"/>
        <v>CHR operated</v>
      </c>
    </row>
    <row r="433" spans="1:38" x14ac:dyDescent="0.2">
      <c r="A433" s="8" t="str">
        <f t="shared" si="58"/>
        <v>2014230 (City of Edinburgh)</v>
      </c>
      <c r="B433" s="9">
        <f t="shared" si="62"/>
        <v>2014</v>
      </c>
      <c r="C433" s="25" t="str">
        <f t="shared" si="61"/>
        <v>230 (City of Edinburgh)</v>
      </c>
      <c r="D433" s="77">
        <v>1</v>
      </c>
      <c r="H433" s="3">
        <v>1807</v>
      </c>
      <c r="I433" s="3">
        <v>0</v>
      </c>
      <c r="J433" s="3">
        <v>1807</v>
      </c>
      <c r="K433" s="3">
        <v>31</v>
      </c>
      <c r="L433" s="3">
        <v>0</v>
      </c>
      <c r="M433" s="3">
        <v>31</v>
      </c>
      <c r="N433" s="3">
        <v>8211</v>
      </c>
      <c r="O433" s="3">
        <v>0</v>
      </c>
      <c r="P433" s="3">
        <v>8211</v>
      </c>
      <c r="Q433" s="3">
        <v>5405</v>
      </c>
      <c r="R433" s="3">
        <v>0</v>
      </c>
      <c r="S433" s="3">
        <v>5405</v>
      </c>
      <c r="T433" s="3">
        <v>24909</v>
      </c>
      <c r="U433" s="3">
        <v>0</v>
      </c>
      <c r="V433" s="3">
        <v>24909</v>
      </c>
      <c r="W433" s="3">
        <v>5</v>
      </c>
      <c r="X433" s="3">
        <v>0</v>
      </c>
      <c r="Y433" s="3">
        <v>5</v>
      </c>
      <c r="Z433" s="3">
        <v>99</v>
      </c>
      <c r="AA433" s="39" t="s">
        <v>289</v>
      </c>
      <c r="AF433" s="5" t="s">
        <v>282</v>
      </c>
      <c r="AG433" s="5">
        <v>2013</v>
      </c>
      <c r="AH433" s="5">
        <v>0</v>
      </c>
      <c r="AI433" s="5">
        <v>0</v>
      </c>
      <c r="AJ433" s="2">
        <v>0</v>
      </c>
      <c r="AL433" s="48" t="str">
        <f t="shared" si="59"/>
        <v>CHR operated</v>
      </c>
    </row>
    <row r="434" spans="1:38" x14ac:dyDescent="0.2">
      <c r="A434" s="8" t="str">
        <f t="shared" si="58"/>
        <v>2014235 (Na h-Eileanan Siar)</v>
      </c>
      <c r="B434" s="9">
        <f t="shared" si="62"/>
        <v>2014</v>
      </c>
      <c r="C434" s="25" t="str">
        <f t="shared" si="61"/>
        <v>235 (Na h-Eileanan Siar)</v>
      </c>
      <c r="D434" s="77">
        <v>0</v>
      </c>
      <c r="H434" s="3">
        <v>0</v>
      </c>
      <c r="I434" s="3">
        <v>0</v>
      </c>
      <c r="J434" s="3">
        <v>0</v>
      </c>
      <c r="K434" s="3">
        <v>0</v>
      </c>
      <c r="L434" s="3">
        <v>0</v>
      </c>
      <c r="M434" s="3">
        <v>0</v>
      </c>
      <c r="N434" s="3">
        <v>0</v>
      </c>
      <c r="O434" s="3">
        <v>0</v>
      </c>
      <c r="P434" s="3">
        <v>0</v>
      </c>
      <c r="Q434" s="3">
        <v>0</v>
      </c>
      <c r="R434" s="3">
        <v>0</v>
      </c>
      <c r="S434" s="3">
        <v>0</v>
      </c>
      <c r="T434" s="3">
        <v>0</v>
      </c>
      <c r="U434" s="3">
        <v>0</v>
      </c>
      <c r="V434" s="3">
        <v>0</v>
      </c>
      <c r="W434" s="3">
        <v>0</v>
      </c>
      <c r="X434" s="3">
        <v>0</v>
      </c>
      <c r="Y434" s="3">
        <v>0</v>
      </c>
      <c r="Z434" s="3">
        <v>99</v>
      </c>
      <c r="AA434" s="39" t="s">
        <v>289</v>
      </c>
      <c r="AF434" s="5">
        <v>0</v>
      </c>
      <c r="AG434" s="5">
        <v>0</v>
      </c>
      <c r="AH434" s="5">
        <v>0</v>
      </c>
      <c r="AI434" s="5">
        <v>0</v>
      </c>
      <c r="AJ434" s="2">
        <v>0</v>
      </c>
      <c r="AL434" s="48" t="str">
        <f t="shared" si="59"/>
        <v>-</v>
      </c>
    </row>
    <row r="435" spans="1:38" x14ac:dyDescent="0.2">
      <c r="A435" s="8" t="str">
        <f t="shared" si="58"/>
        <v>2014240 (Falkirk)</v>
      </c>
      <c r="B435" s="9">
        <f t="shared" si="62"/>
        <v>2014</v>
      </c>
      <c r="C435" s="25" t="str">
        <f t="shared" si="61"/>
        <v>240 (Falkirk)</v>
      </c>
      <c r="D435" s="77">
        <v>0</v>
      </c>
      <c r="H435" s="3">
        <v>990</v>
      </c>
      <c r="I435" s="3">
        <v>0</v>
      </c>
      <c r="J435" s="3">
        <v>990</v>
      </c>
      <c r="K435" s="3">
        <v>37</v>
      </c>
      <c r="L435" s="3">
        <v>0</v>
      </c>
      <c r="M435" s="3">
        <v>37</v>
      </c>
      <c r="N435" s="3">
        <v>3154</v>
      </c>
      <c r="O435" s="3">
        <v>0</v>
      </c>
      <c r="P435" s="3">
        <v>3154</v>
      </c>
      <c r="Q435" s="3">
        <v>1566</v>
      </c>
      <c r="R435" s="3">
        <v>0</v>
      </c>
      <c r="S435" s="3">
        <v>1566</v>
      </c>
      <c r="T435" s="3">
        <v>9982</v>
      </c>
      <c r="U435" s="3">
        <v>0</v>
      </c>
      <c r="V435" s="3">
        <v>9982</v>
      </c>
      <c r="W435" s="3">
        <v>329</v>
      </c>
      <c r="X435" s="3">
        <v>0</v>
      </c>
      <c r="Y435" s="3">
        <v>329</v>
      </c>
      <c r="Z435" s="3">
        <v>99</v>
      </c>
      <c r="AA435" s="39" t="s">
        <v>289</v>
      </c>
      <c r="AF435" s="5" t="s">
        <v>277</v>
      </c>
      <c r="AG435" s="5">
        <v>2012</v>
      </c>
      <c r="AH435" s="5">
        <v>3</v>
      </c>
      <c r="AI435" s="5" t="s">
        <v>276</v>
      </c>
      <c r="AJ435" s="2" t="s">
        <v>297</v>
      </c>
      <c r="AL435" s="48" t="str">
        <f t="shared" si="59"/>
        <v>-</v>
      </c>
    </row>
    <row r="436" spans="1:38" x14ac:dyDescent="0.2">
      <c r="A436" s="8" t="str">
        <f t="shared" si="58"/>
        <v>2014250 (Fife)</v>
      </c>
      <c r="B436" s="9">
        <f t="shared" si="62"/>
        <v>2014</v>
      </c>
      <c r="C436" s="25" t="str">
        <f t="shared" si="61"/>
        <v>250 (Fife)</v>
      </c>
      <c r="D436" s="77">
        <v>1</v>
      </c>
      <c r="H436" s="3">
        <v>819</v>
      </c>
      <c r="I436" s="3">
        <v>605</v>
      </c>
      <c r="J436" s="3">
        <v>1424</v>
      </c>
      <c r="K436" s="3">
        <v>50</v>
      </c>
      <c r="L436" s="3">
        <v>13</v>
      </c>
      <c r="M436" s="3">
        <v>63</v>
      </c>
      <c r="N436" s="3">
        <v>5053</v>
      </c>
      <c r="O436" s="3">
        <v>1660</v>
      </c>
      <c r="P436" s="3">
        <v>6713</v>
      </c>
      <c r="Q436" s="3">
        <v>3603</v>
      </c>
      <c r="R436" s="3">
        <v>909</v>
      </c>
      <c r="S436" s="3">
        <v>4512</v>
      </c>
      <c r="T436" s="3">
        <v>11173</v>
      </c>
      <c r="U436" s="3">
        <v>4649</v>
      </c>
      <c r="V436" s="3">
        <v>15822</v>
      </c>
      <c r="W436" s="3">
        <v>1082</v>
      </c>
      <c r="X436" s="3">
        <v>747</v>
      </c>
      <c r="Y436" s="3">
        <v>1829</v>
      </c>
      <c r="Z436" s="3">
        <v>99</v>
      </c>
      <c r="AA436" s="39" t="s">
        <v>289</v>
      </c>
      <c r="AF436" s="5" t="s">
        <v>277</v>
      </c>
      <c r="AG436" s="5">
        <v>2013</v>
      </c>
      <c r="AH436" s="5">
        <v>1</v>
      </c>
      <c r="AI436" s="5" t="s">
        <v>276</v>
      </c>
      <c r="AJ436" s="2">
        <v>0</v>
      </c>
      <c r="AL436" s="48" t="str">
        <f t="shared" si="59"/>
        <v>CHR operated</v>
      </c>
    </row>
    <row r="437" spans="1:38" x14ac:dyDescent="0.2">
      <c r="A437" s="8" t="str">
        <f t="shared" si="58"/>
        <v>2014260 (Glasgow City)</v>
      </c>
      <c r="B437" s="9">
        <f t="shared" si="62"/>
        <v>2014</v>
      </c>
      <c r="C437" s="25" t="str">
        <f t="shared" si="61"/>
        <v>260 (Glasgow City)</v>
      </c>
      <c r="D437" s="77">
        <v>0</v>
      </c>
      <c r="H437" s="3">
        <v>0</v>
      </c>
      <c r="I437" s="3">
        <v>0</v>
      </c>
      <c r="J437" s="3">
        <v>0</v>
      </c>
      <c r="K437" s="3">
        <v>0</v>
      </c>
      <c r="L437" s="3">
        <v>0</v>
      </c>
      <c r="M437" s="3">
        <v>0</v>
      </c>
      <c r="N437" s="3">
        <v>0</v>
      </c>
      <c r="O437" s="3">
        <v>0</v>
      </c>
      <c r="P437" s="3">
        <v>0</v>
      </c>
      <c r="Q437" s="3">
        <v>0</v>
      </c>
      <c r="R437" s="3">
        <v>0</v>
      </c>
      <c r="S437" s="3">
        <v>0</v>
      </c>
      <c r="T437" s="3">
        <v>0</v>
      </c>
      <c r="U437" s="3">
        <v>0</v>
      </c>
      <c r="V437" s="3">
        <v>0</v>
      </c>
      <c r="W437" s="3">
        <v>0</v>
      </c>
      <c r="X437" s="3">
        <v>0</v>
      </c>
      <c r="Y437" s="3">
        <v>0</v>
      </c>
      <c r="Z437" s="3">
        <v>99</v>
      </c>
      <c r="AA437" s="39" t="s">
        <v>289</v>
      </c>
      <c r="AF437" s="5">
        <v>0</v>
      </c>
      <c r="AG437" s="5">
        <v>0</v>
      </c>
      <c r="AH437" s="5">
        <v>0</v>
      </c>
      <c r="AI437" s="5">
        <v>0</v>
      </c>
      <c r="AJ437" s="2">
        <v>0</v>
      </c>
      <c r="AL437" s="48" t="str">
        <f t="shared" si="59"/>
        <v>-</v>
      </c>
    </row>
    <row r="438" spans="1:38" x14ac:dyDescent="0.2">
      <c r="A438" s="8" t="str">
        <f t="shared" si="58"/>
        <v>2014270 (Highland)</v>
      </c>
      <c r="B438" s="9">
        <f t="shared" si="62"/>
        <v>2014</v>
      </c>
      <c r="C438" s="25" t="str">
        <f t="shared" si="61"/>
        <v>270 (Highland)</v>
      </c>
      <c r="D438" s="77">
        <v>1</v>
      </c>
      <c r="H438" s="3">
        <v>941</v>
      </c>
      <c r="I438" s="3">
        <v>391</v>
      </c>
      <c r="J438" s="3">
        <v>1332</v>
      </c>
      <c r="K438" s="3">
        <v>11</v>
      </c>
      <c r="L438" s="3">
        <v>2</v>
      </c>
      <c r="M438" s="3">
        <v>13</v>
      </c>
      <c r="N438" s="3">
        <v>3429</v>
      </c>
      <c r="O438" s="3">
        <v>1221</v>
      </c>
      <c r="P438" s="3">
        <v>4650</v>
      </c>
      <c r="Q438" s="3">
        <v>3316</v>
      </c>
      <c r="R438" s="3">
        <v>919</v>
      </c>
      <c r="S438" s="3">
        <v>4235</v>
      </c>
      <c r="T438" s="3">
        <v>5819</v>
      </c>
      <c r="U438" s="3">
        <v>2032</v>
      </c>
      <c r="V438" s="3">
        <v>7851</v>
      </c>
      <c r="W438" s="3">
        <v>192</v>
      </c>
      <c r="X438" s="3">
        <v>33</v>
      </c>
      <c r="Y438" s="3">
        <v>225</v>
      </c>
      <c r="Z438" s="3">
        <v>99</v>
      </c>
      <c r="AA438" s="39" t="s">
        <v>289</v>
      </c>
      <c r="AF438" s="5" t="s">
        <v>275</v>
      </c>
      <c r="AG438" s="5">
        <v>2013</v>
      </c>
      <c r="AH438" s="5">
        <v>3</v>
      </c>
      <c r="AI438" s="5" t="s">
        <v>276</v>
      </c>
      <c r="AJ438" s="2">
        <v>0</v>
      </c>
      <c r="AL438" s="48" t="str">
        <f t="shared" si="59"/>
        <v>CHR operated</v>
      </c>
    </row>
    <row r="439" spans="1:38" x14ac:dyDescent="0.2">
      <c r="A439" s="8" t="str">
        <f t="shared" si="58"/>
        <v>2014280 (Inverclyde)</v>
      </c>
      <c r="B439" s="9">
        <f t="shared" si="62"/>
        <v>2014</v>
      </c>
      <c r="C439" s="25" t="str">
        <f t="shared" si="61"/>
        <v>280 (Inverclyde)</v>
      </c>
      <c r="D439" s="77">
        <v>0</v>
      </c>
      <c r="H439" s="3">
        <v>0</v>
      </c>
      <c r="I439" s="3">
        <v>0</v>
      </c>
      <c r="J439" s="3">
        <v>0</v>
      </c>
      <c r="K439" s="3">
        <v>0</v>
      </c>
      <c r="L439" s="3">
        <v>0</v>
      </c>
      <c r="M439" s="3">
        <v>0</v>
      </c>
      <c r="N439" s="3">
        <v>0</v>
      </c>
      <c r="O439" s="3">
        <v>0</v>
      </c>
      <c r="P439" s="3">
        <v>0</v>
      </c>
      <c r="Q439" s="3">
        <v>0</v>
      </c>
      <c r="R439" s="3">
        <v>0</v>
      </c>
      <c r="S439" s="3">
        <v>0</v>
      </c>
      <c r="T439" s="3">
        <v>0</v>
      </c>
      <c r="U439" s="3">
        <v>0</v>
      </c>
      <c r="V439" s="3">
        <v>0</v>
      </c>
      <c r="W439" s="3">
        <v>0</v>
      </c>
      <c r="X439" s="3">
        <v>0</v>
      </c>
      <c r="Y439" s="3">
        <v>0</v>
      </c>
      <c r="Z439" s="3">
        <v>99</v>
      </c>
      <c r="AA439" s="39" t="s">
        <v>289</v>
      </c>
      <c r="AF439" s="5">
        <v>0</v>
      </c>
      <c r="AG439" s="5">
        <v>0</v>
      </c>
      <c r="AH439" s="5">
        <v>0</v>
      </c>
      <c r="AI439" s="5">
        <v>0</v>
      </c>
      <c r="AJ439" s="2">
        <v>0</v>
      </c>
      <c r="AL439" s="48" t="str">
        <f t="shared" si="59"/>
        <v>-</v>
      </c>
    </row>
    <row r="440" spans="1:38" x14ac:dyDescent="0.2">
      <c r="A440" s="8" t="str">
        <f t="shared" si="58"/>
        <v>2014290 (Midlothian)</v>
      </c>
      <c r="B440" s="9">
        <f t="shared" si="62"/>
        <v>2014</v>
      </c>
      <c r="C440" s="25" t="str">
        <f t="shared" si="61"/>
        <v>290 (Midlothian)</v>
      </c>
      <c r="D440" s="77">
        <v>1</v>
      </c>
      <c r="H440" s="3">
        <v>399</v>
      </c>
      <c r="I440" s="3">
        <v>0</v>
      </c>
      <c r="J440" s="3">
        <v>399</v>
      </c>
      <c r="K440" s="3">
        <v>148</v>
      </c>
      <c r="L440" s="3">
        <v>0</v>
      </c>
      <c r="M440" s="3">
        <v>148</v>
      </c>
      <c r="N440" s="3">
        <v>1355</v>
      </c>
      <c r="O440" s="3">
        <v>0</v>
      </c>
      <c r="P440" s="3">
        <v>1355</v>
      </c>
      <c r="Q440" s="3">
        <v>1972</v>
      </c>
      <c r="R440" s="3">
        <v>0</v>
      </c>
      <c r="S440" s="3">
        <v>1972</v>
      </c>
      <c r="T440" s="3">
        <v>4258</v>
      </c>
      <c r="U440" s="3">
        <v>0</v>
      </c>
      <c r="V440" s="3">
        <v>4258</v>
      </c>
      <c r="W440" s="3">
        <v>102</v>
      </c>
      <c r="X440" s="3">
        <v>0</v>
      </c>
      <c r="Y440" s="3">
        <v>102</v>
      </c>
      <c r="Z440" s="3">
        <v>99</v>
      </c>
      <c r="AA440" s="39" t="s">
        <v>289</v>
      </c>
      <c r="AF440" s="5" t="s">
        <v>275</v>
      </c>
      <c r="AG440" s="5">
        <v>2013</v>
      </c>
      <c r="AH440" s="5">
        <v>1</v>
      </c>
      <c r="AI440" s="5" t="s">
        <v>276</v>
      </c>
      <c r="AJ440" s="2" t="s">
        <v>298</v>
      </c>
      <c r="AL440" s="48" t="str">
        <f t="shared" si="59"/>
        <v>CHR operated</v>
      </c>
    </row>
    <row r="441" spans="1:38" x14ac:dyDescent="0.2">
      <c r="A441" s="8" t="str">
        <f t="shared" si="58"/>
        <v>2014300 (Moray)</v>
      </c>
      <c r="B441" s="9">
        <f t="shared" si="62"/>
        <v>2014</v>
      </c>
      <c r="C441" s="25" t="str">
        <f t="shared" si="61"/>
        <v>300 (Moray)</v>
      </c>
      <c r="D441" s="77">
        <v>1</v>
      </c>
      <c r="H441" s="3">
        <v>338</v>
      </c>
      <c r="I441" s="3">
        <v>108</v>
      </c>
      <c r="J441" s="3">
        <v>446</v>
      </c>
      <c r="K441" s="3">
        <v>129</v>
      </c>
      <c r="L441" s="3">
        <v>5</v>
      </c>
      <c r="M441" s="3">
        <v>134</v>
      </c>
      <c r="N441" s="3">
        <v>1659</v>
      </c>
      <c r="O441" s="3">
        <v>272</v>
      </c>
      <c r="P441" s="3">
        <v>1931</v>
      </c>
      <c r="Q441" s="3">
        <v>1773</v>
      </c>
      <c r="R441" s="3">
        <v>191</v>
      </c>
      <c r="S441" s="3">
        <v>1964</v>
      </c>
      <c r="T441" s="3">
        <v>3212</v>
      </c>
      <c r="U441" s="3">
        <v>454</v>
      </c>
      <c r="V441" s="3">
        <v>3666</v>
      </c>
      <c r="W441" s="3">
        <v>124</v>
      </c>
      <c r="X441" s="3">
        <v>48</v>
      </c>
      <c r="Y441" s="3">
        <v>172</v>
      </c>
      <c r="Z441" s="3">
        <v>99</v>
      </c>
      <c r="AA441" s="39" t="s">
        <v>289</v>
      </c>
      <c r="AF441" s="5" t="s">
        <v>279</v>
      </c>
      <c r="AG441" s="5">
        <v>2013</v>
      </c>
      <c r="AH441" s="5">
        <v>1</v>
      </c>
      <c r="AI441" s="5" t="s">
        <v>276</v>
      </c>
      <c r="AJ441" s="2">
        <v>0</v>
      </c>
      <c r="AL441" s="48" t="str">
        <f t="shared" si="59"/>
        <v>CHR operated</v>
      </c>
    </row>
    <row r="442" spans="1:38" x14ac:dyDescent="0.2">
      <c r="A442" s="8" t="str">
        <f t="shared" si="58"/>
        <v>2014310 (North Ayrshire)</v>
      </c>
      <c r="B442" s="9">
        <f t="shared" si="62"/>
        <v>2014</v>
      </c>
      <c r="C442" s="25" t="str">
        <f t="shared" si="61"/>
        <v>310 (North Ayrshire)</v>
      </c>
      <c r="D442" s="77">
        <v>1</v>
      </c>
      <c r="H442" s="3">
        <v>0</v>
      </c>
      <c r="I442" s="3">
        <v>0</v>
      </c>
      <c r="J442" s="3">
        <v>1164</v>
      </c>
      <c r="K442" s="3">
        <v>0</v>
      </c>
      <c r="L442" s="3">
        <v>0</v>
      </c>
      <c r="M442" s="3">
        <v>19</v>
      </c>
      <c r="N442" s="3">
        <v>0</v>
      </c>
      <c r="O442" s="3">
        <v>0</v>
      </c>
      <c r="P442" s="3">
        <v>3971</v>
      </c>
      <c r="Q442" s="3">
        <v>0</v>
      </c>
      <c r="R442" s="3">
        <v>0</v>
      </c>
      <c r="S442" s="3">
        <v>2759</v>
      </c>
      <c r="T442" s="3">
        <v>0</v>
      </c>
      <c r="U442" s="3">
        <v>0</v>
      </c>
      <c r="V442" s="3">
        <v>5414</v>
      </c>
      <c r="W442" s="3">
        <v>0</v>
      </c>
      <c r="X442" s="3">
        <v>0</v>
      </c>
      <c r="Y442" s="3">
        <v>140</v>
      </c>
      <c r="Z442" s="3">
        <v>99</v>
      </c>
      <c r="AA442" s="39" t="s">
        <v>289</v>
      </c>
      <c r="AF442" s="5">
        <v>0</v>
      </c>
      <c r="AG442" s="5">
        <v>0</v>
      </c>
      <c r="AH442" s="5">
        <v>3</v>
      </c>
      <c r="AI442" s="5" t="s">
        <v>276</v>
      </c>
      <c r="AJ442" s="2" t="s">
        <v>299</v>
      </c>
      <c r="AL442" s="48" t="str">
        <f t="shared" si="59"/>
        <v>CHR operated</v>
      </c>
    </row>
    <row r="443" spans="1:38" x14ac:dyDescent="0.2">
      <c r="A443" s="8" t="str">
        <f t="shared" si="58"/>
        <v>2014320 (North Lanarkshire)</v>
      </c>
      <c r="B443" s="9">
        <f t="shared" si="62"/>
        <v>2014</v>
      </c>
      <c r="C443" s="25" t="str">
        <f t="shared" si="61"/>
        <v>320 (North Lanarkshire)</v>
      </c>
      <c r="D443" s="77">
        <v>1</v>
      </c>
      <c r="H443" s="3">
        <v>3506</v>
      </c>
      <c r="I443" s="3">
        <v>0</v>
      </c>
      <c r="J443" s="3">
        <v>3506</v>
      </c>
      <c r="K443" s="3">
        <v>0</v>
      </c>
      <c r="L443" s="3">
        <v>0</v>
      </c>
      <c r="M443" s="3">
        <v>0</v>
      </c>
      <c r="N443" s="3">
        <v>7465</v>
      </c>
      <c r="O443" s="3">
        <v>0</v>
      </c>
      <c r="P443" s="3">
        <v>7465</v>
      </c>
      <c r="Q443" s="3">
        <v>4948</v>
      </c>
      <c r="R443" s="3">
        <v>0</v>
      </c>
      <c r="S443" s="3">
        <v>4948</v>
      </c>
      <c r="T443" s="3">
        <v>14584</v>
      </c>
      <c r="U443" s="3">
        <v>0</v>
      </c>
      <c r="V443" s="3">
        <v>14584</v>
      </c>
      <c r="W443" s="3">
        <v>795</v>
      </c>
      <c r="X443" s="3">
        <v>0</v>
      </c>
      <c r="Y443" s="3">
        <v>795</v>
      </c>
      <c r="Z443" s="3">
        <v>99</v>
      </c>
      <c r="AA443" s="39" t="s">
        <v>289</v>
      </c>
      <c r="AF443" s="5" t="s">
        <v>288</v>
      </c>
      <c r="AG443" s="5">
        <v>2013</v>
      </c>
      <c r="AH443" s="5">
        <v>1</v>
      </c>
      <c r="AI443" s="5" t="s">
        <v>276</v>
      </c>
      <c r="AJ443" s="2" t="s">
        <v>300</v>
      </c>
      <c r="AL443" s="48" t="str">
        <f t="shared" si="59"/>
        <v>CHR operated</v>
      </c>
    </row>
    <row r="444" spans="1:38" x14ac:dyDescent="0.2">
      <c r="A444" s="8" t="str">
        <f t="shared" si="58"/>
        <v>2014330 (Orkney)</v>
      </c>
      <c r="B444" s="9">
        <f t="shared" si="62"/>
        <v>2014</v>
      </c>
      <c r="C444" s="25" t="str">
        <f t="shared" si="61"/>
        <v>330 (Orkney)</v>
      </c>
      <c r="D444" s="77">
        <v>1</v>
      </c>
      <c r="H444" s="3">
        <v>137</v>
      </c>
      <c r="I444" s="3">
        <v>0</v>
      </c>
      <c r="J444" s="3">
        <v>137</v>
      </c>
      <c r="K444" s="3">
        <v>27</v>
      </c>
      <c r="L444" s="3">
        <v>0</v>
      </c>
      <c r="M444" s="3">
        <v>27</v>
      </c>
      <c r="N444" s="3">
        <v>486</v>
      </c>
      <c r="O444" s="3">
        <v>0</v>
      </c>
      <c r="P444" s="3">
        <v>486</v>
      </c>
      <c r="Q444" s="3">
        <v>398</v>
      </c>
      <c r="R444" s="3">
        <v>0</v>
      </c>
      <c r="S444" s="3">
        <v>398</v>
      </c>
      <c r="T444" s="3">
        <v>549</v>
      </c>
      <c r="U444" s="3">
        <v>0</v>
      </c>
      <c r="V444" s="3">
        <v>549</v>
      </c>
      <c r="W444" s="3">
        <v>2</v>
      </c>
      <c r="X444" s="3">
        <v>0</v>
      </c>
      <c r="Y444" s="3">
        <v>2</v>
      </c>
      <c r="Z444" s="3">
        <v>99</v>
      </c>
      <c r="AA444" s="39" t="s">
        <v>289</v>
      </c>
      <c r="AF444" s="5" t="s">
        <v>284</v>
      </c>
      <c r="AG444" s="5">
        <v>2013</v>
      </c>
      <c r="AH444" s="5">
        <v>12</v>
      </c>
      <c r="AI444" s="5" t="s">
        <v>286</v>
      </c>
      <c r="AJ444" s="2">
        <v>0</v>
      </c>
      <c r="AL444" s="48" t="str">
        <f t="shared" si="59"/>
        <v>CHR operated</v>
      </c>
    </row>
    <row r="445" spans="1:38" x14ac:dyDescent="0.2">
      <c r="A445" s="8" t="str">
        <f t="shared" si="58"/>
        <v>2014340 (Perth &amp; Kinross)</v>
      </c>
      <c r="B445" s="9">
        <f t="shared" si="62"/>
        <v>2014</v>
      </c>
      <c r="C445" s="25" t="str">
        <f t="shared" si="61"/>
        <v>340 (Perth &amp; Kinross)</v>
      </c>
      <c r="D445" s="77">
        <v>1</v>
      </c>
      <c r="H445" s="3">
        <v>593</v>
      </c>
      <c r="I445" s="3">
        <v>0</v>
      </c>
      <c r="J445" s="3">
        <v>593</v>
      </c>
      <c r="K445" s="3">
        <v>14</v>
      </c>
      <c r="L445" s="3">
        <v>0</v>
      </c>
      <c r="M445" s="3">
        <v>14</v>
      </c>
      <c r="N445" s="3">
        <v>1573</v>
      </c>
      <c r="O445" s="3">
        <v>0</v>
      </c>
      <c r="P445" s="3">
        <v>1573</v>
      </c>
      <c r="Q445" s="3">
        <v>1595</v>
      </c>
      <c r="R445" s="3">
        <v>0</v>
      </c>
      <c r="S445" s="3">
        <v>1595</v>
      </c>
      <c r="T445" s="3">
        <v>4238</v>
      </c>
      <c r="U445" s="3">
        <v>0</v>
      </c>
      <c r="V445" s="3">
        <v>4238</v>
      </c>
      <c r="W445" s="3">
        <v>83</v>
      </c>
      <c r="X445" s="3">
        <v>0</v>
      </c>
      <c r="Y445" s="3">
        <v>83</v>
      </c>
      <c r="Z445" s="3">
        <v>99</v>
      </c>
      <c r="AA445" s="39" t="s">
        <v>289</v>
      </c>
      <c r="AF445" s="5" t="s">
        <v>275</v>
      </c>
      <c r="AG445" s="5">
        <v>2010</v>
      </c>
      <c r="AH445" s="5">
        <v>0</v>
      </c>
      <c r="AI445" s="5">
        <v>0</v>
      </c>
      <c r="AJ445" s="2" t="s">
        <v>301</v>
      </c>
      <c r="AL445" s="48" t="str">
        <f t="shared" si="59"/>
        <v>CHR operated</v>
      </c>
    </row>
    <row r="446" spans="1:38" x14ac:dyDescent="0.2">
      <c r="A446" s="8" t="str">
        <f t="shared" si="58"/>
        <v>2014350 (Renfrewshire)</v>
      </c>
      <c r="B446" s="9">
        <f t="shared" si="62"/>
        <v>2014</v>
      </c>
      <c r="C446" s="25" t="str">
        <f t="shared" si="61"/>
        <v>350 (Renfrewshire)</v>
      </c>
      <c r="D446" s="77">
        <v>0</v>
      </c>
      <c r="H446" s="3">
        <v>821</v>
      </c>
      <c r="I446" s="3">
        <v>278</v>
      </c>
      <c r="J446" s="3">
        <v>1099</v>
      </c>
      <c r="K446" s="3">
        <v>0</v>
      </c>
      <c r="L446" s="3">
        <v>0</v>
      </c>
      <c r="M446" s="3">
        <v>187</v>
      </c>
      <c r="N446" s="3">
        <v>0</v>
      </c>
      <c r="O446" s="3">
        <v>0</v>
      </c>
      <c r="P446" s="3">
        <v>2661</v>
      </c>
      <c r="Q446" s="3">
        <v>0</v>
      </c>
      <c r="R446" s="3">
        <v>0</v>
      </c>
      <c r="S446" s="3">
        <v>3328</v>
      </c>
      <c r="T446" s="3">
        <v>4599</v>
      </c>
      <c r="U446" s="3">
        <v>1562</v>
      </c>
      <c r="V446" s="3">
        <v>6161</v>
      </c>
      <c r="W446" s="3">
        <v>74</v>
      </c>
      <c r="X446" s="3">
        <v>83</v>
      </c>
      <c r="Y446" s="3">
        <v>158</v>
      </c>
      <c r="Z446" s="3">
        <v>99</v>
      </c>
      <c r="AA446" s="39" t="s">
        <v>289</v>
      </c>
      <c r="AF446" s="5" t="s">
        <v>287</v>
      </c>
      <c r="AG446" s="5">
        <v>2013</v>
      </c>
      <c r="AH446" s="5">
        <v>3</v>
      </c>
      <c r="AI446" s="5" t="s">
        <v>276</v>
      </c>
      <c r="AJ446" s="2" t="s">
        <v>302</v>
      </c>
      <c r="AL446" s="48" t="str">
        <f t="shared" si="59"/>
        <v>-</v>
      </c>
    </row>
    <row r="447" spans="1:38" x14ac:dyDescent="0.2">
      <c r="A447" s="8" t="str">
        <f t="shared" si="58"/>
        <v>2014355 (Scottish Borders)</v>
      </c>
      <c r="B447" s="9">
        <f t="shared" si="62"/>
        <v>2014</v>
      </c>
      <c r="C447" s="25" t="str">
        <f t="shared" si="61"/>
        <v>355 (Scottish Borders)</v>
      </c>
      <c r="D447" s="77">
        <v>0</v>
      </c>
      <c r="H447" s="3">
        <v>0</v>
      </c>
      <c r="I447" s="3">
        <v>0</v>
      </c>
      <c r="J447" s="3">
        <v>0</v>
      </c>
      <c r="K447" s="3">
        <v>0</v>
      </c>
      <c r="L447" s="3">
        <v>0</v>
      </c>
      <c r="M447" s="3">
        <v>0</v>
      </c>
      <c r="N447" s="3">
        <v>0</v>
      </c>
      <c r="O447" s="3">
        <v>0</v>
      </c>
      <c r="P447" s="3">
        <v>0</v>
      </c>
      <c r="Q447" s="3">
        <v>0</v>
      </c>
      <c r="R447" s="3">
        <v>0</v>
      </c>
      <c r="S447" s="3">
        <v>0</v>
      </c>
      <c r="T447" s="3">
        <v>0</v>
      </c>
      <c r="U447" s="3">
        <v>0</v>
      </c>
      <c r="V447" s="3">
        <v>0</v>
      </c>
      <c r="W447" s="3">
        <v>0</v>
      </c>
      <c r="X447" s="3">
        <v>0</v>
      </c>
      <c r="Y447" s="3">
        <v>0</v>
      </c>
      <c r="Z447" s="3">
        <v>99</v>
      </c>
      <c r="AA447" s="39" t="s">
        <v>289</v>
      </c>
      <c r="AF447" s="5">
        <v>0</v>
      </c>
      <c r="AG447" s="5">
        <v>0</v>
      </c>
      <c r="AH447" s="5">
        <v>0</v>
      </c>
      <c r="AI447" s="5">
        <v>0</v>
      </c>
      <c r="AJ447" s="2">
        <v>0</v>
      </c>
      <c r="AL447" s="48" t="str">
        <f t="shared" si="59"/>
        <v>-</v>
      </c>
    </row>
    <row r="448" spans="1:38" x14ac:dyDescent="0.2">
      <c r="A448" s="8" t="str">
        <f t="shared" si="58"/>
        <v>2014360 (Shetland)</v>
      </c>
      <c r="B448" s="9">
        <f t="shared" si="62"/>
        <v>2014</v>
      </c>
      <c r="C448" s="25" t="str">
        <f t="shared" si="61"/>
        <v>360 (Shetland)</v>
      </c>
      <c r="D448" s="77">
        <v>1</v>
      </c>
      <c r="H448" s="3">
        <v>100</v>
      </c>
      <c r="I448" s="3">
        <v>21</v>
      </c>
      <c r="J448" s="3">
        <v>121</v>
      </c>
      <c r="K448" s="3">
        <v>32</v>
      </c>
      <c r="L448" s="3">
        <v>3</v>
      </c>
      <c r="M448" s="3">
        <v>35</v>
      </c>
      <c r="N448" s="3">
        <v>502</v>
      </c>
      <c r="O448" s="3">
        <v>126</v>
      </c>
      <c r="P448" s="3">
        <v>628</v>
      </c>
      <c r="Q448" s="3">
        <v>358</v>
      </c>
      <c r="R448" s="3">
        <v>74</v>
      </c>
      <c r="S448" s="3">
        <v>432</v>
      </c>
      <c r="T448" s="3">
        <v>616</v>
      </c>
      <c r="U448" s="3">
        <v>199</v>
      </c>
      <c r="V448" s="3">
        <v>815</v>
      </c>
      <c r="W448" s="3">
        <v>89</v>
      </c>
      <c r="X448" s="3">
        <v>20</v>
      </c>
      <c r="Y448" s="3">
        <v>109</v>
      </c>
      <c r="Z448" s="3">
        <v>99</v>
      </c>
      <c r="AA448" s="39" t="s">
        <v>289</v>
      </c>
      <c r="AF448" s="5" t="s">
        <v>283</v>
      </c>
      <c r="AG448" s="5">
        <v>2014</v>
      </c>
      <c r="AH448" s="5">
        <v>1</v>
      </c>
      <c r="AI448" s="5" t="s">
        <v>276</v>
      </c>
      <c r="AJ448" s="2">
        <v>0</v>
      </c>
      <c r="AL448" s="48" t="str">
        <f t="shared" si="59"/>
        <v>CHR operated</v>
      </c>
    </row>
    <row r="449" spans="1:41" x14ac:dyDescent="0.2">
      <c r="A449" s="8" t="str">
        <f t="shared" si="58"/>
        <v>2014370 (South Ayrshire)</v>
      </c>
      <c r="B449" s="9">
        <f t="shared" si="62"/>
        <v>2014</v>
      </c>
      <c r="C449" s="25" t="str">
        <f t="shared" si="61"/>
        <v>370 (South Ayrshire)</v>
      </c>
      <c r="D449" s="77">
        <v>0</v>
      </c>
      <c r="H449" s="3">
        <v>250</v>
      </c>
      <c r="I449" s="3">
        <v>155</v>
      </c>
      <c r="J449" s="3">
        <v>405</v>
      </c>
      <c r="K449" s="3">
        <v>14</v>
      </c>
      <c r="L449" s="3">
        <v>5</v>
      </c>
      <c r="M449" s="3">
        <v>19</v>
      </c>
      <c r="N449" s="3">
        <v>1692</v>
      </c>
      <c r="O449" s="3">
        <v>378</v>
      </c>
      <c r="P449" s="3">
        <v>2070</v>
      </c>
      <c r="Q449" s="3">
        <v>1526</v>
      </c>
      <c r="R449" s="3">
        <v>303</v>
      </c>
      <c r="S449" s="3">
        <v>1829</v>
      </c>
      <c r="T449" s="3">
        <v>3348</v>
      </c>
      <c r="U449" s="3">
        <v>808</v>
      </c>
      <c r="V449" s="3">
        <v>4156</v>
      </c>
      <c r="W449" s="3">
        <v>398</v>
      </c>
      <c r="X449" s="3">
        <v>90</v>
      </c>
      <c r="Y449" s="3">
        <v>488</v>
      </c>
      <c r="Z449" s="3">
        <v>99</v>
      </c>
      <c r="AA449" s="39" t="s">
        <v>289</v>
      </c>
      <c r="AF449" s="5" t="s">
        <v>274</v>
      </c>
      <c r="AG449" s="5">
        <v>2014</v>
      </c>
      <c r="AH449" s="5">
        <v>0</v>
      </c>
      <c r="AI449" s="5">
        <v>0</v>
      </c>
      <c r="AJ449" s="2">
        <v>0</v>
      </c>
      <c r="AL449" s="48" t="str">
        <f t="shared" si="59"/>
        <v>-</v>
      </c>
    </row>
    <row r="450" spans="1:41" x14ac:dyDescent="0.2">
      <c r="A450" s="8" t="str">
        <f t="shared" si="58"/>
        <v>2014380 (South Lanarkshire)</v>
      </c>
      <c r="B450" s="9">
        <f t="shared" si="62"/>
        <v>2014</v>
      </c>
      <c r="C450" s="25" t="str">
        <f t="shared" si="61"/>
        <v>380 (South Lanarkshire)</v>
      </c>
      <c r="D450" s="77">
        <v>1</v>
      </c>
      <c r="H450" s="3">
        <v>1842</v>
      </c>
      <c r="I450" s="3">
        <v>570</v>
      </c>
      <c r="J450" s="3">
        <v>2412</v>
      </c>
      <c r="K450" s="3">
        <v>68</v>
      </c>
      <c r="L450" s="3">
        <v>20</v>
      </c>
      <c r="M450" s="3">
        <v>88</v>
      </c>
      <c r="N450" s="3">
        <v>4457</v>
      </c>
      <c r="O450" s="3">
        <v>1285</v>
      </c>
      <c r="P450" s="3">
        <v>5742</v>
      </c>
      <c r="Q450" s="3">
        <v>3288</v>
      </c>
      <c r="R450" s="3">
        <v>766</v>
      </c>
      <c r="S450" s="3">
        <v>4054</v>
      </c>
      <c r="T450" s="3">
        <v>12218</v>
      </c>
      <c r="U450" s="3">
        <v>2975</v>
      </c>
      <c r="V450" s="3">
        <v>15193</v>
      </c>
      <c r="W450" s="3">
        <v>74</v>
      </c>
      <c r="X450" s="3">
        <v>97</v>
      </c>
      <c r="Y450" s="3">
        <v>171</v>
      </c>
      <c r="Z450" s="3">
        <v>99</v>
      </c>
      <c r="AA450" s="39" t="s">
        <v>289</v>
      </c>
      <c r="AF450" s="5" t="s">
        <v>287</v>
      </c>
      <c r="AG450" s="5">
        <v>2009</v>
      </c>
      <c r="AH450" s="5">
        <v>5</v>
      </c>
      <c r="AI450" s="5" t="s">
        <v>276</v>
      </c>
      <c r="AJ450" s="2">
        <v>0</v>
      </c>
      <c r="AL450" s="48" t="str">
        <f t="shared" si="59"/>
        <v>CHR operated</v>
      </c>
    </row>
    <row r="451" spans="1:41" x14ac:dyDescent="0.2">
      <c r="A451" s="8" t="str">
        <f t="shared" si="58"/>
        <v>2014390 (Stirling)</v>
      </c>
      <c r="B451" s="9">
        <f t="shared" si="62"/>
        <v>2014</v>
      </c>
      <c r="C451" s="25" t="str">
        <f t="shared" si="61"/>
        <v>390 (Stirling)</v>
      </c>
      <c r="D451" s="77">
        <v>0</v>
      </c>
      <c r="H451" s="3">
        <v>213</v>
      </c>
      <c r="I451" s="3">
        <v>71</v>
      </c>
      <c r="J451" s="3">
        <v>284</v>
      </c>
      <c r="K451" s="3">
        <v>39</v>
      </c>
      <c r="L451" s="3">
        <v>10</v>
      </c>
      <c r="M451" s="3">
        <v>49</v>
      </c>
      <c r="N451" s="3">
        <v>959</v>
      </c>
      <c r="O451" s="3">
        <v>246</v>
      </c>
      <c r="P451" s="3">
        <v>1205</v>
      </c>
      <c r="Q451" s="3">
        <v>1830</v>
      </c>
      <c r="R451" s="3">
        <v>350</v>
      </c>
      <c r="S451" s="3">
        <v>2180</v>
      </c>
      <c r="T451" s="3">
        <v>2641</v>
      </c>
      <c r="U451" s="3">
        <v>566</v>
      </c>
      <c r="V451" s="3">
        <v>3207</v>
      </c>
      <c r="W451" s="3">
        <v>230</v>
      </c>
      <c r="X451" s="3">
        <v>38</v>
      </c>
      <c r="Y451" s="3">
        <v>268</v>
      </c>
      <c r="Z451" s="3">
        <v>99</v>
      </c>
      <c r="AA451" s="39" t="s">
        <v>289</v>
      </c>
      <c r="AF451" s="5" t="s">
        <v>288</v>
      </c>
      <c r="AG451" s="5">
        <v>2012</v>
      </c>
      <c r="AH451" s="5">
        <v>5</v>
      </c>
      <c r="AI451" s="5" t="s">
        <v>276</v>
      </c>
      <c r="AJ451" s="2">
        <v>0</v>
      </c>
      <c r="AL451" s="48" t="str">
        <f t="shared" si="59"/>
        <v>-</v>
      </c>
    </row>
    <row r="452" spans="1:41" x14ac:dyDescent="0.2">
      <c r="A452" s="8" t="str">
        <f t="shared" si="58"/>
        <v>2014395 (West Dunbartonshire)</v>
      </c>
      <c r="B452" s="9">
        <f t="shared" si="62"/>
        <v>2014</v>
      </c>
      <c r="C452" s="25" t="str">
        <f t="shared" si="61"/>
        <v>395 (West Dunbartonshire)</v>
      </c>
      <c r="D452" s="77">
        <v>0</v>
      </c>
      <c r="H452" s="3">
        <v>744</v>
      </c>
      <c r="I452" s="3">
        <v>268</v>
      </c>
      <c r="J452" s="3">
        <v>1012</v>
      </c>
      <c r="K452" s="3">
        <v>0</v>
      </c>
      <c r="L452" s="3">
        <v>0</v>
      </c>
      <c r="M452" s="3">
        <v>0</v>
      </c>
      <c r="N452" s="3">
        <v>968</v>
      </c>
      <c r="O452" s="3">
        <v>391</v>
      </c>
      <c r="P452" s="3">
        <v>1359</v>
      </c>
      <c r="Q452" s="3">
        <v>1040</v>
      </c>
      <c r="R452" s="3">
        <v>242</v>
      </c>
      <c r="S452" s="3">
        <v>1282</v>
      </c>
      <c r="T452" s="3">
        <v>3197</v>
      </c>
      <c r="U452" s="3">
        <v>1279</v>
      </c>
      <c r="V452" s="3">
        <v>4476</v>
      </c>
      <c r="W452" s="3">
        <v>138</v>
      </c>
      <c r="X452" s="3">
        <v>84</v>
      </c>
      <c r="Y452" s="3">
        <v>222</v>
      </c>
      <c r="Z452" s="3">
        <v>99</v>
      </c>
      <c r="AA452" s="39" t="s">
        <v>289</v>
      </c>
      <c r="AF452" s="5" t="s">
        <v>280</v>
      </c>
      <c r="AG452" s="5">
        <v>2013</v>
      </c>
      <c r="AH452" s="5">
        <v>3</v>
      </c>
      <c r="AI452" s="5" t="s">
        <v>276</v>
      </c>
      <c r="AJ452" s="2">
        <v>0</v>
      </c>
      <c r="AL452" s="48" t="str">
        <f t="shared" si="59"/>
        <v>-</v>
      </c>
    </row>
    <row r="453" spans="1:41" s="97" customFormat="1" x14ac:dyDescent="0.2">
      <c r="A453" s="113" t="str">
        <f t="shared" si="58"/>
        <v>2014400 (West Lothian)</v>
      </c>
      <c r="B453" s="94">
        <f t="shared" si="62"/>
        <v>2014</v>
      </c>
      <c r="C453" s="95" t="str">
        <f t="shared" si="61"/>
        <v>400 (West Lothian)</v>
      </c>
      <c r="D453" s="114">
        <v>1</v>
      </c>
      <c r="H453" s="97">
        <v>882</v>
      </c>
      <c r="I453" s="97">
        <v>311</v>
      </c>
      <c r="J453" s="97">
        <v>1193</v>
      </c>
      <c r="K453" s="97">
        <v>192</v>
      </c>
      <c r="L453" s="97">
        <v>21</v>
      </c>
      <c r="M453" s="97">
        <v>213</v>
      </c>
      <c r="N453" s="97">
        <v>3165</v>
      </c>
      <c r="O453" s="97">
        <v>609</v>
      </c>
      <c r="P453" s="97">
        <v>3774</v>
      </c>
      <c r="Q453" s="97">
        <v>2567</v>
      </c>
      <c r="R453" s="97">
        <v>474</v>
      </c>
      <c r="S453" s="97">
        <v>3041</v>
      </c>
      <c r="T453" s="97">
        <v>7404</v>
      </c>
      <c r="U453" s="97">
        <v>1500</v>
      </c>
      <c r="V453" s="97">
        <v>8904</v>
      </c>
      <c r="W453" s="97">
        <v>0</v>
      </c>
      <c r="X453" s="97">
        <v>0</v>
      </c>
      <c r="Y453" s="97">
        <v>0</v>
      </c>
      <c r="Z453" s="97">
        <v>99</v>
      </c>
      <c r="AA453" s="98" t="s">
        <v>289</v>
      </c>
      <c r="AB453" s="99"/>
      <c r="AE453" s="99"/>
      <c r="AF453" s="99" t="s">
        <v>283</v>
      </c>
      <c r="AG453" s="99">
        <v>2010</v>
      </c>
      <c r="AH453" s="99">
        <v>0</v>
      </c>
      <c r="AI453" s="99">
        <v>0</v>
      </c>
      <c r="AJ453" s="115" t="s">
        <v>303</v>
      </c>
      <c r="AK453" s="94"/>
      <c r="AL453" s="101" t="str">
        <f t="shared" si="59"/>
        <v>CHR operated</v>
      </c>
      <c r="AM453" s="102"/>
      <c r="AO453" s="102"/>
    </row>
    <row r="454" spans="1:41" x14ac:dyDescent="0.2">
      <c r="A454" s="8" t="s">
        <v>304</v>
      </c>
      <c r="B454" s="116">
        <v>2015</v>
      </c>
      <c r="C454" s="117" t="s">
        <v>56</v>
      </c>
      <c r="D454" s="77">
        <v>0</v>
      </c>
      <c r="H454" s="3">
        <v>578</v>
      </c>
      <c r="I454" s="3">
        <v>421</v>
      </c>
      <c r="J454" s="3">
        <v>999</v>
      </c>
      <c r="K454" s="3">
        <v>147</v>
      </c>
      <c r="L454" s="3">
        <v>0</v>
      </c>
      <c r="M454" s="3">
        <v>147</v>
      </c>
      <c r="N454" s="3">
        <v>2379</v>
      </c>
      <c r="O454" s="3">
        <v>837</v>
      </c>
      <c r="P454" s="3">
        <v>3216</v>
      </c>
      <c r="Q454" s="3">
        <v>638</v>
      </c>
      <c r="R454" s="3">
        <v>295</v>
      </c>
      <c r="S454" s="3">
        <v>933</v>
      </c>
      <c r="T454" s="3">
        <v>5395</v>
      </c>
      <c r="U454" s="3">
        <v>2291</v>
      </c>
      <c r="V454" s="3">
        <v>7686</v>
      </c>
      <c r="W454" s="3">
        <v>384</v>
      </c>
      <c r="X454" s="3">
        <v>371</v>
      </c>
      <c r="Y454" s="3">
        <v>755</v>
      </c>
      <c r="Z454" s="3">
        <v>99</v>
      </c>
      <c r="AA454" s="39" t="s">
        <v>289</v>
      </c>
      <c r="AF454" s="5" t="s">
        <v>274</v>
      </c>
      <c r="AG454" s="5">
        <v>0</v>
      </c>
      <c r="AH454" s="5" t="s">
        <v>281</v>
      </c>
      <c r="AI454" s="5" t="s">
        <v>281</v>
      </c>
      <c r="AJ454" s="62">
        <v>0</v>
      </c>
      <c r="AL454" s="9" t="s">
        <v>305</v>
      </c>
    </row>
    <row r="455" spans="1:41" x14ac:dyDescent="0.2">
      <c r="A455" s="8" t="s">
        <v>306</v>
      </c>
      <c r="B455" s="116">
        <v>2015</v>
      </c>
      <c r="C455" s="117" t="s">
        <v>57</v>
      </c>
      <c r="D455" s="77">
        <v>1</v>
      </c>
      <c r="H455" s="3">
        <v>338</v>
      </c>
      <c r="I455" s="3">
        <v>151</v>
      </c>
      <c r="J455" s="3">
        <v>489</v>
      </c>
      <c r="K455" s="3">
        <v>169</v>
      </c>
      <c r="L455" s="3">
        <v>14</v>
      </c>
      <c r="M455" s="3">
        <v>183</v>
      </c>
      <c r="N455" s="3">
        <v>5763</v>
      </c>
      <c r="O455" s="3">
        <v>675</v>
      </c>
      <c r="P455" s="3">
        <v>6438</v>
      </c>
      <c r="Q455" s="3">
        <v>3797</v>
      </c>
      <c r="R455" s="3">
        <v>500</v>
      </c>
      <c r="S455" s="3">
        <v>4297</v>
      </c>
      <c r="T455" s="3">
        <v>8807</v>
      </c>
      <c r="U455" s="3">
        <v>1177</v>
      </c>
      <c r="V455" s="3">
        <v>9984</v>
      </c>
      <c r="W455" s="3">
        <v>101</v>
      </c>
      <c r="X455" s="3">
        <v>32</v>
      </c>
      <c r="Y455" s="3">
        <v>133</v>
      </c>
      <c r="Z455" s="3">
        <v>99</v>
      </c>
      <c r="AA455" s="39" t="s">
        <v>289</v>
      </c>
      <c r="AF455" s="5" t="s">
        <v>280</v>
      </c>
      <c r="AG455" s="5">
        <v>2014</v>
      </c>
      <c r="AH455" s="5">
        <v>1</v>
      </c>
      <c r="AI455" s="5" t="s">
        <v>276</v>
      </c>
      <c r="AJ455" s="2" t="s">
        <v>307</v>
      </c>
      <c r="AL455" s="9" t="s">
        <v>308</v>
      </c>
    </row>
    <row r="456" spans="1:41" x14ac:dyDescent="0.2">
      <c r="A456" s="8" t="s">
        <v>309</v>
      </c>
      <c r="B456" s="116">
        <v>2015</v>
      </c>
      <c r="C456" s="117" t="s">
        <v>58</v>
      </c>
      <c r="D456" s="77">
        <v>1</v>
      </c>
      <c r="H456" s="3">
        <v>990</v>
      </c>
      <c r="I456" s="3">
        <v>0</v>
      </c>
      <c r="J456" s="3">
        <v>990</v>
      </c>
      <c r="K456" s="3">
        <v>0</v>
      </c>
      <c r="L456" s="3">
        <v>0</v>
      </c>
      <c r="M456" s="3">
        <v>0</v>
      </c>
      <c r="N456" s="3">
        <v>1771</v>
      </c>
      <c r="O456" s="3">
        <v>0</v>
      </c>
      <c r="P456" s="3">
        <v>1771</v>
      </c>
      <c r="Q456" s="3">
        <v>1705</v>
      </c>
      <c r="R456" s="3">
        <v>0</v>
      </c>
      <c r="S456" s="3">
        <v>1705</v>
      </c>
      <c r="T456" s="3">
        <v>3513</v>
      </c>
      <c r="U456" s="3">
        <v>0</v>
      </c>
      <c r="V456" s="3">
        <v>3513</v>
      </c>
      <c r="W456" s="3">
        <v>412</v>
      </c>
      <c r="X456" s="3">
        <v>0</v>
      </c>
      <c r="Y456" s="3">
        <v>412</v>
      </c>
      <c r="Z456" s="3">
        <v>99</v>
      </c>
      <c r="AA456" s="39" t="s">
        <v>289</v>
      </c>
      <c r="AF456" s="5" t="s">
        <v>275</v>
      </c>
      <c r="AG456" s="5">
        <v>2013</v>
      </c>
      <c r="AH456" s="5">
        <v>3</v>
      </c>
      <c r="AI456" s="5" t="s">
        <v>276</v>
      </c>
      <c r="AJ456" s="62">
        <v>0</v>
      </c>
      <c r="AL456" s="9" t="s">
        <v>308</v>
      </c>
    </row>
    <row r="457" spans="1:41" x14ac:dyDescent="0.2">
      <c r="A457" s="8" t="s">
        <v>310</v>
      </c>
      <c r="B457" s="116">
        <v>2015</v>
      </c>
      <c r="C457" s="117" t="s">
        <v>59</v>
      </c>
      <c r="D457" s="77">
        <v>0</v>
      </c>
      <c r="H457" s="3">
        <v>0</v>
      </c>
      <c r="I457" s="3">
        <v>0</v>
      </c>
      <c r="J457" s="3">
        <v>0</v>
      </c>
      <c r="K457" s="3">
        <v>0</v>
      </c>
      <c r="L457" s="3">
        <v>0</v>
      </c>
      <c r="M457" s="3">
        <v>0</v>
      </c>
      <c r="N457" s="3">
        <v>0</v>
      </c>
      <c r="O457" s="3">
        <v>0</v>
      </c>
      <c r="P457" s="3">
        <v>0</v>
      </c>
      <c r="Q457" s="3">
        <v>0</v>
      </c>
      <c r="R457" s="3">
        <v>0</v>
      </c>
      <c r="S457" s="3">
        <v>0</v>
      </c>
      <c r="T457" s="3">
        <v>0</v>
      </c>
      <c r="U457" s="3">
        <v>0</v>
      </c>
      <c r="V457" s="3">
        <v>0</v>
      </c>
      <c r="W457" s="3">
        <v>0</v>
      </c>
      <c r="X457" s="3">
        <v>0</v>
      </c>
      <c r="Y457" s="3">
        <v>0</v>
      </c>
      <c r="Z457" s="3">
        <v>99</v>
      </c>
      <c r="AA457" s="39" t="s">
        <v>289</v>
      </c>
      <c r="AF457" s="5">
        <v>0</v>
      </c>
      <c r="AG457" s="5">
        <v>0</v>
      </c>
      <c r="AH457" s="5">
        <v>0</v>
      </c>
      <c r="AI457" s="5">
        <v>0</v>
      </c>
      <c r="AJ457" s="62">
        <v>0</v>
      </c>
      <c r="AL457" s="9" t="s">
        <v>305</v>
      </c>
    </row>
    <row r="458" spans="1:41" x14ac:dyDescent="0.2">
      <c r="A458" s="8" t="s">
        <v>311</v>
      </c>
      <c r="B458" s="116">
        <v>2015</v>
      </c>
      <c r="C458" s="117" t="s">
        <v>60</v>
      </c>
      <c r="D458" s="77">
        <v>1</v>
      </c>
      <c r="H458" s="3">
        <v>403</v>
      </c>
      <c r="I458" s="3">
        <v>0</v>
      </c>
      <c r="J458" s="3">
        <v>403</v>
      </c>
      <c r="K458" s="3">
        <v>29</v>
      </c>
      <c r="L458" s="3">
        <v>0</v>
      </c>
      <c r="M458" s="3">
        <v>29</v>
      </c>
      <c r="N458" s="3">
        <v>1529</v>
      </c>
      <c r="O458" s="3">
        <v>0</v>
      </c>
      <c r="P458" s="3">
        <v>1529</v>
      </c>
      <c r="Q458" s="3">
        <v>750</v>
      </c>
      <c r="R458" s="3">
        <v>0</v>
      </c>
      <c r="S458" s="3">
        <v>750</v>
      </c>
      <c r="T458" s="3">
        <v>1974</v>
      </c>
      <c r="U458" s="3">
        <v>0</v>
      </c>
      <c r="V458" s="3">
        <v>1974</v>
      </c>
      <c r="W458" s="3">
        <v>0</v>
      </c>
      <c r="X458" s="3">
        <v>0</v>
      </c>
      <c r="Y458" s="3">
        <v>0</v>
      </c>
      <c r="Z458" s="3">
        <v>99</v>
      </c>
      <c r="AA458" s="39" t="s">
        <v>289</v>
      </c>
      <c r="AF458" s="5" t="s">
        <v>277</v>
      </c>
      <c r="AG458" s="5">
        <v>2013</v>
      </c>
      <c r="AH458" s="5">
        <v>3</v>
      </c>
      <c r="AI458" s="5" t="s">
        <v>276</v>
      </c>
      <c r="AJ458" s="62">
        <v>0</v>
      </c>
      <c r="AL458" s="9" t="s">
        <v>308</v>
      </c>
    </row>
    <row r="459" spans="1:41" x14ac:dyDescent="0.2">
      <c r="A459" s="8" t="s">
        <v>312</v>
      </c>
      <c r="B459" s="116">
        <v>2015</v>
      </c>
      <c r="C459" s="117" t="s">
        <v>61</v>
      </c>
      <c r="D459" s="77">
        <v>0</v>
      </c>
      <c r="H459" s="3">
        <v>0</v>
      </c>
      <c r="I459" s="3">
        <v>0</v>
      </c>
      <c r="J459" s="3">
        <v>0</v>
      </c>
      <c r="K459" s="3">
        <v>0</v>
      </c>
      <c r="L459" s="3">
        <v>0</v>
      </c>
      <c r="M459" s="3">
        <v>0</v>
      </c>
      <c r="N459" s="3">
        <v>0</v>
      </c>
      <c r="O459" s="3">
        <v>0</v>
      </c>
      <c r="P459" s="3">
        <v>0</v>
      </c>
      <c r="Q459" s="3">
        <v>0</v>
      </c>
      <c r="R459" s="3">
        <v>0</v>
      </c>
      <c r="S459" s="3">
        <v>0</v>
      </c>
      <c r="T459" s="3">
        <v>0</v>
      </c>
      <c r="U459" s="3">
        <v>0</v>
      </c>
      <c r="V459" s="3">
        <v>0</v>
      </c>
      <c r="W459" s="3">
        <v>0</v>
      </c>
      <c r="X459" s="3">
        <v>0</v>
      </c>
      <c r="Y459" s="3">
        <v>0</v>
      </c>
      <c r="Z459" s="3">
        <v>99</v>
      </c>
      <c r="AA459" s="39" t="s">
        <v>289</v>
      </c>
      <c r="AF459" s="5">
        <v>0</v>
      </c>
      <c r="AG459" s="5">
        <v>0</v>
      </c>
      <c r="AH459" s="5">
        <v>0</v>
      </c>
      <c r="AI459" s="5">
        <v>0</v>
      </c>
      <c r="AJ459" s="62">
        <v>0</v>
      </c>
      <c r="AL459" s="9" t="s">
        <v>305</v>
      </c>
    </row>
    <row r="460" spans="1:41" x14ac:dyDescent="0.2">
      <c r="A460" s="8" t="s">
        <v>313</v>
      </c>
      <c r="B460" s="116">
        <v>2015</v>
      </c>
      <c r="C460" s="117" t="s">
        <v>62</v>
      </c>
      <c r="D460" s="77">
        <v>1</v>
      </c>
      <c r="H460" s="3">
        <v>0</v>
      </c>
      <c r="I460" s="3">
        <v>0</v>
      </c>
      <c r="J460" s="3">
        <v>1203</v>
      </c>
      <c r="K460" s="3">
        <v>0</v>
      </c>
      <c r="L460" s="3">
        <v>0</v>
      </c>
      <c r="M460" s="3">
        <v>170</v>
      </c>
      <c r="N460" s="3">
        <v>0</v>
      </c>
      <c r="O460" s="3">
        <v>0</v>
      </c>
      <c r="P460" s="3">
        <v>3242</v>
      </c>
      <c r="Q460" s="3">
        <v>0</v>
      </c>
      <c r="R460" s="3">
        <v>0</v>
      </c>
      <c r="S460" s="3">
        <v>2739</v>
      </c>
      <c r="T460" s="3">
        <v>7158</v>
      </c>
      <c r="U460" s="3">
        <v>0</v>
      </c>
      <c r="V460" s="3">
        <v>7158</v>
      </c>
      <c r="W460" s="3">
        <v>0</v>
      </c>
      <c r="X460" s="3">
        <v>0</v>
      </c>
      <c r="Y460" s="3">
        <v>19</v>
      </c>
      <c r="Z460" s="3">
        <v>99</v>
      </c>
      <c r="AA460" s="39" t="s">
        <v>289</v>
      </c>
      <c r="AF460" s="5" t="s">
        <v>110</v>
      </c>
      <c r="AG460" s="5">
        <v>2014</v>
      </c>
      <c r="AH460" s="5">
        <v>3</v>
      </c>
      <c r="AI460" s="5" t="s">
        <v>276</v>
      </c>
      <c r="AJ460" s="62">
        <v>0</v>
      </c>
      <c r="AL460" s="9" t="s">
        <v>308</v>
      </c>
    </row>
    <row r="461" spans="1:41" x14ac:dyDescent="0.2">
      <c r="A461" s="8" t="s">
        <v>314</v>
      </c>
      <c r="B461" s="116">
        <v>2015</v>
      </c>
      <c r="C461" s="117" t="s">
        <v>63</v>
      </c>
      <c r="D461" s="77">
        <v>1</v>
      </c>
      <c r="H461" s="3">
        <v>1067</v>
      </c>
      <c r="I461" s="3">
        <v>379</v>
      </c>
      <c r="J461" s="3">
        <v>1446</v>
      </c>
      <c r="K461" s="3">
        <v>5</v>
      </c>
      <c r="L461" s="3">
        <v>0</v>
      </c>
      <c r="M461" s="3">
        <v>5</v>
      </c>
      <c r="N461" s="3">
        <v>2693</v>
      </c>
      <c r="O461" s="3">
        <v>826</v>
      </c>
      <c r="P461" s="3">
        <v>3519</v>
      </c>
      <c r="Q461" s="3">
        <v>1401</v>
      </c>
      <c r="R461" s="3">
        <v>438</v>
      </c>
      <c r="S461" s="3">
        <v>1839</v>
      </c>
      <c r="T461" s="3">
        <v>3252</v>
      </c>
      <c r="U461" s="3">
        <v>1126</v>
      </c>
      <c r="V461" s="3">
        <v>4378</v>
      </c>
      <c r="W461" s="3">
        <v>383</v>
      </c>
      <c r="X461" s="3">
        <v>112</v>
      </c>
      <c r="Y461" s="3">
        <v>495</v>
      </c>
      <c r="Z461" s="3">
        <v>99</v>
      </c>
      <c r="AA461" s="39" t="s">
        <v>289</v>
      </c>
      <c r="AF461" s="5" t="s">
        <v>287</v>
      </c>
      <c r="AG461" s="5">
        <v>2013</v>
      </c>
      <c r="AH461" s="5">
        <v>3</v>
      </c>
      <c r="AI461" s="5" t="s">
        <v>276</v>
      </c>
      <c r="AJ461" s="62">
        <v>0</v>
      </c>
      <c r="AL461" s="9" t="s">
        <v>308</v>
      </c>
    </row>
    <row r="462" spans="1:41" x14ac:dyDescent="0.2">
      <c r="A462" s="8" t="s">
        <v>315</v>
      </c>
      <c r="B462" s="116">
        <v>2015</v>
      </c>
      <c r="C462" s="117" t="s">
        <v>64</v>
      </c>
      <c r="D462" s="77">
        <v>1</v>
      </c>
      <c r="H462" s="3">
        <v>54</v>
      </c>
      <c r="I462" s="3">
        <v>59</v>
      </c>
      <c r="J462" s="3">
        <v>113</v>
      </c>
      <c r="K462" s="3">
        <v>77</v>
      </c>
      <c r="L462" s="3">
        <v>37</v>
      </c>
      <c r="M462" s="3">
        <v>114</v>
      </c>
      <c r="N462" s="3">
        <v>1072</v>
      </c>
      <c r="O462" s="3">
        <v>197</v>
      </c>
      <c r="P462" s="3">
        <v>1269</v>
      </c>
      <c r="Q462" s="3">
        <v>397</v>
      </c>
      <c r="R462" s="3">
        <v>170</v>
      </c>
      <c r="S462" s="3">
        <v>567</v>
      </c>
      <c r="T462" s="3">
        <v>3883</v>
      </c>
      <c r="U462" s="3">
        <v>575</v>
      </c>
      <c r="V462" s="3">
        <v>4458</v>
      </c>
      <c r="W462" s="3">
        <v>61</v>
      </c>
      <c r="X462" s="3">
        <v>26</v>
      </c>
      <c r="Y462" s="3">
        <v>87</v>
      </c>
      <c r="Z462" s="3">
        <v>99</v>
      </c>
      <c r="AA462" s="39" t="s">
        <v>289</v>
      </c>
      <c r="AF462" s="5" t="s">
        <v>277</v>
      </c>
      <c r="AG462" s="5">
        <v>2013</v>
      </c>
      <c r="AH462" s="5">
        <v>2</v>
      </c>
      <c r="AI462" s="5" t="s">
        <v>276</v>
      </c>
      <c r="AJ462" s="62" t="s">
        <v>316</v>
      </c>
      <c r="AL462" s="9" t="s">
        <v>308</v>
      </c>
    </row>
    <row r="463" spans="1:41" x14ac:dyDescent="0.2">
      <c r="A463" s="8" t="s">
        <v>317</v>
      </c>
      <c r="B463" s="116">
        <v>2015</v>
      </c>
      <c r="C463" s="117" t="s">
        <v>65</v>
      </c>
      <c r="D463" s="77">
        <v>0</v>
      </c>
      <c r="H463" s="3">
        <v>362</v>
      </c>
      <c r="I463" s="3">
        <v>182</v>
      </c>
      <c r="J463" s="3">
        <v>544</v>
      </c>
      <c r="K463" s="3">
        <v>53</v>
      </c>
      <c r="L463" s="3">
        <v>0</v>
      </c>
      <c r="M463" s="3">
        <v>53</v>
      </c>
      <c r="N463" s="3">
        <v>1110</v>
      </c>
      <c r="O463" s="3">
        <v>271</v>
      </c>
      <c r="P463" s="3">
        <v>1381</v>
      </c>
      <c r="Q463" s="3">
        <v>1011</v>
      </c>
      <c r="R463" s="3">
        <v>162</v>
      </c>
      <c r="S463" s="3">
        <v>1173</v>
      </c>
      <c r="T463" s="3">
        <v>3412</v>
      </c>
      <c r="U463" s="3">
        <v>681</v>
      </c>
      <c r="V463" s="3">
        <v>4093</v>
      </c>
      <c r="W463" s="3">
        <v>323</v>
      </c>
      <c r="X463" s="3">
        <v>75</v>
      </c>
      <c r="Y463" s="3">
        <v>398</v>
      </c>
      <c r="Z463" s="3">
        <v>99</v>
      </c>
      <c r="AA463" s="39" t="s">
        <v>289</v>
      </c>
      <c r="AF463" s="5" t="s">
        <v>282</v>
      </c>
      <c r="AG463" s="5">
        <v>2014</v>
      </c>
      <c r="AH463" s="5">
        <v>2</v>
      </c>
      <c r="AI463" s="5" t="s">
        <v>276</v>
      </c>
      <c r="AJ463" s="62">
        <v>0</v>
      </c>
      <c r="AL463" s="9" t="s">
        <v>305</v>
      </c>
    </row>
    <row r="464" spans="1:41" x14ac:dyDescent="0.2">
      <c r="A464" s="8" t="s">
        <v>318</v>
      </c>
      <c r="B464" s="116">
        <v>2015</v>
      </c>
      <c r="C464" s="117" t="s">
        <v>66</v>
      </c>
      <c r="D464" s="77">
        <v>1</v>
      </c>
      <c r="H464" s="3">
        <v>61</v>
      </c>
      <c r="I464" s="3">
        <v>27</v>
      </c>
      <c r="J464" s="3">
        <v>88</v>
      </c>
      <c r="K464" s="3">
        <v>6</v>
      </c>
      <c r="L464" s="3">
        <v>1</v>
      </c>
      <c r="M464" s="3">
        <v>7</v>
      </c>
      <c r="N464" s="3">
        <v>502</v>
      </c>
      <c r="O464" s="3">
        <v>9</v>
      </c>
      <c r="P464" s="3">
        <v>592</v>
      </c>
      <c r="Q464" s="3">
        <v>183</v>
      </c>
      <c r="R464" s="3">
        <v>21</v>
      </c>
      <c r="S464" s="3">
        <v>204</v>
      </c>
      <c r="T464" s="3">
        <v>2306</v>
      </c>
      <c r="U464" s="3">
        <v>338</v>
      </c>
      <c r="V464" s="3">
        <v>2644</v>
      </c>
      <c r="W464" s="3">
        <v>2</v>
      </c>
      <c r="X464" s="3">
        <v>0</v>
      </c>
      <c r="Y464" s="3">
        <v>2</v>
      </c>
      <c r="Z464" s="3">
        <v>99</v>
      </c>
      <c r="AA464" s="39" t="s">
        <v>289</v>
      </c>
      <c r="AF464" s="5" t="s">
        <v>287</v>
      </c>
      <c r="AG464" s="5">
        <v>2015</v>
      </c>
      <c r="AH464" s="5">
        <v>2</v>
      </c>
      <c r="AI464" s="5" t="s">
        <v>276</v>
      </c>
      <c r="AJ464" s="2" t="s">
        <v>319</v>
      </c>
      <c r="AL464" s="9" t="s">
        <v>308</v>
      </c>
    </row>
    <row r="465" spans="1:38" x14ac:dyDescent="0.2">
      <c r="A465" s="8" t="s">
        <v>320</v>
      </c>
      <c r="B465" s="116">
        <v>2015</v>
      </c>
      <c r="C465" s="117" t="s">
        <v>67</v>
      </c>
      <c r="D465" s="77">
        <v>1</v>
      </c>
      <c r="H465" s="3">
        <v>1652</v>
      </c>
      <c r="I465" s="3">
        <v>0</v>
      </c>
      <c r="J465" s="3">
        <v>1652</v>
      </c>
      <c r="K465" s="3">
        <v>35</v>
      </c>
      <c r="L465" s="3">
        <v>0</v>
      </c>
      <c r="M465" s="3">
        <v>35</v>
      </c>
      <c r="N465" s="3">
        <v>6956</v>
      </c>
      <c r="O465" s="3">
        <v>0</v>
      </c>
      <c r="P465" s="3">
        <v>6956</v>
      </c>
      <c r="Q465" s="3">
        <v>5400</v>
      </c>
      <c r="R465" s="3">
        <v>0</v>
      </c>
      <c r="S465" s="3">
        <v>5400</v>
      </c>
      <c r="T465" s="3">
        <v>27268</v>
      </c>
      <c r="U465" s="3">
        <v>0</v>
      </c>
      <c r="V465" s="3">
        <v>27268</v>
      </c>
      <c r="W465" s="3">
        <v>5</v>
      </c>
      <c r="X465" s="3">
        <v>0</v>
      </c>
      <c r="Y465" s="3">
        <v>5</v>
      </c>
      <c r="Z465" s="3">
        <v>99</v>
      </c>
      <c r="AA465" s="39" t="s">
        <v>289</v>
      </c>
      <c r="AF465" s="5" t="s">
        <v>282</v>
      </c>
      <c r="AG465" s="5">
        <v>2013</v>
      </c>
      <c r="AH465" s="5">
        <v>1</v>
      </c>
      <c r="AI465" s="5" t="s">
        <v>276</v>
      </c>
      <c r="AJ465" s="62" t="s">
        <v>321</v>
      </c>
      <c r="AL465" s="9" t="s">
        <v>308</v>
      </c>
    </row>
    <row r="466" spans="1:38" x14ac:dyDescent="0.2">
      <c r="A466" s="8" t="s">
        <v>351</v>
      </c>
      <c r="B466" s="116">
        <v>2015</v>
      </c>
      <c r="C466" s="117" t="s">
        <v>348</v>
      </c>
      <c r="D466" s="77">
        <v>0</v>
      </c>
      <c r="H466" s="3">
        <v>0</v>
      </c>
      <c r="I466" s="3">
        <v>0</v>
      </c>
      <c r="J466" s="3">
        <v>0</v>
      </c>
      <c r="K466" s="3">
        <v>0</v>
      </c>
      <c r="L466" s="3">
        <v>0</v>
      </c>
      <c r="M466" s="3">
        <v>0</v>
      </c>
      <c r="N466" s="3">
        <v>0</v>
      </c>
      <c r="O466" s="3">
        <v>0</v>
      </c>
      <c r="P466" s="3">
        <v>0</v>
      </c>
      <c r="Q466" s="3">
        <v>0</v>
      </c>
      <c r="R466" s="3">
        <v>0</v>
      </c>
      <c r="S466" s="3">
        <v>0</v>
      </c>
      <c r="T466" s="3">
        <v>0</v>
      </c>
      <c r="U466" s="3">
        <v>0</v>
      </c>
      <c r="V466" s="3">
        <v>0</v>
      </c>
      <c r="W466" s="3">
        <v>0</v>
      </c>
      <c r="X466" s="3">
        <v>0</v>
      </c>
      <c r="Y466" s="3">
        <v>0</v>
      </c>
      <c r="Z466" s="3">
        <v>99</v>
      </c>
      <c r="AA466" s="39" t="s">
        <v>289</v>
      </c>
      <c r="AF466" s="5">
        <v>0</v>
      </c>
      <c r="AG466" s="5">
        <v>0</v>
      </c>
      <c r="AH466" s="5">
        <v>0</v>
      </c>
      <c r="AI466" s="5">
        <v>0</v>
      </c>
      <c r="AJ466" s="62">
        <v>0</v>
      </c>
      <c r="AL466" s="9" t="s">
        <v>305</v>
      </c>
    </row>
    <row r="467" spans="1:38" x14ac:dyDescent="0.2">
      <c r="A467" s="8" t="s">
        <v>322</v>
      </c>
      <c r="B467" s="116">
        <v>2015</v>
      </c>
      <c r="C467" s="117" t="s">
        <v>68</v>
      </c>
      <c r="D467" s="77">
        <v>0</v>
      </c>
      <c r="H467" s="3">
        <v>651</v>
      </c>
      <c r="I467" s="3">
        <v>468</v>
      </c>
      <c r="J467" s="3">
        <v>1119</v>
      </c>
      <c r="K467" s="3">
        <v>33</v>
      </c>
      <c r="L467" s="3">
        <v>12</v>
      </c>
      <c r="M467" s="3">
        <v>45</v>
      </c>
      <c r="N467" s="3">
        <v>1860</v>
      </c>
      <c r="O467" s="3">
        <v>1010</v>
      </c>
      <c r="P467" s="3">
        <v>2870</v>
      </c>
      <c r="Q467" s="3">
        <v>299</v>
      </c>
      <c r="R467" s="3">
        <v>236</v>
      </c>
      <c r="S467" s="3">
        <v>535</v>
      </c>
      <c r="T467" s="3">
        <v>7758</v>
      </c>
      <c r="U467" s="3">
        <v>3102</v>
      </c>
      <c r="V467" s="3">
        <v>10860</v>
      </c>
      <c r="W467" s="3">
        <v>188</v>
      </c>
      <c r="X467" s="3">
        <v>116</v>
      </c>
      <c r="Y467" s="3">
        <v>304</v>
      </c>
      <c r="Z467" s="3">
        <v>99</v>
      </c>
      <c r="AA467" s="39" t="s">
        <v>289</v>
      </c>
      <c r="AF467" s="5" t="s">
        <v>287</v>
      </c>
      <c r="AG467" s="5">
        <v>2014</v>
      </c>
      <c r="AH467" s="5">
        <v>3</v>
      </c>
      <c r="AI467" s="5" t="s">
        <v>276</v>
      </c>
      <c r="AJ467" s="2" t="s">
        <v>323</v>
      </c>
      <c r="AL467" s="9" t="s">
        <v>305</v>
      </c>
    </row>
    <row r="468" spans="1:38" x14ac:dyDescent="0.2">
      <c r="A468" s="8" t="s">
        <v>324</v>
      </c>
      <c r="B468" s="116">
        <v>2015</v>
      </c>
      <c r="C468" s="117" t="s">
        <v>69</v>
      </c>
      <c r="D468" s="77">
        <v>1</v>
      </c>
      <c r="H468" s="3">
        <v>875</v>
      </c>
      <c r="I468" s="3">
        <v>541</v>
      </c>
      <c r="J468" s="3">
        <v>1416</v>
      </c>
      <c r="K468" s="3">
        <v>53</v>
      </c>
      <c r="L468" s="3">
        <v>12</v>
      </c>
      <c r="M468" s="3">
        <v>65</v>
      </c>
      <c r="N468" s="3">
        <v>5413</v>
      </c>
      <c r="O468" s="3">
        <v>1690</v>
      </c>
      <c r="P468" s="3">
        <v>7103</v>
      </c>
      <c r="Q468" s="3">
        <v>6008</v>
      </c>
      <c r="R468" s="3">
        <v>2163</v>
      </c>
      <c r="S468" s="3">
        <v>8171</v>
      </c>
      <c r="T468" s="3">
        <v>8358</v>
      </c>
      <c r="U468" s="3">
        <v>3478</v>
      </c>
      <c r="V468" s="3">
        <v>11836</v>
      </c>
      <c r="W468" s="3">
        <v>425</v>
      </c>
      <c r="X468" s="3">
        <v>282</v>
      </c>
      <c r="Y468" s="3">
        <v>707</v>
      </c>
      <c r="Z468" s="3">
        <v>99</v>
      </c>
      <c r="AA468" s="39" t="s">
        <v>289</v>
      </c>
      <c r="AF468" s="5" t="s">
        <v>277</v>
      </c>
      <c r="AG468" s="5">
        <v>2013</v>
      </c>
      <c r="AH468" s="5">
        <v>2</v>
      </c>
      <c r="AI468" s="5" t="s">
        <v>276</v>
      </c>
      <c r="AJ468" s="62">
        <v>0</v>
      </c>
      <c r="AL468" s="9" t="s">
        <v>308</v>
      </c>
    </row>
    <row r="469" spans="1:38" x14ac:dyDescent="0.2">
      <c r="A469" s="8" t="s">
        <v>325</v>
      </c>
      <c r="B469" s="116">
        <v>2015</v>
      </c>
      <c r="C469" s="117" t="s">
        <v>70</v>
      </c>
      <c r="D469" s="77">
        <v>0</v>
      </c>
      <c r="H469" s="3">
        <v>0</v>
      </c>
      <c r="I469" s="3">
        <v>0</v>
      </c>
      <c r="J469" s="3">
        <v>0</v>
      </c>
      <c r="K469" s="3">
        <v>0</v>
      </c>
      <c r="L469" s="3">
        <v>0</v>
      </c>
      <c r="M469" s="3">
        <v>0</v>
      </c>
      <c r="N469" s="3">
        <v>0</v>
      </c>
      <c r="O469" s="3">
        <v>0</v>
      </c>
      <c r="P469" s="3">
        <v>0</v>
      </c>
      <c r="Q469" s="3">
        <v>0</v>
      </c>
      <c r="R469" s="3">
        <v>0</v>
      </c>
      <c r="S469" s="3">
        <v>0</v>
      </c>
      <c r="T469" s="3">
        <v>0</v>
      </c>
      <c r="U469" s="3">
        <v>0</v>
      </c>
      <c r="V469" s="3">
        <v>0</v>
      </c>
      <c r="W469" s="3">
        <v>0</v>
      </c>
      <c r="X469" s="3">
        <v>0</v>
      </c>
      <c r="Y469" s="3">
        <v>0</v>
      </c>
      <c r="Z469" s="3">
        <v>99</v>
      </c>
      <c r="AA469" s="39" t="s">
        <v>289</v>
      </c>
      <c r="AF469" s="5">
        <v>0</v>
      </c>
      <c r="AG469" s="5">
        <v>0</v>
      </c>
      <c r="AH469" s="5">
        <v>0</v>
      </c>
      <c r="AI469" s="5">
        <v>0</v>
      </c>
      <c r="AJ469" s="62">
        <v>0</v>
      </c>
      <c r="AL469" s="9" t="s">
        <v>305</v>
      </c>
    </row>
    <row r="470" spans="1:38" x14ac:dyDescent="0.2">
      <c r="A470" s="8" t="s">
        <v>326</v>
      </c>
      <c r="B470" s="116">
        <v>2015</v>
      </c>
      <c r="C470" s="117" t="s">
        <v>27</v>
      </c>
      <c r="D470" s="77">
        <v>1</v>
      </c>
      <c r="H470" s="3">
        <v>492</v>
      </c>
      <c r="I470" s="3">
        <v>313</v>
      </c>
      <c r="J470" s="3">
        <v>1233</v>
      </c>
      <c r="K470" s="3">
        <v>7</v>
      </c>
      <c r="L470" s="3">
        <v>4</v>
      </c>
      <c r="M470" s="3">
        <v>11</v>
      </c>
      <c r="N470" s="3">
        <v>2964</v>
      </c>
      <c r="O470" s="3">
        <v>862</v>
      </c>
      <c r="P470" s="3">
        <v>3826</v>
      </c>
      <c r="Q470" s="3">
        <v>1879</v>
      </c>
      <c r="R470" s="3">
        <v>448</v>
      </c>
      <c r="S470" s="3">
        <v>2327</v>
      </c>
      <c r="T470" s="3">
        <v>5589</v>
      </c>
      <c r="U470" s="3">
        <v>2049</v>
      </c>
      <c r="V470" s="3">
        <v>7638</v>
      </c>
      <c r="W470" s="3">
        <v>148</v>
      </c>
      <c r="X470" s="3">
        <v>52</v>
      </c>
      <c r="Y470" s="3">
        <v>200</v>
      </c>
      <c r="Z470" s="3">
        <v>99</v>
      </c>
      <c r="AA470" s="39" t="s">
        <v>289</v>
      </c>
      <c r="AF470" s="5" t="s">
        <v>275</v>
      </c>
      <c r="AG470" s="5">
        <v>2013</v>
      </c>
      <c r="AH470" s="5">
        <v>3</v>
      </c>
      <c r="AI470" s="5" t="s">
        <v>276</v>
      </c>
      <c r="AJ470" s="62">
        <v>0</v>
      </c>
      <c r="AL470" s="9" t="s">
        <v>308</v>
      </c>
    </row>
    <row r="471" spans="1:38" x14ac:dyDescent="0.2">
      <c r="A471" s="8" t="s">
        <v>327</v>
      </c>
      <c r="B471" s="116">
        <v>2015</v>
      </c>
      <c r="C471" s="117" t="s">
        <v>28</v>
      </c>
      <c r="D471" s="77">
        <v>0</v>
      </c>
      <c r="H471" s="3">
        <v>0</v>
      </c>
      <c r="I471" s="3">
        <v>0</v>
      </c>
      <c r="J471" s="3">
        <v>0</v>
      </c>
      <c r="K471" s="3">
        <v>0</v>
      </c>
      <c r="L471" s="3">
        <v>0</v>
      </c>
      <c r="M471" s="3">
        <v>0</v>
      </c>
      <c r="N471" s="3">
        <v>0</v>
      </c>
      <c r="O471" s="3">
        <v>0</v>
      </c>
      <c r="P471" s="3">
        <v>0</v>
      </c>
      <c r="Q471" s="3">
        <v>0</v>
      </c>
      <c r="R471" s="3">
        <v>0</v>
      </c>
      <c r="S471" s="3">
        <v>0</v>
      </c>
      <c r="T471" s="3">
        <v>0</v>
      </c>
      <c r="U471" s="3">
        <v>0</v>
      </c>
      <c r="V471" s="3">
        <v>0</v>
      </c>
      <c r="W471" s="3">
        <v>0</v>
      </c>
      <c r="X471" s="3">
        <v>0</v>
      </c>
      <c r="Y471" s="3">
        <v>0</v>
      </c>
      <c r="Z471" s="3">
        <v>99</v>
      </c>
      <c r="AA471" s="39" t="s">
        <v>289</v>
      </c>
      <c r="AF471" s="5">
        <v>0</v>
      </c>
      <c r="AG471" s="5">
        <v>0</v>
      </c>
      <c r="AH471" s="5">
        <v>0</v>
      </c>
      <c r="AI471" s="5">
        <v>0</v>
      </c>
      <c r="AJ471" s="62">
        <v>0</v>
      </c>
      <c r="AL471" s="9" t="s">
        <v>305</v>
      </c>
    </row>
    <row r="472" spans="1:38" x14ac:dyDescent="0.2">
      <c r="A472" s="8" t="s">
        <v>328</v>
      </c>
      <c r="B472" s="116">
        <v>2015</v>
      </c>
      <c r="C472" s="117" t="s">
        <v>29</v>
      </c>
      <c r="D472" s="77">
        <v>1</v>
      </c>
      <c r="H472" s="3">
        <v>157</v>
      </c>
      <c r="I472" s="3">
        <v>0</v>
      </c>
      <c r="J472" s="3">
        <v>157</v>
      </c>
      <c r="K472" s="3">
        <v>71</v>
      </c>
      <c r="L472" s="3">
        <v>0</v>
      </c>
      <c r="M472" s="3">
        <v>71</v>
      </c>
      <c r="N472" s="3">
        <v>1008</v>
      </c>
      <c r="O472" s="3">
        <v>0</v>
      </c>
      <c r="P472" s="3">
        <v>1008</v>
      </c>
      <c r="Q472" s="3">
        <v>375</v>
      </c>
      <c r="R472" s="3">
        <v>0</v>
      </c>
      <c r="S472" s="3">
        <v>375</v>
      </c>
      <c r="T472" s="3">
        <v>3592</v>
      </c>
      <c r="U472" s="3">
        <v>0</v>
      </c>
      <c r="V472" s="3">
        <v>3592</v>
      </c>
      <c r="W472" s="3">
        <v>98</v>
      </c>
      <c r="X472" s="3">
        <v>0</v>
      </c>
      <c r="Y472" s="3">
        <v>98</v>
      </c>
      <c r="Z472" s="3">
        <v>99</v>
      </c>
      <c r="AA472" s="39" t="s">
        <v>289</v>
      </c>
      <c r="AF472" s="5" t="s">
        <v>282</v>
      </c>
      <c r="AG472" s="5">
        <v>2013</v>
      </c>
      <c r="AH472" s="5">
        <v>2</v>
      </c>
      <c r="AI472" s="5" t="s">
        <v>276</v>
      </c>
      <c r="AJ472" s="62">
        <v>0</v>
      </c>
      <c r="AL472" s="9" t="s">
        <v>308</v>
      </c>
    </row>
    <row r="473" spans="1:38" x14ac:dyDescent="0.2">
      <c r="A473" s="8" t="s">
        <v>329</v>
      </c>
      <c r="B473" s="116">
        <v>2015</v>
      </c>
      <c r="C473" s="117" t="s">
        <v>30</v>
      </c>
      <c r="D473" s="77">
        <v>1</v>
      </c>
      <c r="H473" s="3">
        <v>371</v>
      </c>
      <c r="I473" s="3">
        <v>94</v>
      </c>
      <c r="J473" s="3">
        <v>465</v>
      </c>
      <c r="K473" s="3">
        <v>117</v>
      </c>
      <c r="L473" s="3">
        <v>4</v>
      </c>
      <c r="M473" s="3">
        <v>121</v>
      </c>
      <c r="N473" s="3">
        <v>1823</v>
      </c>
      <c r="O473" s="3">
        <v>266</v>
      </c>
      <c r="P473" s="3">
        <v>2089</v>
      </c>
      <c r="Q473" s="3">
        <v>911</v>
      </c>
      <c r="R473" s="3">
        <v>99</v>
      </c>
      <c r="S473" s="3">
        <v>1010</v>
      </c>
      <c r="T473" s="3">
        <v>3195</v>
      </c>
      <c r="U473" s="3">
        <v>461</v>
      </c>
      <c r="V473" s="3">
        <v>3656</v>
      </c>
      <c r="W473" s="3">
        <v>118</v>
      </c>
      <c r="X473" s="3">
        <v>42</v>
      </c>
      <c r="Y473" s="3">
        <v>160</v>
      </c>
      <c r="Z473" s="3">
        <v>99</v>
      </c>
      <c r="AA473" s="39" t="s">
        <v>289</v>
      </c>
      <c r="AF473" s="5" t="s">
        <v>275</v>
      </c>
      <c r="AG473" s="5">
        <v>2014</v>
      </c>
      <c r="AH473" s="5">
        <v>3</v>
      </c>
      <c r="AI473" s="5" t="s">
        <v>276</v>
      </c>
      <c r="AJ473" s="62">
        <v>0</v>
      </c>
      <c r="AL473" s="9" t="s">
        <v>308</v>
      </c>
    </row>
    <row r="474" spans="1:38" x14ac:dyDescent="0.2">
      <c r="A474" s="8" t="s">
        <v>330</v>
      </c>
      <c r="B474" s="116">
        <v>2015</v>
      </c>
      <c r="C474" s="117" t="s">
        <v>31</v>
      </c>
      <c r="D474" s="77">
        <v>1</v>
      </c>
      <c r="H474" s="3">
        <v>0</v>
      </c>
      <c r="I474" s="3">
        <v>0</v>
      </c>
      <c r="J474" s="3">
        <v>1296</v>
      </c>
      <c r="K474" s="3">
        <v>0</v>
      </c>
      <c r="L474" s="3">
        <v>0</v>
      </c>
      <c r="M474" s="3">
        <v>21</v>
      </c>
      <c r="N474" s="3">
        <v>0</v>
      </c>
      <c r="O474" s="3">
        <v>0</v>
      </c>
      <c r="P474" s="3">
        <v>4357</v>
      </c>
      <c r="Q474" s="3">
        <v>0</v>
      </c>
      <c r="R474" s="3">
        <v>0</v>
      </c>
      <c r="S474" s="3">
        <v>2680</v>
      </c>
      <c r="T474" s="3">
        <v>5048</v>
      </c>
      <c r="U474" s="3">
        <v>0</v>
      </c>
      <c r="V474" s="3">
        <v>5048</v>
      </c>
      <c r="W474" s="3">
        <v>0</v>
      </c>
      <c r="X474" s="3">
        <v>0</v>
      </c>
      <c r="Y474" s="3">
        <v>152</v>
      </c>
      <c r="Z474" s="3">
        <v>99</v>
      </c>
      <c r="AA474" s="39" t="s">
        <v>289</v>
      </c>
      <c r="AF474" s="5">
        <v>0</v>
      </c>
      <c r="AG474" s="5">
        <v>0</v>
      </c>
      <c r="AH474" s="5">
        <v>3</v>
      </c>
      <c r="AI474" s="5" t="s">
        <v>276</v>
      </c>
      <c r="AJ474" s="2" t="s">
        <v>331</v>
      </c>
      <c r="AL474" s="9" t="s">
        <v>308</v>
      </c>
    </row>
    <row r="475" spans="1:38" x14ac:dyDescent="0.2">
      <c r="A475" s="8" t="s">
        <v>332</v>
      </c>
      <c r="B475" s="116">
        <v>2015</v>
      </c>
      <c r="C475" s="117" t="s">
        <v>32</v>
      </c>
      <c r="D475" s="77">
        <v>1</v>
      </c>
      <c r="H475" s="3">
        <v>0</v>
      </c>
      <c r="I475" s="3">
        <v>0</v>
      </c>
      <c r="J475" s="3">
        <v>2878</v>
      </c>
      <c r="K475" s="3">
        <v>0</v>
      </c>
      <c r="L475" s="3">
        <v>0</v>
      </c>
      <c r="M475" s="3">
        <v>0</v>
      </c>
      <c r="N475" s="3">
        <v>0</v>
      </c>
      <c r="O475" s="3">
        <v>0</v>
      </c>
      <c r="P475" s="3">
        <v>6756</v>
      </c>
      <c r="Q475" s="3">
        <v>0</v>
      </c>
      <c r="R475" s="3">
        <v>0</v>
      </c>
      <c r="S475" s="3">
        <v>5036</v>
      </c>
      <c r="T475" s="3">
        <v>13083</v>
      </c>
      <c r="U475" s="3">
        <v>0</v>
      </c>
      <c r="V475" s="3">
        <v>13083</v>
      </c>
      <c r="W475" s="3">
        <v>0</v>
      </c>
      <c r="X475" s="3">
        <v>0</v>
      </c>
      <c r="Y475" s="3">
        <v>843</v>
      </c>
      <c r="Z475" s="3">
        <v>99</v>
      </c>
      <c r="AA475" s="39" t="s">
        <v>289</v>
      </c>
      <c r="AF475" s="5" t="s">
        <v>288</v>
      </c>
      <c r="AG475" s="5">
        <v>2013</v>
      </c>
      <c r="AH475" s="5">
        <v>1</v>
      </c>
      <c r="AI475" s="5" t="s">
        <v>276</v>
      </c>
      <c r="AJ475" s="2" t="s">
        <v>300</v>
      </c>
      <c r="AL475" s="9" t="s">
        <v>308</v>
      </c>
    </row>
    <row r="476" spans="1:38" x14ac:dyDescent="0.2">
      <c r="A476" s="8" t="s">
        <v>333</v>
      </c>
      <c r="B476" s="116">
        <v>2015</v>
      </c>
      <c r="C476" s="117" t="s">
        <v>33</v>
      </c>
      <c r="D476" s="77">
        <v>1</v>
      </c>
      <c r="H476" s="3">
        <v>142</v>
      </c>
      <c r="I476" s="3">
        <v>0</v>
      </c>
      <c r="J476" s="3">
        <v>142</v>
      </c>
      <c r="K476" s="3">
        <v>19</v>
      </c>
      <c r="L476" s="3">
        <v>0</v>
      </c>
      <c r="M476" s="3">
        <v>19</v>
      </c>
      <c r="N476" s="3">
        <v>458</v>
      </c>
      <c r="O476" s="3">
        <v>0</v>
      </c>
      <c r="P476" s="3">
        <v>458</v>
      </c>
      <c r="Q476" s="3">
        <v>446</v>
      </c>
      <c r="R476" s="3">
        <v>0</v>
      </c>
      <c r="S476" s="3">
        <v>446</v>
      </c>
      <c r="T476" s="3">
        <v>561</v>
      </c>
      <c r="U476" s="3">
        <v>0</v>
      </c>
      <c r="V476" s="3">
        <v>561</v>
      </c>
      <c r="W476" s="3">
        <v>3</v>
      </c>
      <c r="X476" s="3">
        <v>0</v>
      </c>
      <c r="Y476" s="3">
        <v>3</v>
      </c>
      <c r="Z476" s="3">
        <v>99</v>
      </c>
      <c r="AA476" s="39" t="s">
        <v>289</v>
      </c>
      <c r="AF476" s="5" t="s">
        <v>284</v>
      </c>
      <c r="AG476" s="5">
        <v>2013</v>
      </c>
      <c r="AH476" s="5">
        <v>3</v>
      </c>
      <c r="AI476" s="5" t="s">
        <v>276</v>
      </c>
      <c r="AJ476" s="2" t="s">
        <v>334</v>
      </c>
      <c r="AL476" s="9" t="s">
        <v>308</v>
      </c>
    </row>
    <row r="477" spans="1:38" ht="20.399999999999999" x14ac:dyDescent="0.2">
      <c r="A477" s="8" t="s">
        <v>335</v>
      </c>
      <c r="B477" s="116">
        <v>2015</v>
      </c>
      <c r="C477" s="117" t="s">
        <v>34</v>
      </c>
      <c r="D477" s="77">
        <v>1</v>
      </c>
      <c r="H477" s="3">
        <v>162</v>
      </c>
      <c r="I477" s="3">
        <v>101</v>
      </c>
      <c r="J477" s="3">
        <v>263</v>
      </c>
      <c r="K477" s="3">
        <v>23</v>
      </c>
      <c r="L477" s="3">
        <v>0</v>
      </c>
      <c r="M477" s="3">
        <v>23</v>
      </c>
      <c r="N477" s="3">
        <v>1542</v>
      </c>
      <c r="O477" s="3">
        <v>0</v>
      </c>
      <c r="P477" s="3">
        <v>1542</v>
      </c>
      <c r="Q477" s="3">
        <v>1289</v>
      </c>
      <c r="R477" s="3">
        <v>0</v>
      </c>
      <c r="S477" s="3">
        <v>1289</v>
      </c>
      <c r="T477" s="3">
        <v>3786</v>
      </c>
      <c r="U477" s="3">
        <v>0</v>
      </c>
      <c r="V477" s="3">
        <v>3786</v>
      </c>
      <c r="W477" s="3">
        <v>64</v>
      </c>
      <c r="X477" s="3">
        <v>0</v>
      </c>
      <c r="Y477" s="3">
        <v>64</v>
      </c>
      <c r="Z477" s="3">
        <v>99</v>
      </c>
      <c r="AA477" s="39" t="s">
        <v>289</v>
      </c>
      <c r="AF477" s="5" t="s">
        <v>275</v>
      </c>
      <c r="AG477" s="5">
        <v>2010</v>
      </c>
      <c r="AH477" s="5">
        <v>0</v>
      </c>
      <c r="AI477" s="5">
        <v>0</v>
      </c>
      <c r="AJ477" s="62" t="s">
        <v>336</v>
      </c>
      <c r="AL477" s="9" t="s">
        <v>308</v>
      </c>
    </row>
    <row r="478" spans="1:38" x14ac:dyDescent="0.2">
      <c r="A478" s="8" t="s">
        <v>337</v>
      </c>
      <c r="B478" s="116">
        <v>2015</v>
      </c>
      <c r="C478" s="117" t="s">
        <v>35</v>
      </c>
      <c r="D478" s="77">
        <v>0</v>
      </c>
      <c r="H478" s="3">
        <v>698</v>
      </c>
      <c r="I478" s="3">
        <v>243</v>
      </c>
      <c r="J478" s="3">
        <v>941</v>
      </c>
      <c r="K478" s="3">
        <v>0</v>
      </c>
      <c r="L478" s="3">
        <v>0</v>
      </c>
      <c r="M478" s="3">
        <v>171</v>
      </c>
      <c r="N478" s="3">
        <v>0</v>
      </c>
      <c r="O478" s="3">
        <v>0</v>
      </c>
      <c r="P478" s="3">
        <v>3315</v>
      </c>
      <c r="Q478" s="3">
        <v>0</v>
      </c>
      <c r="R478" s="3">
        <v>0</v>
      </c>
      <c r="S478" s="3">
        <v>3607</v>
      </c>
      <c r="T478" s="3">
        <v>4616</v>
      </c>
      <c r="U478" s="3">
        <v>1623</v>
      </c>
      <c r="V478" s="3">
        <v>6239</v>
      </c>
      <c r="W478" s="3">
        <v>0</v>
      </c>
      <c r="X478" s="3">
        <v>0</v>
      </c>
      <c r="Y478" s="3">
        <v>169</v>
      </c>
      <c r="Z478" s="3">
        <v>99</v>
      </c>
      <c r="AA478" s="39" t="s">
        <v>289</v>
      </c>
      <c r="AF478" s="5" t="s">
        <v>287</v>
      </c>
      <c r="AG478" s="5">
        <v>2013</v>
      </c>
      <c r="AH478" s="5">
        <v>3</v>
      </c>
      <c r="AI478" s="5" t="s">
        <v>276</v>
      </c>
      <c r="AJ478" s="2" t="s">
        <v>338</v>
      </c>
      <c r="AL478" s="9" t="s">
        <v>305</v>
      </c>
    </row>
    <row r="479" spans="1:38" x14ac:dyDescent="0.2">
      <c r="A479" s="8" t="s">
        <v>339</v>
      </c>
      <c r="B479" s="116">
        <v>2015</v>
      </c>
      <c r="C479" s="117" t="s">
        <v>36</v>
      </c>
      <c r="D479" s="77">
        <v>0</v>
      </c>
      <c r="H479" s="3">
        <v>0</v>
      </c>
      <c r="I479" s="3">
        <v>0</v>
      </c>
      <c r="J479" s="3">
        <v>0</v>
      </c>
      <c r="K479" s="3">
        <v>0</v>
      </c>
      <c r="L479" s="3">
        <v>0</v>
      </c>
      <c r="M479" s="3">
        <v>0</v>
      </c>
      <c r="N479" s="3">
        <v>0</v>
      </c>
      <c r="O479" s="3">
        <v>0</v>
      </c>
      <c r="P479" s="3">
        <v>0</v>
      </c>
      <c r="Q479" s="3">
        <v>0</v>
      </c>
      <c r="R479" s="3">
        <v>0</v>
      </c>
      <c r="S479" s="3">
        <v>0</v>
      </c>
      <c r="T479" s="3">
        <v>0</v>
      </c>
      <c r="U479" s="3">
        <v>0</v>
      </c>
      <c r="V479" s="3">
        <v>0</v>
      </c>
      <c r="W479" s="3">
        <v>0</v>
      </c>
      <c r="X479" s="3">
        <v>0</v>
      </c>
      <c r="Y479" s="3">
        <v>0</v>
      </c>
      <c r="Z479" s="3">
        <v>99</v>
      </c>
      <c r="AA479" s="39" t="s">
        <v>289</v>
      </c>
      <c r="AF479" s="5">
        <v>0</v>
      </c>
      <c r="AG479" s="5">
        <v>0</v>
      </c>
      <c r="AH479" s="5">
        <v>0</v>
      </c>
      <c r="AI479" s="5">
        <v>0</v>
      </c>
      <c r="AJ479" s="62">
        <v>0</v>
      </c>
      <c r="AL479" s="9" t="s">
        <v>305</v>
      </c>
    </row>
    <row r="480" spans="1:38" x14ac:dyDescent="0.2">
      <c r="A480" s="8" t="s">
        <v>340</v>
      </c>
      <c r="B480" s="116">
        <v>2015</v>
      </c>
      <c r="C480" s="117" t="s">
        <v>37</v>
      </c>
      <c r="D480" s="77">
        <v>1</v>
      </c>
      <c r="H480" s="3">
        <v>147</v>
      </c>
      <c r="I480" s="3">
        <v>19</v>
      </c>
      <c r="J480" s="3">
        <v>166</v>
      </c>
      <c r="K480" s="3">
        <v>48</v>
      </c>
      <c r="L480" s="3">
        <v>3</v>
      </c>
      <c r="M480" s="3">
        <v>51</v>
      </c>
      <c r="N480" s="3">
        <v>563</v>
      </c>
      <c r="O480" s="3">
        <v>106</v>
      </c>
      <c r="P480" s="3">
        <v>669</v>
      </c>
      <c r="Q480" s="3">
        <v>357</v>
      </c>
      <c r="R480" s="3">
        <v>98</v>
      </c>
      <c r="S480" s="3">
        <v>455</v>
      </c>
      <c r="T480" s="3">
        <v>698</v>
      </c>
      <c r="U480" s="3">
        <v>189</v>
      </c>
      <c r="V480" s="3">
        <v>887</v>
      </c>
      <c r="W480" s="3">
        <v>128</v>
      </c>
      <c r="X480" s="3">
        <v>28</v>
      </c>
      <c r="Y480" s="3">
        <v>156</v>
      </c>
      <c r="Z480" s="3">
        <v>99</v>
      </c>
      <c r="AA480" s="39" t="s">
        <v>289</v>
      </c>
      <c r="AF480" s="5" t="s">
        <v>275</v>
      </c>
      <c r="AG480" s="5">
        <v>2015</v>
      </c>
      <c r="AH480" s="5">
        <v>1</v>
      </c>
      <c r="AI480" s="5" t="s">
        <v>276</v>
      </c>
      <c r="AJ480" s="62">
        <v>0</v>
      </c>
      <c r="AL480" s="9" t="s">
        <v>308</v>
      </c>
    </row>
    <row r="481" spans="1:41" x14ac:dyDescent="0.2">
      <c r="A481" s="8" t="s">
        <v>341</v>
      </c>
      <c r="B481" s="116">
        <v>2015</v>
      </c>
      <c r="C481" s="117" t="s">
        <v>38</v>
      </c>
      <c r="D481" s="77">
        <v>0</v>
      </c>
      <c r="H481" s="3">
        <v>321</v>
      </c>
      <c r="I481" s="3">
        <v>163</v>
      </c>
      <c r="J481" s="3">
        <v>484</v>
      </c>
      <c r="K481" s="3">
        <v>0</v>
      </c>
      <c r="L481" s="3">
        <v>0</v>
      </c>
      <c r="M481" s="3">
        <v>0</v>
      </c>
      <c r="N481" s="3">
        <v>1614</v>
      </c>
      <c r="O481" s="3">
        <v>368</v>
      </c>
      <c r="P481" s="3">
        <v>1982</v>
      </c>
      <c r="Q481" s="3">
        <v>1287</v>
      </c>
      <c r="R481" s="3">
        <v>231</v>
      </c>
      <c r="S481" s="3">
        <v>1518</v>
      </c>
      <c r="T481" s="3">
        <v>3222</v>
      </c>
      <c r="U481" s="3">
        <v>798</v>
      </c>
      <c r="V481" s="3">
        <v>4020</v>
      </c>
      <c r="W481" s="3">
        <v>235</v>
      </c>
      <c r="X481" s="3">
        <v>51</v>
      </c>
      <c r="Y481" s="3">
        <v>286</v>
      </c>
      <c r="Z481" s="3">
        <v>99</v>
      </c>
      <c r="AA481" s="39" t="s">
        <v>289</v>
      </c>
      <c r="AF481" s="5" t="s">
        <v>274</v>
      </c>
      <c r="AG481" s="5">
        <v>2015</v>
      </c>
      <c r="AH481" s="5" t="s">
        <v>281</v>
      </c>
      <c r="AI481" s="5">
        <v>0</v>
      </c>
      <c r="AJ481" s="62">
        <v>0</v>
      </c>
      <c r="AL481" s="9" t="s">
        <v>305</v>
      </c>
    </row>
    <row r="482" spans="1:41" x14ac:dyDescent="0.2">
      <c r="A482" s="8" t="s">
        <v>342</v>
      </c>
      <c r="B482" s="116">
        <v>2015</v>
      </c>
      <c r="C482" s="117" t="s">
        <v>39</v>
      </c>
      <c r="D482" s="77">
        <v>1</v>
      </c>
      <c r="H482" s="3">
        <v>1567</v>
      </c>
      <c r="I482" s="3">
        <v>417</v>
      </c>
      <c r="J482" s="3">
        <v>1984</v>
      </c>
      <c r="K482" s="3">
        <v>36</v>
      </c>
      <c r="L482" s="3">
        <v>8</v>
      </c>
      <c r="M482" s="3">
        <v>44</v>
      </c>
      <c r="N482" s="3">
        <v>4230</v>
      </c>
      <c r="O482" s="3">
        <v>1189</v>
      </c>
      <c r="P482" s="3">
        <v>5419</v>
      </c>
      <c r="Q482" s="3">
        <v>1565</v>
      </c>
      <c r="R482" s="3">
        <v>492</v>
      </c>
      <c r="S482" s="3">
        <v>2057</v>
      </c>
      <c r="T482" s="3">
        <v>13240</v>
      </c>
      <c r="U482" s="3">
        <v>3158</v>
      </c>
      <c r="V482" s="3">
        <v>16398</v>
      </c>
      <c r="W482" s="3">
        <v>76</v>
      </c>
      <c r="X482" s="3">
        <v>93</v>
      </c>
      <c r="Y482" s="3">
        <v>169</v>
      </c>
      <c r="Z482" s="3">
        <v>99</v>
      </c>
      <c r="AA482" s="39" t="s">
        <v>289</v>
      </c>
      <c r="AF482" s="5" t="s">
        <v>284</v>
      </c>
      <c r="AG482" s="5">
        <v>2014</v>
      </c>
      <c r="AH482" s="5">
        <v>5</v>
      </c>
      <c r="AI482" s="5" t="s">
        <v>276</v>
      </c>
      <c r="AJ482" s="2" t="s">
        <v>343</v>
      </c>
      <c r="AL482" s="9" t="s">
        <v>308</v>
      </c>
    </row>
    <row r="483" spans="1:41" x14ac:dyDescent="0.2">
      <c r="A483" s="8" t="s">
        <v>344</v>
      </c>
      <c r="B483" s="116">
        <v>2015</v>
      </c>
      <c r="C483" s="117" t="s">
        <v>40</v>
      </c>
      <c r="D483" s="77">
        <v>0</v>
      </c>
      <c r="H483" s="3">
        <v>188</v>
      </c>
      <c r="I483" s="3">
        <v>88</v>
      </c>
      <c r="J483" s="3">
        <v>276</v>
      </c>
      <c r="K483" s="3">
        <v>20</v>
      </c>
      <c r="L483" s="3">
        <v>20</v>
      </c>
      <c r="M483" s="3">
        <v>40</v>
      </c>
      <c r="N483" s="3">
        <v>187</v>
      </c>
      <c r="O483" s="3">
        <v>884</v>
      </c>
      <c r="P483" s="3">
        <v>1071</v>
      </c>
      <c r="Q483" s="3">
        <v>504</v>
      </c>
      <c r="R483" s="3">
        <v>82</v>
      </c>
      <c r="S483" s="3">
        <v>586</v>
      </c>
      <c r="T483" s="3">
        <v>2518</v>
      </c>
      <c r="U483" s="3">
        <v>555</v>
      </c>
      <c r="V483" s="3">
        <v>3073</v>
      </c>
      <c r="W483" s="3">
        <v>278</v>
      </c>
      <c r="X483" s="3">
        <v>51</v>
      </c>
      <c r="Y483" s="3">
        <v>329</v>
      </c>
      <c r="Z483" s="3">
        <v>99</v>
      </c>
      <c r="AA483" s="39" t="s">
        <v>289</v>
      </c>
      <c r="AF483" s="5" t="s">
        <v>288</v>
      </c>
      <c r="AG483" s="5">
        <v>2012</v>
      </c>
      <c r="AH483" s="5">
        <v>5</v>
      </c>
      <c r="AI483" s="5" t="s">
        <v>276</v>
      </c>
      <c r="AJ483" s="62">
        <v>0</v>
      </c>
      <c r="AL483" s="9" t="s">
        <v>305</v>
      </c>
    </row>
    <row r="484" spans="1:41" x14ac:dyDescent="0.2">
      <c r="A484" s="8" t="s">
        <v>345</v>
      </c>
      <c r="B484" s="116">
        <v>2015</v>
      </c>
      <c r="C484" s="117" t="s">
        <v>41</v>
      </c>
      <c r="D484" s="77">
        <v>0</v>
      </c>
      <c r="H484" s="3">
        <v>851</v>
      </c>
      <c r="I484" s="3">
        <v>184</v>
      </c>
      <c r="J484" s="3">
        <v>1035</v>
      </c>
      <c r="K484" s="3">
        <v>27</v>
      </c>
      <c r="L484" s="3">
        <v>18</v>
      </c>
      <c r="M484" s="3">
        <v>45</v>
      </c>
      <c r="N484" s="3">
        <v>1316</v>
      </c>
      <c r="O484" s="3">
        <v>496</v>
      </c>
      <c r="P484" s="3">
        <v>1812</v>
      </c>
      <c r="Q484" s="3">
        <v>1069</v>
      </c>
      <c r="R484" s="3">
        <v>209</v>
      </c>
      <c r="S484" s="3">
        <v>1278</v>
      </c>
      <c r="T484" s="3">
        <v>2690</v>
      </c>
      <c r="U484" s="3">
        <v>1253</v>
      </c>
      <c r="V484" s="3">
        <v>3943</v>
      </c>
      <c r="W484" s="3">
        <v>153</v>
      </c>
      <c r="X484" s="3">
        <v>110</v>
      </c>
      <c r="Y484" s="3">
        <v>263</v>
      </c>
      <c r="Z484" s="3">
        <v>99</v>
      </c>
      <c r="AA484" s="39" t="s">
        <v>289</v>
      </c>
      <c r="AF484" s="5" t="s">
        <v>280</v>
      </c>
      <c r="AG484" s="5">
        <v>2013</v>
      </c>
      <c r="AH484" s="5">
        <v>3</v>
      </c>
      <c r="AI484" s="5">
        <v>0</v>
      </c>
      <c r="AJ484" s="62">
        <v>0</v>
      </c>
      <c r="AL484" s="9" t="s">
        <v>305</v>
      </c>
    </row>
    <row r="485" spans="1:41" x14ac:dyDescent="0.2">
      <c r="A485" s="8" t="s">
        <v>346</v>
      </c>
      <c r="B485" s="116">
        <v>2015</v>
      </c>
      <c r="C485" s="117" t="s">
        <v>42</v>
      </c>
      <c r="D485" s="77">
        <v>1</v>
      </c>
      <c r="H485" s="3">
        <v>707</v>
      </c>
      <c r="I485" s="3">
        <v>186</v>
      </c>
      <c r="J485" s="3">
        <v>893</v>
      </c>
      <c r="K485" s="3">
        <v>240</v>
      </c>
      <c r="L485" s="3">
        <v>5</v>
      </c>
      <c r="M485" s="3">
        <v>245</v>
      </c>
      <c r="N485" s="3">
        <v>2799</v>
      </c>
      <c r="O485" s="3">
        <v>504</v>
      </c>
      <c r="P485" s="3">
        <v>3303</v>
      </c>
      <c r="Q485" s="3">
        <v>3110</v>
      </c>
      <c r="R485" s="3">
        <v>499</v>
      </c>
      <c r="S485" s="3">
        <v>3609</v>
      </c>
      <c r="T485" s="3">
        <v>6253</v>
      </c>
      <c r="U485" s="3">
        <v>1304</v>
      </c>
      <c r="V485" s="3">
        <v>7557</v>
      </c>
      <c r="W485" s="3">
        <v>0</v>
      </c>
      <c r="X485" s="3">
        <v>0</v>
      </c>
      <c r="Y485" s="3">
        <v>0</v>
      </c>
      <c r="Z485" s="3">
        <v>99</v>
      </c>
      <c r="AA485" s="39" t="s">
        <v>289</v>
      </c>
      <c r="AF485" s="5" t="s">
        <v>283</v>
      </c>
      <c r="AG485" s="5">
        <v>2010</v>
      </c>
      <c r="AH485" s="5">
        <v>0</v>
      </c>
      <c r="AI485" s="5">
        <v>0</v>
      </c>
      <c r="AJ485" s="2" t="s">
        <v>347</v>
      </c>
      <c r="AL485" s="9" t="s">
        <v>308</v>
      </c>
    </row>
    <row r="486" spans="1:41" s="107" customFormat="1" x14ac:dyDescent="0.2">
      <c r="A486" s="103" t="str">
        <f>B486&amp;C486</f>
        <v>2016100 (Aberdeen City)</v>
      </c>
      <c r="B486" s="118">
        <v>2016</v>
      </c>
      <c r="C486" s="119" t="s">
        <v>56</v>
      </c>
      <c r="D486" s="107">
        <v>0</v>
      </c>
      <c r="H486" s="107">
        <v>690</v>
      </c>
      <c r="I486" s="107">
        <v>470</v>
      </c>
      <c r="J486" s="107">
        <v>1160</v>
      </c>
      <c r="K486" s="107">
        <v>247</v>
      </c>
      <c r="L486" s="107">
        <v>0</v>
      </c>
      <c r="M486" s="107">
        <v>247</v>
      </c>
      <c r="N486" s="107">
        <v>2620</v>
      </c>
      <c r="O486" s="107">
        <v>916</v>
      </c>
      <c r="P486" s="107">
        <v>3536</v>
      </c>
      <c r="Q486" s="107">
        <v>1893</v>
      </c>
      <c r="R486" s="107">
        <v>356</v>
      </c>
      <c r="S486" s="107">
        <v>2249</v>
      </c>
      <c r="T486" s="107">
        <v>4591</v>
      </c>
      <c r="U486" s="107">
        <v>2249</v>
      </c>
      <c r="V486" s="107">
        <v>6840</v>
      </c>
      <c r="W486" s="107">
        <v>427</v>
      </c>
      <c r="X486" s="107">
        <v>336</v>
      </c>
      <c r="Y486" s="107">
        <v>763</v>
      </c>
      <c r="Z486" s="107" t="s">
        <v>274</v>
      </c>
      <c r="AA486" s="108">
        <v>0</v>
      </c>
      <c r="AB486" s="109" t="s">
        <v>281</v>
      </c>
      <c r="AC486" s="107" t="s">
        <v>281</v>
      </c>
      <c r="AE486" s="109"/>
      <c r="AF486" s="109"/>
      <c r="AG486" s="109"/>
      <c r="AH486" s="109"/>
      <c r="AI486" s="109"/>
      <c r="AJ486" s="120"/>
      <c r="AK486" s="104"/>
      <c r="AL486" s="104" t="str">
        <f>IF(D486=1,"CHR operated",IF(D486="","RSL only","-"))</f>
        <v>-</v>
      </c>
      <c r="AM486" s="112"/>
      <c r="AO486" s="112"/>
    </row>
    <row r="487" spans="1:41" x14ac:dyDescent="0.2">
      <c r="A487" s="8" t="str">
        <f t="shared" ref="A487:A517" si="63">B487&amp;C487</f>
        <v>2016110 (Aberdeenshire)</v>
      </c>
      <c r="B487" s="116">
        <v>2016</v>
      </c>
      <c r="C487" s="117" t="s">
        <v>57</v>
      </c>
      <c r="D487" s="3">
        <v>1</v>
      </c>
      <c r="H487" s="3">
        <v>339</v>
      </c>
      <c r="I487" s="3">
        <v>164</v>
      </c>
      <c r="J487" s="3">
        <v>503</v>
      </c>
      <c r="K487" s="3">
        <v>202</v>
      </c>
      <c r="L487" s="3">
        <v>21</v>
      </c>
      <c r="M487" s="3">
        <v>223</v>
      </c>
      <c r="N487" s="3">
        <v>3345</v>
      </c>
      <c r="O487" s="3">
        <v>536</v>
      </c>
      <c r="P487" s="3">
        <v>3881</v>
      </c>
      <c r="Q487" s="3">
        <v>2316</v>
      </c>
      <c r="R487" s="3">
        <v>351</v>
      </c>
      <c r="S487" s="3">
        <v>2667</v>
      </c>
      <c r="T487" s="3">
        <v>7429</v>
      </c>
      <c r="U487" s="3">
        <v>1144</v>
      </c>
      <c r="V487" s="3">
        <v>8573</v>
      </c>
      <c r="W487" s="3">
        <v>115</v>
      </c>
      <c r="X487" s="3">
        <v>40</v>
      </c>
      <c r="Y487" s="3">
        <v>155</v>
      </c>
      <c r="Z487" s="3" t="s">
        <v>280</v>
      </c>
      <c r="AA487" s="39">
        <v>2015</v>
      </c>
      <c r="AB487" s="5">
        <v>1</v>
      </c>
      <c r="AC487" s="3" t="s">
        <v>276</v>
      </c>
      <c r="AL487" s="9" t="str">
        <f t="shared" ref="AL487:AL517" si="64">IF(D487=1,"CHR operated",IF(D487="","RSL only","-"))</f>
        <v>CHR operated</v>
      </c>
    </row>
    <row r="488" spans="1:41" x14ac:dyDescent="0.2">
      <c r="A488" s="8" t="str">
        <f t="shared" si="63"/>
        <v>2016120 (Angus)</v>
      </c>
      <c r="B488" s="116">
        <v>2016</v>
      </c>
      <c r="C488" s="117" t="s">
        <v>58</v>
      </c>
      <c r="D488" s="3">
        <v>1</v>
      </c>
      <c r="H488" s="3">
        <v>808</v>
      </c>
      <c r="I488" s="3">
        <v>0</v>
      </c>
      <c r="J488" s="3">
        <v>808</v>
      </c>
      <c r="K488" s="3">
        <v>0</v>
      </c>
      <c r="L488" s="3">
        <v>0</v>
      </c>
      <c r="M488" s="3">
        <v>0</v>
      </c>
      <c r="N488" s="3">
        <v>1831</v>
      </c>
      <c r="O488" s="3">
        <v>0</v>
      </c>
      <c r="P488" s="3">
        <v>1831</v>
      </c>
      <c r="Q488" s="3">
        <v>1197</v>
      </c>
      <c r="R488" s="3">
        <v>0</v>
      </c>
      <c r="S488" s="3">
        <v>1197</v>
      </c>
      <c r="T488" s="3">
        <v>2856</v>
      </c>
      <c r="U488" s="3">
        <v>0</v>
      </c>
      <c r="V488" s="3">
        <v>2856</v>
      </c>
      <c r="W488" s="3">
        <v>445</v>
      </c>
      <c r="X488" s="3">
        <v>0</v>
      </c>
      <c r="Y488" s="3">
        <v>445</v>
      </c>
      <c r="Z488" s="3" t="s">
        <v>275</v>
      </c>
      <c r="AA488" s="39">
        <v>2014</v>
      </c>
      <c r="AB488" s="5">
        <v>3</v>
      </c>
      <c r="AC488" s="3" t="s">
        <v>276</v>
      </c>
      <c r="AL488" s="9" t="str">
        <f t="shared" si="64"/>
        <v>CHR operated</v>
      </c>
    </row>
    <row r="489" spans="1:41" x14ac:dyDescent="0.2">
      <c r="A489" s="8" t="str">
        <f t="shared" si="63"/>
        <v>2016130 (Argyll &amp; Bute)</v>
      </c>
      <c r="B489" s="116">
        <v>2016</v>
      </c>
      <c r="C489" s="117" t="s">
        <v>59</v>
      </c>
      <c r="D489" s="3">
        <v>0</v>
      </c>
      <c r="H489" s="3">
        <v>0</v>
      </c>
      <c r="I489" s="3">
        <v>0</v>
      </c>
      <c r="J489" s="3">
        <v>0</v>
      </c>
      <c r="K489" s="3">
        <v>0</v>
      </c>
      <c r="L489" s="3">
        <v>0</v>
      </c>
      <c r="M489" s="3">
        <v>0</v>
      </c>
      <c r="N489" s="3">
        <v>0</v>
      </c>
      <c r="O489" s="3">
        <v>0</v>
      </c>
      <c r="P489" s="3">
        <v>0</v>
      </c>
      <c r="Q489" s="3">
        <v>0</v>
      </c>
      <c r="R489" s="3">
        <v>0</v>
      </c>
      <c r="S489" s="3">
        <v>0</v>
      </c>
      <c r="T489" s="3">
        <v>0</v>
      </c>
      <c r="U489" s="3">
        <v>0</v>
      </c>
      <c r="V489" s="3">
        <v>0</v>
      </c>
      <c r="W489" s="3">
        <v>0</v>
      </c>
      <c r="X489" s="3">
        <v>0</v>
      </c>
      <c r="Y489" s="3">
        <v>0</v>
      </c>
      <c r="Z489" s="3">
        <v>0</v>
      </c>
      <c r="AA489" s="39">
        <v>0</v>
      </c>
      <c r="AB489" s="5">
        <v>0</v>
      </c>
      <c r="AC489" s="3">
        <v>0</v>
      </c>
      <c r="AL489" s="9" t="str">
        <f t="shared" si="64"/>
        <v>-</v>
      </c>
    </row>
    <row r="490" spans="1:41" x14ac:dyDescent="0.2">
      <c r="A490" s="8" t="str">
        <f t="shared" si="63"/>
        <v>2016150 (Clackmannanshire)</v>
      </c>
      <c r="B490" s="116">
        <v>2016</v>
      </c>
      <c r="C490" s="117" t="s">
        <v>60</v>
      </c>
      <c r="D490" s="3">
        <v>1</v>
      </c>
      <c r="H490" s="3">
        <v>324</v>
      </c>
      <c r="I490" s="3">
        <v>39</v>
      </c>
      <c r="J490" s="3">
        <v>363</v>
      </c>
      <c r="K490" s="3">
        <v>33</v>
      </c>
      <c r="L490" s="3">
        <v>4</v>
      </c>
      <c r="M490" s="3">
        <v>37</v>
      </c>
      <c r="N490" s="3">
        <v>850</v>
      </c>
      <c r="O490" s="3">
        <v>431</v>
      </c>
      <c r="P490" s="3">
        <v>1281</v>
      </c>
      <c r="Q490" s="3">
        <v>112</v>
      </c>
      <c r="R490" s="3">
        <v>499</v>
      </c>
      <c r="S490" s="3">
        <v>611</v>
      </c>
      <c r="T490" s="3">
        <v>1820</v>
      </c>
      <c r="U490" s="3">
        <v>375</v>
      </c>
      <c r="V490" s="3">
        <v>2195</v>
      </c>
      <c r="W490" s="3">
        <v>0</v>
      </c>
      <c r="X490" s="3">
        <v>0</v>
      </c>
      <c r="Y490" s="3">
        <v>0</v>
      </c>
      <c r="Z490" s="3" t="s">
        <v>110</v>
      </c>
      <c r="AA490" s="39">
        <v>2013</v>
      </c>
      <c r="AB490" s="5">
        <v>3</v>
      </c>
      <c r="AC490" s="3" t="s">
        <v>276</v>
      </c>
      <c r="AL490" s="9" t="str">
        <f t="shared" si="64"/>
        <v>CHR operated</v>
      </c>
    </row>
    <row r="491" spans="1:41" x14ac:dyDescent="0.2">
      <c r="A491" s="8" t="str">
        <f t="shared" si="63"/>
        <v>2016170 (Dumfries &amp; Galloway)</v>
      </c>
      <c r="B491" s="116">
        <v>2016</v>
      </c>
      <c r="C491" s="117" t="s">
        <v>61</v>
      </c>
      <c r="D491" s="3">
        <v>0</v>
      </c>
      <c r="H491" s="3">
        <v>0</v>
      </c>
      <c r="I491" s="3">
        <v>0</v>
      </c>
      <c r="J491" s="3">
        <v>0</v>
      </c>
      <c r="K491" s="3">
        <v>0</v>
      </c>
      <c r="L491" s="3">
        <v>0</v>
      </c>
      <c r="M491" s="3">
        <v>0</v>
      </c>
      <c r="N491" s="3">
        <v>0</v>
      </c>
      <c r="O491" s="3">
        <v>0</v>
      </c>
      <c r="P491" s="3">
        <v>0</v>
      </c>
      <c r="Q491" s="3">
        <v>0</v>
      </c>
      <c r="R491" s="3">
        <v>0</v>
      </c>
      <c r="S491" s="3">
        <v>0</v>
      </c>
      <c r="T491" s="3">
        <v>0</v>
      </c>
      <c r="U491" s="3">
        <v>0</v>
      </c>
      <c r="V491" s="3">
        <v>0</v>
      </c>
      <c r="W491" s="3">
        <v>0</v>
      </c>
      <c r="X491" s="3">
        <v>0</v>
      </c>
      <c r="Y491" s="3">
        <v>0</v>
      </c>
      <c r="Z491" s="3">
        <v>0</v>
      </c>
      <c r="AA491" s="39">
        <v>0</v>
      </c>
      <c r="AB491" s="5">
        <v>0</v>
      </c>
      <c r="AC491" s="3">
        <v>0</v>
      </c>
      <c r="AL491" s="9" t="str">
        <f t="shared" si="64"/>
        <v>-</v>
      </c>
    </row>
    <row r="492" spans="1:41" x14ac:dyDescent="0.2">
      <c r="A492" s="8" t="str">
        <f t="shared" si="63"/>
        <v>2016180 (Dundee City)</v>
      </c>
      <c r="B492" s="116">
        <v>2016</v>
      </c>
      <c r="C492" s="117" t="s">
        <v>62</v>
      </c>
      <c r="D492" s="3">
        <v>1</v>
      </c>
      <c r="H492" s="3">
        <v>0</v>
      </c>
      <c r="I492" s="3">
        <v>0</v>
      </c>
      <c r="J492" s="3">
        <v>1137</v>
      </c>
      <c r="K492" s="3">
        <v>0</v>
      </c>
      <c r="L492" s="3">
        <v>0</v>
      </c>
      <c r="M492" s="3">
        <v>83</v>
      </c>
      <c r="N492" s="3">
        <v>0</v>
      </c>
      <c r="O492" s="3">
        <v>0</v>
      </c>
      <c r="P492" s="3">
        <v>3924</v>
      </c>
      <c r="Q492" s="3">
        <v>0</v>
      </c>
      <c r="R492" s="3">
        <v>0</v>
      </c>
      <c r="S492" s="3">
        <v>2214</v>
      </c>
      <c r="T492" s="3">
        <v>7365</v>
      </c>
      <c r="U492" s="3">
        <v>0</v>
      </c>
      <c r="V492" s="3">
        <v>7365</v>
      </c>
      <c r="W492" s="3">
        <v>0</v>
      </c>
      <c r="X492" s="3">
        <v>0</v>
      </c>
      <c r="Y492" s="3">
        <v>32</v>
      </c>
      <c r="Z492" s="3" t="s">
        <v>110</v>
      </c>
      <c r="AA492" s="39">
        <v>2014</v>
      </c>
      <c r="AB492" s="5">
        <v>2</v>
      </c>
      <c r="AC492" s="3" t="s">
        <v>276</v>
      </c>
      <c r="AL492" s="9" t="str">
        <f t="shared" si="64"/>
        <v>CHR operated</v>
      </c>
    </row>
    <row r="493" spans="1:41" x14ac:dyDescent="0.2">
      <c r="A493" s="8" t="str">
        <f t="shared" si="63"/>
        <v>2016190 (East Ayrshire)</v>
      </c>
      <c r="B493" s="116">
        <v>2016</v>
      </c>
      <c r="C493" s="117" t="s">
        <v>63</v>
      </c>
      <c r="D493" s="3">
        <v>1</v>
      </c>
      <c r="H493" s="3">
        <v>1178</v>
      </c>
      <c r="I493" s="3">
        <v>376</v>
      </c>
      <c r="J493" s="3">
        <v>1554</v>
      </c>
      <c r="K493" s="3">
        <v>4</v>
      </c>
      <c r="L493" s="3">
        <v>3</v>
      </c>
      <c r="M493" s="3">
        <v>7</v>
      </c>
      <c r="N493" s="3">
        <v>2527</v>
      </c>
      <c r="O493" s="3">
        <v>776</v>
      </c>
      <c r="P493" s="3">
        <v>3303</v>
      </c>
      <c r="Q493" s="3">
        <v>1283</v>
      </c>
      <c r="R493" s="3">
        <v>355</v>
      </c>
      <c r="S493" s="3">
        <v>1638</v>
      </c>
      <c r="T493" s="3">
        <v>3200</v>
      </c>
      <c r="U493" s="3">
        <v>1143</v>
      </c>
      <c r="V493" s="3">
        <v>4343</v>
      </c>
      <c r="W493" s="3">
        <v>354</v>
      </c>
      <c r="X493" s="3">
        <v>128</v>
      </c>
      <c r="Y493" s="3">
        <v>482</v>
      </c>
      <c r="Z493" s="3" t="s">
        <v>287</v>
      </c>
      <c r="AA493" s="39">
        <v>2013</v>
      </c>
      <c r="AB493" s="5">
        <v>3</v>
      </c>
      <c r="AC493" s="3" t="s">
        <v>276</v>
      </c>
      <c r="AL493" s="9" t="str">
        <f t="shared" si="64"/>
        <v>CHR operated</v>
      </c>
    </row>
    <row r="494" spans="1:41" x14ac:dyDescent="0.2">
      <c r="A494" s="8" t="str">
        <f t="shared" si="63"/>
        <v>2016200 (East Dunbartonshire)</v>
      </c>
      <c r="B494" s="116">
        <v>2016</v>
      </c>
      <c r="C494" s="117" t="s">
        <v>64</v>
      </c>
      <c r="D494" s="3">
        <v>1</v>
      </c>
      <c r="H494" s="3">
        <v>199</v>
      </c>
      <c r="I494" s="3">
        <v>43</v>
      </c>
      <c r="J494" s="3">
        <v>242</v>
      </c>
      <c r="K494" s="3">
        <v>81</v>
      </c>
      <c r="L494" s="3">
        <v>31</v>
      </c>
      <c r="M494" s="3">
        <v>112</v>
      </c>
      <c r="N494" s="3">
        <v>863</v>
      </c>
      <c r="O494" s="3">
        <v>180</v>
      </c>
      <c r="P494" s="3">
        <v>1043</v>
      </c>
      <c r="Q494" s="3">
        <v>216</v>
      </c>
      <c r="R494" s="3">
        <v>63</v>
      </c>
      <c r="S494" s="3">
        <v>279</v>
      </c>
      <c r="T494" s="3">
        <v>4213</v>
      </c>
      <c r="U494" s="3">
        <v>619</v>
      </c>
      <c r="V494" s="3">
        <v>4832</v>
      </c>
      <c r="W494" s="3">
        <v>46</v>
      </c>
      <c r="X494" s="3">
        <v>13</v>
      </c>
      <c r="Y494" s="3">
        <v>59</v>
      </c>
      <c r="Z494" s="3" t="s">
        <v>282</v>
      </c>
      <c r="AA494" s="39" t="s">
        <v>281</v>
      </c>
      <c r="AB494" s="5">
        <v>2</v>
      </c>
      <c r="AC494" s="3" t="s">
        <v>276</v>
      </c>
      <c r="AL494" s="9" t="str">
        <f t="shared" si="64"/>
        <v>CHR operated</v>
      </c>
    </row>
    <row r="495" spans="1:41" x14ac:dyDescent="0.2">
      <c r="A495" s="8" t="str">
        <f t="shared" si="63"/>
        <v>2016210 (East Lothian)</v>
      </c>
      <c r="B495" s="116">
        <v>2016</v>
      </c>
      <c r="C495" s="117" t="s">
        <v>65</v>
      </c>
      <c r="D495" s="3">
        <v>0</v>
      </c>
      <c r="H495" s="3">
        <v>276</v>
      </c>
      <c r="I495" s="3">
        <v>127</v>
      </c>
      <c r="J495" s="3">
        <v>403</v>
      </c>
      <c r="K495" s="3">
        <v>69</v>
      </c>
      <c r="L495" s="3">
        <v>0</v>
      </c>
      <c r="M495" s="3">
        <v>69</v>
      </c>
      <c r="N495" s="3">
        <v>1088</v>
      </c>
      <c r="O495" s="3">
        <v>277</v>
      </c>
      <c r="P495" s="3">
        <v>1365</v>
      </c>
      <c r="Q495" s="3">
        <v>942</v>
      </c>
      <c r="R495" s="3">
        <v>173</v>
      </c>
      <c r="S495" s="3">
        <v>1115</v>
      </c>
      <c r="T495" s="3">
        <v>3213</v>
      </c>
      <c r="U495" s="3">
        <v>658</v>
      </c>
      <c r="V495" s="3">
        <v>3871</v>
      </c>
      <c r="W495" s="3">
        <v>257</v>
      </c>
      <c r="X495" s="3">
        <v>57</v>
      </c>
      <c r="Y495" s="3">
        <v>314</v>
      </c>
      <c r="Z495" s="3" t="s">
        <v>282</v>
      </c>
      <c r="AA495" s="39">
        <v>2014</v>
      </c>
      <c r="AB495" s="5">
        <v>2</v>
      </c>
      <c r="AC495" s="3" t="s">
        <v>276</v>
      </c>
      <c r="AL495" s="9" t="str">
        <f t="shared" si="64"/>
        <v>-</v>
      </c>
    </row>
    <row r="496" spans="1:41" x14ac:dyDescent="0.2">
      <c r="A496" s="8" t="str">
        <f t="shared" si="63"/>
        <v>2016220 (East Renfrewshire)</v>
      </c>
      <c r="B496" s="116">
        <v>2016</v>
      </c>
      <c r="C496" s="117" t="s">
        <v>66</v>
      </c>
      <c r="D496" s="3">
        <v>1</v>
      </c>
      <c r="H496" s="3">
        <v>78</v>
      </c>
      <c r="I496" s="3">
        <v>37</v>
      </c>
      <c r="J496" s="3">
        <v>115</v>
      </c>
      <c r="K496" s="3">
        <v>16</v>
      </c>
      <c r="L496" s="3">
        <v>9</v>
      </c>
      <c r="M496" s="3">
        <v>25</v>
      </c>
      <c r="N496" s="3">
        <v>586</v>
      </c>
      <c r="O496" s="3">
        <v>104</v>
      </c>
      <c r="P496" s="3">
        <v>690</v>
      </c>
      <c r="Q496" s="3">
        <v>617</v>
      </c>
      <c r="R496" s="3">
        <v>53</v>
      </c>
      <c r="S496" s="3">
        <v>670</v>
      </c>
      <c r="T496" s="3">
        <v>2160</v>
      </c>
      <c r="U496" s="3">
        <v>322</v>
      </c>
      <c r="V496" s="3">
        <v>2482</v>
      </c>
      <c r="W496" s="3">
        <v>5</v>
      </c>
      <c r="X496" s="3">
        <v>1</v>
      </c>
      <c r="Y496" s="3">
        <v>6</v>
      </c>
      <c r="Z496" s="3" t="s">
        <v>287</v>
      </c>
      <c r="AA496" s="39">
        <v>2015</v>
      </c>
      <c r="AB496" s="5">
        <v>1</v>
      </c>
      <c r="AC496" s="3" t="s">
        <v>276</v>
      </c>
      <c r="AL496" s="9" t="str">
        <f t="shared" si="64"/>
        <v>CHR operated</v>
      </c>
    </row>
    <row r="497" spans="1:38" x14ac:dyDescent="0.2">
      <c r="A497" s="8" t="str">
        <f t="shared" si="63"/>
        <v>2016230 (City of Edinburgh)</v>
      </c>
      <c r="B497" s="116">
        <v>2016</v>
      </c>
      <c r="C497" s="117" t="s">
        <v>67</v>
      </c>
      <c r="D497" s="3">
        <v>1</v>
      </c>
      <c r="H497" s="3">
        <v>1402</v>
      </c>
      <c r="I497" s="3">
        <v>0</v>
      </c>
      <c r="J497" s="3">
        <v>1402</v>
      </c>
      <c r="K497" s="3">
        <v>19</v>
      </c>
      <c r="L497" s="3">
        <v>0</v>
      </c>
      <c r="M497" s="3">
        <v>19</v>
      </c>
      <c r="N497" s="3">
        <v>7512</v>
      </c>
      <c r="O497" s="3">
        <v>0</v>
      </c>
      <c r="P497" s="3">
        <v>7512</v>
      </c>
      <c r="Q497" s="3">
        <v>10102</v>
      </c>
      <c r="R497" s="3">
        <v>0</v>
      </c>
      <c r="S497" s="3">
        <v>10102</v>
      </c>
      <c r="T497" s="3">
        <v>22217</v>
      </c>
      <c r="U497" s="3">
        <v>0</v>
      </c>
      <c r="V497" s="3">
        <v>22217</v>
      </c>
      <c r="W497" s="3">
        <v>4</v>
      </c>
      <c r="X497" s="3">
        <v>0</v>
      </c>
      <c r="Y497" s="3">
        <v>4</v>
      </c>
      <c r="Z497" s="3" t="s">
        <v>282</v>
      </c>
      <c r="AA497" s="39">
        <v>2013</v>
      </c>
      <c r="AB497" s="5">
        <v>0</v>
      </c>
      <c r="AC497" s="3">
        <v>0</v>
      </c>
      <c r="AL497" s="9" t="str">
        <f t="shared" si="64"/>
        <v>CHR operated</v>
      </c>
    </row>
    <row r="498" spans="1:38" x14ac:dyDescent="0.2">
      <c r="A498" s="8" t="str">
        <f t="shared" si="63"/>
        <v>2016240 (Falkirk)</v>
      </c>
      <c r="B498" s="116">
        <v>2016</v>
      </c>
      <c r="C498" s="117" t="s">
        <v>68</v>
      </c>
      <c r="D498" s="3">
        <v>0</v>
      </c>
      <c r="H498" s="3">
        <v>824</v>
      </c>
      <c r="I498" s="3">
        <v>398</v>
      </c>
      <c r="J498" s="3">
        <v>1222</v>
      </c>
      <c r="K498" s="3">
        <v>58</v>
      </c>
      <c r="L498" s="3">
        <v>15</v>
      </c>
      <c r="M498" s="3">
        <v>73</v>
      </c>
      <c r="N498" s="3">
        <v>1910</v>
      </c>
      <c r="O498" s="3">
        <v>853</v>
      </c>
      <c r="P498" s="3">
        <v>2763</v>
      </c>
      <c r="Q498" s="3">
        <v>1706</v>
      </c>
      <c r="R498" s="3">
        <v>539</v>
      </c>
      <c r="S498" s="3">
        <v>2245</v>
      </c>
      <c r="T498" s="3">
        <v>6949</v>
      </c>
      <c r="U498" s="3">
        <v>2732</v>
      </c>
      <c r="V498" s="3">
        <v>9681</v>
      </c>
      <c r="W498" s="3">
        <v>506</v>
      </c>
      <c r="X498" s="3">
        <v>233</v>
      </c>
      <c r="Y498" s="3">
        <v>739</v>
      </c>
      <c r="Z498" s="3" t="s">
        <v>287</v>
      </c>
      <c r="AA498" s="39">
        <v>2014</v>
      </c>
      <c r="AB498" s="5">
        <v>3</v>
      </c>
      <c r="AC498" s="3" t="s">
        <v>276</v>
      </c>
      <c r="AL498" s="9" t="str">
        <f t="shared" si="64"/>
        <v>-</v>
      </c>
    </row>
    <row r="499" spans="1:38" x14ac:dyDescent="0.2">
      <c r="A499" s="8" t="str">
        <f t="shared" si="63"/>
        <v>2016250 (Fife)</v>
      </c>
      <c r="B499" s="116">
        <v>2016</v>
      </c>
      <c r="C499" s="117" t="s">
        <v>69</v>
      </c>
      <c r="D499" s="3">
        <v>1</v>
      </c>
      <c r="H499" s="3">
        <v>1109</v>
      </c>
      <c r="I499" s="3">
        <v>862</v>
      </c>
      <c r="J499" s="3">
        <v>1971</v>
      </c>
      <c r="K499" s="3">
        <v>43</v>
      </c>
      <c r="L499" s="3">
        <v>10</v>
      </c>
      <c r="M499" s="3">
        <v>53</v>
      </c>
      <c r="N499" s="3">
        <v>5164</v>
      </c>
      <c r="O499" s="3">
        <v>1995</v>
      </c>
      <c r="P499" s="3">
        <v>7159</v>
      </c>
      <c r="Q499" s="3">
        <v>2796</v>
      </c>
      <c r="R499" s="3">
        <v>883</v>
      </c>
      <c r="S499" s="3">
        <v>3679</v>
      </c>
      <c r="T499" s="3">
        <v>8015</v>
      </c>
      <c r="U499" s="3">
        <v>3598</v>
      </c>
      <c r="V499" s="3">
        <v>11613</v>
      </c>
      <c r="W499" s="3">
        <v>558</v>
      </c>
      <c r="X499" s="3">
        <v>439</v>
      </c>
      <c r="Y499" s="3">
        <v>997</v>
      </c>
      <c r="Z499" s="3" t="s">
        <v>277</v>
      </c>
      <c r="AA499" s="39">
        <v>2013</v>
      </c>
      <c r="AB499" s="5">
        <v>3</v>
      </c>
      <c r="AC499" s="3" t="s">
        <v>276</v>
      </c>
      <c r="AL499" s="9" t="str">
        <f t="shared" si="64"/>
        <v>CHR operated</v>
      </c>
    </row>
    <row r="500" spans="1:38" x14ac:dyDescent="0.2">
      <c r="A500" s="8" t="str">
        <f t="shared" si="63"/>
        <v>2016260 (Glasgow City)</v>
      </c>
      <c r="B500" s="116">
        <v>2016</v>
      </c>
      <c r="C500" s="117" t="s">
        <v>70</v>
      </c>
      <c r="D500" s="3">
        <v>0</v>
      </c>
      <c r="H500" s="3">
        <v>0</v>
      </c>
      <c r="I500" s="3">
        <v>0</v>
      </c>
      <c r="J500" s="3">
        <v>0</v>
      </c>
      <c r="K500" s="3">
        <v>0</v>
      </c>
      <c r="L500" s="3">
        <v>0</v>
      </c>
      <c r="M500" s="3">
        <v>0</v>
      </c>
      <c r="N500" s="3">
        <v>0</v>
      </c>
      <c r="O500" s="3">
        <v>0</v>
      </c>
      <c r="P500" s="3">
        <v>0</v>
      </c>
      <c r="Q500" s="3">
        <v>0</v>
      </c>
      <c r="R500" s="3">
        <v>0</v>
      </c>
      <c r="S500" s="3">
        <v>0</v>
      </c>
      <c r="T500" s="3">
        <v>0</v>
      </c>
      <c r="U500" s="3">
        <v>0</v>
      </c>
      <c r="V500" s="3">
        <v>0</v>
      </c>
      <c r="W500" s="3">
        <v>0</v>
      </c>
      <c r="X500" s="3">
        <v>0</v>
      </c>
      <c r="Y500" s="3">
        <v>0</v>
      </c>
      <c r="Z500" s="3">
        <v>0</v>
      </c>
      <c r="AA500" s="39">
        <v>0</v>
      </c>
      <c r="AB500" s="5">
        <v>0</v>
      </c>
      <c r="AC500" s="3">
        <v>0</v>
      </c>
      <c r="AL500" s="9" t="str">
        <f t="shared" si="64"/>
        <v>-</v>
      </c>
    </row>
    <row r="501" spans="1:38" x14ac:dyDescent="0.2">
      <c r="A501" s="8" t="str">
        <f t="shared" si="63"/>
        <v>2016270 (Highland)</v>
      </c>
      <c r="B501" s="116">
        <v>2016</v>
      </c>
      <c r="C501" s="117" t="s">
        <v>27</v>
      </c>
      <c r="D501" s="3">
        <v>1</v>
      </c>
      <c r="H501" s="3">
        <v>510</v>
      </c>
      <c r="I501" s="3">
        <v>278</v>
      </c>
      <c r="J501" s="3">
        <v>788</v>
      </c>
      <c r="K501" s="3">
        <v>44</v>
      </c>
      <c r="L501" s="3">
        <v>6</v>
      </c>
      <c r="M501" s="3">
        <v>50</v>
      </c>
      <c r="N501" s="3">
        <v>3438</v>
      </c>
      <c r="O501" s="3">
        <v>1075</v>
      </c>
      <c r="P501" s="3">
        <v>4513</v>
      </c>
      <c r="Q501" s="3">
        <v>2045</v>
      </c>
      <c r="R501" s="3">
        <v>636</v>
      </c>
      <c r="S501" s="3">
        <v>2681</v>
      </c>
      <c r="T501" s="3">
        <v>5395</v>
      </c>
      <c r="U501" s="3">
        <v>1936</v>
      </c>
      <c r="V501" s="3">
        <v>7331</v>
      </c>
      <c r="W501" s="3">
        <v>201</v>
      </c>
      <c r="X501" s="3">
        <v>39</v>
      </c>
      <c r="Y501" s="3">
        <v>240</v>
      </c>
      <c r="Z501" s="3">
        <v>0</v>
      </c>
      <c r="AA501" s="39">
        <v>0</v>
      </c>
      <c r="AB501" s="5">
        <v>0</v>
      </c>
      <c r="AC501" s="3">
        <v>0</v>
      </c>
      <c r="AL501" s="9" t="str">
        <f t="shared" si="64"/>
        <v>CHR operated</v>
      </c>
    </row>
    <row r="502" spans="1:38" x14ac:dyDescent="0.2">
      <c r="A502" s="8" t="str">
        <f t="shared" si="63"/>
        <v>2016280 (Inverclyde)</v>
      </c>
      <c r="B502" s="116">
        <v>2016</v>
      </c>
      <c r="C502" s="117" t="s">
        <v>28</v>
      </c>
      <c r="D502" s="3">
        <v>0</v>
      </c>
      <c r="H502" s="3">
        <v>0</v>
      </c>
      <c r="I502" s="3">
        <v>0</v>
      </c>
      <c r="J502" s="3">
        <v>0</v>
      </c>
      <c r="K502" s="3">
        <v>0</v>
      </c>
      <c r="L502" s="3">
        <v>0</v>
      </c>
      <c r="M502" s="3">
        <v>0</v>
      </c>
      <c r="N502" s="3">
        <v>0</v>
      </c>
      <c r="O502" s="3">
        <v>0</v>
      </c>
      <c r="P502" s="3">
        <v>0</v>
      </c>
      <c r="Q502" s="3">
        <v>0</v>
      </c>
      <c r="R502" s="3">
        <v>0</v>
      </c>
      <c r="S502" s="3">
        <v>0</v>
      </c>
      <c r="T502" s="3">
        <v>0</v>
      </c>
      <c r="U502" s="3">
        <v>0</v>
      </c>
      <c r="V502" s="3">
        <v>0</v>
      </c>
      <c r="W502" s="3">
        <v>0</v>
      </c>
      <c r="X502" s="3">
        <v>0</v>
      </c>
      <c r="Y502" s="3">
        <v>0</v>
      </c>
      <c r="Z502" s="3">
        <v>0</v>
      </c>
      <c r="AA502" s="39">
        <v>0</v>
      </c>
      <c r="AB502" s="5">
        <v>0</v>
      </c>
      <c r="AC502" s="3">
        <v>0</v>
      </c>
      <c r="AL502" s="9" t="str">
        <f t="shared" si="64"/>
        <v>-</v>
      </c>
    </row>
    <row r="503" spans="1:38" x14ac:dyDescent="0.2">
      <c r="A503" s="8" t="str">
        <f t="shared" si="63"/>
        <v>2016290 (Midlothian)</v>
      </c>
      <c r="B503" s="116">
        <v>2016</v>
      </c>
      <c r="C503" s="117" t="s">
        <v>29</v>
      </c>
      <c r="D503" s="3">
        <v>1</v>
      </c>
      <c r="H503" s="3">
        <v>103</v>
      </c>
      <c r="I503" s="3">
        <v>68</v>
      </c>
      <c r="J503" s="3">
        <v>171</v>
      </c>
      <c r="K503" s="3">
        <v>21</v>
      </c>
      <c r="L503" s="3">
        <v>0</v>
      </c>
      <c r="M503" s="3">
        <v>21</v>
      </c>
      <c r="N503" s="3">
        <v>965</v>
      </c>
      <c r="O503" s="3">
        <v>0</v>
      </c>
      <c r="P503" s="3">
        <v>965</v>
      </c>
      <c r="Q503" s="3">
        <v>882</v>
      </c>
      <c r="R503" s="3">
        <v>0</v>
      </c>
      <c r="S503" s="3">
        <v>882</v>
      </c>
      <c r="T503" s="3">
        <v>3859</v>
      </c>
      <c r="U503" s="3">
        <v>0</v>
      </c>
      <c r="V503" s="3">
        <v>3859</v>
      </c>
      <c r="W503" s="3">
        <v>61</v>
      </c>
      <c r="X503" s="3">
        <v>0</v>
      </c>
      <c r="Y503" s="3">
        <v>61</v>
      </c>
      <c r="Z503" s="3" t="s">
        <v>288</v>
      </c>
      <c r="AA503" s="39">
        <v>2015</v>
      </c>
      <c r="AB503" s="5">
        <v>2</v>
      </c>
      <c r="AC503" s="3" t="s">
        <v>276</v>
      </c>
      <c r="AL503" s="9" t="str">
        <f t="shared" si="64"/>
        <v>CHR operated</v>
      </c>
    </row>
    <row r="504" spans="1:38" x14ac:dyDescent="0.2">
      <c r="A504" s="8" t="str">
        <f t="shared" si="63"/>
        <v>2016300 (Moray)</v>
      </c>
      <c r="B504" s="116">
        <v>2016</v>
      </c>
      <c r="C504" s="117" t="s">
        <v>30</v>
      </c>
      <c r="D504" s="3">
        <v>1</v>
      </c>
      <c r="H504" s="3">
        <v>382</v>
      </c>
      <c r="I504" s="3">
        <v>98</v>
      </c>
      <c r="J504" s="3">
        <v>480</v>
      </c>
      <c r="K504" s="3">
        <v>131</v>
      </c>
      <c r="L504" s="3">
        <v>8</v>
      </c>
      <c r="M504" s="3">
        <v>139</v>
      </c>
      <c r="N504" s="3">
        <v>1584</v>
      </c>
      <c r="O504" s="3">
        <v>354</v>
      </c>
      <c r="P504" s="3">
        <v>1938</v>
      </c>
      <c r="Q504" s="3">
        <v>1391</v>
      </c>
      <c r="R504" s="3">
        <v>122</v>
      </c>
      <c r="S504" s="3">
        <v>1513</v>
      </c>
      <c r="T504" s="3">
        <v>2988</v>
      </c>
      <c r="U504" s="3">
        <v>469</v>
      </c>
      <c r="V504" s="3">
        <v>3457</v>
      </c>
      <c r="W504" s="3">
        <v>106</v>
      </c>
      <c r="X504" s="3">
        <v>42</v>
      </c>
      <c r="Y504" s="3">
        <v>148</v>
      </c>
      <c r="Z504" s="3" t="s">
        <v>275</v>
      </c>
      <c r="AA504" s="39">
        <v>2014</v>
      </c>
      <c r="AB504" s="5">
        <v>3</v>
      </c>
      <c r="AC504" s="3" t="s">
        <v>276</v>
      </c>
      <c r="AL504" s="9" t="str">
        <f t="shared" si="64"/>
        <v>CHR operated</v>
      </c>
    </row>
    <row r="505" spans="1:38" x14ac:dyDescent="0.2">
      <c r="A505" s="8" t="str">
        <f t="shared" si="63"/>
        <v>2016235 (Na h-Eileanan Siar)</v>
      </c>
      <c r="B505" s="116">
        <v>2016</v>
      </c>
      <c r="C505" s="117" t="s">
        <v>348</v>
      </c>
      <c r="D505" s="3">
        <v>0</v>
      </c>
      <c r="H505" s="3">
        <v>0</v>
      </c>
      <c r="I505" s="3">
        <v>0</v>
      </c>
      <c r="J505" s="3">
        <v>0</v>
      </c>
      <c r="K505" s="3">
        <v>0</v>
      </c>
      <c r="L505" s="3">
        <v>0</v>
      </c>
      <c r="M505" s="3">
        <v>0</v>
      </c>
      <c r="N505" s="3">
        <v>0</v>
      </c>
      <c r="O505" s="3">
        <v>0</v>
      </c>
      <c r="P505" s="3">
        <v>0</v>
      </c>
      <c r="Q505" s="3">
        <v>0</v>
      </c>
      <c r="R505" s="3">
        <v>0</v>
      </c>
      <c r="S505" s="3">
        <v>0</v>
      </c>
      <c r="T505" s="3">
        <v>0</v>
      </c>
      <c r="U505" s="3">
        <v>0</v>
      </c>
      <c r="V505" s="3">
        <v>0</v>
      </c>
      <c r="W505" s="3">
        <v>0</v>
      </c>
      <c r="X505" s="3">
        <v>0</v>
      </c>
      <c r="Y505" s="3">
        <v>0</v>
      </c>
      <c r="Z505" s="3">
        <v>0</v>
      </c>
      <c r="AA505" s="39">
        <v>0</v>
      </c>
      <c r="AB505" s="5">
        <v>0</v>
      </c>
      <c r="AC505" s="3">
        <v>0</v>
      </c>
      <c r="AL505" s="9" t="str">
        <f t="shared" si="64"/>
        <v>-</v>
      </c>
    </row>
    <row r="506" spans="1:38" x14ac:dyDescent="0.2">
      <c r="A506" s="8" t="str">
        <f t="shared" si="63"/>
        <v>2016310 (North Ayrshire)</v>
      </c>
      <c r="B506" s="116">
        <v>2016</v>
      </c>
      <c r="C506" s="117" t="s">
        <v>31</v>
      </c>
      <c r="D506" s="3">
        <v>1</v>
      </c>
      <c r="H506" s="3">
        <v>0</v>
      </c>
      <c r="I506" s="3">
        <v>0</v>
      </c>
      <c r="J506" s="3">
        <v>1087</v>
      </c>
      <c r="K506" s="3">
        <v>0</v>
      </c>
      <c r="L506" s="3">
        <v>0</v>
      </c>
      <c r="M506" s="3">
        <v>0</v>
      </c>
      <c r="N506" s="3">
        <v>0</v>
      </c>
      <c r="O506" s="3">
        <v>0</v>
      </c>
      <c r="P506" s="3">
        <v>4337</v>
      </c>
      <c r="Q506" s="3">
        <v>0</v>
      </c>
      <c r="R506" s="3">
        <v>0</v>
      </c>
      <c r="S506" s="3">
        <v>2794</v>
      </c>
      <c r="T506" s="3">
        <v>4782</v>
      </c>
      <c r="U506" s="3">
        <v>0</v>
      </c>
      <c r="V506" s="3">
        <v>4782</v>
      </c>
      <c r="W506" s="3">
        <v>0</v>
      </c>
      <c r="X506" s="3">
        <v>0</v>
      </c>
      <c r="Y506" s="3">
        <v>120</v>
      </c>
      <c r="Z506" s="3">
        <v>0</v>
      </c>
      <c r="AA506" s="39">
        <v>0</v>
      </c>
      <c r="AB506" s="5">
        <v>3</v>
      </c>
      <c r="AC506" s="3" t="s">
        <v>276</v>
      </c>
      <c r="AL506" s="9" t="str">
        <f t="shared" si="64"/>
        <v>CHR operated</v>
      </c>
    </row>
    <row r="507" spans="1:38" x14ac:dyDescent="0.2">
      <c r="A507" s="8" t="str">
        <f t="shared" si="63"/>
        <v>2016320 (North Lanarkshire)</v>
      </c>
      <c r="B507" s="116">
        <v>2016</v>
      </c>
      <c r="C507" s="117" t="s">
        <v>32</v>
      </c>
      <c r="D507" s="3">
        <v>1</v>
      </c>
      <c r="H507" s="3">
        <v>0</v>
      </c>
      <c r="I507" s="3">
        <v>0</v>
      </c>
      <c r="J507" s="3">
        <v>2967</v>
      </c>
      <c r="K507" s="3">
        <v>0</v>
      </c>
      <c r="L507" s="3">
        <v>0</v>
      </c>
      <c r="M507" s="3">
        <v>0</v>
      </c>
      <c r="N507" s="3">
        <v>0</v>
      </c>
      <c r="O507" s="3">
        <v>0</v>
      </c>
      <c r="P507" s="3">
        <v>6720</v>
      </c>
      <c r="Q507" s="3">
        <v>0</v>
      </c>
      <c r="R507" s="3">
        <v>0</v>
      </c>
      <c r="S507" s="3">
        <v>4421</v>
      </c>
      <c r="T507" s="3">
        <v>12421</v>
      </c>
      <c r="U507" s="3">
        <v>0</v>
      </c>
      <c r="V507" s="3">
        <v>12421</v>
      </c>
      <c r="W507" s="3">
        <v>0</v>
      </c>
      <c r="X507" s="3">
        <v>0</v>
      </c>
      <c r="Y507" s="3">
        <v>751</v>
      </c>
      <c r="Z507" s="3" t="s">
        <v>288</v>
      </c>
      <c r="AA507" s="39">
        <v>2013</v>
      </c>
      <c r="AB507" s="5">
        <v>1</v>
      </c>
      <c r="AC507" s="3" t="s">
        <v>276</v>
      </c>
      <c r="AL507" s="9" t="str">
        <f t="shared" si="64"/>
        <v>CHR operated</v>
      </c>
    </row>
    <row r="508" spans="1:38" x14ac:dyDescent="0.2">
      <c r="A508" s="8" t="str">
        <f t="shared" si="63"/>
        <v>2016330 (Orkney)</v>
      </c>
      <c r="B508" s="116">
        <v>2016</v>
      </c>
      <c r="C508" s="117" t="s">
        <v>33</v>
      </c>
      <c r="D508" s="3">
        <v>1</v>
      </c>
      <c r="H508" s="3">
        <v>138</v>
      </c>
      <c r="I508" s="3">
        <v>0</v>
      </c>
      <c r="J508" s="3">
        <v>138</v>
      </c>
      <c r="K508" s="3">
        <v>20</v>
      </c>
      <c r="L508" s="3">
        <v>0</v>
      </c>
      <c r="M508" s="3">
        <v>20</v>
      </c>
      <c r="N508" s="3">
        <v>531</v>
      </c>
      <c r="O508" s="3">
        <v>0</v>
      </c>
      <c r="P508" s="3">
        <v>531</v>
      </c>
      <c r="Q508" s="3">
        <v>440</v>
      </c>
      <c r="R508" s="3">
        <v>0</v>
      </c>
      <c r="S508" s="3">
        <v>440</v>
      </c>
      <c r="T508" s="3">
        <v>528</v>
      </c>
      <c r="U508" s="3">
        <v>0</v>
      </c>
      <c r="V508" s="3">
        <v>528</v>
      </c>
      <c r="W508" s="3">
        <v>17</v>
      </c>
      <c r="X508" s="3">
        <v>0</v>
      </c>
      <c r="Y508" s="3">
        <v>17</v>
      </c>
      <c r="Z508" s="3" t="s">
        <v>284</v>
      </c>
      <c r="AA508" s="39">
        <v>2013</v>
      </c>
      <c r="AB508" s="5">
        <v>3</v>
      </c>
      <c r="AC508" s="3" t="s">
        <v>276</v>
      </c>
      <c r="AL508" s="9" t="str">
        <f t="shared" si="64"/>
        <v>CHR operated</v>
      </c>
    </row>
    <row r="509" spans="1:38" x14ac:dyDescent="0.2">
      <c r="A509" s="8" t="str">
        <f t="shared" si="63"/>
        <v>2016340 (Perth &amp; Kinross)</v>
      </c>
      <c r="B509" s="116">
        <v>2016</v>
      </c>
      <c r="C509" s="117" t="s">
        <v>34</v>
      </c>
      <c r="D509" s="3">
        <v>1</v>
      </c>
      <c r="H509" s="3">
        <v>0</v>
      </c>
      <c r="I509" s="3">
        <v>0</v>
      </c>
      <c r="J509" s="3">
        <v>716</v>
      </c>
      <c r="K509" s="3">
        <v>167</v>
      </c>
      <c r="L509" s="3">
        <v>38</v>
      </c>
      <c r="M509" s="3">
        <v>205</v>
      </c>
      <c r="N509" s="3">
        <v>0</v>
      </c>
      <c r="O509" s="3">
        <v>0</v>
      </c>
      <c r="P509" s="3">
        <v>1762</v>
      </c>
      <c r="Q509" s="3">
        <v>0</v>
      </c>
      <c r="R509" s="3">
        <v>0</v>
      </c>
      <c r="S509" s="3">
        <v>1296</v>
      </c>
      <c r="T509" s="3">
        <v>3325</v>
      </c>
      <c r="U509" s="3">
        <v>0</v>
      </c>
      <c r="V509" s="3">
        <v>3325</v>
      </c>
      <c r="W509" s="3">
        <v>0</v>
      </c>
      <c r="X509" s="3">
        <v>0</v>
      </c>
      <c r="Y509" s="3">
        <v>53</v>
      </c>
      <c r="Z509" s="3" t="s">
        <v>279</v>
      </c>
      <c r="AA509" s="39">
        <v>2015</v>
      </c>
      <c r="AB509" s="5">
        <v>12</v>
      </c>
      <c r="AC509" s="3" t="s">
        <v>286</v>
      </c>
      <c r="AL509" s="9" t="str">
        <f t="shared" si="64"/>
        <v>CHR operated</v>
      </c>
    </row>
    <row r="510" spans="1:38" x14ac:dyDescent="0.2">
      <c r="A510" s="8" t="str">
        <f t="shared" si="63"/>
        <v>2016350 (Renfrewshire)</v>
      </c>
      <c r="B510" s="116">
        <v>2016</v>
      </c>
      <c r="C510" s="117" t="s">
        <v>35</v>
      </c>
      <c r="D510" s="3">
        <v>0</v>
      </c>
      <c r="H510" s="3">
        <v>618</v>
      </c>
      <c r="I510" s="3">
        <v>242</v>
      </c>
      <c r="J510" s="3">
        <v>860</v>
      </c>
      <c r="K510" s="3">
        <v>0</v>
      </c>
      <c r="L510" s="3">
        <v>183</v>
      </c>
      <c r="M510" s="3">
        <v>183</v>
      </c>
      <c r="N510" s="3">
        <v>0</v>
      </c>
      <c r="O510" s="3">
        <v>3216</v>
      </c>
      <c r="P510" s="3">
        <v>3216</v>
      </c>
      <c r="Q510" s="3">
        <v>0</v>
      </c>
      <c r="R510" s="3">
        <v>3965</v>
      </c>
      <c r="S510" s="3">
        <v>3965</v>
      </c>
      <c r="T510" s="3">
        <v>4279</v>
      </c>
      <c r="U510" s="3">
        <v>1470</v>
      </c>
      <c r="V510" s="3">
        <v>5749</v>
      </c>
      <c r="W510" s="3">
        <v>0</v>
      </c>
      <c r="X510" s="3">
        <v>0</v>
      </c>
      <c r="Y510" s="3">
        <v>122</v>
      </c>
      <c r="Z510" s="3" t="s">
        <v>287</v>
      </c>
      <c r="AA510" s="39">
        <v>2013</v>
      </c>
      <c r="AB510" s="5">
        <v>3</v>
      </c>
      <c r="AC510" s="3" t="s">
        <v>276</v>
      </c>
      <c r="AL510" s="9" t="str">
        <f t="shared" si="64"/>
        <v>-</v>
      </c>
    </row>
    <row r="511" spans="1:38" x14ac:dyDescent="0.2">
      <c r="A511" s="8" t="str">
        <f t="shared" si="63"/>
        <v>2016355 (Scottish Borders)</v>
      </c>
      <c r="B511" s="116">
        <v>2016</v>
      </c>
      <c r="C511" s="117" t="s">
        <v>36</v>
      </c>
      <c r="D511" s="3">
        <v>0</v>
      </c>
      <c r="H511" s="3">
        <v>0</v>
      </c>
      <c r="I511" s="3">
        <v>0</v>
      </c>
      <c r="J511" s="3">
        <v>0</v>
      </c>
      <c r="K511" s="3">
        <v>0</v>
      </c>
      <c r="L511" s="3">
        <v>0</v>
      </c>
      <c r="M511" s="3">
        <v>0</v>
      </c>
      <c r="N511" s="3">
        <v>0</v>
      </c>
      <c r="O511" s="3">
        <v>0</v>
      </c>
      <c r="P511" s="3">
        <v>0</v>
      </c>
      <c r="Q511" s="3">
        <v>0</v>
      </c>
      <c r="R511" s="3">
        <v>0</v>
      </c>
      <c r="S511" s="3">
        <v>0</v>
      </c>
      <c r="T511" s="3">
        <v>0</v>
      </c>
      <c r="U511" s="3">
        <v>0</v>
      </c>
      <c r="V511" s="3">
        <v>0</v>
      </c>
      <c r="W511" s="3">
        <v>0</v>
      </c>
      <c r="X511" s="3">
        <v>0</v>
      </c>
      <c r="Y511" s="3">
        <v>0</v>
      </c>
      <c r="Z511" s="3">
        <v>0</v>
      </c>
      <c r="AA511" s="39">
        <v>0</v>
      </c>
      <c r="AB511" s="5">
        <v>0</v>
      </c>
      <c r="AC511" s="3">
        <v>0</v>
      </c>
      <c r="AL511" s="9" t="str">
        <f t="shared" si="64"/>
        <v>-</v>
      </c>
    </row>
    <row r="512" spans="1:38" x14ac:dyDescent="0.2">
      <c r="A512" s="8" t="str">
        <f t="shared" si="63"/>
        <v>2016360 (Shetland)</v>
      </c>
      <c r="B512" s="116">
        <v>2016</v>
      </c>
      <c r="C512" s="117" t="s">
        <v>37</v>
      </c>
      <c r="D512" s="3">
        <v>1</v>
      </c>
      <c r="H512" s="3">
        <v>112</v>
      </c>
      <c r="I512" s="3">
        <v>16</v>
      </c>
      <c r="J512" s="3">
        <v>128</v>
      </c>
      <c r="K512" s="3">
        <v>47</v>
      </c>
      <c r="L512" s="3">
        <v>3</v>
      </c>
      <c r="M512" s="3">
        <v>50</v>
      </c>
      <c r="N512" s="3">
        <v>457</v>
      </c>
      <c r="O512" s="3">
        <v>105</v>
      </c>
      <c r="P512" s="3">
        <v>562</v>
      </c>
      <c r="Q512" s="3">
        <v>465</v>
      </c>
      <c r="R512" s="3">
        <v>92</v>
      </c>
      <c r="S512" s="3">
        <v>557</v>
      </c>
      <c r="T512" s="3">
        <v>570</v>
      </c>
      <c r="U512" s="3">
        <v>169</v>
      </c>
      <c r="V512" s="3">
        <v>739</v>
      </c>
      <c r="W512" s="3">
        <v>63</v>
      </c>
      <c r="X512" s="3">
        <v>9</v>
      </c>
      <c r="Y512" s="3">
        <v>72</v>
      </c>
      <c r="Z512" s="3" t="s">
        <v>283</v>
      </c>
      <c r="AA512" s="39">
        <v>0</v>
      </c>
      <c r="AB512" s="5">
        <v>1</v>
      </c>
      <c r="AC512" s="3" t="s">
        <v>276</v>
      </c>
      <c r="AL512" s="9" t="str">
        <f t="shared" si="64"/>
        <v>CHR operated</v>
      </c>
    </row>
    <row r="513" spans="1:41" x14ac:dyDescent="0.2">
      <c r="A513" s="8" t="str">
        <f t="shared" si="63"/>
        <v>2016370 (South Ayrshire)</v>
      </c>
      <c r="B513" s="116">
        <v>2016</v>
      </c>
      <c r="C513" s="117" t="s">
        <v>38</v>
      </c>
      <c r="D513" s="3">
        <v>0</v>
      </c>
      <c r="H513" s="3">
        <v>288</v>
      </c>
      <c r="I513" s="3">
        <v>127</v>
      </c>
      <c r="J513" s="3">
        <v>415</v>
      </c>
      <c r="K513" s="3">
        <v>0</v>
      </c>
      <c r="L513" s="3">
        <v>0</v>
      </c>
      <c r="M513" s="3">
        <v>0</v>
      </c>
      <c r="N513" s="3">
        <v>1621</v>
      </c>
      <c r="O513" s="3">
        <v>415</v>
      </c>
      <c r="P513" s="3">
        <v>2036</v>
      </c>
      <c r="Q513" s="3">
        <v>1236</v>
      </c>
      <c r="R513" s="3">
        <v>276</v>
      </c>
      <c r="S513" s="3">
        <v>1512</v>
      </c>
      <c r="T513" s="3">
        <v>2620</v>
      </c>
      <c r="U513" s="3">
        <v>699</v>
      </c>
      <c r="V513" s="3">
        <v>3319</v>
      </c>
      <c r="W513" s="3">
        <v>258</v>
      </c>
      <c r="X513" s="3">
        <v>55</v>
      </c>
      <c r="Y513" s="3">
        <v>313</v>
      </c>
      <c r="Z513" s="3" t="s">
        <v>279</v>
      </c>
      <c r="AA513" s="39">
        <v>2015</v>
      </c>
      <c r="AB513" s="5" t="s">
        <v>281</v>
      </c>
      <c r="AC513" s="3">
        <v>0</v>
      </c>
      <c r="AL513" s="9" t="str">
        <f t="shared" si="64"/>
        <v>-</v>
      </c>
    </row>
    <row r="514" spans="1:41" x14ac:dyDescent="0.2">
      <c r="A514" s="8" t="str">
        <f t="shared" si="63"/>
        <v>2016380 (South Lanarkshire)</v>
      </c>
      <c r="B514" s="116">
        <v>2016</v>
      </c>
      <c r="C514" s="117" t="s">
        <v>39</v>
      </c>
      <c r="D514" s="3">
        <v>1</v>
      </c>
      <c r="H514" s="3">
        <v>1453</v>
      </c>
      <c r="I514" s="3">
        <v>439</v>
      </c>
      <c r="J514" s="3">
        <v>1892</v>
      </c>
      <c r="K514" s="3">
        <v>14</v>
      </c>
      <c r="L514" s="3">
        <v>4</v>
      </c>
      <c r="M514" s="3">
        <v>18</v>
      </c>
      <c r="N514" s="3">
        <v>3635</v>
      </c>
      <c r="O514" s="3">
        <v>1028</v>
      </c>
      <c r="P514" s="3">
        <v>4663</v>
      </c>
      <c r="Q514" s="3">
        <v>792</v>
      </c>
      <c r="R514" s="3">
        <v>310</v>
      </c>
      <c r="S514" s="3">
        <v>1102</v>
      </c>
      <c r="T514" s="3">
        <v>14505</v>
      </c>
      <c r="U514" s="3">
        <v>3707</v>
      </c>
      <c r="V514" s="3">
        <v>18212</v>
      </c>
      <c r="W514" s="3">
        <v>76</v>
      </c>
      <c r="X514" s="3">
        <v>111</v>
      </c>
      <c r="Y514" s="3">
        <v>187</v>
      </c>
      <c r="Z514" s="3" t="s">
        <v>284</v>
      </c>
      <c r="AA514" s="39">
        <v>2014</v>
      </c>
      <c r="AB514" s="5">
        <v>5</v>
      </c>
      <c r="AC514" s="3" t="s">
        <v>276</v>
      </c>
      <c r="AL514" s="9" t="str">
        <f t="shared" si="64"/>
        <v>CHR operated</v>
      </c>
    </row>
    <row r="515" spans="1:41" x14ac:dyDescent="0.2">
      <c r="A515" s="8" t="str">
        <f t="shared" si="63"/>
        <v>2016390 (Stirling)</v>
      </c>
      <c r="B515" s="116">
        <v>2016</v>
      </c>
      <c r="C515" s="117" t="s">
        <v>40</v>
      </c>
      <c r="D515" s="3">
        <v>0</v>
      </c>
      <c r="H515" s="3">
        <v>183</v>
      </c>
      <c r="I515" s="3">
        <v>61</v>
      </c>
      <c r="J515" s="3">
        <v>244</v>
      </c>
      <c r="K515" s="3">
        <v>15</v>
      </c>
      <c r="L515" s="3">
        <v>8</v>
      </c>
      <c r="M515" s="3">
        <v>23</v>
      </c>
      <c r="N515" s="3">
        <v>884</v>
      </c>
      <c r="O515" s="3">
        <v>151</v>
      </c>
      <c r="P515" s="3">
        <v>1035</v>
      </c>
      <c r="Q515" s="3">
        <v>294</v>
      </c>
      <c r="R515" s="3">
        <v>72</v>
      </c>
      <c r="S515" s="3">
        <v>366</v>
      </c>
      <c r="T515" s="3">
        <v>2910</v>
      </c>
      <c r="U515" s="3">
        <v>565</v>
      </c>
      <c r="V515" s="3">
        <v>3475</v>
      </c>
      <c r="W515" s="3">
        <v>327</v>
      </c>
      <c r="X515" s="3">
        <v>71</v>
      </c>
      <c r="Y515" s="3">
        <v>398</v>
      </c>
      <c r="Z515" s="3" t="s">
        <v>288</v>
      </c>
      <c r="AA515" s="39">
        <v>2012</v>
      </c>
      <c r="AB515" s="5">
        <v>5</v>
      </c>
      <c r="AC515" s="3" t="s">
        <v>276</v>
      </c>
      <c r="AL515" s="9" t="str">
        <f t="shared" si="64"/>
        <v>-</v>
      </c>
    </row>
    <row r="516" spans="1:41" x14ac:dyDescent="0.2">
      <c r="A516" s="8" t="str">
        <f t="shared" si="63"/>
        <v>2016395 (West Dunbartonshire)</v>
      </c>
      <c r="B516" s="116">
        <v>2016</v>
      </c>
      <c r="C516" s="117" t="s">
        <v>41</v>
      </c>
      <c r="D516" s="3">
        <v>0</v>
      </c>
      <c r="H516" s="3">
        <v>712</v>
      </c>
      <c r="I516" s="3">
        <v>227</v>
      </c>
      <c r="J516" s="3">
        <v>939</v>
      </c>
      <c r="K516" s="3">
        <v>40</v>
      </c>
      <c r="L516" s="3">
        <v>14</v>
      </c>
      <c r="M516" s="3">
        <v>54</v>
      </c>
      <c r="N516" s="3">
        <v>1359</v>
      </c>
      <c r="O516" s="3">
        <v>565</v>
      </c>
      <c r="P516" s="3">
        <v>1924</v>
      </c>
      <c r="Q516" s="3">
        <v>918</v>
      </c>
      <c r="R516" s="3">
        <v>236</v>
      </c>
      <c r="S516" s="3">
        <v>1154</v>
      </c>
      <c r="T516" s="3">
        <v>2419</v>
      </c>
      <c r="U516" s="3">
        <v>1245</v>
      </c>
      <c r="V516" s="3">
        <v>3664</v>
      </c>
      <c r="W516" s="3">
        <v>121</v>
      </c>
      <c r="X516" s="3">
        <v>111</v>
      </c>
      <c r="Y516" s="3">
        <v>232</v>
      </c>
      <c r="Z516" s="3" t="s">
        <v>288</v>
      </c>
      <c r="AA516" s="39">
        <v>2015</v>
      </c>
      <c r="AB516" s="5">
        <v>3</v>
      </c>
      <c r="AC516" s="3" t="s">
        <v>276</v>
      </c>
      <c r="AL516" s="9" t="str">
        <f t="shared" si="64"/>
        <v>-</v>
      </c>
    </row>
    <row r="517" spans="1:41" x14ac:dyDescent="0.2">
      <c r="A517" s="8" t="str">
        <f t="shared" si="63"/>
        <v>2016400 (West Lothian)</v>
      </c>
      <c r="B517" s="116">
        <v>2016</v>
      </c>
      <c r="C517" s="117" t="s">
        <v>42</v>
      </c>
      <c r="D517" s="3">
        <v>1</v>
      </c>
      <c r="H517" s="3">
        <v>535</v>
      </c>
      <c r="I517" s="3">
        <v>57</v>
      </c>
      <c r="J517" s="3">
        <v>592</v>
      </c>
      <c r="K517" s="3">
        <v>169</v>
      </c>
      <c r="L517" s="3">
        <v>5</v>
      </c>
      <c r="M517" s="3">
        <v>174</v>
      </c>
      <c r="N517" s="3">
        <v>2800</v>
      </c>
      <c r="O517" s="3">
        <v>502</v>
      </c>
      <c r="P517" s="3">
        <v>3302</v>
      </c>
      <c r="Q517" s="3">
        <v>1181</v>
      </c>
      <c r="R517" s="3">
        <v>235</v>
      </c>
      <c r="S517" s="3">
        <v>1416</v>
      </c>
      <c r="T517" s="3">
        <v>7846</v>
      </c>
      <c r="U517" s="3">
        <v>1547</v>
      </c>
      <c r="V517" s="3">
        <v>9393</v>
      </c>
      <c r="W517" s="3">
        <v>0</v>
      </c>
      <c r="X517" s="3">
        <v>0</v>
      </c>
      <c r="Y517" s="3">
        <v>0</v>
      </c>
      <c r="Z517" s="3" t="s">
        <v>282</v>
      </c>
      <c r="AA517" s="39">
        <v>2015</v>
      </c>
      <c r="AB517" s="5">
        <v>0</v>
      </c>
      <c r="AC517" s="3">
        <v>0</v>
      </c>
      <c r="AL517" s="9" t="str">
        <f t="shared" si="64"/>
        <v>CHR operated</v>
      </c>
    </row>
    <row r="518" spans="1:41" s="107" customFormat="1" x14ac:dyDescent="0.2">
      <c r="A518" s="103" t="str">
        <f>B518&amp;C518</f>
        <v>2017100 (Aberdeen City)</v>
      </c>
      <c r="B518" s="118">
        <v>2017</v>
      </c>
      <c r="C518" s="119" t="s">
        <v>56</v>
      </c>
      <c r="D518" s="107">
        <v>0</v>
      </c>
      <c r="H518" s="107">
        <v>590</v>
      </c>
      <c r="I518" s="107">
        <v>408</v>
      </c>
      <c r="J518" s="107">
        <v>998</v>
      </c>
      <c r="K518" s="107">
        <v>164</v>
      </c>
      <c r="L518" s="107">
        <v>0</v>
      </c>
      <c r="M518" s="107">
        <v>164</v>
      </c>
      <c r="N518" s="107">
        <v>2660</v>
      </c>
      <c r="O518" s="107">
        <v>1015</v>
      </c>
      <c r="P518" s="107">
        <v>3675</v>
      </c>
      <c r="Q518" s="107">
        <v>1317</v>
      </c>
      <c r="R518" s="107">
        <v>511</v>
      </c>
      <c r="S518" s="107">
        <v>1828</v>
      </c>
      <c r="T518" s="107">
        <v>4360</v>
      </c>
      <c r="U518" s="107">
        <v>2271</v>
      </c>
      <c r="V518" s="107">
        <v>6631</v>
      </c>
      <c r="W518" s="107">
        <v>396</v>
      </c>
      <c r="X518" s="107">
        <v>319</v>
      </c>
      <c r="Y518" s="107">
        <v>715</v>
      </c>
      <c r="Z518" s="107">
        <v>0</v>
      </c>
      <c r="AA518" s="108">
        <v>2014</v>
      </c>
      <c r="AB518" s="109">
        <v>0</v>
      </c>
      <c r="AC518" s="107">
        <v>0</v>
      </c>
      <c r="AE518" s="109"/>
      <c r="AF518" s="109"/>
      <c r="AG518" s="109"/>
      <c r="AH518" s="109"/>
      <c r="AI518" s="109"/>
      <c r="AJ518" s="107" t="s">
        <v>352</v>
      </c>
      <c r="AK518" s="104"/>
      <c r="AL518" s="104" t="str">
        <f>IF(D518=1,"CHR operated",IF(D518="","RSL only","-"))</f>
        <v>-</v>
      </c>
      <c r="AM518" s="112"/>
      <c r="AO518" s="112"/>
    </row>
    <row r="519" spans="1:41" x14ac:dyDescent="0.2">
      <c r="A519" s="8" t="str">
        <f t="shared" ref="A519:A549" si="65">B519&amp;C519</f>
        <v>2017110 (Aberdeenshire)</v>
      </c>
      <c r="B519" s="116">
        <v>2017</v>
      </c>
      <c r="C519" s="117" t="s">
        <v>57</v>
      </c>
      <c r="D519" s="3">
        <v>1</v>
      </c>
      <c r="H519" s="3">
        <v>418</v>
      </c>
      <c r="I519" s="3">
        <v>177</v>
      </c>
      <c r="J519" s="3">
        <v>595</v>
      </c>
      <c r="K519" s="3">
        <v>139</v>
      </c>
      <c r="L519" s="3">
        <v>16</v>
      </c>
      <c r="M519" s="3">
        <v>155</v>
      </c>
      <c r="N519" s="3">
        <v>3688</v>
      </c>
      <c r="O519" s="3">
        <v>685</v>
      </c>
      <c r="P519" s="3">
        <v>4373</v>
      </c>
      <c r="Q519" s="3">
        <v>3001</v>
      </c>
      <c r="R519" s="3">
        <v>479</v>
      </c>
      <c r="S519" s="3">
        <v>3480</v>
      </c>
      <c r="T519" s="3">
        <v>6136</v>
      </c>
      <c r="U519" s="3">
        <v>1134</v>
      </c>
      <c r="V519" s="3">
        <v>7270</v>
      </c>
      <c r="W519" s="3">
        <v>137</v>
      </c>
      <c r="X519" s="3">
        <v>33</v>
      </c>
      <c r="Y519" s="3">
        <v>170</v>
      </c>
      <c r="Z519" s="3" t="s">
        <v>282</v>
      </c>
      <c r="AA519" s="39">
        <v>2017</v>
      </c>
      <c r="AB519" s="5">
        <v>3</v>
      </c>
      <c r="AC519" s="3" t="s">
        <v>276</v>
      </c>
      <c r="AJ519" s="3">
        <v>0</v>
      </c>
      <c r="AL519" s="9" t="str">
        <f t="shared" ref="AL519:AL585" si="66">IF(D519=1,"CHR operated",IF(D519="","RSL only","-"))</f>
        <v>CHR operated</v>
      </c>
    </row>
    <row r="520" spans="1:41" x14ac:dyDescent="0.2">
      <c r="A520" s="8" t="str">
        <f t="shared" si="65"/>
        <v>2017120 (Angus)</v>
      </c>
      <c r="B520" s="116">
        <v>2017</v>
      </c>
      <c r="C520" s="117" t="s">
        <v>58</v>
      </c>
      <c r="D520" s="3">
        <v>1</v>
      </c>
      <c r="H520" s="3">
        <v>0</v>
      </c>
      <c r="I520" s="3">
        <v>0</v>
      </c>
      <c r="J520" s="3">
        <v>813</v>
      </c>
      <c r="K520" s="3">
        <v>0</v>
      </c>
      <c r="L520" s="3">
        <v>0</v>
      </c>
      <c r="M520" s="3">
        <v>1</v>
      </c>
      <c r="N520" s="3">
        <v>0</v>
      </c>
      <c r="O520" s="3">
        <v>0</v>
      </c>
      <c r="P520" s="3">
        <v>1921</v>
      </c>
      <c r="Q520" s="3">
        <v>0</v>
      </c>
      <c r="R520" s="3">
        <v>0</v>
      </c>
      <c r="S520" s="3">
        <v>1802</v>
      </c>
      <c r="T520" s="3">
        <v>4509</v>
      </c>
      <c r="U520" s="3">
        <v>0</v>
      </c>
      <c r="V520" s="3">
        <v>4509</v>
      </c>
      <c r="W520" s="3">
        <v>0</v>
      </c>
      <c r="X520" s="3">
        <v>0</v>
      </c>
      <c r="Y520" s="3">
        <v>165</v>
      </c>
      <c r="Z520" s="3" t="s">
        <v>278</v>
      </c>
      <c r="AA520" s="39">
        <v>2012</v>
      </c>
      <c r="AB520" s="5">
        <v>5</v>
      </c>
      <c r="AC520" s="3" t="s">
        <v>276</v>
      </c>
      <c r="AJ520" s="3" t="s">
        <v>353</v>
      </c>
      <c r="AL520" s="9" t="str">
        <f t="shared" si="66"/>
        <v>CHR operated</v>
      </c>
    </row>
    <row r="521" spans="1:41" x14ac:dyDescent="0.2">
      <c r="A521" s="8" t="str">
        <f t="shared" si="65"/>
        <v>2017130 (Argyll &amp; Bute)</v>
      </c>
      <c r="B521" s="116">
        <v>2017</v>
      </c>
      <c r="C521" s="117" t="s">
        <v>59</v>
      </c>
      <c r="D521" s="3">
        <v>0</v>
      </c>
      <c r="H521" s="3">
        <v>0</v>
      </c>
      <c r="I521" s="3">
        <v>0</v>
      </c>
      <c r="J521" s="3">
        <v>0</v>
      </c>
      <c r="K521" s="3">
        <v>0</v>
      </c>
      <c r="L521" s="3">
        <v>0</v>
      </c>
      <c r="M521" s="3">
        <v>0</v>
      </c>
      <c r="N521" s="3">
        <v>0</v>
      </c>
      <c r="O521" s="3">
        <v>0</v>
      </c>
      <c r="P521" s="3">
        <v>0</v>
      </c>
      <c r="Q521" s="3">
        <v>0</v>
      </c>
      <c r="R521" s="3">
        <v>0</v>
      </c>
      <c r="S521" s="3">
        <v>0</v>
      </c>
      <c r="T521" s="3">
        <v>0</v>
      </c>
      <c r="U521" s="3">
        <v>0</v>
      </c>
      <c r="V521" s="3">
        <v>0</v>
      </c>
      <c r="W521" s="3">
        <v>0</v>
      </c>
      <c r="X521" s="3">
        <v>0</v>
      </c>
      <c r="Y521" s="3">
        <v>0</v>
      </c>
      <c r="Z521" s="3">
        <v>0</v>
      </c>
      <c r="AA521" s="39">
        <v>0</v>
      </c>
      <c r="AB521" s="5">
        <v>0</v>
      </c>
      <c r="AC521" s="3">
        <v>0</v>
      </c>
      <c r="AJ521" s="3">
        <v>0</v>
      </c>
      <c r="AL521" s="9" t="str">
        <f t="shared" si="66"/>
        <v>-</v>
      </c>
    </row>
    <row r="522" spans="1:41" x14ac:dyDescent="0.2">
      <c r="A522" s="8" t="str">
        <f t="shared" si="65"/>
        <v>2017150 (Clackmannanshire)</v>
      </c>
      <c r="B522" s="116">
        <v>2017</v>
      </c>
      <c r="C522" s="117" t="s">
        <v>60</v>
      </c>
      <c r="D522" s="3">
        <v>1</v>
      </c>
      <c r="H522" s="3">
        <v>411</v>
      </c>
      <c r="I522" s="3">
        <v>84</v>
      </c>
      <c r="J522" s="3">
        <v>495</v>
      </c>
      <c r="K522" s="3">
        <v>18</v>
      </c>
      <c r="L522" s="3">
        <v>7</v>
      </c>
      <c r="M522" s="3">
        <v>25</v>
      </c>
      <c r="N522" s="3">
        <v>819</v>
      </c>
      <c r="O522" s="3">
        <v>590</v>
      </c>
      <c r="P522" s="3">
        <v>1409</v>
      </c>
      <c r="Q522" s="3">
        <v>560</v>
      </c>
      <c r="R522" s="3">
        <v>71</v>
      </c>
      <c r="S522" s="3">
        <v>631</v>
      </c>
      <c r="T522" s="3">
        <v>1518</v>
      </c>
      <c r="U522" s="3">
        <v>446</v>
      </c>
      <c r="V522" s="3">
        <v>1964</v>
      </c>
      <c r="W522" s="3">
        <v>0</v>
      </c>
      <c r="X522" s="3">
        <v>0</v>
      </c>
      <c r="Y522" s="3">
        <v>0</v>
      </c>
      <c r="Z522" s="3" t="s">
        <v>110</v>
      </c>
      <c r="AA522" s="39">
        <v>2013</v>
      </c>
      <c r="AB522" s="5">
        <v>3</v>
      </c>
      <c r="AC522" s="3" t="s">
        <v>276</v>
      </c>
      <c r="AJ522" s="3">
        <v>0</v>
      </c>
      <c r="AL522" s="9" t="str">
        <f t="shared" si="66"/>
        <v>CHR operated</v>
      </c>
    </row>
    <row r="523" spans="1:41" x14ac:dyDescent="0.2">
      <c r="A523" s="8" t="str">
        <f t="shared" si="65"/>
        <v>2017170 (Dumfries &amp; Galloway)</v>
      </c>
      <c r="B523" s="116">
        <v>2017</v>
      </c>
      <c r="C523" s="117" t="s">
        <v>61</v>
      </c>
      <c r="D523" s="3">
        <v>0</v>
      </c>
      <c r="H523" s="3">
        <v>0</v>
      </c>
      <c r="I523" s="3">
        <v>0</v>
      </c>
      <c r="J523" s="3">
        <v>0</v>
      </c>
      <c r="K523" s="3">
        <v>0</v>
      </c>
      <c r="L523" s="3">
        <v>0</v>
      </c>
      <c r="M523" s="3">
        <v>0</v>
      </c>
      <c r="N523" s="3">
        <v>0</v>
      </c>
      <c r="O523" s="3">
        <v>0</v>
      </c>
      <c r="P523" s="3">
        <v>0</v>
      </c>
      <c r="Q523" s="3">
        <v>0</v>
      </c>
      <c r="R523" s="3">
        <v>0</v>
      </c>
      <c r="S523" s="3">
        <v>0</v>
      </c>
      <c r="T523" s="3">
        <v>0</v>
      </c>
      <c r="U523" s="3">
        <v>0</v>
      </c>
      <c r="V523" s="3">
        <v>0</v>
      </c>
      <c r="W523" s="3">
        <v>0</v>
      </c>
      <c r="X523" s="3">
        <v>0</v>
      </c>
      <c r="Y523" s="3">
        <v>0</v>
      </c>
      <c r="Z523" s="3">
        <v>0</v>
      </c>
      <c r="AA523" s="39">
        <v>0</v>
      </c>
      <c r="AB523" s="5">
        <v>0</v>
      </c>
      <c r="AC523" s="3">
        <v>0</v>
      </c>
      <c r="AJ523" s="3">
        <v>0</v>
      </c>
      <c r="AL523" s="9" t="str">
        <f t="shared" si="66"/>
        <v>-</v>
      </c>
    </row>
    <row r="524" spans="1:41" x14ac:dyDescent="0.2">
      <c r="A524" s="8" t="str">
        <f t="shared" si="65"/>
        <v>2017180 (Dundee City)</v>
      </c>
      <c r="B524" s="116">
        <v>2017</v>
      </c>
      <c r="C524" s="117" t="s">
        <v>62</v>
      </c>
      <c r="D524" s="3">
        <v>1</v>
      </c>
      <c r="H524" s="3">
        <v>0</v>
      </c>
      <c r="I524" s="3">
        <v>0</v>
      </c>
      <c r="J524" s="3">
        <v>1139</v>
      </c>
      <c r="K524" s="3">
        <v>0</v>
      </c>
      <c r="L524" s="3">
        <v>0</v>
      </c>
      <c r="M524" s="3">
        <v>104</v>
      </c>
      <c r="N524" s="3">
        <v>0</v>
      </c>
      <c r="O524" s="3">
        <v>0</v>
      </c>
      <c r="P524" s="3">
        <v>3934</v>
      </c>
      <c r="Q524" s="3">
        <v>0</v>
      </c>
      <c r="R524" s="3">
        <v>0</v>
      </c>
      <c r="S524" s="3">
        <v>2290</v>
      </c>
      <c r="T524" s="3">
        <v>7333</v>
      </c>
      <c r="U524" s="3">
        <v>0</v>
      </c>
      <c r="V524" s="3">
        <v>7333</v>
      </c>
      <c r="W524" s="3">
        <v>0</v>
      </c>
      <c r="X524" s="3">
        <v>0</v>
      </c>
      <c r="Y524" s="3">
        <v>54</v>
      </c>
      <c r="Z524" s="3" t="s">
        <v>110</v>
      </c>
      <c r="AA524" s="39">
        <v>2014</v>
      </c>
      <c r="AB524" s="5">
        <v>0</v>
      </c>
      <c r="AC524" s="3">
        <v>0</v>
      </c>
      <c r="AJ524" s="3">
        <v>0</v>
      </c>
      <c r="AL524" s="9" t="str">
        <f t="shared" si="66"/>
        <v>CHR operated</v>
      </c>
    </row>
    <row r="525" spans="1:41" x14ac:dyDescent="0.2">
      <c r="A525" s="8" t="str">
        <f t="shared" si="65"/>
        <v>2017190 (East Ayrshire)</v>
      </c>
      <c r="B525" s="116">
        <v>2017</v>
      </c>
      <c r="C525" s="117" t="s">
        <v>63</v>
      </c>
      <c r="D525" s="3">
        <v>1</v>
      </c>
      <c r="H525" s="3">
        <v>819</v>
      </c>
      <c r="I525" s="3">
        <v>356</v>
      </c>
      <c r="J525" s="3">
        <v>1175</v>
      </c>
      <c r="K525" s="3">
        <v>5</v>
      </c>
      <c r="L525" s="3">
        <v>2</v>
      </c>
      <c r="M525" s="3">
        <v>7</v>
      </c>
      <c r="N525" s="3">
        <v>2072</v>
      </c>
      <c r="O525" s="3">
        <v>890</v>
      </c>
      <c r="P525" s="3">
        <v>2962</v>
      </c>
      <c r="Q525" s="3">
        <v>1305</v>
      </c>
      <c r="R525" s="3">
        <v>371</v>
      </c>
      <c r="S525" s="3">
        <v>1676</v>
      </c>
      <c r="T525" s="3">
        <v>2459</v>
      </c>
      <c r="U525" s="3">
        <v>1232</v>
      </c>
      <c r="V525" s="3">
        <v>3691</v>
      </c>
      <c r="W525" s="3">
        <v>275</v>
      </c>
      <c r="X525" s="3">
        <v>123</v>
      </c>
      <c r="Y525" s="3">
        <v>398</v>
      </c>
      <c r="Z525" s="3" t="s">
        <v>287</v>
      </c>
      <c r="AA525" s="39">
        <v>2013</v>
      </c>
      <c r="AB525" s="5">
        <v>3</v>
      </c>
      <c r="AC525" s="3" t="s">
        <v>276</v>
      </c>
      <c r="AJ525" s="3">
        <v>0</v>
      </c>
      <c r="AL525" s="9" t="str">
        <f t="shared" si="66"/>
        <v>CHR operated</v>
      </c>
    </row>
    <row r="526" spans="1:41" x14ac:dyDescent="0.2">
      <c r="A526" s="8" t="str">
        <f t="shared" si="65"/>
        <v>2017200 (East Dunbartonshire)</v>
      </c>
      <c r="B526" s="116">
        <v>2017</v>
      </c>
      <c r="C526" s="117" t="s">
        <v>64</v>
      </c>
      <c r="D526" s="3">
        <v>1</v>
      </c>
      <c r="H526" s="3">
        <v>197</v>
      </c>
      <c r="I526" s="3">
        <v>58</v>
      </c>
      <c r="J526" s="3">
        <v>255</v>
      </c>
      <c r="K526" s="3">
        <v>184</v>
      </c>
      <c r="L526" s="3">
        <v>61</v>
      </c>
      <c r="M526" s="3">
        <v>245</v>
      </c>
      <c r="N526" s="3">
        <v>807</v>
      </c>
      <c r="O526" s="3">
        <v>164</v>
      </c>
      <c r="P526" s="3">
        <v>971</v>
      </c>
      <c r="Q526" s="3">
        <v>2225</v>
      </c>
      <c r="R526" s="3">
        <v>259</v>
      </c>
      <c r="S526" s="3">
        <v>2484</v>
      </c>
      <c r="T526" s="3">
        <v>2696</v>
      </c>
      <c r="U526" s="3">
        <v>514</v>
      </c>
      <c r="V526" s="3">
        <v>3210</v>
      </c>
      <c r="W526" s="3">
        <v>53</v>
      </c>
      <c r="X526" s="3">
        <v>20</v>
      </c>
      <c r="Y526" s="3">
        <v>73</v>
      </c>
      <c r="Z526" s="3">
        <v>0</v>
      </c>
      <c r="AA526" s="39">
        <v>0</v>
      </c>
      <c r="AB526" s="5">
        <v>3</v>
      </c>
      <c r="AC526" s="3" t="s">
        <v>276</v>
      </c>
      <c r="AJ526" s="3" t="s">
        <v>354</v>
      </c>
      <c r="AL526" s="9" t="str">
        <f t="shared" si="66"/>
        <v>CHR operated</v>
      </c>
    </row>
    <row r="527" spans="1:41" x14ac:dyDescent="0.2">
      <c r="A527" s="8" t="str">
        <f t="shared" si="65"/>
        <v>2017210 (East Lothian)</v>
      </c>
      <c r="B527" s="116">
        <v>2017</v>
      </c>
      <c r="C527" s="117" t="s">
        <v>65</v>
      </c>
      <c r="D527" s="3">
        <v>0</v>
      </c>
      <c r="H527" s="3">
        <v>310</v>
      </c>
      <c r="I527" s="3">
        <v>126</v>
      </c>
      <c r="J527" s="3">
        <v>436</v>
      </c>
      <c r="K527" s="3">
        <v>88</v>
      </c>
      <c r="L527" s="3">
        <v>0</v>
      </c>
      <c r="M527" s="3">
        <v>88</v>
      </c>
      <c r="N527" s="3">
        <v>1024</v>
      </c>
      <c r="O527" s="3">
        <v>302</v>
      </c>
      <c r="P527" s="3">
        <v>1326</v>
      </c>
      <c r="Q527" s="3">
        <v>744</v>
      </c>
      <c r="R527" s="3">
        <v>229</v>
      </c>
      <c r="S527" s="3">
        <v>973</v>
      </c>
      <c r="T527" s="3">
        <v>3095</v>
      </c>
      <c r="U527" s="3">
        <v>605</v>
      </c>
      <c r="V527" s="3">
        <v>3700</v>
      </c>
      <c r="W527" s="3">
        <v>222</v>
      </c>
      <c r="X527" s="3">
        <v>52</v>
      </c>
      <c r="Y527" s="3">
        <v>274</v>
      </c>
      <c r="Z527" s="3" t="s">
        <v>282</v>
      </c>
      <c r="AA527" s="39">
        <v>2014</v>
      </c>
      <c r="AB527" s="5">
        <v>2</v>
      </c>
      <c r="AC527" s="3" t="s">
        <v>276</v>
      </c>
      <c r="AJ527" s="3" t="s">
        <v>355</v>
      </c>
      <c r="AL527" s="9" t="str">
        <f t="shared" si="66"/>
        <v>-</v>
      </c>
    </row>
    <row r="528" spans="1:41" x14ac:dyDescent="0.2">
      <c r="A528" s="8" t="str">
        <f t="shared" si="65"/>
        <v>2017220 (East Renfrewshire)</v>
      </c>
      <c r="B528" s="116">
        <v>2017</v>
      </c>
      <c r="C528" s="117" t="s">
        <v>66</v>
      </c>
      <c r="D528" s="3">
        <v>1</v>
      </c>
      <c r="H528" s="3">
        <v>57</v>
      </c>
      <c r="I528" s="3">
        <v>30</v>
      </c>
      <c r="J528" s="3">
        <v>87</v>
      </c>
      <c r="K528" s="3">
        <v>14</v>
      </c>
      <c r="L528" s="3">
        <v>43</v>
      </c>
      <c r="M528" s="3">
        <v>57</v>
      </c>
      <c r="N528" s="3">
        <v>467</v>
      </c>
      <c r="O528" s="3">
        <v>90</v>
      </c>
      <c r="P528" s="3">
        <v>557</v>
      </c>
      <c r="Q528" s="3">
        <v>567</v>
      </c>
      <c r="R528" s="3">
        <v>121</v>
      </c>
      <c r="S528" s="3">
        <v>688</v>
      </c>
      <c r="T528" s="3">
        <v>1920</v>
      </c>
      <c r="U528" s="3">
        <v>358</v>
      </c>
      <c r="V528" s="3">
        <v>2278</v>
      </c>
      <c r="W528" s="3">
        <v>4</v>
      </c>
      <c r="X528" s="3">
        <v>0</v>
      </c>
      <c r="Y528" s="3">
        <v>4</v>
      </c>
      <c r="Z528" s="3" t="s">
        <v>287</v>
      </c>
      <c r="AA528" s="39">
        <v>2015</v>
      </c>
      <c r="AB528" s="5">
        <v>1</v>
      </c>
      <c r="AC528" s="3" t="s">
        <v>276</v>
      </c>
      <c r="AJ528" s="3" t="s">
        <v>356</v>
      </c>
      <c r="AL528" s="9" t="str">
        <f t="shared" si="66"/>
        <v>CHR operated</v>
      </c>
    </row>
    <row r="529" spans="1:38" x14ac:dyDescent="0.2">
      <c r="A529" s="8" t="str">
        <f t="shared" si="65"/>
        <v>2017230 (City of Edinburgh)</v>
      </c>
      <c r="B529" s="116">
        <v>2017</v>
      </c>
      <c r="C529" s="117" t="s">
        <v>67</v>
      </c>
      <c r="D529" s="3">
        <v>1</v>
      </c>
      <c r="H529" s="3">
        <v>1305</v>
      </c>
      <c r="I529" s="3">
        <v>0</v>
      </c>
      <c r="J529" s="3">
        <v>1305</v>
      </c>
      <c r="K529" s="3">
        <v>0</v>
      </c>
      <c r="L529" s="3">
        <v>0</v>
      </c>
      <c r="M529" s="3">
        <v>0</v>
      </c>
      <c r="N529" s="3">
        <v>7277</v>
      </c>
      <c r="O529" s="3">
        <v>0</v>
      </c>
      <c r="P529" s="3">
        <v>7277</v>
      </c>
      <c r="Q529" s="3">
        <v>6423</v>
      </c>
      <c r="R529" s="3">
        <v>0</v>
      </c>
      <c r="S529" s="3">
        <v>6423</v>
      </c>
      <c r="T529" s="3">
        <v>21036</v>
      </c>
      <c r="U529" s="3">
        <v>0</v>
      </c>
      <c r="V529" s="3">
        <v>21036</v>
      </c>
      <c r="W529" s="3">
        <v>2</v>
      </c>
      <c r="X529" s="3">
        <v>0</v>
      </c>
      <c r="Y529" s="3">
        <v>2</v>
      </c>
      <c r="Z529" s="3" t="s">
        <v>282</v>
      </c>
      <c r="AA529" s="39">
        <v>2013</v>
      </c>
      <c r="AB529" s="5" t="s">
        <v>281</v>
      </c>
      <c r="AC529" s="3" t="s">
        <v>281</v>
      </c>
      <c r="AJ529" s="3" t="s">
        <v>357</v>
      </c>
      <c r="AL529" s="9" t="str">
        <f t="shared" si="66"/>
        <v>CHR operated</v>
      </c>
    </row>
    <row r="530" spans="1:38" x14ac:dyDescent="0.2">
      <c r="A530" s="8" t="str">
        <f t="shared" si="65"/>
        <v>2017240 (Falkirk)</v>
      </c>
      <c r="B530" s="116">
        <v>2017</v>
      </c>
      <c r="C530" s="117" t="s">
        <v>68</v>
      </c>
      <c r="D530" s="3">
        <v>0</v>
      </c>
      <c r="H530" s="3">
        <v>660</v>
      </c>
      <c r="I530" s="3">
        <v>303</v>
      </c>
      <c r="J530" s="3">
        <v>963</v>
      </c>
      <c r="K530" s="3">
        <v>36</v>
      </c>
      <c r="L530" s="3">
        <v>26</v>
      </c>
      <c r="M530" s="3">
        <v>62</v>
      </c>
      <c r="N530" s="3">
        <v>2113</v>
      </c>
      <c r="O530" s="3">
        <v>888</v>
      </c>
      <c r="P530" s="3">
        <v>3001</v>
      </c>
      <c r="Q530" s="3">
        <v>292</v>
      </c>
      <c r="R530" s="3">
        <v>142</v>
      </c>
      <c r="S530" s="3">
        <v>434</v>
      </c>
      <c r="T530" s="3">
        <v>7481</v>
      </c>
      <c r="U530" s="3">
        <v>3052</v>
      </c>
      <c r="V530" s="3">
        <v>10533</v>
      </c>
      <c r="W530" s="3">
        <v>601</v>
      </c>
      <c r="X530" s="3">
        <v>307</v>
      </c>
      <c r="Y530" s="3">
        <v>908</v>
      </c>
      <c r="Z530" s="3" t="s">
        <v>287</v>
      </c>
      <c r="AA530" s="39">
        <v>2014</v>
      </c>
      <c r="AB530" s="5">
        <v>3</v>
      </c>
      <c r="AC530" s="3" t="s">
        <v>276</v>
      </c>
      <c r="AJ530" s="3">
        <v>0</v>
      </c>
      <c r="AL530" s="9" t="str">
        <f t="shared" si="66"/>
        <v>-</v>
      </c>
    </row>
    <row r="531" spans="1:38" x14ac:dyDescent="0.2">
      <c r="A531" s="8" t="str">
        <f t="shared" si="65"/>
        <v>2017250 (Fife)</v>
      </c>
      <c r="B531" s="116">
        <v>2017</v>
      </c>
      <c r="C531" s="117" t="s">
        <v>69</v>
      </c>
      <c r="D531" s="3">
        <v>1</v>
      </c>
      <c r="H531" s="3">
        <v>986</v>
      </c>
      <c r="I531" s="3">
        <v>919</v>
      </c>
      <c r="J531" s="3">
        <v>1905</v>
      </c>
      <c r="K531" s="3">
        <v>49</v>
      </c>
      <c r="L531" s="3">
        <v>6</v>
      </c>
      <c r="M531" s="3">
        <v>55</v>
      </c>
      <c r="N531" s="3">
        <v>5091</v>
      </c>
      <c r="O531" s="3">
        <v>2088</v>
      </c>
      <c r="P531" s="3">
        <v>7179</v>
      </c>
      <c r="Q531" s="3">
        <v>2808</v>
      </c>
      <c r="R531" s="3">
        <v>777</v>
      </c>
      <c r="S531" s="3">
        <v>3585</v>
      </c>
      <c r="T531" s="3">
        <v>8235</v>
      </c>
      <c r="U531" s="3">
        <v>3969</v>
      </c>
      <c r="V531" s="3">
        <v>12204</v>
      </c>
      <c r="W531" s="3">
        <v>607</v>
      </c>
      <c r="X531" s="3">
        <v>552</v>
      </c>
      <c r="Y531" s="3">
        <v>1159</v>
      </c>
      <c r="Z531" s="3" t="s">
        <v>277</v>
      </c>
      <c r="AA531" s="39">
        <v>2013</v>
      </c>
      <c r="AB531" s="5">
        <v>3</v>
      </c>
      <c r="AC531" s="3" t="s">
        <v>276</v>
      </c>
      <c r="AJ531" s="3" t="s">
        <v>358</v>
      </c>
      <c r="AL531" s="9" t="str">
        <f t="shared" si="66"/>
        <v>CHR operated</v>
      </c>
    </row>
    <row r="532" spans="1:38" x14ac:dyDescent="0.2">
      <c r="A532" s="8" t="str">
        <f t="shared" si="65"/>
        <v>2017260 (Glasgow City)</v>
      </c>
      <c r="B532" s="116">
        <v>2017</v>
      </c>
      <c r="C532" s="117" t="s">
        <v>70</v>
      </c>
      <c r="D532" s="3">
        <v>0</v>
      </c>
      <c r="H532" s="3">
        <v>0</v>
      </c>
      <c r="I532" s="3">
        <v>0</v>
      </c>
      <c r="J532" s="3">
        <v>0</v>
      </c>
      <c r="K532" s="3">
        <v>0</v>
      </c>
      <c r="L532" s="3">
        <v>0</v>
      </c>
      <c r="M532" s="3">
        <v>0</v>
      </c>
      <c r="N532" s="3">
        <v>0</v>
      </c>
      <c r="O532" s="3">
        <v>0</v>
      </c>
      <c r="P532" s="3">
        <v>0</v>
      </c>
      <c r="Q532" s="3">
        <v>0</v>
      </c>
      <c r="R532" s="3">
        <v>0</v>
      </c>
      <c r="S532" s="3">
        <v>0</v>
      </c>
      <c r="T532" s="3">
        <v>0</v>
      </c>
      <c r="U532" s="3">
        <v>0</v>
      </c>
      <c r="V532" s="3">
        <v>0</v>
      </c>
      <c r="W532" s="3">
        <v>0</v>
      </c>
      <c r="X532" s="3">
        <v>0</v>
      </c>
      <c r="Y532" s="3">
        <v>0</v>
      </c>
      <c r="Z532" s="3">
        <v>0</v>
      </c>
      <c r="AA532" s="39">
        <v>0</v>
      </c>
      <c r="AB532" s="5">
        <v>0</v>
      </c>
      <c r="AC532" s="3">
        <v>0</v>
      </c>
      <c r="AJ532" s="3">
        <v>0</v>
      </c>
      <c r="AL532" s="9" t="str">
        <f t="shared" si="66"/>
        <v>-</v>
      </c>
    </row>
    <row r="533" spans="1:38" x14ac:dyDescent="0.2">
      <c r="A533" s="8" t="str">
        <f t="shared" si="65"/>
        <v>2017270 (Highland)</v>
      </c>
      <c r="B533" s="116">
        <v>2017</v>
      </c>
      <c r="C533" s="117" t="s">
        <v>27</v>
      </c>
      <c r="D533" s="3">
        <v>1</v>
      </c>
      <c r="H533" s="3">
        <v>463</v>
      </c>
      <c r="I533" s="3">
        <v>276</v>
      </c>
      <c r="J533" s="3">
        <v>739</v>
      </c>
      <c r="K533" s="3">
        <v>3</v>
      </c>
      <c r="L533" s="3">
        <v>2</v>
      </c>
      <c r="M533" s="3">
        <v>5</v>
      </c>
      <c r="N533" s="3">
        <v>3621</v>
      </c>
      <c r="O533" s="3">
        <v>1175</v>
      </c>
      <c r="P533" s="3">
        <v>4796</v>
      </c>
      <c r="Q533" s="3">
        <v>2141</v>
      </c>
      <c r="R533" s="3">
        <v>565</v>
      </c>
      <c r="S533" s="3">
        <v>2706</v>
      </c>
      <c r="T533" s="3">
        <v>5642</v>
      </c>
      <c r="U533" s="3">
        <v>2079</v>
      </c>
      <c r="V533" s="3">
        <v>7721</v>
      </c>
      <c r="W533" s="3">
        <v>181</v>
      </c>
      <c r="X533" s="3">
        <v>48</v>
      </c>
      <c r="Y533" s="3">
        <v>229</v>
      </c>
      <c r="Z533" s="3">
        <v>0</v>
      </c>
      <c r="AA533" s="39">
        <v>0</v>
      </c>
      <c r="AB533" s="5">
        <v>0</v>
      </c>
      <c r="AC533" s="3">
        <v>0</v>
      </c>
      <c r="AJ533" s="3" t="s">
        <v>359</v>
      </c>
      <c r="AL533" s="9" t="str">
        <f t="shared" si="66"/>
        <v>CHR operated</v>
      </c>
    </row>
    <row r="534" spans="1:38" x14ac:dyDescent="0.2">
      <c r="A534" s="8" t="str">
        <f t="shared" si="65"/>
        <v>2017280 (Inverclyde)</v>
      </c>
      <c r="B534" s="116">
        <v>2017</v>
      </c>
      <c r="C534" s="117" t="s">
        <v>28</v>
      </c>
      <c r="D534" s="3">
        <v>0</v>
      </c>
      <c r="H534" s="3">
        <v>0</v>
      </c>
      <c r="I534" s="3">
        <v>0</v>
      </c>
      <c r="J534" s="3">
        <v>0</v>
      </c>
      <c r="K534" s="3">
        <v>0</v>
      </c>
      <c r="L534" s="3">
        <v>0</v>
      </c>
      <c r="M534" s="3">
        <v>0</v>
      </c>
      <c r="N534" s="3">
        <v>0</v>
      </c>
      <c r="O534" s="3">
        <v>0</v>
      </c>
      <c r="P534" s="3">
        <v>0</v>
      </c>
      <c r="Q534" s="3">
        <v>0</v>
      </c>
      <c r="R534" s="3">
        <v>0</v>
      </c>
      <c r="S534" s="3">
        <v>0</v>
      </c>
      <c r="T534" s="3">
        <v>0</v>
      </c>
      <c r="U534" s="3">
        <v>0</v>
      </c>
      <c r="V534" s="3">
        <v>0</v>
      </c>
      <c r="W534" s="3">
        <v>0</v>
      </c>
      <c r="X534" s="3">
        <v>0</v>
      </c>
      <c r="Y534" s="3">
        <v>0</v>
      </c>
      <c r="Z534" s="3">
        <v>0</v>
      </c>
      <c r="AA534" s="39">
        <v>0</v>
      </c>
      <c r="AB534" s="5">
        <v>0</v>
      </c>
      <c r="AC534" s="3">
        <v>0</v>
      </c>
      <c r="AJ534" s="3">
        <v>0</v>
      </c>
      <c r="AL534" s="9" t="str">
        <f t="shared" si="66"/>
        <v>-</v>
      </c>
    </row>
    <row r="535" spans="1:38" x14ac:dyDescent="0.2">
      <c r="A535" s="8" t="str">
        <f t="shared" si="65"/>
        <v>2017290 (Midlothian)</v>
      </c>
      <c r="B535" s="116">
        <v>2017</v>
      </c>
      <c r="C535" s="117" t="s">
        <v>29</v>
      </c>
      <c r="D535" s="3">
        <v>1</v>
      </c>
      <c r="H535" s="3">
        <v>140</v>
      </c>
      <c r="I535" s="3">
        <v>54</v>
      </c>
      <c r="J535" s="3">
        <v>194</v>
      </c>
      <c r="K535" s="3">
        <v>21</v>
      </c>
      <c r="L535" s="3">
        <v>0</v>
      </c>
      <c r="M535" s="3">
        <v>21</v>
      </c>
      <c r="N535" s="3">
        <v>893</v>
      </c>
      <c r="O535" s="3">
        <v>0</v>
      </c>
      <c r="P535" s="3">
        <v>893</v>
      </c>
      <c r="Q535" s="3">
        <v>710</v>
      </c>
      <c r="R535" s="3">
        <v>0</v>
      </c>
      <c r="S535" s="3">
        <v>710</v>
      </c>
      <c r="T535" s="3">
        <v>3736</v>
      </c>
      <c r="U535" s="3">
        <v>0</v>
      </c>
      <c r="V535" s="3">
        <v>3736</v>
      </c>
      <c r="W535" s="3">
        <v>88</v>
      </c>
      <c r="X535" s="3">
        <v>0</v>
      </c>
      <c r="Y535" s="3">
        <v>88</v>
      </c>
      <c r="Z535" s="3" t="s">
        <v>288</v>
      </c>
      <c r="AA535" s="39">
        <v>2015</v>
      </c>
      <c r="AB535" s="5">
        <v>2</v>
      </c>
      <c r="AC535" s="3">
        <v>0</v>
      </c>
      <c r="AJ535" s="3" t="s">
        <v>360</v>
      </c>
      <c r="AL535" s="9" t="str">
        <f t="shared" si="66"/>
        <v>CHR operated</v>
      </c>
    </row>
    <row r="536" spans="1:38" x14ac:dyDescent="0.2">
      <c r="A536" s="8" t="str">
        <f t="shared" si="65"/>
        <v>2017300 (Moray)</v>
      </c>
      <c r="B536" s="116">
        <v>2017</v>
      </c>
      <c r="C536" s="117" t="s">
        <v>30</v>
      </c>
      <c r="D536" s="3">
        <v>1</v>
      </c>
      <c r="H536" s="3">
        <v>327</v>
      </c>
      <c r="I536" s="3">
        <v>59</v>
      </c>
      <c r="J536" s="3">
        <v>386</v>
      </c>
      <c r="K536" s="3">
        <v>79</v>
      </c>
      <c r="L536" s="3">
        <v>7</v>
      </c>
      <c r="M536" s="3">
        <v>86</v>
      </c>
      <c r="N536" s="3">
        <v>1810</v>
      </c>
      <c r="O536" s="3">
        <v>328</v>
      </c>
      <c r="P536" s="3">
        <v>2138</v>
      </c>
      <c r="Q536" s="3">
        <v>1204</v>
      </c>
      <c r="R536" s="3">
        <v>103</v>
      </c>
      <c r="S536" s="3">
        <v>1307</v>
      </c>
      <c r="T536" s="3">
        <v>3036</v>
      </c>
      <c r="U536" s="3">
        <v>550</v>
      </c>
      <c r="V536" s="3">
        <v>3586</v>
      </c>
      <c r="W536" s="3">
        <v>88</v>
      </c>
      <c r="X536" s="3">
        <v>39</v>
      </c>
      <c r="Y536" s="3">
        <v>127</v>
      </c>
      <c r="Z536" s="3" t="s">
        <v>275</v>
      </c>
      <c r="AA536" s="39">
        <v>2014</v>
      </c>
      <c r="AB536" s="5">
        <v>3</v>
      </c>
      <c r="AC536" s="3" t="s">
        <v>276</v>
      </c>
      <c r="AJ536" s="3" t="s">
        <v>361</v>
      </c>
      <c r="AL536" s="9" t="str">
        <f t="shared" si="66"/>
        <v>CHR operated</v>
      </c>
    </row>
    <row r="537" spans="1:38" x14ac:dyDescent="0.2">
      <c r="A537" s="8" t="str">
        <f t="shared" si="65"/>
        <v>2017235 (Na h-Eileanan Siar)</v>
      </c>
      <c r="B537" s="116">
        <v>2017</v>
      </c>
      <c r="C537" s="117" t="s">
        <v>348</v>
      </c>
      <c r="D537" s="3">
        <v>0</v>
      </c>
      <c r="H537" s="3">
        <v>0</v>
      </c>
      <c r="I537" s="3">
        <v>0</v>
      </c>
      <c r="J537" s="3">
        <v>0</v>
      </c>
      <c r="K537" s="3">
        <v>0</v>
      </c>
      <c r="L537" s="3">
        <v>0</v>
      </c>
      <c r="M537" s="3">
        <v>0</v>
      </c>
      <c r="N537" s="3">
        <v>0</v>
      </c>
      <c r="O537" s="3">
        <v>0</v>
      </c>
      <c r="P537" s="3">
        <v>0</v>
      </c>
      <c r="Q537" s="3">
        <v>0</v>
      </c>
      <c r="R537" s="3">
        <v>0</v>
      </c>
      <c r="S537" s="3">
        <v>0</v>
      </c>
      <c r="T537" s="3">
        <v>0</v>
      </c>
      <c r="U537" s="3">
        <v>0</v>
      </c>
      <c r="V537" s="3">
        <v>0</v>
      </c>
      <c r="W537" s="3">
        <v>0</v>
      </c>
      <c r="X537" s="3">
        <v>0</v>
      </c>
      <c r="Y537" s="3">
        <v>0</v>
      </c>
      <c r="Z537" s="3">
        <v>0</v>
      </c>
      <c r="AA537" s="39">
        <v>0</v>
      </c>
      <c r="AB537" s="5">
        <v>0</v>
      </c>
      <c r="AC537" s="3">
        <v>0</v>
      </c>
      <c r="AJ537" s="3">
        <v>0</v>
      </c>
      <c r="AL537" s="9" t="str">
        <f t="shared" si="66"/>
        <v>-</v>
      </c>
    </row>
    <row r="538" spans="1:38" x14ac:dyDescent="0.2">
      <c r="A538" s="8" t="str">
        <f t="shared" si="65"/>
        <v>2017310 (North Ayrshire)</v>
      </c>
      <c r="B538" s="116">
        <v>2017</v>
      </c>
      <c r="C538" s="117" t="s">
        <v>31</v>
      </c>
      <c r="D538" s="3">
        <v>1</v>
      </c>
      <c r="H538" s="3">
        <v>0</v>
      </c>
      <c r="I538" s="3">
        <v>0</v>
      </c>
      <c r="J538" s="3">
        <v>982</v>
      </c>
      <c r="K538" s="3">
        <v>0</v>
      </c>
      <c r="L538" s="3">
        <v>0</v>
      </c>
      <c r="M538" s="3">
        <v>0</v>
      </c>
      <c r="N538" s="3">
        <v>0</v>
      </c>
      <c r="O538" s="3">
        <v>0</v>
      </c>
      <c r="P538" s="3">
        <v>3923</v>
      </c>
      <c r="Q538" s="3">
        <v>0</v>
      </c>
      <c r="R538" s="3">
        <v>0</v>
      </c>
      <c r="S538" s="3">
        <v>2474</v>
      </c>
      <c r="T538" s="3">
        <v>4880</v>
      </c>
      <c r="U538" s="3">
        <v>0</v>
      </c>
      <c r="V538" s="3">
        <v>4880</v>
      </c>
      <c r="W538" s="3">
        <v>0</v>
      </c>
      <c r="X538" s="3">
        <v>0</v>
      </c>
      <c r="Y538" s="3">
        <v>133</v>
      </c>
      <c r="Z538" s="3">
        <v>0</v>
      </c>
      <c r="AA538" s="39">
        <v>0</v>
      </c>
      <c r="AB538" s="5">
        <v>3</v>
      </c>
      <c r="AC538" s="3" t="s">
        <v>276</v>
      </c>
      <c r="AJ538" s="3" t="s">
        <v>362</v>
      </c>
      <c r="AL538" s="9" t="str">
        <f t="shared" si="66"/>
        <v>CHR operated</v>
      </c>
    </row>
    <row r="539" spans="1:38" x14ac:dyDescent="0.2">
      <c r="A539" s="8" t="str">
        <f t="shared" si="65"/>
        <v>2017320 (North Lanarkshire)</v>
      </c>
      <c r="B539" s="116">
        <v>2017</v>
      </c>
      <c r="C539" s="117" t="s">
        <v>32</v>
      </c>
      <c r="D539" s="3">
        <v>1</v>
      </c>
      <c r="H539" s="3">
        <v>0</v>
      </c>
      <c r="I539" s="3">
        <v>0</v>
      </c>
      <c r="J539" s="3">
        <v>2975</v>
      </c>
      <c r="K539" s="3">
        <v>0</v>
      </c>
      <c r="L539" s="3">
        <v>0</v>
      </c>
      <c r="M539" s="3">
        <v>0</v>
      </c>
      <c r="N539" s="3">
        <v>0</v>
      </c>
      <c r="O539" s="3">
        <v>0</v>
      </c>
      <c r="P539" s="3">
        <v>6189</v>
      </c>
      <c r="Q539" s="3">
        <v>0</v>
      </c>
      <c r="R539" s="3">
        <v>0</v>
      </c>
      <c r="S539" s="3">
        <v>3859</v>
      </c>
      <c r="T539" s="3">
        <v>11787</v>
      </c>
      <c r="U539" s="3">
        <v>0</v>
      </c>
      <c r="V539" s="3">
        <v>11787</v>
      </c>
      <c r="W539" s="3">
        <v>0</v>
      </c>
      <c r="X539" s="3">
        <v>0</v>
      </c>
      <c r="Y539" s="3">
        <v>758</v>
      </c>
      <c r="Z539" s="3" t="s">
        <v>288</v>
      </c>
      <c r="AA539" s="39">
        <v>2013</v>
      </c>
      <c r="AB539" s="5">
        <v>1</v>
      </c>
      <c r="AC539" s="3" t="s">
        <v>276</v>
      </c>
      <c r="AJ539" s="3" t="s">
        <v>363</v>
      </c>
      <c r="AL539" s="9" t="str">
        <f t="shared" si="66"/>
        <v>CHR operated</v>
      </c>
    </row>
    <row r="540" spans="1:38" x14ac:dyDescent="0.2">
      <c r="A540" s="8" t="str">
        <f t="shared" si="65"/>
        <v>2017330 (Orkney)</v>
      </c>
      <c r="B540" s="116">
        <v>2017</v>
      </c>
      <c r="C540" s="117" t="s">
        <v>33</v>
      </c>
      <c r="D540" s="3">
        <v>1</v>
      </c>
      <c r="H540" s="3">
        <v>117</v>
      </c>
      <c r="I540" s="3">
        <v>29</v>
      </c>
      <c r="J540" s="3">
        <v>146</v>
      </c>
      <c r="K540" s="3">
        <v>0</v>
      </c>
      <c r="L540" s="3">
        <v>0</v>
      </c>
      <c r="M540" s="3">
        <v>0</v>
      </c>
      <c r="N540" s="3">
        <v>563</v>
      </c>
      <c r="O540" s="3">
        <v>0</v>
      </c>
      <c r="P540" s="3">
        <v>563</v>
      </c>
      <c r="Q540" s="3">
        <v>339</v>
      </c>
      <c r="R540" s="3">
        <v>0</v>
      </c>
      <c r="S540" s="3">
        <v>339</v>
      </c>
      <c r="T540" s="3">
        <v>585</v>
      </c>
      <c r="U540" s="3">
        <v>0</v>
      </c>
      <c r="V540" s="3">
        <v>585</v>
      </c>
      <c r="W540" s="3">
        <v>12</v>
      </c>
      <c r="X540" s="3">
        <v>0</v>
      </c>
      <c r="Y540" s="3">
        <v>12</v>
      </c>
      <c r="Z540" s="3" t="s">
        <v>284</v>
      </c>
      <c r="AA540" s="39">
        <v>2013</v>
      </c>
      <c r="AB540" s="5">
        <v>3</v>
      </c>
      <c r="AC540" s="3" t="s">
        <v>276</v>
      </c>
      <c r="AJ540" s="3" t="s">
        <v>364</v>
      </c>
      <c r="AL540" s="9" t="str">
        <f t="shared" si="66"/>
        <v>CHR operated</v>
      </c>
    </row>
    <row r="541" spans="1:38" x14ac:dyDescent="0.2">
      <c r="A541" s="8" t="str">
        <f t="shared" si="65"/>
        <v>2017340 (Perth &amp; Kinross)</v>
      </c>
      <c r="B541" s="116">
        <v>2017</v>
      </c>
      <c r="C541" s="117" t="s">
        <v>34</v>
      </c>
      <c r="D541" s="3">
        <v>1</v>
      </c>
      <c r="H541" s="3">
        <v>600</v>
      </c>
      <c r="I541" s="3">
        <v>104</v>
      </c>
      <c r="J541" s="3">
        <v>704</v>
      </c>
      <c r="K541" s="3">
        <v>263</v>
      </c>
      <c r="L541" s="3">
        <v>61</v>
      </c>
      <c r="M541" s="3">
        <v>324</v>
      </c>
      <c r="N541" s="3">
        <v>1807</v>
      </c>
      <c r="O541" s="3">
        <v>0</v>
      </c>
      <c r="P541" s="3">
        <v>1807</v>
      </c>
      <c r="Q541" s="3">
        <v>1203</v>
      </c>
      <c r="R541" s="3">
        <v>0</v>
      </c>
      <c r="S541" s="3">
        <v>1203</v>
      </c>
      <c r="T541" s="3">
        <v>3054</v>
      </c>
      <c r="U541" s="3">
        <v>0</v>
      </c>
      <c r="V541" s="3">
        <v>3054</v>
      </c>
      <c r="W541" s="3">
        <v>44</v>
      </c>
      <c r="X541" s="3">
        <v>0</v>
      </c>
      <c r="Y541" s="3">
        <v>44</v>
      </c>
      <c r="Z541" s="3" t="s">
        <v>275</v>
      </c>
      <c r="AA541" s="39">
        <v>2015</v>
      </c>
      <c r="AB541" s="5">
        <v>12</v>
      </c>
      <c r="AC541" s="3" t="s">
        <v>286</v>
      </c>
      <c r="AJ541" s="3" t="s">
        <v>365</v>
      </c>
      <c r="AL541" s="9" t="str">
        <f t="shared" si="66"/>
        <v>CHR operated</v>
      </c>
    </row>
    <row r="542" spans="1:38" x14ac:dyDescent="0.2">
      <c r="A542" s="8" t="str">
        <f t="shared" si="65"/>
        <v>2017350 (Renfrewshire)</v>
      </c>
      <c r="B542" s="116">
        <v>2017</v>
      </c>
      <c r="C542" s="117" t="s">
        <v>35</v>
      </c>
      <c r="D542" s="3">
        <v>0</v>
      </c>
      <c r="H542" s="3">
        <v>669</v>
      </c>
      <c r="I542" s="3">
        <v>239</v>
      </c>
      <c r="J542" s="3">
        <v>908</v>
      </c>
      <c r="K542" s="3">
        <v>0</v>
      </c>
      <c r="L542" s="3">
        <v>179</v>
      </c>
      <c r="M542" s="3">
        <v>179</v>
      </c>
      <c r="N542" s="3">
        <v>0</v>
      </c>
      <c r="O542" s="3">
        <v>3335</v>
      </c>
      <c r="P542" s="3">
        <v>3335</v>
      </c>
      <c r="Q542" s="3">
        <v>0</v>
      </c>
      <c r="R542" s="3">
        <v>3421</v>
      </c>
      <c r="S542" s="3">
        <v>3421</v>
      </c>
      <c r="T542" s="3">
        <v>4190</v>
      </c>
      <c r="U542" s="3">
        <v>1455</v>
      </c>
      <c r="V542" s="3">
        <v>5645</v>
      </c>
      <c r="W542" s="3">
        <v>68</v>
      </c>
      <c r="X542" s="3">
        <v>38</v>
      </c>
      <c r="Y542" s="3">
        <v>106</v>
      </c>
      <c r="Z542" s="3" t="s">
        <v>287</v>
      </c>
      <c r="AA542" s="39">
        <v>2013</v>
      </c>
      <c r="AB542" s="5">
        <v>3</v>
      </c>
      <c r="AC542" s="3" t="s">
        <v>276</v>
      </c>
      <c r="AJ542" s="3" t="s">
        <v>366</v>
      </c>
      <c r="AL542" s="9" t="str">
        <f t="shared" si="66"/>
        <v>-</v>
      </c>
    </row>
    <row r="543" spans="1:38" x14ac:dyDescent="0.2">
      <c r="A543" s="8" t="str">
        <f t="shared" si="65"/>
        <v>2017355 (Scottish Borders)</v>
      </c>
      <c r="B543" s="116">
        <v>2017</v>
      </c>
      <c r="C543" s="117" t="s">
        <v>36</v>
      </c>
      <c r="D543" s="3">
        <v>0</v>
      </c>
      <c r="H543" s="3">
        <v>0</v>
      </c>
      <c r="I543" s="3">
        <v>0</v>
      </c>
      <c r="J543" s="3">
        <v>0</v>
      </c>
      <c r="K543" s="3">
        <v>0</v>
      </c>
      <c r="L543" s="3">
        <v>0</v>
      </c>
      <c r="M543" s="3">
        <v>0</v>
      </c>
      <c r="N543" s="3">
        <v>0</v>
      </c>
      <c r="O543" s="3">
        <v>0</v>
      </c>
      <c r="P543" s="3">
        <v>0</v>
      </c>
      <c r="Q543" s="3">
        <v>0</v>
      </c>
      <c r="R543" s="3">
        <v>0</v>
      </c>
      <c r="S543" s="3">
        <v>0</v>
      </c>
      <c r="T543" s="3">
        <v>0</v>
      </c>
      <c r="U543" s="3">
        <v>0</v>
      </c>
      <c r="V543" s="3">
        <v>0</v>
      </c>
      <c r="W543" s="3">
        <v>0</v>
      </c>
      <c r="X543" s="3">
        <v>0</v>
      </c>
      <c r="Y543" s="3">
        <v>0</v>
      </c>
      <c r="Z543" s="3">
        <v>0</v>
      </c>
      <c r="AA543" s="39">
        <v>0</v>
      </c>
      <c r="AB543" s="5">
        <v>0</v>
      </c>
      <c r="AC543" s="3">
        <v>0</v>
      </c>
      <c r="AJ543" s="3">
        <v>0</v>
      </c>
      <c r="AL543" s="9" t="str">
        <f t="shared" si="66"/>
        <v>-</v>
      </c>
    </row>
    <row r="544" spans="1:38" x14ac:dyDescent="0.2">
      <c r="A544" s="8" t="str">
        <f t="shared" si="65"/>
        <v>2017360 (Shetland)</v>
      </c>
      <c r="B544" s="116">
        <v>2017</v>
      </c>
      <c r="C544" s="117" t="s">
        <v>37</v>
      </c>
      <c r="D544" s="3">
        <v>1</v>
      </c>
      <c r="H544" s="3">
        <v>128</v>
      </c>
      <c r="I544" s="3">
        <v>36</v>
      </c>
      <c r="J544" s="3">
        <v>164</v>
      </c>
      <c r="K544" s="3">
        <v>38</v>
      </c>
      <c r="L544" s="3">
        <v>3</v>
      </c>
      <c r="M544" s="3">
        <v>41</v>
      </c>
      <c r="N544" s="3">
        <v>492</v>
      </c>
      <c r="O544" s="3">
        <v>94</v>
      </c>
      <c r="P544" s="3">
        <v>586</v>
      </c>
      <c r="Q544" s="3">
        <v>472</v>
      </c>
      <c r="R544" s="3">
        <v>81</v>
      </c>
      <c r="S544" s="3">
        <v>553</v>
      </c>
      <c r="T544" s="3">
        <v>549</v>
      </c>
      <c r="U544" s="3">
        <v>112</v>
      </c>
      <c r="V544" s="3">
        <v>661</v>
      </c>
      <c r="W544" s="3">
        <v>79</v>
      </c>
      <c r="X544" s="3">
        <v>9</v>
      </c>
      <c r="Y544" s="3">
        <v>88</v>
      </c>
      <c r="Z544" s="3" t="s">
        <v>283</v>
      </c>
      <c r="AA544" s="39">
        <v>0</v>
      </c>
      <c r="AB544" s="5">
        <v>1</v>
      </c>
      <c r="AC544" s="3" t="s">
        <v>276</v>
      </c>
      <c r="AJ544" s="3" t="s">
        <v>367</v>
      </c>
      <c r="AL544" s="9" t="str">
        <f t="shared" si="66"/>
        <v>CHR operated</v>
      </c>
    </row>
    <row r="545" spans="1:73" x14ac:dyDescent="0.2">
      <c r="A545" s="8" t="str">
        <f t="shared" si="65"/>
        <v>2017370 (South Ayrshire)</v>
      </c>
      <c r="B545" s="116">
        <v>2017</v>
      </c>
      <c r="C545" s="117" t="s">
        <v>38</v>
      </c>
      <c r="D545" s="3">
        <v>0</v>
      </c>
      <c r="H545" s="3">
        <v>282</v>
      </c>
      <c r="I545" s="3">
        <v>126</v>
      </c>
      <c r="J545" s="3">
        <v>408</v>
      </c>
      <c r="K545" s="3">
        <v>36</v>
      </c>
      <c r="L545" s="3">
        <v>14</v>
      </c>
      <c r="M545" s="3">
        <v>50</v>
      </c>
      <c r="N545" s="3">
        <v>2432</v>
      </c>
      <c r="O545" s="3">
        <v>417</v>
      </c>
      <c r="P545" s="3">
        <v>2849</v>
      </c>
      <c r="Q545" s="3">
        <v>1246</v>
      </c>
      <c r="R545" s="3">
        <v>265</v>
      </c>
      <c r="S545" s="3">
        <v>1511</v>
      </c>
      <c r="T545" s="3">
        <v>2663</v>
      </c>
      <c r="U545" s="3">
        <v>755</v>
      </c>
      <c r="V545" s="3">
        <v>3418</v>
      </c>
      <c r="W545" s="3">
        <v>301</v>
      </c>
      <c r="X545" s="3">
        <v>65</v>
      </c>
      <c r="Y545" s="3">
        <v>366</v>
      </c>
      <c r="Z545" s="3" t="s">
        <v>279</v>
      </c>
      <c r="AA545" s="39">
        <v>2015</v>
      </c>
      <c r="AB545" s="5" t="s">
        <v>281</v>
      </c>
      <c r="AC545" s="3">
        <v>0</v>
      </c>
      <c r="AJ545" s="3">
        <v>0</v>
      </c>
      <c r="AL545" s="9" t="str">
        <f t="shared" si="66"/>
        <v>-</v>
      </c>
    </row>
    <row r="546" spans="1:73" x14ac:dyDescent="0.2">
      <c r="A546" s="8" t="str">
        <f t="shared" si="65"/>
        <v>2017380 (South Lanarkshire)</v>
      </c>
      <c r="B546" s="116">
        <v>2017</v>
      </c>
      <c r="C546" s="117" t="s">
        <v>39</v>
      </c>
      <c r="D546" s="3">
        <v>1</v>
      </c>
      <c r="H546" s="3">
        <v>1598</v>
      </c>
      <c r="I546" s="3">
        <v>504</v>
      </c>
      <c r="J546" s="3">
        <v>2102</v>
      </c>
      <c r="K546" s="3">
        <v>26</v>
      </c>
      <c r="L546" s="3">
        <v>7</v>
      </c>
      <c r="M546" s="3">
        <v>33</v>
      </c>
      <c r="N546" s="3">
        <v>3554</v>
      </c>
      <c r="O546" s="3">
        <v>1068</v>
      </c>
      <c r="P546" s="3">
        <v>4622</v>
      </c>
      <c r="Q546" s="3">
        <v>2581</v>
      </c>
      <c r="R546" s="3">
        <v>560</v>
      </c>
      <c r="S546" s="3">
        <v>3141</v>
      </c>
      <c r="T546" s="3">
        <v>12986</v>
      </c>
      <c r="U546" s="3">
        <v>3003</v>
      </c>
      <c r="V546" s="3">
        <v>15989</v>
      </c>
      <c r="W546" s="3">
        <v>111</v>
      </c>
      <c r="X546" s="3">
        <v>181</v>
      </c>
      <c r="Y546" s="3">
        <v>292</v>
      </c>
      <c r="Z546" s="3" t="s">
        <v>284</v>
      </c>
      <c r="AA546" s="39">
        <v>2014</v>
      </c>
      <c r="AB546" s="5">
        <v>5</v>
      </c>
      <c r="AC546" s="3" t="s">
        <v>276</v>
      </c>
      <c r="AJ546" s="3" t="s">
        <v>368</v>
      </c>
      <c r="AL546" s="9" t="str">
        <f t="shared" si="66"/>
        <v>CHR operated</v>
      </c>
    </row>
    <row r="547" spans="1:73" x14ac:dyDescent="0.2">
      <c r="A547" s="8" t="str">
        <f t="shared" si="65"/>
        <v>2017390 (Stirling)</v>
      </c>
      <c r="B547" s="116">
        <v>2017</v>
      </c>
      <c r="C547" s="117" t="s">
        <v>40</v>
      </c>
      <c r="D547" s="3">
        <v>0</v>
      </c>
      <c r="H547" s="3">
        <v>195</v>
      </c>
      <c r="I547" s="3">
        <v>64</v>
      </c>
      <c r="J547" s="3">
        <v>259</v>
      </c>
      <c r="K547" s="3">
        <v>12</v>
      </c>
      <c r="L547" s="3">
        <v>8</v>
      </c>
      <c r="M547" s="3">
        <v>20</v>
      </c>
      <c r="N547" s="3">
        <v>762</v>
      </c>
      <c r="O547" s="3">
        <v>220</v>
      </c>
      <c r="P547" s="3">
        <v>982</v>
      </c>
      <c r="Q547" s="3">
        <v>358</v>
      </c>
      <c r="R547" s="3">
        <v>65</v>
      </c>
      <c r="S547" s="3">
        <v>423</v>
      </c>
      <c r="T547" s="3">
        <v>3120</v>
      </c>
      <c r="U547" s="3">
        <v>635</v>
      </c>
      <c r="V547" s="3">
        <v>3755</v>
      </c>
      <c r="W547" s="3">
        <v>384</v>
      </c>
      <c r="X547" s="3">
        <v>80</v>
      </c>
      <c r="Y547" s="3">
        <v>464</v>
      </c>
      <c r="Z547" s="3" t="s">
        <v>288</v>
      </c>
      <c r="AA547" s="39">
        <v>2012</v>
      </c>
      <c r="AB547" s="5">
        <v>5</v>
      </c>
      <c r="AC547" s="3" t="s">
        <v>276</v>
      </c>
      <c r="AJ547" s="3">
        <v>0</v>
      </c>
      <c r="AL547" s="9" t="str">
        <f t="shared" si="66"/>
        <v>-</v>
      </c>
    </row>
    <row r="548" spans="1:73" x14ac:dyDescent="0.2">
      <c r="A548" s="8" t="str">
        <f t="shared" si="65"/>
        <v>2017395 (West Dunbartonshire)</v>
      </c>
      <c r="B548" s="116">
        <v>2017</v>
      </c>
      <c r="C548" s="117" t="s">
        <v>41</v>
      </c>
      <c r="D548" s="3">
        <v>0</v>
      </c>
      <c r="H548" s="3">
        <v>732</v>
      </c>
      <c r="I548" s="3">
        <v>177</v>
      </c>
      <c r="J548" s="3">
        <v>909</v>
      </c>
      <c r="K548" s="3">
        <v>23</v>
      </c>
      <c r="L548" s="3">
        <v>13</v>
      </c>
      <c r="M548" s="3">
        <v>36</v>
      </c>
      <c r="N548" s="3">
        <v>1531</v>
      </c>
      <c r="O548" s="3">
        <v>439</v>
      </c>
      <c r="P548" s="3">
        <v>1970</v>
      </c>
      <c r="Q548" s="3">
        <v>880</v>
      </c>
      <c r="R548" s="3">
        <v>297</v>
      </c>
      <c r="S548" s="3">
        <v>1177</v>
      </c>
      <c r="T548" s="3">
        <v>2344</v>
      </c>
      <c r="U548" s="3">
        <v>1115</v>
      </c>
      <c r="V548" s="3">
        <v>3459</v>
      </c>
      <c r="W548" s="3">
        <v>69</v>
      </c>
      <c r="X548" s="3">
        <v>65</v>
      </c>
      <c r="Y548" s="3">
        <v>134</v>
      </c>
      <c r="Z548" s="3" t="s">
        <v>288</v>
      </c>
      <c r="AA548" s="39">
        <v>2015</v>
      </c>
      <c r="AB548" s="5">
        <v>3</v>
      </c>
      <c r="AC548" s="3" t="s">
        <v>276</v>
      </c>
      <c r="AJ548" s="3">
        <v>0</v>
      </c>
      <c r="AL548" s="9" t="str">
        <f t="shared" si="66"/>
        <v>-</v>
      </c>
    </row>
    <row r="549" spans="1:73" x14ac:dyDescent="0.2">
      <c r="A549" s="8" t="str">
        <f t="shared" si="65"/>
        <v>2017400 (West Lothian)</v>
      </c>
      <c r="B549" s="116">
        <v>2017</v>
      </c>
      <c r="C549" s="117" t="s">
        <v>42</v>
      </c>
      <c r="D549" s="3">
        <v>1</v>
      </c>
      <c r="H549" s="3">
        <v>178</v>
      </c>
      <c r="I549" s="3">
        <v>163</v>
      </c>
      <c r="J549" s="3">
        <v>341</v>
      </c>
      <c r="K549" s="3">
        <v>135</v>
      </c>
      <c r="L549" s="3">
        <v>5</v>
      </c>
      <c r="M549" s="3">
        <v>140</v>
      </c>
      <c r="N549" s="3">
        <v>2361</v>
      </c>
      <c r="O549" s="3">
        <v>631</v>
      </c>
      <c r="P549" s="3">
        <v>2992</v>
      </c>
      <c r="Q549" s="3">
        <v>1492</v>
      </c>
      <c r="R549" s="3">
        <v>337</v>
      </c>
      <c r="S549" s="3">
        <v>1829</v>
      </c>
      <c r="T549" s="3">
        <v>7761</v>
      </c>
      <c r="U549" s="3">
        <v>1756</v>
      </c>
      <c r="V549" s="3">
        <v>9517</v>
      </c>
      <c r="W549" s="3">
        <v>61</v>
      </c>
      <c r="X549" s="3">
        <v>6</v>
      </c>
      <c r="Y549" s="3">
        <v>67</v>
      </c>
      <c r="Z549" s="3" t="s">
        <v>282</v>
      </c>
      <c r="AA549" s="39">
        <v>0</v>
      </c>
      <c r="AB549" s="5">
        <v>0</v>
      </c>
      <c r="AC549" s="3">
        <v>0</v>
      </c>
      <c r="AJ549" s="3" t="s">
        <v>369</v>
      </c>
      <c r="AL549" s="9" t="str">
        <f t="shared" si="66"/>
        <v>CHR operated</v>
      </c>
    </row>
    <row r="550" spans="1:73" x14ac:dyDescent="0.2">
      <c r="A550" s="8">
        <v>1</v>
      </c>
      <c r="B550" s="5">
        <v>2</v>
      </c>
      <c r="C550" s="8">
        <v>3</v>
      </c>
      <c r="D550" s="5">
        <v>4</v>
      </c>
      <c r="E550" s="8">
        <v>5</v>
      </c>
      <c r="F550" s="5">
        <v>6</v>
      </c>
      <c r="G550" s="8">
        <v>7</v>
      </c>
      <c r="H550" s="5">
        <v>8</v>
      </c>
      <c r="I550" s="8">
        <v>9</v>
      </c>
      <c r="J550" s="5">
        <v>10</v>
      </c>
      <c r="K550" s="8">
        <v>11</v>
      </c>
      <c r="L550" s="5">
        <v>12</v>
      </c>
      <c r="M550" s="8">
        <v>13</v>
      </c>
      <c r="N550" s="5">
        <v>14</v>
      </c>
      <c r="O550" s="8">
        <v>15</v>
      </c>
      <c r="P550" s="5">
        <v>16</v>
      </c>
      <c r="Q550" s="8">
        <v>17</v>
      </c>
      <c r="R550" s="5">
        <v>18</v>
      </c>
      <c r="S550" s="8">
        <v>19</v>
      </c>
      <c r="T550" s="5">
        <v>20</v>
      </c>
      <c r="U550" s="8">
        <v>21</v>
      </c>
      <c r="V550" s="5">
        <v>22</v>
      </c>
      <c r="W550" s="8">
        <v>23</v>
      </c>
      <c r="X550" s="5">
        <v>24</v>
      </c>
      <c r="Y550" s="8">
        <v>25</v>
      </c>
      <c r="Z550" s="5">
        <v>26</v>
      </c>
      <c r="AA550" s="8">
        <v>27</v>
      </c>
      <c r="AB550" s="5">
        <v>28</v>
      </c>
      <c r="AC550" s="8">
        <v>29</v>
      </c>
      <c r="AD550" s="5">
        <v>30</v>
      </c>
      <c r="AE550" s="8">
        <v>31</v>
      </c>
      <c r="AF550" s="5">
        <v>32</v>
      </c>
      <c r="AG550" s="8">
        <v>33</v>
      </c>
      <c r="AH550" s="5">
        <v>34</v>
      </c>
      <c r="AI550" s="8">
        <v>35</v>
      </c>
      <c r="AJ550" s="5">
        <v>36</v>
      </c>
      <c r="AK550" s="8">
        <v>37</v>
      </c>
      <c r="AL550" s="9">
        <v>38</v>
      </c>
      <c r="AM550" s="8">
        <v>39</v>
      </c>
      <c r="AN550" s="5">
        <v>40</v>
      </c>
      <c r="AO550" s="8">
        <v>41</v>
      </c>
      <c r="AP550" s="5">
        <v>42</v>
      </c>
      <c r="AQ550" s="8">
        <v>43</v>
      </c>
      <c r="AR550" s="5">
        <v>44</v>
      </c>
      <c r="AS550" s="8">
        <v>45</v>
      </c>
      <c r="AT550" s="5">
        <v>46</v>
      </c>
      <c r="AU550" s="8">
        <v>47</v>
      </c>
    </row>
    <row r="551" spans="1:73" x14ac:dyDescent="0.2">
      <c r="A551" s="103" t="str">
        <f>B551&amp;C551</f>
        <v>2018100 (Aberdeen City)</v>
      </c>
      <c r="B551" s="118">
        <v>2018</v>
      </c>
      <c r="C551" s="119" t="s">
        <v>56</v>
      </c>
      <c r="D551" s="107">
        <v>0</v>
      </c>
      <c r="E551" s="107"/>
      <c r="F551" s="107"/>
      <c r="G551" s="107"/>
      <c r="H551" s="107">
        <v>605</v>
      </c>
      <c r="I551" s="107">
        <v>426</v>
      </c>
      <c r="J551" s="107">
        <v>1031</v>
      </c>
      <c r="K551" s="107">
        <v>137</v>
      </c>
      <c r="L551" s="107">
        <v>2</v>
      </c>
      <c r="M551" s="107">
        <v>139</v>
      </c>
      <c r="N551" s="107">
        <v>2698</v>
      </c>
      <c r="O551" s="107">
        <v>1007</v>
      </c>
      <c r="P551" s="107">
        <v>3705</v>
      </c>
      <c r="Q551" s="107">
        <v>902</v>
      </c>
      <c r="R551" s="107">
        <v>705</v>
      </c>
      <c r="S551" s="107">
        <v>1607</v>
      </c>
      <c r="T551" s="107">
        <v>4210</v>
      </c>
      <c r="U551" s="107">
        <v>2026</v>
      </c>
      <c r="V551" s="107">
        <v>6236</v>
      </c>
      <c r="W551" s="107">
        <v>415</v>
      </c>
      <c r="X551" s="107">
        <v>344</v>
      </c>
      <c r="Y551" s="107">
        <v>759</v>
      </c>
      <c r="Z551" s="107">
        <v>0</v>
      </c>
      <c r="AA551" s="122">
        <v>2014</v>
      </c>
      <c r="AB551" s="109">
        <v>0</v>
      </c>
      <c r="AC551" s="107">
        <v>0</v>
      </c>
      <c r="AD551" s="107"/>
      <c r="AE551" s="109"/>
      <c r="AF551" s="109"/>
      <c r="AG551" s="109"/>
      <c r="AH551" s="109"/>
      <c r="AI551" s="109"/>
      <c r="AJ551" s="120"/>
      <c r="AK551" s="104"/>
      <c r="AL551" s="104" t="str">
        <f t="shared" si="66"/>
        <v>-</v>
      </c>
      <c r="AM551" s="112"/>
      <c r="AN551" s="107"/>
      <c r="AO551" s="112"/>
      <c r="AP551" s="107"/>
      <c r="AQ551" s="107"/>
      <c r="AR551" s="107"/>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07"/>
      <c r="BR551" s="107"/>
      <c r="BS551" s="107"/>
      <c r="BT551" s="107"/>
      <c r="BU551" s="107"/>
    </row>
    <row r="552" spans="1:73" x14ac:dyDescent="0.2">
      <c r="A552" s="8" t="str">
        <f t="shared" ref="A552:A582" si="67">B552&amp;C552</f>
        <v>2018110 (Aberdeenshire)</v>
      </c>
      <c r="B552" s="116">
        <v>2018</v>
      </c>
      <c r="C552" s="117" t="s">
        <v>57</v>
      </c>
      <c r="D552" s="3">
        <v>1</v>
      </c>
      <c r="H552" s="3">
        <v>381</v>
      </c>
      <c r="I552" s="3">
        <v>164</v>
      </c>
      <c r="J552" s="3">
        <v>545</v>
      </c>
      <c r="K552" s="3">
        <v>173</v>
      </c>
      <c r="L552" s="3">
        <v>21</v>
      </c>
      <c r="M552" s="3">
        <v>194</v>
      </c>
      <c r="N552" s="3">
        <v>3804</v>
      </c>
      <c r="O552" s="3">
        <v>595</v>
      </c>
      <c r="P552" s="3">
        <v>4399</v>
      </c>
      <c r="Q552" s="3">
        <v>3536</v>
      </c>
      <c r="R552" s="3">
        <v>333</v>
      </c>
      <c r="S552" s="3">
        <v>3869</v>
      </c>
      <c r="T552" s="3">
        <v>5652</v>
      </c>
      <c r="U552" s="3">
        <v>896</v>
      </c>
      <c r="V552" s="3">
        <v>6548</v>
      </c>
      <c r="W552" s="3">
        <v>160</v>
      </c>
      <c r="X552" s="3">
        <v>71</v>
      </c>
      <c r="Y552" s="3">
        <v>231</v>
      </c>
      <c r="Z552" s="3" t="s">
        <v>284</v>
      </c>
      <c r="AA552" s="121">
        <v>2016</v>
      </c>
      <c r="AB552" s="5">
        <v>3</v>
      </c>
      <c r="AC552" s="3" t="s">
        <v>276</v>
      </c>
      <c r="AL552" s="9" t="str">
        <f t="shared" si="66"/>
        <v>CHR operated</v>
      </c>
    </row>
    <row r="553" spans="1:73" x14ac:dyDescent="0.2">
      <c r="A553" s="8" t="str">
        <f t="shared" si="67"/>
        <v>2018120 (Angus)</v>
      </c>
      <c r="B553" s="116">
        <v>2018</v>
      </c>
      <c r="C553" s="117" t="s">
        <v>58</v>
      </c>
      <c r="D553" s="3">
        <v>1</v>
      </c>
      <c r="H553" s="3">
        <v>0</v>
      </c>
      <c r="I553" s="3">
        <v>0</v>
      </c>
      <c r="J553" s="3">
        <v>772</v>
      </c>
      <c r="K553" s="3">
        <v>0</v>
      </c>
      <c r="L553" s="3">
        <v>0</v>
      </c>
      <c r="M553" s="3">
        <v>0</v>
      </c>
      <c r="N553" s="3">
        <v>0</v>
      </c>
      <c r="O553" s="3">
        <v>0</v>
      </c>
      <c r="P553" s="3">
        <v>2156</v>
      </c>
      <c r="Q553" s="3">
        <v>0</v>
      </c>
      <c r="R553" s="3">
        <v>0</v>
      </c>
      <c r="S553" s="3">
        <v>819</v>
      </c>
      <c r="T553" s="3">
        <v>3015</v>
      </c>
      <c r="U553" s="3">
        <v>0</v>
      </c>
      <c r="V553" s="3">
        <v>3015</v>
      </c>
      <c r="W553" s="3">
        <v>0</v>
      </c>
      <c r="X553" s="3">
        <v>0</v>
      </c>
      <c r="Y553" s="3">
        <v>517</v>
      </c>
      <c r="Z553" s="3" t="s">
        <v>110</v>
      </c>
      <c r="AA553" s="121">
        <v>2015</v>
      </c>
      <c r="AB553" s="5">
        <v>5</v>
      </c>
      <c r="AC553" s="3" t="s">
        <v>276</v>
      </c>
      <c r="AL553" s="9" t="str">
        <f t="shared" si="66"/>
        <v>CHR operated</v>
      </c>
    </row>
    <row r="554" spans="1:73" x14ac:dyDescent="0.2">
      <c r="A554" s="8" t="str">
        <f t="shared" si="67"/>
        <v>2018130 (Argyll &amp; Bute)</v>
      </c>
      <c r="B554" s="116">
        <v>2018</v>
      </c>
      <c r="C554" s="117" t="s">
        <v>59</v>
      </c>
      <c r="D554" s="3">
        <v>0</v>
      </c>
      <c r="H554" s="3">
        <v>0</v>
      </c>
      <c r="I554" s="3">
        <v>0</v>
      </c>
      <c r="J554" s="3">
        <v>0</v>
      </c>
      <c r="K554" s="3">
        <v>0</v>
      </c>
      <c r="L554" s="3">
        <v>0</v>
      </c>
      <c r="M554" s="3">
        <v>0</v>
      </c>
      <c r="N554" s="3">
        <v>0</v>
      </c>
      <c r="O554" s="3">
        <v>0</v>
      </c>
      <c r="P554" s="3">
        <v>0</v>
      </c>
      <c r="Q554" s="3">
        <v>0</v>
      </c>
      <c r="R554" s="3">
        <v>0</v>
      </c>
      <c r="S554" s="3">
        <v>0</v>
      </c>
      <c r="T554" s="3">
        <v>0</v>
      </c>
      <c r="U554" s="3">
        <v>0</v>
      </c>
      <c r="V554" s="3">
        <v>0</v>
      </c>
      <c r="W554" s="3">
        <v>0</v>
      </c>
      <c r="X554" s="3">
        <v>0</v>
      </c>
      <c r="Y554" s="3">
        <v>0</v>
      </c>
      <c r="Z554" s="3">
        <v>0</v>
      </c>
      <c r="AA554" s="121">
        <v>0</v>
      </c>
      <c r="AB554" s="5">
        <v>0</v>
      </c>
      <c r="AC554" s="3">
        <v>0</v>
      </c>
      <c r="AL554" s="9" t="str">
        <f t="shared" si="66"/>
        <v>-</v>
      </c>
    </row>
    <row r="555" spans="1:73" x14ac:dyDescent="0.2">
      <c r="A555" s="8" t="str">
        <f t="shared" si="67"/>
        <v>2018150 (Clackmannanshire)</v>
      </c>
      <c r="B555" s="116">
        <v>2018</v>
      </c>
      <c r="C555" s="117" t="s">
        <v>60</v>
      </c>
      <c r="D555" s="3">
        <v>1</v>
      </c>
      <c r="H555" s="3">
        <v>349</v>
      </c>
      <c r="I555" s="3">
        <v>75</v>
      </c>
      <c r="J555" s="3">
        <v>424</v>
      </c>
      <c r="K555" s="3">
        <v>45</v>
      </c>
      <c r="L555" s="3">
        <v>15</v>
      </c>
      <c r="M555" s="3">
        <v>60</v>
      </c>
      <c r="N555" s="3">
        <v>974</v>
      </c>
      <c r="O555" s="3">
        <v>434</v>
      </c>
      <c r="P555" s="3">
        <v>1408</v>
      </c>
      <c r="Q555" s="3">
        <v>620</v>
      </c>
      <c r="R555" s="3">
        <v>88</v>
      </c>
      <c r="S555" s="3">
        <v>708</v>
      </c>
      <c r="T555" s="3">
        <v>1516</v>
      </c>
      <c r="U555" s="3">
        <v>504</v>
      </c>
      <c r="V555" s="3">
        <v>2020</v>
      </c>
      <c r="W555" s="3">
        <v>0</v>
      </c>
      <c r="X555" s="3">
        <v>0</v>
      </c>
      <c r="Y555" s="3">
        <v>0</v>
      </c>
      <c r="Z555" s="3" t="s">
        <v>110</v>
      </c>
      <c r="AA555" s="121">
        <v>2013</v>
      </c>
      <c r="AB555" s="5">
        <v>3</v>
      </c>
      <c r="AC555" s="3" t="s">
        <v>276</v>
      </c>
      <c r="AL555" s="9" t="str">
        <f t="shared" si="66"/>
        <v>CHR operated</v>
      </c>
    </row>
    <row r="556" spans="1:73" x14ac:dyDescent="0.2">
      <c r="A556" s="8" t="str">
        <f t="shared" si="67"/>
        <v>2018170 (Dumfries &amp; Galloway)</v>
      </c>
      <c r="B556" s="116">
        <v>2018</v>
      </c>
      <c r="C556" s="117" t="s">
        <v>61</v>
      </c>
      <c r="D556" s="3">
        <v>0</v>
      </c>
      <c r="H556" s="3">
        <v>0</v>
      </c>
      <c r="I556" s="3">
        <v>0</v>
      </c>
      <c r="J556" s="3">
        <v>0</v>
      </c>
      <c r="K556" s="3">
        <v>0</v>
      </c>
      <c r="L556" s="3">
        <v>0</v>
      </c>
      <c r="M556" s="3">
        <v>0</v>
      </c>
      <c r="N556" s="3">
        <v>0</v>
      </c>
      <c r="O556" s="3">
        <v>0</v>
      </c>
      <c r="P556" s="3">
        <v>0</v>
      </c>
      <c r="Q556" s="3">
        <v>0</v>
      </c>
      <c r="R556" s="3">
        <v>0</v>
      </c>
      <c r="S556" s="3">
        <v>0</v>
      </c>
      <c r="T556" s="3">
        <v>0</v>
      </c>
      <c r="U556" s="3">
        <v>0</v>
      </c>
      <c r="V556" s="3">
        <v>0</v>
      </c>
      <c r="W556" s="3">
        <v>0</v>
      </c>
      <c r="X556" s="3">
        <v>0</v>
      </c>
      <c r="Y556" s="3">
        <v>0</v>
      </c>
      <c r="Z556" s="3">
        <v>0</v>
      </c>
      <c r="AA556" s="121">
        <v>0</v>
      </c>
      <c r="AB556" s="5">
        <v>0</v>
      </c>
      <c r="AC556" s="3">
        <v>0</v>
      </c>
      <c r="AL556" s="9" t="str">
        <f t="shared" si="66"/>
        <v>-</v>
      </c>
    </row>
    <row r="557" spans="1:73" x14ac:dyDescent="0.2">
      <c r="A557" s="8" t="str">
        <f t="shared" si="67"/>
        <v>2018180 (Dundee City)</v>
      </c>
      <c r="B557" s="116">
        <v>2018</v>
      </c>
      <c r="C557" s="117" t="s">
        <v>62</v>
      </c>
      <c r="D557" s="3">
        <v>1</v>
      </c>
      <c r="H557" s="3">
        <v>0</v>
      </c>
      <c r="I557" s="3">
        <v>0</v>
      </c>
      <c r="J557" s="3">
        <v>1142</v>
      </c>
      <c r="K557" s="3">
        <v>0</v>
      </c>
      <c r="L557" s="3">
        <v>0</v>
      </c>
      <c r="M557" s="3">
        <v>63</v>
      </c>
      <c r="N557" s="3">
        <v>0</v>
      </c>
      <c r="O557" s="3">
        <v>0</v>
      </c>
      <c r="P557" s="3">
        <v>3962</v>
      </c>
      <c r="Q557" s="3">
        <v>0</v>
      </c>
      <c r="R557" s="3">
        <v>0</v>
      </c>
      <c r="S557" s="3">
        <v>2360</v>
      </c>
      <c r="T557" s="3">
        <v>7343</v>
      </c>
      <c r="U557" s="3">
        <v>0</v>
      </c>
      <c r="V557" s="3">
        <v>7343</v>
      </c>
      <c r="W557" s="3">
        <v>0</v>
      </c>
      <c r="X557" s="3">
        <v>0</v>
      </c>
      <c r="Y557" s="3">
        <v>37</v>
      </c>
      <c r="Z557" s="3" t="s">
        <v>110</v>
      </c>
      <c r="AA557" s="121">
        <v>2015</v>
      </c>
      <c r="AB557" s="5">
        <v>5</v>
      </c>
      <c r="AC557" s="3">
        <v>0</v>
      </c>
      <c r="AL557" s="9" t="str">
        <f t="shared" si="66"/>
        <v>CHR operated</v>
      </c>
    </row>
    <row r="558" spans="1:73" x14ac:dyDescent="0.2">
      <c r="A558" s="8" t="str">
        <f t="shared" si="67"/>
        <v>2018190 (East Ayrshire)</v>
      </c>
      <c r="B558" s="116">
        <v>2018</v>
      </c>
      <c r="C558" s="117" t="s">
        <v>63</v>
      </c>
      <c r="D558" s="3">
        <v>1</v>
      </c>
      <c r="H558" s="3">
        <v>805</v>
      </c>
      <c r="I558" s="3">
        <v>370</v>
      </c>
      <c r="J558" s="3">
        <v>1175</v>
      </c>
      <c r="K558" s="3">
        <v>2</v>
      </c>
      <c r="L558" s="3">
        <v>6</v>
      </c>
      <c r="M558" s="3">
        <v>8</v>
      </c>
      <c r="N558" s="3">
        <v>2153</v>
      </c>
      <c r="O558" s="3">
        <v>589</v>
      </c>
      <c r="P558" s="3">
        <v>2742</v>
      </c>
      <c r="Q558" s="3">
        <v>1406</v>
      </c>
      <c r="R558" s="3">
        <v>395</v>
      </c>
      <c r="S558" s="3">
        <v>1801</v>
      </c>
      <c r="T558" s="3">
        <v>2886</v>
      </c>
      <c r="U558" s="3">
        <v>984</v>
      </c>
      <c r="V558" s="3">
        <v>3870</v>
      </c>
      <c r="W558" s="3">
        <v>367</v>
      </c>
      <c r="X558" s="3">
        <v>86</v>
      </c>
      <c r="Y558" s="3">
        <v>453</v>
      </c>
      <c r="Z558" s="3" t="s">
        <v>278</v>
      </c>
      <c r="AA558" s="121">
        <v>2018</v>
      </c>
      <c r="AB558" s="5">
        <v>3</v>
      </c>
      <c r="AC558" s="3" t="s">
        <v>276</v>
      </c>
      <c r="AL558" s="9" t="str">
        <f t="shared" si="66"/>
        <v>CHR operated</v>
      </c>
    </row>
    <row r="559" spans="1:73" x14ac:dyDescent="0.2">
      <c r="A559" s="8" t="str">
        <f t="shared" si="67"/>
        <v>2018200 (East Dunbartonshire)</v>
      </c>
      <c r="B559" s="116">
        <v>2018</v>
      </c>
      <c r="C559" s="117" t="s">
        <v>64</v>
      </c>
      <c r="D559" s="3">
        <v>1</v>
      </c>
      <c r="H559" s="3">
        <v>48</v>
      </c>
      <c r="I559" s="3">
        <v>65</v>
      </c>
      <c r="J559" s="3">
        <v>113</v>
      </c>
      <c r="K559" s="3">
        <v>54</v>
      </c>
      <c r="L559" s="3">
        <v>18</v>
      </c>
      <c r="M559" s="3">
        <v>72</v>
      </c>
      <c r="N559" s="3">
        <v>850</v>
      </c>
      <c r="O559" s="3">
        <v>178</v>
      </c>
      <c r="P559" s="3">
        <v>1028</v>
      </c>
      <c r="Q559" s="3">
        <v>360</v>
      </c>
      <c r="R559" s="3">
        <v>49</v>
      </c>
      <c r="S559" s="3">
        <v>409</v>
      </c>
      <c r="T559" s="3">
        <v>3084</v>
      </c>
      <c r="U559" s="3">
        <v>560</v>
      </c>
      <c r="V559" s="3">
        <v>3644</v>
      </c>
      <c r="W559" s="3">
        <v>1</v>
      </c>
      <c r="X559" s="3">
        <v>1</v>
      </c>
      <c r="Y559" s="3">
        <v>2</v>
      </c>
      <c r="Z559" s="3" t="s">
        <v>282</v>
      </c>
      <c r="AA559" s="121">
        <v>2015</v>
      </c>
      <c r="AB559" s="5" t="s">
        <v>281</v>
      </c>
      <c r="AC559" s="3" t="s">
        <v>281</v>
      </c>
      <c r="AL559" s="9" t="str">
        <f t="shared" si="66"/>
        <v>CHR operated</v>
      </c>
    </row>
    <row r="560" spans="1:73" x14ac:dyDescent="0.2">
      <c r="A560" s="8" t="str">
        <f t="shared" si="67"/>
        <v>2018210 (East Lothian)</v>
      </c>
      <c r="B560" s="116">
        <v>2018</v>
      </c>
      <c r="C560" s="117" t="s">
        <v>65</v>
      </c>
      <c r="D560" s="3">
        <v>0</v>
      </c>
      <c r="H560" s="3">
        <v>345</v>
      </c>
      <c r="I560" s="3">
        <v>148</v>
      </c>
      <c r="J560" s="3">
        <v>493</v>
      </c>
      <c r="K560" s="3">
        <v>88</v>
      </c>
      <c r="L560" s="3">
        <v>0</v>
      </c>
      <c r="M560" s="3">
        <v>88</v>
      </c>
      <c r="N560" s="3">
        <v>988</v>
      </c>
      <c r="O560" s="3">
        <v>251</v>
      </c>
      <c r="P560" s="3">
        <v>1239</v>
      </c>
      <c r="Q560" s="3">
        <v>652</v>
      </c>
      <c r="R560" s="3">
        <v>206</v>
      </c>
      <c r="S560" s="3">
        <v>858</v>
      </c>
      <c r="T560" s="3">
        <v>2982</v>
      </c>
      <c r="U560" s="3">
        <v>618</v>
      </c>
      <c r="V560" s="3">
        <v>3600</v>
      </c>
      <c r="W560" s="3">
        <v>270</v>
      </c>
      <c r="X560" s="3">
        <v>60</v>
      </c>
      <c r="Y560" s="3">
        <v>330</v>
      </c>
      <c r="Z560" s="3" t="s">
        <v>282</v>
      </c>
      <c r="AA560" s="121">
        <v>2014</v>
      </c>
      <c r="AB560" s="5">
        <v>2</v>
      </c>
      <c r="AC560" s="3" t="s">
        <v>276</v>
      </c>
      <c r="AL560" s="9" t="str">
        <f t="shared" si="66"/>
        <v>-</v>
      </c>
    </row>
    <row r="561" spans="1:38" x14ac:dyDescent="0.2">
      <c r="A561" s="8" t="str">
        <f t="shared" si="67"/>
        <v>2018220 (East Renfrewshire)</v>
      </c>
      <c r="B561" s="116">
        <v>2018</v>
      </c>
      <c r="C561" s="117" t="s">
        <v>66</v>
      </c>
      <c r="D561" s="3">
        <v>0</v>
      </c>
      <c r="H561" s="3">
        <v>54</v>
      </c>
      <c r="I561" s="3">
        <v>45</v>
      </c>
      <c r="J561" s="3">
        <v>99</v>
      </c>
      <c r="K561" s="3">
        <v>5</v>
      </c>
      <c r="L561" s="3">
        <v>2</v>
      </c>
      <c r="M561" s="3">
        <v>7</v>
      </c>
      <c r="N561" s="3">
        <v>330</v>
      </c>
      <c r="O561" s="3">
        <v>150</v>
      </c>
      <c r="P561" s="3">
        <v>480</v>
      </c>
      <c r="Q561" s="3">
        <v>89</v>
      </c>
      <c r="R561" s="3">
        <v>33</v>
      </c>
      <c r="S561" s="3">
        <v>122</v>
      </c>
      <c r="T561" s="3">
        <v>1521</v>
      </c>
      <c r="U561" s="3">
        <v>911</v>
      </c>
      <c r="V561" s="3">
        <v>2432</v>
      </c>
      <c r="W561" s="3">
        <v>7</v>
      </c>
      <c r="X561" s="3">
        <v>1</v>
      </c>
      <c r="Y561" s="3">
        <v>8</v>
      </c>
      <c r="Z561" s="3" t="s">
        <v>287</v>
      </c>
      <c r="AA561" s="121">
        <v>2016</v>
      </c>
      <c r="AB561" s="5">
        <v>2</v>
      </c>
      <c r="AC561" s="3">
        <v>0</v>
      </c>
      <c r="AL561" s="9" t="str">
        <f t="shared" si="66"/>
        <v>-</v>
      </c>
    </row>
    <row r="562" spans="1:38" x14ac:dyDescent="0.2">
      <c r="A562" s="8" t="str">
        <f t="shared" si="67"/>
        <v>2018230 (City of Edinburgh)</v>
      </c>
      <c r="B562" s="116">
        <v>2018</v>
      </c>
      <c r="C562" s="117" t="s">
        <v>67</v>
      </c>
      <c r="D562" s="3">
        <v>1</v>
      </c>
      <c r="H562" s="3">
        <v>1310</v>
      </c>
      <c r="I562" s="3">
        <v>0</v>
      </c>
      <c r="J562" s="3">
        <v>1310</v>
      </c>
      <c r="K562" s="3">
        <v>0</v>
      </c>
      <c r="L562" s="3">
        <v>0</v>
      </c>
      <c r="M562" s="3">
        <v>0</v>
      </c>
      <c r="N562" s="3">
        <v>7265</v>
      </c>
      <c r="O562" s="3">
        <v>0</v>
      </c>
      <c r="P562" s="3">
        <v>7265</v>
      </c>
      <c r="Q562" s="3">
        <v>5142</v>
      </c>
      <c r="R562" s="3">
        <v>0</v>
      </c>
      <c r="S562" s="3">
        <v>5142</v>
      </c>
      <c r="T562" s="3">
        <v>21130</v>
      </c>
      <c r="U562" s="3">
        <v>0</v>
      </c>
      <c r="V562" s="3">
        <v>21130</v>
      </c>
      <c r="W562" s="3">
        <v>0</v>
      </c>
      <c r="X562" s="3">
        <v>0</v>
      </c>
      <c r="Y562" s="3">
        <v>0</v>
      </c>
      <c r="Z562" s="3" t="s">
        <v>282</v>
      </c>
      <c r="AA562" s="121">
        <v>2013</v>
      </c>
      <c r="AB562" s="5" t="s">
        <v>281</v>
      </c>
      <c r="AC562" s="3" t="s">
        <v>281</v>
      </c>
      <c r="AL562" s="9" t="str">
        <f t="shared" si="66"/>
        <v>CHR operated</v>
      </c>
    </row>
    <row r="563" spans="1:38" x14ac:dyDescent="0.2">
      <c r="A563" s="8" t="str">
        <f t="shared" si="67"/>
        <v>2018240 (Falkirk)</v>
      </c>
      <c r="B563" s="116">
        <v>2018</v>
      </c>
      <c r="C563" s="117" t="s">
        <v>68</v>
      </c>
      <c r="D563" s="3">
        <v>0</v>
      </c>
      <c r="H563" s="3">
        <v>548</v>
      </c>
      <c r="I563" s="3">
        <v>338</v>
      </c>
      <c r="J563" s="3">
        <v>886</v>
      </c>
      <c r="K563" s="3">
        <v>7</v>
      </c>
      <c r="L563" s="3">
        <v>2</v>
      </c>
      <c r="M563" s="3">
        <v>9</v>
      </c>
      <c r="N563" s="3">
        <v>1596</v>
      </c>
      <c r="O563" s="3">
        <v>919</v>
      </c>
      <c r="P563" s="3">
        <v>2515</v>
      </c>
      <c r="Q563" s="3">
        <v>2562</v>
      </c>
      <c r="R563" s="3">
        <v>919</v>
      </c>
      <c r="S563" s="3">
        <v>3481</v>
      </c>
      <c r="T563" s="3">
        <v>5771</v>
      </c>
      <c r="U563" s="3">
        <v>2542</v>
      </c>
      <c r="V563" s="3">
        <v>8313</v>
      </c>
      <c r="W563" s="3">
        <v>474</v>
      </c>
      <c r="X563" s="3">
        <v>256</v>
      </c>
      <c r="Y563" s="3">
        <v>730</v>
      </c>
      <c r="Z563" s="3" t="s">
        <v>287</v>
      </c>
      <c r="AA563" s="121">
        <v>2015</v>
      </c>
      <c r="AB563" s="5">
        <v>3</v>
      </c>
      <c r="AC563" s="3" t="s">
        <v>276</v>
      </c>
      <c r="AL563" s="9" t="str">
        <f t="shared" si="66"/>
        <v>-</v>
      </c>
    </row>
    <row r="564" spans="1:38" x14ac:dyDescent="0.2">
      <c r="A564" s="8" t="str">
        <f t="shared" si="67"/>
        <v>2018250 (Fife)</v>
      </c>
      <c r="B564" s="116">
        <v>2018</v>
      </c>
      <c r="C564" s="117" t="s">
        <v>69</v>
      </c>
      <c r="D564" s="3">
        <v>1</v>
      </c>
      <c r="H564" s="3">
        <v>1869</v>
      </c>
      <c r="I564" s="3">
        <v>690</v>
      </c>
      <c r="J564" s="3">
        <v>2559</v>
      </c>
      <c r="K564" s="3">
        <v>55</v>
      </c>
      <c r="L564" s="3">
        <v>11</v>
      </c>
      <c r="M564" s="3">
        <v>66</v>
      </c>
      <c r="N564" s="3">
        <v>5760</v>
      </c>
      <c r="O564" s="3">
        <v>1892</v>
      </c>
      <c r="P564" s="3">
        <v>7652</v>
      </c>
      <c r="Q564" s="3">
        <v>2702</v>
      </c>
      <c r="R564" s="3">
        <v>851</v>
      </c>
      <c r="S564" s="3">
        <v>3553</v>
      </c>
      <c r="T564" s="3">
        <v>9183</v>
      </c>
      <c r="U564" s="3">
        <v>4018</v>
      </c>
      <c r="V564" s="3">
        <v>13201</v>
      </c>
      <c r="W564" s="3">
        <v>704</v>
      </c>
      <c r="X564" s="3">
        <v>602</v>
      </c>
      <c r="Y564" s="3">
        <v>1306</v>
      </c>
      <c r="Z564" s="3" t="s">
        <v>277</v>
      </c>
      <c r="AA564" s="121">
        <v>2013</v>
      </c>
      <c r="AB564" s="5">
        <v>3</v>
      </c>
      <c r="AC564" s="3" t="s">
        <v>276</v>
      </c>
      <c r="AL564" s="9" t="str">
        <f t="shared" si="66"/>
        <v>CHR operated</v>
      </c>
    </row>
    <row r="565" spans="1:38" x14ac:dyDescent="0.2">
      <c r="A565" s="8" t="str">
        <f t="shared" si="67"/>
        <v>2018260 (Glasgow City)</v>
      </c>
      <c r="B565" s="116">
        <v>2018</v>
      </c>
      <c r="C565" s="117" t="s">
        <v>70</v>
      </c>
      <c r="D565" s="3">
        <v>0</v>
      </c>
      <c r="H565" s="3">
        <v>0</v>
      </c>
      <c r="I565" s="3">
        <v>0</v>
      </c>
      <c r="J565" s="3">
        <v>0</v>
      </c>
      <c r="K565" s="3">
        <v>0</v>
      </c>
      <c r="L565" s="3">
        <v>0</v>
      </c>
      <c r="M565" s="3">
        <v>0</v>
      </c>
      <c r="N565" s="3">
        <v>0</v>
      </c>
      <c r="O565" s="3">
        <v>0</v>
      </c>
      <c r="P565" s="3">
        <v>0</v>
      </c>
      <c r="Q565" s="3">
        <v>0</v>
      </c>
      <c r="R565" s="3">
        <v>0</v>
      </c>
      <c r="S565" s="3">
        <v>0</v>
      </c>
      <c r="T565" s="3">
        <v>0</v>
      </c>
      <c r="U565" s="3">
        <v>0</v>
      </c>
      <c r="V565" s="3">
        <v>0</v>
      </c>
      <c r="W565" s="3">
        <v>0</v>
      </c>
      <c r="X565" s="3">
        <v>0</v>
      </c>
      <c r="Y565" s="3">
        <v>0</v>
      </c>
      <c r="Z565" s="3">
        <v>0</v>
      </c>
      <c r="AA565" s="121">
        <v>0</v>
      </c>
      <c r="AB565" s="5">
        <v>0</v>
      </c>
      <c r="AC565" s="3">
        <v>0</v>
      </c>
      <c r="AL565" s="9" t="str">
        <f t="shared" si="66"/>
        <v>-</v>
      </c>
    </row>
    <row r="566" spans="1:38" x14ac:dyDescent="0.2">
      <c r="A566" s="8" t="str">
        <f t="shared" si="67"/>
        <v>2018270 (Highland)</v>
      </c>
      <c r="B566" s="116">
        <v>2018</v>
      </c>
      <c r="C566" s="117" t="s">
        <v>27</v>
      </c>
      <c r="D566" s="3">
        <v>1</v>
      </c>
      <c r="H566" s="3">
        <v>841</v>
      </c>
      <c r="I566" s="3">
        <v>270</v>
      </c>
      <c r="J566" s="3">
        <v>1111</v>
      </c>
      <c r="K566" s="3">
        <v>5</v>
      </c>
      <c r="L566" s="3">
        <v>2</v>
      </c>
      <c r="M566" s="3">
        <v>7</v>
      </c>
      <c r="N566" s="3">
        <v>3730</v>
      </c>
      <c r="O566" s="3">
        <v>1136</v>
      </c>
      <c r="P566" s="3">
        <v>4866</v>
      </c>
      <c r="Q566" s="3">
        <v>2307</v>
      </c>
      <c r="R566" s="3">
        <v>577</v>
      </c>
      <c r="S566" s="3">
        <v>2884</v>
      </c>
      <c r="T566" s="3">
        <v>5757</v>
      </c>
      <c r="U566" s="3">
        <v>2133</v>
      </c>
      <c r="V566" s="3">
        <v>7890</v>
      </c>
      <c r="W566" s="3">
        <v>148</v>
      </c>
      <c r="X566" s="3">
        <v>26</v>
      </c>
      <c r="Y566" s="3">
        <v>174</v>
      </c>
      <c r="Z566" s="3">
        <v>0</v>
      </c>
      <c r="AA566" s="121">
        <v>0</v>
      </c>
      <c r="AB566" s="5">
        <v>0</v>
      </c>
      <c r="AC566" s="3">
        <v>0</v>
      </c>
      <c r="AL566" s="9" t="str">
        <f t="shared" si="66"/>
        <v>CHR operated</v>
      </c>
    </row>
    <row r="567" spans="1:38" x14ac:dyDescent="0.2">
      <c r="A567" s="8" t="str">
        <f t="shared" si="67"/>
        <v>2018280 (Inverclyde)</v>
      </c>
      <c r="B567" s="116">
        <v>2018</v>
      </c>
      <c r="C567" s="117" t="s">
        <v>28</v>
      </c>
      <c r="D567" s="3">
        <v>0</v>
      </c>
      <c r="H567" s="3">
        <v>0</v>
      </c>
      <c r="I567" s="3">
        <v>0</v>
      </c>
      <c r="J567" s="3">
        <v>0</v>
      </c>
      <c r="K567" s="3">
        <v>0</v>
      </c>
      <c r="L567" s="3">
        <v>0</v>
      </c>
      <c r="M567" s="3">
        <v>0</v>
      </c>
      <c r="N567" s="3">
        <v>0</v>
      </c>
      <c r="O567" s="3">
        <v>0</v>
      </c>
      <c r="P567" s="3">
        <v>0</v>
      </c>
      <c r="Q567" s="3">
        <v>0</v>
      </c>
      <c r="R567" s="3">
        <v>0</v>
      </c>
      <c r="S567" s="3">
        <v>0</v>
      </c>
      <c r="T567" s="3">
        <v>0</v>
      </c>
      <c r="U567" s="3">
        <v>0</v>
      </c>
      <c r="V567" s="3">
        <v>0</v>
      </c>
      <c r="W567" s="3">
        <v>0</v>
      </c>
      <c r="X567" s="3">
        <v>0</v>
      </c>
      <c r="Y567" s="3">
        <v>0</v>
      </c>
      <c r="Z567" s="3">
        <v>0</v>
      </c>
      <c r="AA567" s="121">
        <v>0</v>
      </c>
      <c r="AB567" s="5">
        <v>0</v>
      </c>
      <c r="AC567" s="3">
        <v>0</v>
      </c>
      <c r="AL567" s="9" t="str">
        <f t="shared" si="66"/>
        <v>-</v>
      </c>
    </row>
    <row r="568" spans="1:38" x14ac:dyDescent="0.2">
      <c r="A568" s="8" t="str">
        <f t="shared" si="67"/>
        <v>2018290 (Midlothian)</v>
      </c>
      <c r="B568" s="116">
        <v>2018</v>
      </c>
      <c r="C568" s="117" t="s">
        <v>29</v>
      </c>
      <c r="D568" s="3">
        <v>1</v>
      </c>
      <c r="H568" s="3">
        <v>125</v>
      </c>
      <c r="I568" s="3">
        <v>74</v>
      </c>
      <c r="J568" s="3">
        <v>199</v>
      </c>
      <c r="K568" s="3">
        <v>29</v>
      </c>
      <c r="L568" s="3">
        <v>0</v>
      </c>
      <c r="M568" s="3">
        <v>29</v>
      </c>
      <c r="N568" s="3">
        <v>1259</v>
      </c>
      <c r="O568" s="3">
        <v>0</v>
      </c>
      <c r="P568" s="3">
        <v>1259</v>
      </c>
      <c r="Q568" s="3">
        <v>1035</v>
      </c>
      <c r="R568" s="3">
        <v>0</v>
      </c>
      <c r="S568" s="3">
        <v>1035</v>
      </c>
      <c r="T568" s="3">
        <v>3690</v>
      </c>
      <c r="U568" s="3">
        <v>0</v>
      </c>
      <c r="V568" s="3">
        <v>3690</v>
      </c>
      <c r="W568" s="3">
        <v>102</v>
      </c>
      <c r="X568" s="3">
        <v>0</v>
      </c>
      <c r="Y568" s="3">
        <v>102</v>
      </c>
      <c r="Z568" s="3" t="s">
        <v>288</v>
      </c>
      <c r="AA568" s="121">
        <v>2015</v>
      </c>
      <c r="AB568" s="5">
        <v>3</v>
      </c>
      <c r="AC568" s="3">
        <v>0</v>
      </c>
      <c r="AL568" s="9" t="str">
        <f t="shared" si="66"/>
        <v>CHR operated</v>
      </c>
    </row>
    <row r="569" spans="1:38" x14ac:dyDescent="0.2">
      <c r="A569" s="8" t="str">
        <f t="shared" si="67"/>
        <v>2018300 (Moray)</v>
      </c>
      <c r="B569" s="116">
        <v>2018</v>
      </c>
      <c r="C569" s="117" t="s">
        <v>30</v>
      </c>
      <c r="D569" s="3">
        <v>1</v>
      </c>
      <c r="H569" s="3">
        <v>331</v>
      </c>
      <c r="I569" s="3">
        <v>87</v>
      </c>
      <c r="J569" s="3">
        <v>418</v>
      </c>
      <c r="K569" s="3">
        <v>97</v>
      </c>
      <c r="L569" s="3">
        <v>24</v>
      </c>
      <c r="M569" s="3">
        <v>121</v>
      </c>
      <c r="N569" s="3">
        <v>1751</v>
      </c>
      <c r="O569" s="3">
        <v>339</v>
      </c>
      <c r="P569" s="3">
        <v>2090</v>
      </c>
      <c r="Q569" s="3">
        <v>1459</v>
      </c>
      <c r="R569" s="3">
        <v>165</v>
      </c>
      <c r="S569" s="3">
        <v>1624</v>
      </c>
      <c r="T569" s="3">
        <v>2546</v>
      </c>
      <c r="U569" s="3">
        <v>521</v>
      </c>
      <c r="V569" s="3">
        <v>3067</v>
      </c>
      <c r="W569" s="3">
        <v>66</v>
      </c>
      <c r="X569" s="3">
        <v>38</v>
      </c>
      <c r="Y569" s="3">
        <v>104</v>
      </c>
      <c r="Z569" s="3" t="s">
        <v>275</v>
      </c>
      <c r="AA569" s="121">
        <v>2014</v>
      </c>
      <c r="AB569" s="5">
        <v>3</v>
      </c>
      <c r="AC569" s="3" t="s">
        <v>276</v>
      </c>
      <c r="AL569" s="9" t="str">
        <f t="shared" si="66"/>
        <v>CHR operated</v>
      </c>
    </row>
    <row r="570" spans="1:38" x14ac:dyDescent="0.2">
      <c r="A570" s="8" t="str">
        <f t="shared" si="67"/>
        <v>2018235 (Na h-Eileanan Siar)</v>
      </c>
      <c r="B570" s="116">
        <v>2018</v>
      </c>
      <c r="C570" s="117" t="s">
        <v>348</v>
      </c>
      <c r="D570" s="3">
        <v>0</v>
      </c>
      <c r="H570" s="3">
        <v>0</v>
      </c>
      <c r="I570" s="3">
        <v>0</v>
      </c>
      <c r="J570" s="3">
        <v>0</v>
      </c>
      <c r="K570" s="3">
        <v>0</v>
      </c>
      <c r="L570" s="3">
        <v>0</v>
      </c>
      <c r="M570" s="3">
        <v>0</v>
      </c>
      <c r="N570" s="3">
        <v>0</v>
      </c>
      <c r="O570" s="3">
        <v>0</v>
      </c>
      <c r="P570" s="3">
        <v>0</v>
      </c>
      <c r="Q570" s="3">
        <v>0</v>
      </c>
      <c r="R570" s="3">
        <v>0</v>
      </c>
      <c r="S570" s="3">
        <v>0</v>
      </c>
      <c r="T570" s="3">
        <v>0</v>
      </c>
      <c r="U570" s="3">
        <v>0</v>
      </c>
      <c r="V570" s="3">
        <v>0</v>
      </c>
      <c r="W570" s="3">
        <v>0</v>
      </c>
      <c r="X570" s="3">
        <v>0</v>
      </c>
      <c r="Y570" s="3">
        <v>0</v>
      </c>
      <c r="Z570" s="3">
        <v>0</v>
      </c>
      <c r="AA570" s="121">
        <v>0</v>
      </c>
      <c r="AB570" s="5">
        <v>0</v>
      </c>
      <c r="AC570" s="3">
        <v>0</v>
      </c>
      <c r="AL570" s="9" t="str">
        <f t="shared" si="66"/>
        <v>-</v>
      </c>
    </row>
    <row r="571" spans="1:38" x14ac:dyDescent="0.2">
      <c r="A571" s="8" t="str">
        <f t="shared" si="67"/>
        <v>2018310 (North Ayrshire)</v>
      </c>
      <c r="B571" s="116">
        <v>2018</v>
      </c>
      <c r="C571" s="117" t="s">
        <v>31</v>
      </c>
      <c r="D571" s="3">
        <v>1</v>
      </c>
      <c r="H571" s="3">
        <v>0</v>
      </c>
      <c r="I571" s="3">
        <v>0</v>
      </c>
      <c r="J571" s="3">
        <v>967</v>
      </c>
      <c r="K571" s="3">
        <v>0</v>
      </c>
      <c r="L571" s="3">
        <v>0</v>
      </c>
      <c r="M571" s="3">
        <v>7</v>
      </c>
      <c r="N571" s="3">
        <v>0</v>
      </c>
      <c r="O571" s="3">
        <v>0</v>
      </c>
      <c r="P571" s="3">
        <v>4300</v>
      </c>
      <c r="Q571" s="3">
        <v>0</v>
      </c>
      <c r="R571" s="3">
        <v>0</v>
      </c>
      <c r="S571" s="3">
        <v>2530</v>
      </c>
      <c r="T571" s="3">
        <v>4980</v>
      </c>
      <c r="U571" s="3">
        <v>0</v>
      </c>
      <c r="V571" s="3">
        <v>4980</v>
      </c>
      <c r="W571" s="3">
        <v>0</v>
      </c>
      <c r="X571" s="3">
        <v>0</v>
      </c>
      <c r="Y571" s="3">
        <v>134</v>
      </c>
      <c r="Z571" s="3">
        <v>0</v>
      </c>
      <c r="AA571" s="121">
        <v>0</v>
      </c>
      <c r="AB571" s="5">
        <v>3</v>
      </c>
      <c r="AC571" s="3" t="s">
        <v>276</v>
      </c>
      <c r="AL571" s="9" t="str">
        <f t="shared" si="66"/>
        <v>CHR operated</v>
      </c>
    </row>
    <row r="572" spans="1:38" x14ac:dyDescent="0.2">
      <c r="A572" s="8" t="str">
        <f t="shared" si="67"/>
        <v>2018320 (North Lanarkshire)</v>
      </c>
      <c r="B572" s="116">
        <v>2018</v>
      </c>
      <c r="C572" s="117" t="s">
        <v>32</v>
      </c>
      <c r="D572" s="3">
        <v>1</v>
      </c>
      <c r="H572" s="3">
        <v>0</v>
      </c>
      <c r="I572" s="3">
        <v>0</v>
      </c>
      <c r="J572" s="3">
        <v>3013</v>
      </c>
      <c r="K572" s="3">
        <v>0</v>
      </c>
      <c r="L572" s="3">
        <v>0</v>
      </c>
      <c r="M572" s="3">
        <v>0</v>
      </c>
      <c r="N572" s="3">
        <v>0</v>
      </c>
      <c r="O572" s="3">
        <v>0</v>
      </c>
      <c r="P572" s="3">
        <v>5272</v>
      </c>
      <c r="Q572" s="3">
        <v>0</v>
      </c>
      <c r="R572" s="3">
        <v>0</v>
      </c>
      <c r="S572" s="3">
        <v>4047</v>
      </c>
      <c r="T572" s="3">
        <v>11124</v>
      </c>
      <c r="U572" s="3">
        <v>0</v>
      </c>
      <c r="V572" s="3">
        <v>11124</v>
      </c>
      <c r="W572" s="3">
        <v>0</v>
      </c>
      <c r="X572" s="3">
        <v>0</v>
      </c>
      <c r="Y572" s="3">
        <v>813</v>
      </c>
      <c r="Z572" s="3" t="s">
        <v>288</v>
      </c>
      <c r="AA572" s="121">
        <v>2013</v>
      </c>
      <c r="AB572" s="5">
        <v>1</v>
      </c>
      <c r="AC572" s="3" t="s">
        <v>276</v>
      </c>
      <c r="AL572" s="9" t="str">
        <f t="shared" si="66"/>
        <v>CHR operated</v>
      </c>
    </row>
    <row r="573" spans="1:38" x14ac:dyDescent="0.2">
      <c r="A573" s="8" t="str">
        <f t="shared" si="67"/>
        <v>2018330 (Orkney)</v>
      </c>
      <c r="B573" s="116">
        <v>2018</v>
      </c>
      <c r="C573" s="117" t="s">
        <v>33</v>
      </c>
      <c r="D573" s="3">
        <v>1</v>
      </c>
      <c r="H573" s="3">
        <v>70</v>
      </c>
      <c r="I573" s="3">
        <v>18</v>
      </c>
      <c r="J573" s="3">
        <v>88</v>
      </c>
      <c r="K573" s="3">
        <v>0</v>
      </c>
      <c r="L573" s="3">
        <v>0</v>
      </c>
      <c r="M573" s="3">
        <v>0</v>
      </c>
      <c r="N573" s="3">
        <v>439</v>
      </c>
      <c r="O573" s="3">
        <v>0</v>
      </c>
      <c r="P573" s="3">
        <v>439</v>
      </c>
      <c r="Q573" s="3">
        <v>304</v>
      </c>
      <c r="R573" s="3">
        <v>0</v>
      </c>
      <c r="S573" s="3">
        <v>304</v>
      </c>
      <c r="T573" s="3">
        <v>612</v>
      </c>
      <c r="U573" s="3">
        <v>0</v>
      </c>
      <c r="V573" s="3">
        <v>612</v>
      </c>
      <c r="W573" s="3">
        <v>24</v>
      </c>
      <c r="X573" s="3">
        <v>0</v>
      </c>
      <c r="Y573" s="3">
        <v>24</v>
      </c>
      <c r="Z573" s="3" t="s">
        <v>284</v>
      </c>
      <c r="AA573" s="121">
        <v>2013</v>
      </c>
      <c r="AB573" s="5">
        <v>3</v>
      </c>
      <c r="AC573" s="3" t="s">
        <v>276</v>
      </c>
      <c r="AL573" s="9" t="str">
        <f t="shared" si="66"/>
        <v>CHR operated</v>
      </c>
    </row>
    <row r="574" spans="1:38" x14ac:dyDescent="0.2">
      <c r="A574" s="8" t="str">
        <f t="shared" si="67"/>
        <v>2018340 (Perth &amp; Kinross)</v>
      </c>
      <c r="B574" s="116">
        <v>2018</v>
      </c>
      <c r="C574" s="117" t="s">
        <v>34</v>
      </c>
      <c r="D574" s="3">
        <v>1</v>
      </c>
      <c r="H574" s="3">
        <v>611</v>
      </c>
      <c r="I574" s="3">
        <v>151</v>
      </c>
      <c r="J574" s="3">
        <v>762</v>
      </c>
      <c r="K574" s="3">
        <v>0</v>
      </c>
      <c r="L574" s="3">
        <v>0</v>
      </c>
      <c r="M574" s="3">
        <v>0</v>
      </c>
      <c r="N574" s="3">
        <v>1615</v>
      </c>
      <c r="O574" s="3">
        <v>421</v>
      </c>
      <c r="P574" s="3">
        <v>2036</v>
      </c>
      <c r="Q574" s="3">
        <v>783</v>
      </c>
      <c r="R574" s="3">
        <v>192</v>
      </c>
      <c r="S574" s="3">
        <v>975</v>
      </c>
      <c r="T574" s="3">
        <v>2231</v>
      </c>
      <c r="U574" s="3">
        <v>687</v>
      </c>
      <c r="V574" s="3">
        <v>2918</v>
      </c>
      <c r="W574" s="3">
        <v>25</v>
      </c>
      <c r="X574" s="3">
        <v>28</v>
      </c>
      <c r="Y574" s="3">
        <v>53</v>
      </c>
      <c r="Z574" s="3" t="s">
        <v>275</v>
      </c>
      <c r="AA574" s="121">
        <v>2016</v>
      </c>
      <c r="AB574" s="5">
        <v>12</v>
      </c>
      <c r="AC574" s="3" t="s">
        <v>286</v>
      </c>
      <c r="AL574" s="9" t="str">
        <f t="shared" si="66"/>
        <v>CHR operated</v>
      </c>
    </row>
    <row r="575" spans="1:38" x14ac:dyDescent="0.2">
      <c r="A575" s="8" t="str">
        <f t="shared" si="67"/>
        <v>2018350 (Renfrewshire)</v>
      </c>
      <c r="B575" s="116">
        <v>2018</v>
      </c>
      <c r="C575" s="117" t="s">
        <v>35</v>
      </c>
      <c r="D575" s="3">
        <v>0</v>
      </c>
      <c r="H575" s="3">
        <v>520</v>
      </c>
      <c r="I575" s="3">
        <v>191</v>
      </c>
      <c r="J575" s="3">
        <v>711</v>
      </c>
      <c r="K575" s="3">
        <v>0</v>
      </c>
      <c r="L575" s="3">
        <v>224</v>
      </c>
      <c r="M575" s="3">
        <v>224</v>
      </c>
      <c r="N575" s="3">
        <v>0</v>
      </c>
      <c r="O575" s="3">
        <v>3189</v>
      </c>
      <c r="P575" s="3">
        <v>3189</v>
      </c>
      <c r="Q575" s="3">
        <v>0</v>
      </c>
      <c r="R575" s="3">
        <v>3281</v>
      </c>
      <c r="S575" s="3">
        <v>3281</v>
      </c>
      <c r="T575" s="3">
        <v>4121</v>
      </c>
      <c r="U575" s="3">
        <v>1411</v>
      </c>
      <c r="V575" s="3">
        <v>5532</v>
      </c>
      <c r="W575" s="3">
        <v>63</v>
      </c>
      <c r="X575" s="3">
        <v>33</v>
      </c>
      <c r="Y575" s="3">
        <v>96</v>
      </c>
      <c r="Z575" s="3" t="s">
        <v>285</v>
      </c>
      <c r="AA575" s="121">
        <v>2013</v>
      </c>
      <c r="AB575" s="5">
        <v>3</v>
      </c>
      <c r="AC575" s="3" t="s">
        <v>276</v>
      </c>
      <c r="AL575" s="9" t="str">
        <f t="shared" si="66"/>
        <v>-</v>
      </c>
    </row>
    <row r="576" spans="1:38" x14ac:dyDescent="0.2">
      <c r="A576" s="8" t="str">
        <f t="shared" si="67"/>
        <v>2018355 (Scottish Borders)</v>
      </c>
      <c r="B576" s="116">
        <v>2018</v>
      </c>
      <c r="C576" s="117" t="s">
        <v>36</v>
      </c>
      <c r="D576" s="3">
        <v>0</v>
      </c>
      <c r="H576" s="3">
        <v>0</v>
      </c>
      <c r="I576" s="3">
        <v>0</v>
      </c>
      <c r="J576" s="3">
        <v>0</v>
      </c>
      <c r="K576" s="3">
        <v>0</v>
      </c>
      <c r="L576" s="3">
        <v>0</v>
      </c>
      <c r="M576" s="3">
        <v>0</v>
      </c>
      <c r="N576" s="3">
        <v>0</v>
      </c>
      <c r="O576" s="3">
        <v>0</v>
      </c>
      <c r="P576" s="3">
        <v>0</v>
      </c>
      <c r="Q576" s="3">
        <v>0</v>
      </c>
      <c r="R576" s="3">
        <v>0</v>
      </c>
      <c r="S576" s="3">
        <v>0</v>
      </c>
      <c r="T576" s="3">
        <v>0</v>
      </c>
      <c r="U576" s="3">
        <v>0</v>
      </c>
      <c r="V576" s="3">
        <v>0</v>
      </c>
      <c r="W576" s="3">
        <v>0</v>
      </c>
      <c r="X576" s="3">
        <v>0</v>
      </c>
      <c r="Y576" s="3">
        <v>0</v>
      </c>
      <c r="Z576" s="3">
        <v>0</v>
      </c>
      <c r="AA576" s="121">
        <v>0</v>
      </c>
      <c r="AB576" s="5">
        <v>0</v>
      </c>
      <c r="AC576" s="3">
        <v>0</v>
      </c>
      <c r="AL576" s="9" t="str">
        <f t="shared" si="66"/>
        <v>-</v>
      </c>
    </row>
    <row r="577" spans="1:47" x14ac:dyDescent="0.2">
      <c r="A577" s="8" t="str">
        <f t="shared" si="67"/>
        <v>2018360 (Shetland)</v>
      </c>
      <c r="B577" s="116">
        <v>2018</v>
      </c>
      <c r="C577" s="117" t="s">
        <v>37</v>
      </c>
      <c r="D577" s="3">
        <v>1</v>
      </c>
      <c r="H577" s="3">
        <v>123</v>
      </c>
      <c r="I577" s="3">
        <v>48</v>
      </c>
      <c r="J577" s="3">
        <v>171</v>
      </c>
      <c r="K577" s="3">
        <v>49</v>
      </c>
      <c r="L577" s="3">
        <v>3</v>
      </c>
      <c r="M577" s="3">
        <v>52</v>
      </c>
      <c r="N577" s="3">
        <v>488</v>
      </c>
      <c r="O577" s="3">
        <v>113</v>
      </c>
      <c r="P577" s="3">
        <v>601</v>
      </c>
      <c r="Q577" s="3">
        <v>292</v>
      </c>
      <c r="R577" s="3">
        <v>70</v>
      </c>
      <c r="S577" s="3">
        <v>362</v>
      </c>
      <c r="T577" s="3">
        <v>478</v>
      </c>
      <c r="U577" s="3">
        <v>100</v>
      </c>
      <c r="V577" s="3">
        <v>578</v>
      </c>
      <c r="W577" s="3">
        <v>80</v>
      </c>
      <c r="X577" s="3">
        <v>13</v>
      </c>
      <c r="Y577" s="3">
        <v>93</v>
      </c>
      <c r="Z577" s="3" t="s">
        <v>283</v>
      </c>
      <c r="AA577" s="121">
        <v>0</v>
      </c>
      <c r="AB577" s="5">
        <v>1</v>
      </c>
      <c r="AC577" s="3" t="s">
        <v>276</v>
      </c>
      <c r="AL577" s="9" t="str">
        <f t="shared" si="66"/>
        <v>CHR operated</v>
      </c>
    </row>
    <row r="578" spans="1:47" x14ac:dyDescent="0.2">
      <c r="A578" s="8" t="str">
        <f t="shared" si="67"/>
        <v>2018370 (South Ayrshire)</v>
      </c>
      <c r="B578" s="116">
        <v>2018</v>
      </c>
      <c r="C578" s="117" t="s">
        <v>38</v>
      </c>
      <c r="D578" s="3">
        <v>0</v>
      </c>
      <c r="H578" s="3">
        <v>222</v>
      </c>
      <c r="I578" s="3">
        <v>179</v>
      </c>
      <c r="J578" s="3">
        <v>401</v>
      </c>
      <c r="K578" s="3">
        <v>0</v>
      </c>
      <c r="L578" s="3">
        <v>0</v>
      </c>
      <c r="M578" s="3">
        <v>0</v>
      </c>
      <c r="N578" s="3">
        <v>2724</v>
      </c>
      <c r="O578" s="3">
        <v>944</v>
      </c>
      <c r="P578" s="3">
        <v>3668</v>
      </c>
      <c r="Q578" s="3">
        <v>1384</v>
      </c>
      <c r="R578" s="3">
        <v>538</v>
      </c>
      <c r="S578" s="3">
        <v>1922</v>
      </c>
      <c r="T578" s="3">
        <v>2896</v>
      </c>
      <c r="U578" s="3">
        <v>1450</v>
      </c>
      <c r="V578" s="3">
        <v>4346</v>
      </c>
      <c r="W578" s="3">
        <v>330</v>
      </c>
      <c r="X578" s="3">
        <v>68</v>
      </c>
      <c r="Y578" s="3">
        <v>398</v>
      </c>
      <c r="Z578" s="3" t="s">
        <v>279</v>
      </c>
      <c r="AA578" s="121">
        <v>2015</v>
      </c>
      <c r="AB578" s="5">
        <v>0</v>
      </c>
      <c r="AC578" s="3">
        <v>0</v>
      </c>
      <c r="AL578" s="9" t="str">
        <f t="shared" si="66"/>
        <v>-</v>
      </c>
    </row>
    <row r="579" spans="1:47" x14ac:dyDescent="0.2">
      <c r="A579" s="8" t="str">
        <f t="shared" si="67"/>
        <v>2018380 (South Lanarkshire)</v>
      </c>
      <c r="B579" s="116">
        <v>2018</v>
      </c>
      <c r="C579" s="117" t="s">
        <v>39</v>
      </c>
      <c r="D579" s="3">
        <v>1</v>
      </c>
      <c r="H579" s="3">
        <v>1458</v>
      </c>
      <c r="I579" s="3">
        <v>489</v>
      </c>
      <c r="J579" s="3">
        <v>1947</v>
      </c>
      <c r="K579" s="3">
        <v>3</v>
      </c>
      <c r="L579" s="3">
        <v>14</v>
      </c>
      <c r="M579" s="3">
        <v>17</v>
      </c>
      <c r="N579" s="3">
        <v>3384</v>
      </c>
      <c r="O579" s="3">
        <v>1091</v>
      </c>
      <c r="P579" s="3">
        <v>4475</v>
      </c>
      <c r="Q579" s="3">
        <v>1963</v>
      </c>
      <c r="R579" s="3">
        <v>414</v>
      </c>
      <c r="S579" s="3">
        <v>2377</v>
      </c>
      <c r="T579" s="3">
        <v>12226</v>
      </c>
      <c r="U579" s="3">
        <v>2930</v>
      </c>
      <c r="V579" s="3">
        <v>15156</v>
      </c>
      <c r="W579" s="3">
        <v>0</v>
      </c>
      <c r="X579" s="3">
        <v>0</v>
      </c>
      <c r="Y579" s="3">
        <v>0</v>
      </c>
      <c r="Z579" s="3" t="s">
        <v>284</v>
      </c>
      <c r="AA579" s="121">
        <v>2014</v>
      </c>
      <c r="AB579" s="5">
        <v>5</v>
      </c>
      <c r="AC579" s="3" t="s">
        <v>276</v>
      </c>
      <c r="AL579" s="9" t="str">
        <f t="shared" si="66"/>
        <v>CHR operated</v>
      </c>
    </row>
    <row r="580" spans="1:47" x14ac:dyDescent="0.2">
      <c r="A580" s="8" t="str">
        <f t="shared" si="67"/>
        <v>2018390 (Stirling)</v>
      </c>
      <c r="B580" s="116">
        <v>2018</v>
      </c>
      <c r="C580" s="117" t="s">
        <v>40</v>
      </c>
      <c r="D580" s="3">
        <v>0</v>
      </c>
      <c r="H580" s="3">
        <v>139</v>
      </c>
      <c r="I580" s="3">
        <v>38</v>
      </c>
      <c r="J580" s="3">
        <v>177</v>
      </c>
      <c r="K580" s="3">
        <v>12</v>
      </c>
      <c r="L580" s="3">
        <v>0</v>
      </c>
      <c r="M580" s="3">
        <v>12</v>
      </c>
      <c r="N580" s="3">
        <v>893</v>
      </c>
      <c r="O580" s="3">
        <v>171</v>
      </c>
      <c r="P580" s="3">
        <v>1064</v>
      </c>
      <c r="Q580" s="3">
        <v>379</v>
      </c>
      <c r="R580" s="3">
        <v>48</v>
      </c>
      <c r="S580" s="3">
        <v>427</v>
      </c>
      <c r="T580" s="3">
        <v>3485</v>
      </c>
      <c r="U580" s="3">
        <v>718</v>
      </c>
      <c r="V580" s="3">
        <v>4203</v>
      </c>
      <c r="W580" s="3">
        <v>411</v>
      </c>
      <c r="X580" s="3">
        <v>81</v>
      </c>
      <c r="Y580" s="3">
        <v>492</v>
      </c>
      <c r="Z580" s="3" t="s">
        <v>288</v>
      </c>
      <c r="AA580" s="121">
        <v>2012</v>
      </c>
      <c r="AB580" s="5">
        <v>5</v>
      </c>
      <c r="AC580" s="3" t="s">
        <v>276</v>
      </c>
      <c r="AL580" s="9" t="str">
        <f t="shared" si="66"/>
        <v>-</v>
      </c>
    </row>
    <row r="581" spans="1:47" x14ac:dyDescent="0.2">
      <c r="A581" s="8" t="str">
        <f t="shared" si="67"/>
        <v>2018395 (West Dunbartonshire)</v>
      </c>
      <c r="B581" s="116">
        <v>2018</v>
      </c>
      <c r="C581" s="117" t="s">
        <v>41</v>
      </c>
      <c r="D581" s="3">
        <v>0</v>
      </c>
      <c r="H581" s="3">
        <v>325</v>
      </c>
      <c r="I581" s="3">
        <v>142</v>
      </c>
      <c r="J581" s="3">
        <v>467</v>
      </c>
      <c r="K581" s="3">
        <v>29</v>
      </c>
      <c r="L581" s="3">
        <v>18</v>
      </c>
      <c r="M581" s="3">
        <v>47</v>
      </c>
      <c r="N581" s="3">
        <v>1350</v>
      </c>
      <c r="O581" s="3">
        <v>440</v>
      </c>
      <c r="P581" s="3">
        <v>1790</v>
      </c>
      <c r="Q581" s="3">
        <v>476</v>
      </c>
      <c r="R581" s="3">
        <v>122</v>
      </c>
      <c r="S581" s="3">
        <v>598</v>
      </c>
      <c r="T581" s="3">
        <v>2583</v>
      </c>
      <c r="U581" s="3">
        <v>1227</v>
      </c>
      <c r="V581" s="3">
        <v>3810</v>
      </c>
      <c r="W581" s="3">
        <v>73</v>
      </c>
      <c r="X581" s="3">
        <v>85</v>
      </c>
      <c r="Y581" s="3">
        <v>158</v>
      </c>
      <c r="Z581" s="3" t="s">
        <v>288</v>
      </c>
      <c r="AA581" s="121">
        <v>2015</v>
      </c>
      <c r="AB581" s="5">
        <v>1</v>
      </c>
      <c r="AC581" s="3" t="s">
        <v>276</v>
      </c>
      <c r="AL581" s="9" t="str">
        <f t="shared" si="66"/>
        <v>-</v>
      </c>
    </row>
    <row r="582" spans="1:47" x14ac:dyDescent="0.2">
      <c r="A582" s="8" t="str">
        <f t="shared" si="67"/>
        <v>2018400 (West Lothian)</v>
      </c>
      <c r="B582" s="116">
        <v>2018</v>
      </c>
      <c r="C582" s="117" t="s">
        <v>42</v>
      </c>
      <c r="D582" s="3">
        <v>1</v>
      </c>
      <c r="H582" s="3">
        <v>142</v>
      </c>
      <c r="I582" s="3">
        <v>169</v>
      </c>
      <c r="J582" s="3">
        <v>311</v>
      </c>
      <c r="K582" s="3">
        <v>119</v>
      </c>
      <c r="L582" s="3">
        <v>3</v>
      </c>
      <c r="M582" s="3">
        <v>122</v>
      </c>
      <c r="N582" s="3">
        <v>2161</v>
      </c>
      <c r="O582" s="3">
        <v>522</v>
      </c>
      <c r="P582" s="3">
        <v>2683</v>
      </c>
      <c r="Q582" s="3">
        <v>2036</v>
      </c>
      <c r="R582" s="3">
        <v>315</v>
      </c>
      <c r="S582" s="3">
        <v>2351</v>
      </c>
      <c r="T582" s="3">
        <v>6911</v>
      </c>
      <c r="U582" s="3">
        <v>1637</v>
      </c>
      <c r="V582" s="3">
        <v>8548</v>
      </c>
      <c r="W582" s="3">
        <v>101</v>
      </c>
      <c r="X582" s="3">
        <v>33</v>
      </c>
      <c r="Y582" s="3">
        <v>134</v>
      </c>
      <c r="Z582" s="3" t="s">
        <v>282</v>
      </c>
      <c r="AA582" s="121">
        <v>2015</v>
      </c>
      <c r="AB582" s="5">
        <v>0</v>
      </c>
      <c r="AC582" s="3">
        <v>0</v>
      </c>
      <c r="AL582" s="9" t="str">
        <f t="shared" si="66"/>
        <v>CHR operated</v>
      </c>
    </row>
    <row r="583" spans="1:47" x14ac:dyDescent="0.2">
      <c r="A583" s="8">
        <v>1</v>
      </c>
      <c r="B583" s="5">
        <v>2</v>
      </c>
      <c r="C583" s="8">
        <v>3</v>
      </c>
      <c r="D583" s="8">
        <v>4</v>
      </c>
      <c r="E583" s="3">
        <v>5</v>
      </c>
      <c r="F583" s="3">
        <v>6</v>
      </c>
      <c r="G583" s="3">
        <v>7</v>
      </c>
      <c r="H583" s="3">
        <v>8</v>
      </c>
      <c r="I583" s="3">
        <v>9</v>
      </c>
      <c r="J583" s="3">
        <v>10</v>
      </c>
      <c r="K583" s="3">
        <v>11</v>
      </c>
      <c r="L583" s="3">
        <v>12</v>
      </c>
      <c r="M583" s="3">
        <v>13</v>
      </c>
      <c r="N583" s="3">
        <v>14</v>
      </c>
      <c r="O583" s="3">
        <v>15</v>
      </c>
      <c r="P583" s="3">
        <v>16</v>
      </c>
      <c r="Q583" s="3">
        <v>17</v>
      </c>
      <c r="R583" s="3">
        <v>18</v>
      </c>
      <c r="S583" s="3">
        <v>19</v>
      </c>
      <c r="T583" s="3">
        <v>20</v>
      </c>
      <c r="U583" s="3">
        <v>21</v>
      </c>
      <c r="V583" s="3">
        <v>22</v>
      </c>
      <c r="W583" s="3">
        <v>23</v>
      </c>
      <c r="X583" s="3">
        <v>24</v>
      </c>
      <c r="Y583" s="3">
        <v>25</v>
      </c>
      <c r="Z583" s="3">
        <v>26</v>
      </c>
      <c r="AA583" s="121">
        <v>27</v>
      </c>
      <c r="AB583" s="5">
        <v>28</v>
      </c>
      <c r="AC583" s="3">
        <v>29</v>
      </c>
      <c r="AD583" s="3">
        <v>30</v>
      </c>
      <c r="AE583" s="5">
        <v>31</v>
      </c>
      <c r="AF583" s="5">
        <v>32</v>
      </c>
      <c r="AG583" s="5">
        <v>33</v>
      </c>
      <c r="AH583" s="5">
        <v>34</v>
      </c>
      <c r="AI583" s="5">
        <v>35</v>
      </c>
      <c r="AJ583" s="62">
        <v>36</v>
      </c>
      <c r="AK583" s="9">
        <v>37</v>
      </c>
      <c r="AL583" s="9">
        <v>38</v>
      </c>
      <c r="AM583" s="6">
        <v>39</v>
      </c>
      <c r="AN583" s="3">
        <v>40</v>
      </c>
      <c r="AO583" s="6">
        <v>41</v>
      </c>
      <c r="AP583" s="3">
        <v>42</v>
      </c>
      <c r="AQ583" s="3">
        <v>43</v>
      </c>
      <c r="AR583" s="3">
        <v>44</v>
      </c>
      <c r="AS583" s="3">
        <v>45</v>
      </c>
      <c r="AT583" s="3">
        <v>46</v>
      </c>
      <c r="AU583" s="3">
        <v>47</v>
      </c>
    </row>
    <row r="584" spans="1:47" s="129" customFormat="1" x14ac:dyDescent="0.2">
      <c r="A584" s="126" t="str">
        <f>B584&amp;C584</f>
        <v>2019100 (Aberdeen City)</v>
      </c>
      <c r="B584" s="125">
        <v>2019</v>
      </c>
      <c r="C584" s="138" t="s">
        <v>56</v>
      </c>
      <c r="D584" s="128">
        <v>0</v>
      </c>
      <c r="H584" s="129">
        <v>811</v>
      </c>
      <c r="I584" s="129">
        <v>491</v>
      </c>
      <c r="J584" s="129">
        <v>1302</v>
      </c>
      <c r="K584" s="129">
        <v>217</v>
      </c>
      <c r="L584" s="129">
        <v>0</v>
      </c>
      <c r="M584" s="129">
        <v>217</v>
      </c>
      <c r="N584" s="129">
        <v>3036</v>
      </c>
      <c r="O584" s="129">
        <v>1188</v>
      </c>
      <c r="P584" s="129">
        <v>4224</v>
      </c>
      <c r="Q584" s="129">
        <v>1022</v>
      </c>
      <c r="R584" s="129">
        <v>496</v>
      </c>
      <c r="S584" s="129">
        <v>1518</v>
      </c>
      <c r="T584" s="129">
        <v>4116</v>
      </c>
      <c r="U584" s="129">
        <v>2124</v>
      </c>
      <c r="V584" s="129">
        <v>6240</v>
      </c>
      <c r="W584" s="129">
        <v>460</v>
      </c>
      <c r="X584" s="129">
        <v>340</v>
      </c>
      <c r="Y584" s="129">
        <v>800</v>
      </c>
      <c r="Z584" s="129">
        <v>0</v>
      </c>
      <c r="AA584" s="129">
        <v>2014</v>
      </c>
      <c r="AB584" s="130">
        <v>0</v>
      </c>
      <c r="AC584" s="129">
        <v>0</v>
      </c>
      <c r="AE584" s="130"/>
      <c r="AF584" s="130"/>
      <c r="AG584" s="130"/>
      <c r="AH584" s="130"/>
      <c r="AI584" s="130"/>
      <c r="AJ584" s="131"/>
      <c r="AK584" s="130"/>
      <c r="AL584" s="132" t="str">
        <f t="shared" si="66"/>
        <v>-</v>
      </c>
      <c r="AM584" s="133"/>
      <c r="AO584" s="133"/>
    </row>
    <row r="585" spans="1:47" s="135" customFormat="1" x14ac:dyDescent="0.2">
      <c r="A585" s="127" t="str">
        <f t="shared" ref="A585:A615" si="68">B585&amp;C585</f>
        <v>2019110 (Aberdeenshire)</v>
      </c>
      <c r="B585" s="125">
        <v>2019</v>
      </c>
      <c r="C585" s="139" t="s">
        <v>57</v>
      </c>
      <c r="D585" s="134">
        <v>1</v>
      </c>
      <c r="H585" s="135">
        <v>510</v>
      </c>
      <c r="I585" s="135">
        <v>218</v>
      </c>
      <c r="J585" s="135">
        <v>728</v>
      </c>
      <c r="K585" s="135">
        <v>205</v>
      </c>
      <c r="L585" s="135">
        <v>35</v>
      </c>
      <c r="M585" s="135">
        <v>240</v>
      </c>
      <c r="N585" s="135">
        <v>3891</v>
      </c>
      <c r="O585" s="135">
        <v>511</v>
      </c>
      <c r="P585" s="135">
        <v>4402</v>
      </c>
      <c r="Q585" s="135">
        <v>2911</v>
      </c>
      <c r="R585" s="135">
        <v>608</v>
      </c>
      <c r="S585" s="135">
        <v>3519</v>
      </c>
      <c r="T585" s="135">
        <v>5060</v>
      </c>
      <c r="U585" s="135">
        <v>1181</v>
      </c>
      <c r="V585" s="135">
        <v>6241</v>
      </c>
      <c r="W585" s="135">
        <v>210</v>
      </c>
      <c r="X585" s="135">
        <v>42</v>
      </c>
      <c r="Y585" s="135">
        <v>252</v>
      </c>
      <c r="Z585" s="135" t="s">
        <v>282</v>
      </c>
      <c r="AA585" s="135">
        <v>2017</v>
      </c>
      <c r="AB585" s="132">
        <v>2</v>
      </c>
      <c r="AC585" s="135" t="s">
        <v>276</v>
      </c>
      <c r="AE585" s="132"/>
      <c r="AF585" s="132"/>
      <c r="AG585" s="132"/>
      <c r="AH585" s="132"/>
      <c r="AI585" s="132"/>
      <c r="AJ585" s="136"/>
      <c r="AK585" s="132"/>
      <c r="AL585" s="132" t="str">
        <f t="shared" si="66"/>
        <v>CHR operated</v>
      </c>
      <c r="AM585" s="137"/>
      <c r="AO585" s="137"/>
    </row>
    <row r="586" spans="1:47" s="135" customFormat="1" x14ac:dyDescent="0.2">
      <c r="A586" s="127" t="str">
        <f t="shared" si="68"/>
        <v>2019120 (Angus)</v>
      </c>
      <c r="B586" s="125">
        <v>2019</v>
      </c>
      <c r="C586" s="139" t="s">
        <v>58</v>
      </c>
      <c r="D586" s="134">
        <v>1</v>
      </c>
      <c r="H586" s="135">
        <v>0</v>
      </c>
      <c r="I586" s="135">
        <v>0</v>
      </c>
      <c r="J586" s="135">
        <v>832</v>
      </c>
      <c r="K586" s="135">
        <v>0</v>
      </c>
      <c r="L586" s="135">
        <v>0</v>
      </c>
      <c r="M586" s="135">
        <v>8</v>
      </c>
      <c r="N586" s="135">
        <v>0</v>
      </c>
      <c r="O586" s="135">
        <v>0</v>
      </c>
      <c r="P586" s="135">
        <v>1536</v>
      </c>
      <c r="Q586" s="135">
        <v>0</v>
      </c>
      <c r="R586" s="135">
        <v>0</v>
      </c>
      <c r="S586" s="135">
        <v>971</v>
      </c>
      <c r="T586" s="135">
        <v>2773</v>
      </c>
      <c r="U586" s="135">
        <v>0</v>
      </c>
      <c r="V586" s="135">
        <v>2773</v>
      </c>
      <c r="W586" s="135">
        <v>0</v>
      </c>
      <c r="X586" s="135">
        <v>0</v>
      </c>
      <c r="Y586" s="135">
        <v>185</v>
      </c>
      <c r="Z586" s="135" t="s">
        <v>110</v>
      </c>
      <c r="AA586" s="135">
        <v>2015</v>
      </c>
      <c r="AB586" s="132">
        <v>5</v>
      </c>
      <c r="AC586" s="135">
        <v>0</v>
      </c>
      <c r="AE586" s="132"/>
      <c r="AF586" s="132"/>
      <c r="AG586" s="132"/>
      <c r="AH586" s="132"/>
      <c r="AI586" s="132"/>
      <c r="AJ586" s="136"/>
      <c r="AK586" s="132"/>
      <c r="AL586" s="132" t="str">
        <f t="shared" ref="AL586:AL615" si="69">IF(D586=1,"CHR operated",IF(D586="","RSL only","-"))</f>
        <v>CHR operated</v>
      </c>
      <c r="AM586" s="137"/>
      <c r="AO586" s="137"/>
    </row>
    <row r="587" spans="1:47" s="135" customFormat="1" x14ac:dyDescent="0.2">
      <c r="A587" s="127" t="str">
        <f t="shared" si="68"/>
        <v>2019130 (Argyll &amp; Bute)</v>
      </c>
      <c r="B587" s="125">
        <v>2019</v>
      </c>
      <c r="C587" s="139" t="s">
        <v>59</v>
      </c>
      <c r="D587" s="134">
        <v>0</v>
      </c>
      <c r="H587" s="135">
        <v>0</v>
      </c>
      <c r="I587" s="135">
        <v>0</v>
      </c>
      <c r="J587" s="135">
        <v>0</v>
      </c>
      <c r="K587" s="135">
        <v>0</v>
      </c>
      <c r="L587" s="135">
        <v>0</v>
      </c>
      <c r="M587" s="135">
        <v>0</v>
      </c>
      <c r="N587" s="135">
        <v>0</v>
      </c>
      <c r="O587" s="135">
        <v>0</v>
      </c>
      <c r="P587" s="135">
        <v>0</v>
      </c>
      <c r="Q587" s="135">
        <v>0</v>
      </c>
      <c r="R587" s="135">
        <v>0</v>
      </c>
      <c r="S587" s="135">
        <v>0</v>
      </c>
      <c r="T587" s="135">
        <v>0</v>
      </c>
      <c r="U587" s="135">
        <v>0</v>
      </c>
      <c r="V587" s="135">
        <v>0</v>
      </c>
      <c r="W587" s="135">
        <v>0</v>
      </c>
      <c r="X587" s="135">
        <v>0</v>
      </c>
      <c r="Y587" s="135">
        <v>0</v>
      </c>
      <c r="Z587" s="135">
        <v>0</v>
      </c>
      <c r="AA587" s="135">
        <v>0</v>
      </c>
      <c r="AB587" s="132">
        <v>0</v>
      </c>
      <c r="AC587" s="135">
        <v>0</v>
      </c>
      <c r="AE587" s="132"/>
      <c r="AF587" s="132"/>
      <c r="AG587" s="132"/>
      <c r="AH587" s="132"/>
      <c r="AI587" s="132"/>
      <c r="AJ587" s="136"/>
      <c r="AK587" s="132"/>
      <c r="AL587" s="132" t="str">
        <f t="shared" si="69"/>
        <v>-</v>
      </c>
      <c r="AM587" s="137"/>
      <c r="AO587" s="137"/>
    </row>
    <row r="588" spans="1:47" s="135" customFormat="1" x14ac:dyDescent="0.2">
      <c r="A588" s="127" t="str">
        <f t="shared" si="68"/>
        <v>2019150 (Clackmannanshire)</v>
      </c>
      <c r="B588" s="125">
        <v>2019</v>
      </c>
      <c r="C588" s="139" t="s">
        <v>60</v>
      </c>
      <c r="D588" s="134">
        <v>1</v>
      </c>
      <c r="H588" s="135">
        <v>349</v>
      </c>
      <c r="I588" s="135">
        <v>97</v>
      </c>
      <c r="J588" s="135">
        <v>446</v>
      </c>
      <c r="K588" s="135">
        <v>46</v>
      </c>
      <c r="L588" s="135">
        <v>6</v>
      </c>
      <c r="M588" s="135">
        <v>52</v>
      </c>
      <c r="N588" s="135">
        <v>923</v>
      </c>
      <c r="O588" s="135">
        <v>254</v>
      </c>
      <c r="P588" s="135">
        <v>1177</v>
      </c>
      <c r="Q588" s="135">
        <v>1218</v>
      </c>
      <c r="R588" s="135">
        <v>296</v>
      </c>
      <c r="S588" s="135">
        <v>1514</v>
      </c>
      <c r="T588" s="135">
        <v>851</v>
      </c>
      <c r="U588" s="135">
        <v>344</v>
      </c>
      <c r="V588" s="135">
        <v>1195</v>
      </c>
      <c r="W588" s="135">
        <v>0</v>
      </c>
      <c r="X588" s="135">
        <v>0</v>
      </c>
      <c r="Y588" s="135">
        <v>0</v>
      </c>
      <c r="Z588" s="135" t="s">
        <v>280</v>
      </c>
      <c r="AA588" s="135">
        <v>2019</v>
      </c>
      <c r="AB588" s="132">
        <v>3</v>
      </c>
      <c r="AC588" s="135" t="s">
        <v>276</v>
      </c>
      <c r="AE588" s="132"/>
      <c r="AF588" s="132"/>
      <c r="AG588" s="132"/>
      <c r="AH588" s="132"/>
      <c r="AI588" s="132"/>
      <c r="AJ588" s="136"/>
      <c r="AK588" s="132"/>
      <c r="AL588" s="132" t="str">
        <f t="shared" si="69"/>
        <v>CHR operated</v>
      </c>
      <c r="AM588" s="137"/>
      <c r="AO588" s="137"/>
    </row>
    <row r="589" spans="1:47" s="135" customFormat="1" x14ac:dyDescent="0.2">
      <c r="A589" s="127" t="str">
        <f t="shared" si="68"/>
        <v>2019170 (Dumfries &amp; Galloway)</v>
      </c>
      <c r="B589" s="125">
        <v>2019</v>
      </c>
      <c r="C589" s="139" t="s">
        <v>61</v>
      </c>
      <c r="D589" s="134">
        <v>0</v>
      </c>
      <c r="H589" s="135">
        <v>0</v>
      </c>
      <c r="I589" s="135">
        <v>0</v>
      </c>
      <c r="J589" s="135">
        <v>0</v>
      </c>
      <c r="K589" s="135">
        <v>0</v>
      </c>
      <c r="L589" s="135">
        <v>0</v>
      </c>
      <c r="M589" s="135">
        <v>0</v>
      </c>
      <c r="N589" s="135">
        <v>0</v>
      </c>
      <c r="O589" s="135">
        <v>0</v>
      </c>
      <c r="P589" s="135">
        <v>0</v>
      </c>
      <c r="Q589" s="135">
        <v>0</v>
      </c>
      <c r="R589" s="135">
        <v>0</v>
      </c>
      <c r="S589" s="135">
        <v>0</v>
      </c>
      <c r="T589" s="135">
        <v>0</v>
      </c>
      <c r="U589" s="135">
        <v>0</v>
      </c>
      <c r="V589" s="135">
        <v>0</v>
      </c>
      <c r="W589" s="135">
        <v>0</v>
      </c>
      <c r="X589" s="135">
        <v>0</v>
      </c>
      <c r="Y589" s="135">
        <v>0</v>
      </c>
      <c r="Z589" s="135">
        <v>0</v>
      </c>
      <c r="AA589" s="135">
        <v>0</v>
      </c>
      <c r="AB589" s="132">
        <v>0</v>
      </c>
      <c r="AC589" s="135">
        <v>0</v>
      </c>
      <c r="AE589" s="132"/>
      <c r="AF589" s="132"/>
      <c r="AG589" s="132"/>
      <c r="AH589" s="132"/>
      <c r="AI589" s="132"/>
      <c r="AJ589" s="136"/>
      <c r="AK589" s="132"/>
      <c r="AL589" s="132" t="str">
        <f t="shared" si="69"/>
        <v>-</v>
      </c>
      <c r="AM589" s="137"/>
      <c r="AO589" s="137"/>
    </row>
    <row r="590" spans="1:47" s="135" customFormat="1" x14ac:dyDescent="0.2">
      <c r="A590" s="127" t="str">
        <f t="shared" si="68"/>
        <v>2019180 (Dundee City)</v>
      </c>
      <c r="B590" s="125">
        <v>2019</v>
      </c>
      <c r="C590" s="139" t="s">
        <v>62</v>
      </c>
      <c r="D590" s="134">
        <v>1</v>
      </c>
      <c r="H590" s="135">
        <v>0</v>
      </c>
      <c r="I590" s="135">
        <v>0</v>
      </c>
      <c r="J590" s="135">
        <v>1137</v>
      </c>
      <c r="K590" s="135">
        <v>0</v>
      </c>
      <c r="L590" s="135">
        <v>0</v>
      </c>
      <c r="M590" s="135">
        <v>0</v>
      </c>
      <c r="N590" s="135">
        <v>0</v>
      </c>
      <c r="O590" s="135">
        <v>0</v>
      </c>
      <c r="P590" s="135">
        <v>3933</v>
      </c>
      <c r="Q590" s="135">
        <v>0</v>
      </c>
      <c r="R590" s="135">
        <v>0</v>
      </c>
      <c r="S590" s="135">
        <v>2315</v>
      </c>
      <c r="T590" s="135">
        <v>7274</v>
      </c>
      <c r="U590" s="135">
        <v>0</v>
      </c>
      <c r="V590" s="135">
        <v>7274</v>
      </c>
      <c r="W590" s="135">
        <v>0</v>
      </c>
      <c r="X590" s="135">
        <v>0</v>
      </c>
      <c r="Y590" s="135">
        <v>38</v>
      </c>
      <c r="Z590" s="135" t="s">
        <v>275</v>
      </c>
      <c r="AA590" s="135">
        <v>2015</v>
      </c>
      <c r="AB590" s="132">
        <v>2</v>
      </c>
      <c r="AC590" s="135">
        <v>0</v>
      </c>
      <c r="AE590" s="132"/>
      <c r="AF590" s="132"/>
      <c r="AG590" s="132"/>
      <c r="AH590" s="132"/>
      <c r="AI590" s="132"/>
      <c r="AJ590" s="136"/>
      <c r="AK590" s="132"/>
      <c r="AL590" s="132" t="str">
        <f t="shared" si="69"/>
        <v>CHR operated</v>
      </c>
      <c r="AM590" s="137"/>
      <c r="AO590" s="137"/>
    </row>
    <row r="591" spans="1:47" s="135" customFormat="1" x14ac:dyDescent="0.2">
      <c r="A591" s="127" t="str">
        <f t="shared" si="68"/>
        <v>2019190 (East Ayrshire)</v>
      </c>
      <c r="B591" s="125">
        <v>2019</v>
      </c>
      <c r="C591" s="139" t="s">
        <v>63</v>
      </c>
      <c r="D591" s="134">
        <v>1</v>
      </c>
      <c r="H591" s="92">
        <v>883</v>
      </c>
      <c r="I591" s="92">
        <v>350</v>
      </c>
      <c r="J591" s="92">
        <v>1233</v>
      </c>
      <c r="K591" s="135">
        <v>9</v>
      </c>
      <c r="L591" s="135">
        <v>2</v>
      </c>
      <c r="M591" s="135">
        <v>11</v>
      </c>
      <c r="N591" s="135">
        <v>2179</v>
      </c>
      <c r="O591" s="135">
        <v>677</v>
      </c>
      <c r="P591" s="135">
        <v>2856</v>
      </c>
      <c r="Q591" s="135">
        <v>1228</v>
      </c>
      <c r="R591" s="135">
        <v>329</v>
      </c>
      <c r="S591" s="135">
        <v>1557</v>
      </c>
      <c r="T591" s="135">
        <v>2774</v>
      </c>
      <c r="U591" s="135">
        <v>948</v>
      </c>
      <c r="V591" s="135">
        <v>3722</v>
      </c>
      <c r="W591" s="135">
        <v>287</v>
      </c>
      <c r="X591" s="135">
        <v>64</v>
      </c>
      <c r="Y591" s="135">
        <v>351</v>
      </c>
      <c r="Z591" s="135" t="s">
        <v>280</v>
      </c>
      <c r="AA591" s="135">
        <v>0</v>
      </c>
      <c r="AB591" s="132">
        <v>3</v>
      </c>
      <c r="AC591" s="135" t="s">
        <v>276</v>
      </c>
      <c r="AE591" s="132"/>
      <c r="AF591" s="132"/>
      <c r="AG591" s="132"/>
      <c r="AH591" s="132"/>
      <c r="AI591" s="132"/>
      <c r="AJ591" s="136"/>
      <c r="AK591" s="132"/>
      <c r="AL591" s="132" t="str">
        <f t="shared" si="69"/>
        <v>CHR operated</v>
      </c>
      <c r="AM591" s="137"/>
      <c r="AO591" s="137"/>
    </row>
    <row r="592" spans="1:47" s="135" customFormat="1" x14ac:dyDescent="0.2">
      <c r="A592" s="127" t="str">
        <f t="shared" si="68"/>
        <v>2019200 (East Dunbartonshire)</v>
      </c>
      <c r="B592" s="125">
        <v>2019</v>
      </c>
      <c r="C592" s="139" t="s">
        <v>64</v>
      </c>
      <c r="D592" s="134">
        <v>1</v>
      </c>
      <c r="H592" s="135">
        <v>45</v>
      </c>
      <c r="I592" s="135">
        <v>60</v>
      </c>
      <c r="J592" s="135">
        <v>105</v>
      </c>
      <c r="K592" s="135">
        <v>54</v>
      </c>
      <c r="L592" s="135">
        <v>18</v>
      </c>
      <c r="M592" s="135">
        <v>72</v>
      </c>
      <c r="N592" s="135">
        <v>866</v>
      </c>
      <c r="O592" s="135">
        <v>169</v>
      </c>
      <c r="P592" s="135">
        <v>1035</v>
      </c>
      <c r="Q592" s="135">
        <v>1080</v>
      </c>
      <c r="R592" s="135">
        <v>982</v>
      </c>
      <c r="S592" s="135">
        <v>2062</v>
      </c>
      <c r="T592" s="135">
        <v>2164</v>
      </c>
      <c r="U592" s="135">
        <v>260</v>
      </c>
      <c r="V592" s="135">
        <v>2424</v>
      </c>
      <c r="W592" s="135">
        <v>41</v>
      </c>
      <c r="X592" s="135">
        <v>18</v>
      </c>
      <c r="Y592" s="135">
        <v>59</v>
      </c>
      <c r="Z592" s="135">
        <v>0</v>
      </c>
      <c r="AA592" s="135">
        <v>0</v>
      </c>
      <c r="AB592" s="132">
        <v>2</v>
      </c>
      <c r="AC592" s="135">
        <v>0</v>
      </c>
      <c r="AE592" s="132"/>
      <c r="AF592" s="132"/>
      <c r="AG592" s="132"/>
      <c r="AH592" s="132"/>
      <c r="AI592" s="132"/>
      <c r="AJ592" s="136"/>
      <c r="AK592" s="132"/>
      <c r="AL592" s="132" t="str">
        <f t="shared" si="69"/>
        <v>CHR operated</v>
      </c>
      <c r="AM592" s="137"/>
      <c r="AO592" s="137"/>
    </row>
    <row r="593" spans="1:41" s="135" customFormat="1" x14ac:dyDescent="0.2">
      <c r="A593" s="127" t="str">
        <f t="shared" si="68"/>
        <v>2019210 (East Lothian)</v>
      </c>
      <c r="B593" s="125">
        <v>2019</v>
      </c>
      <c r="C593" s="139" t="s">
        <v>65</v>
      </c>
      <c r="D593" s="134">
        <v>0</v>
      </c>
      <c r="H593" s="135">
        <v>386</v>
      </c>
      <c r="I593" s="135">
        <v>123</v>
      </c>
      <c r="J593" s="135">
        <v>509</v>
      </c>
      <c r="K593" s="135">
        <v>52</v>
      </c>
      <c r="L593" s="135">
        <v>0</v>
      </c>
      <c r="M593" s="135">
        <v>52</v>
      </c>
      <c r="N593" s="92">
        <v>1184</v>
      </c>
      <c r="O593" s="92">
        <v>316</v>
      </c>
      <c r="P593" s="92">
        <v>1500</v>
      </c>
      <c r="Q593" s="135">
        <v>868</v>
      </c>
      <c r="R593" s="135">
        <v>167</v>
      </c>
      <c r="S593" s="135">
        <v>1035</v>
      </c>
      <c r="T593" s="135">
        <v>2801</v>
      </c>
      <c r="U593" s="135">
        <v>608</v>
      </c>
      <c r="V593" s="135">
        <v>3409</v>
      </c>
      <c r="W593" s="135">
        <v>268</v>
      </c>
      <c r="X593" s="135">
        <v>60</v>
      </c>
      <c r="Y593" s="135">
        <v>328</v>
      </c>
      <c r="Z593" s="135" t="s">
        <v>282</v>
      </c>
      <c r="AA593" s="135">
        <v>0</v>
      </c>
      <c r="AB593" s="132">
        <v>3</v>
      </c>
      <c r="AC593" s="135" t="s">
        <v>276</v>
      </c>
      <c r="AE593" s="132"/>
      <c r="AF593" s="132"/>
      <c r="AG593" s="132"/>
      <c r="AH593" s="132"/>
      <c r="AI593" s="132"/>
      <c r="AJ593" s="136"/>
      <c r="AK593" s="132"/>
      <c r="AL593" s="132" t="str">
        <f t="shared" si="69"/>
        <v>-</v>
      </c>
      <c r="AM593" s="137"/>
      <c r="AO593" s="137"/>
    </row>
    <row r="594" spans="1:41" s="135" customFormat="1" x14ac:dyDescent="0.2">
      <c r="A594" s="127" t="str">
        <f t="shared" si="68"/>
        <v>2019220 (East Renfrewshire)</v>
      </c>
      <c r="B594" s="125">
        <v>2019</v>
      </c>
      <c r="C594" s="139" t="s">
        <v>66</v>
      </c>
      <c r="D594" s="134">
        <v>0</v>
      </c>
      <c r="H594" s="135">
        <v>49</v>
      </c>
      <c r="I594" s="135">
        <v>44</v>
      </c>
      <c r="J594" s="135">
        <v>93</v>
      </c>
      <c r="K594" s="135">
        <v>6</v>
      </c>
      <c r="L594" s="135">
        <v>8</v>
      </c>
      <c r="M594" s="135">
        <v>14</v>
      </c>
      <c r="N594" s="135">
        <v>251</v>
      </c>
      <c r="O594" s="135">
        <v>231</v>
      </c>
      <c r="P594" s="135">
        <v>482</v>
      </c>
      <c r="Q594" s="135">
        <v>69</v>
      </c>
      <c r="R594" s="135">
        <v>47</v>
      </c>
      <c r="S594" s="135">
        <v>116</v>
      </c>
      <c r="T594" s="135">
        <v>1574</v>
      </c>
      <c r="U594" s="135">
        <v>1189</v>
      </c>
      <c r="V594" s="135">
        <v>2763</v>
      </c>
      <c r="W594" s="135">
        <v>7</v>
      </c>
      <c r="X594" s="135">
        <v>6</v>
      </c>
      <c r="Y594" s="135">
        <v>13</v>
      </c>
      <c r="Z594" s="135" t="s">
        <v>110</v>
      </c>
      <c r="AA594" s="135">
        <v>2015</v>
      </c>
      <c r="AB594" s="132">
        <v>2</v>
      </c>
      <c r="AC594" s="135">
        <v>0</v>
      </c>
      <c r="AE594" s="132"/>
      <c r="AF594" s="132"/>
      <c r="AG594" s="132"/>
      <c r="AH594" s="132"/>
      <c r="AI594" s="132"/>
      <c r="AJ594" s="136"/>
      <c r="AK594" s="132"/>
      <c r="AL594" s="132" t="str">
        <f t="shared" si="69"/>
        <v>-</v>
      </c>
      <c r="AM594" s="137"/>
      <c r="AO594" s="137"/>
    </row>
    <row r="595" spans="1:41" s="135" customFormat="1" x14ac:dyDescent="0.2">
      <c r="A595" s="127" t="str">
        <f t="shared" si="68"/>
        <v>2019230 (City of Edinburgh)</v>
      </c>
      <c r="B595" s="125">
        <v>2019</v>
      </c>
      <c r="C595" s="139" t="s">
        <v>67</v>
      </c>
      <c r="D595" s="134">
        <v>1</v>
      </c>
      <c r="H595" s="135">
        <v>1319</v>
      </c>
      <c r="I595" s="135">
        <v>0</v>
      </c>
      <c r="J595" s="135">
        <v>1319</v>
      </c>
      <c r="K595" s="135">
        <v>0</v>
      </c>
      <c r="L595" s="135">
        <v>0</v>
      </c>
      <c r="M595" s="135">
        <v>0</v>
      </c>
      <c r="N595" s="135">
        <v>7402</v>
      </c>
      <c r="O595" s="135">
        <v>0</v>
      </c>
      <c r="P595" s="135">
        <v>7402</v>
      </c>
      <c r="Q595" s="135">
        <v>5330</v>
      </c>
      <c r="R595" s="135">
        <v>0</v>
      </c>
      <c r="S595" s="135">
        <v>5330</v>
      </c>
      <c r="T595" s="135">
        <v>20917</v>
      </c>
      <c r="U595" s="135">
        <v>0</v>
      </c>
      <c r="V595" s="135">
        <v>20917</v>
      </c>
      <c r="W595" s="135">
        <v>0</v>
      </c>
      <c r="X595" s="135">
        <v>0</v>
      </c>
      <c r="Y595" s="135">
        <v>0</v>
      </c>
      <c r="Z595" s="135" t="s">
        <v>282</v>
      </c>
      <c r="AA595" s="135">
        <v>2013</v>
      </c>
      <c r="AB595" s="132">
        <v>0</v>
      </c>
      <c r="AC595" s="135">
        <v>0</v>
      </c>
      <c r="AE595" s="132"/>
      <c r="AF595" s="132"/>
      <c r="AG595" s="132"/>
      <c r="AH595" s="132"/>
      <c r="AI595" s="132"/>
      <c r="AJ595" s="136"/>
      <c r="AK595" s="132"/>
      <c r="AL595" s="132" t="str">
        <f t="shared" si="69"/>
        <v>CHR operated</v>
      </c>
      <c r="AM595" s="137"/>
      <c r="AO595" s="137"/>
    </row>
    <row r="596" spans="1:41" s="135" customFormat="1" x14ac:dyDescent="0.2">
      <c r="A596" s="127" t="str">
        <f t="shared" si="68"/>
        <v>2019240 (Falkirk)</v>
      </c>
      <c r="B596" s="125">
        <v>2019</v>
      </c>
      <c r="C596" s="139" t="s">
        <v>68</v>
      </c>
      <c r="D596" s="134">
        <v>0</v>
      </c>
      <c r="H596" s="135">
        <v>673</v>
      </c>
      <c r="I596" s="135">
        <v>371</v>
      </c>
      <c r="J596" s="135">
        <v>1044</v>
      </c>
      <c r="K596" s="135">
        <v>54</v>
      </c>
      <c r="L596" s="135">
        <v>17</v>
      </c>
      <c r="M596" s="135">
        <v>71</v>
      </c>
      <c r="N596" s="135">
        <v>2541</v>
      </c>
      <c r="O596" s="135">
        <v>1213</v>
      </c>
      <c r="P596" s="135">
        <v>3754</v>
      </c>
      <c r="Q596" s="135">
        <v>245</v>
      </c>
      <c r="R596" s="135">
        <v>121</v>
      </c>
      <c r="S596" s="135">
        <v>366</v>
      </c>
      <c r="T596" s="135">
        <v>7571</v>
      </c>
      <c r="U596" s="135">
        <v>3201</v>
      </c>
      <c r="V596" s="135">
        <v>10772</v>
      </c>
      <c r="W596" s="135">
        <v>681</v>
      </c>
      <c r="X596" s="135">
        <v>372</v>
      </c>
      <c r="Y596" s="135">
        <v>1053</v>
      </c>
      <c r="Z596" s="135" t="s">
        <v>287</v>
      </c>
      <c r="AA596" s="135">
        <v>2015</v>
      </c>
      <c r="AB596" s="132">
        <v>3</v>
      </c>
      <c r="AC596" s="135" t="s">
        <v>276</v>
      </c>
      <c r="AE596" s="132"/>
      <c r="AF596" s="132"/>
      <c r="AG596" s="132"/>
      <c r="AH596" s="132"/>
      <c r="AI596" s="132"/>
      <c r="AJ596" s="136"/>
      <c r="AK596" s="132"/>
      <c r="AL596" s="132" t="str">
        <f t="shared" si="69"/>
        <v>-</v>
      </c>
      <c r="AM596" s="137"/>
      <c r="AO596" s="137"/>
    </row>
    <row r="597" spans="1:41" s="135" customFormat="1" x14ac:dyDescent="0.2">
      <c r="A597" s="127" t="str">
        <f t="shared" si="68"/>
        <v>2019250 (Fife)</v>
      </c>
      <c r="B597" s="125">
        <v>2019</v>
      </c>
      <c r="C597" s="139" t="s">
        <v>69</v>
      </c>
      <c r="D597" s="134">
        <v>1</v>
      </c>
      <c r="H597" s="135">
        <v>814</v>
      </c>
      <c r="I597" s="135">
        <v>590</v>
      </c>
      <c r="J597" s="135">
        <v>1404</v>
      </c>
      <c r="K597" s="135">
        <v>49</v>
      </c>
      <c r="L597" s="135">
        <v>7</v>
      </c>
      <c r="M597" s="135">
        <v>56</v>
      </c>
      <c r="N597" s="135">
        <v>1627</v>
      </c>
      <c r="O597" s="135">
        <v>533</v>
      </c>
      <c r="P597" s="135">
        <v>2160</v>
      </c>
      <c r="Q597" s="135">
        <v>946</v>
      </c>
      <c r="R597" s="135">
        <v>208</v>
      </c>
      <c r="S597" s="135">
        <v>1154</v>
      </c>
      <c r="T597" s="135">
        <v>8876</v>
      </c>
      <c r="U597" s="135">
        <v>4183</v>
      </c>
      <c r="V597" s="135">
        <v>13059</v>
      </c>
      <c r="W597" s="135">
        <v>683</v>
      </c>
      <c r="X597" s="135">
        <v>622</v>
      </c>
      <c r="Y597" s="135">
        <v>1305</v>
      </c>
      <c r="Z597" s="135" t="s">
        <v>277</v>
      </c>
      <c r="AA597" s="135">
        <v>2013</v>
      </c>
      <c r="AB597" s="132">
        <v>3</v>
      </c>
      <c r="AC597" s="135">
        <v>0</v>
      </c>
      <c r="AE597" s="132"/>
      <c r="AF597" s="132"/>
      <c r="AG597" s="132"/>
      <c r="AH597" s="132"/>
      <c r="AI597" s="132"/>
      <c r="AJ597" s="136"/>
      <c r="AK597" s="132"/>
      <c r="AL597" s="132" t="str">
        <f t="shared" si="69"/>
        <v>CHR operated</v>
      </c>
      <c r="AM597" s="137"/>
      <c r="AO597" s="137"/>
    </row>
    <row r="598" spans="1:41" s="135" customFormat="1" x14ac:dyDescent="0.2">
      <c r="A598" s="127" t="str">
        <f t="shared" si="68"/>
        <v>2019260 (Glasgow City)</v>
      </c>
      <c r="B598" s="125">
        <v>2019</v>
      </c>
      <c r="C598" s="139" t="s">
        <v>70</v>
      </c>
      <c r="D598" s="134">
        <v>0</v>
      </c>
      <c r="H598" s="135">
        <v>0</v>
      </c>
      <c r="I598" s="135">
        <v>0</v>
      </c>
      <c r="J598" s="135">
        <v>0</v>
      </c>
      <c r="K598" s="135">
        <v>0</v>
      </c>
      <c r="L598" s="135">
        <v>0</v>
      </c>
      <c r="M598" s="135">
        <v>0</v>
      </c>
      <c r="N598" s="135">
        <v>0</v>
      </c>
      <c r="O598" s="135">
        <v>0</v>
      </c>
      <c r="P598" s="135">
        <v>0</v>
      </c>
      <c r="Q598" s="135">
        <v>0</v>
      </c>
      <c r="R598" s="135">
        <v>0</v>
      </c>
      <c r="S598" s="135">
        <v>0</v>
      </c>
      <c r="T598" s="135">
        <v>0</v>
      </c>
      <c r="U598" s="135">
        <v>0</v>
      </c>
      <c r="V598" s="135">
        <v>0</v>
      </c>
      <c r="W598" s="135">
        <v>0</v>
      </c>
      <c r="X598" s="135">
        <v>0</v>
      </c>
      <c r="Y598" s="135">
        <v>0</v>
      </c>
      <c r="Z598" s="135">
        <v>0</v>
      </c>
      <c r="AA598" s="135">
        <v>0</v>
      </c>
      <c r="AB598" s="132">
        <v>0</v>
      </c>
      <c r="AC598" s="135">
        <v>0</v>
      </c>
      <c r="AE598" s="132"/>
      <c r="AF598" s="132"/>
      <c r="AG598" s="132"/>
      <c r="AH598" s="132"/>
      <c r="AI598" s="132"/>
      <c r="AJ598" s="136"/>
      <c r="AK598" s="132"/>
      <c r="AL598" s="132" t="str">
        <f t="shared" si="69"/>
        <v>-</v>
      </c>
      <c r="AM598" s="137"/>
      <c r="AO598" s="137"/>
    </row>
    <row r="599" spans="1:41" s="135" customFormat="1" x14ac:dyDescent="0.2">
      <c r="A599" s="127" t="str">
        <f t="shared" si="68"/>
        <v>2019270 (Highland)</v>
      </c>
      <c r="B599" s="125">
        <v>2019</v>
      </c>
      <c r="C599" s="139" t="s">
        <v>27</v>
      </c>
      <c r="D599" s="134">
        <v>1</v>
      </c>
      <c r="H599" s="135">
        <v>834</v>
      </c>
      <c r="I599" s="135">
        <v>304</v>
      </c>
      <c r="J599" s="135">
        <v>1138</v>
      </c>
      <c r="K599" s="135">
        <v>13</v>
      </c>
      <c r="L599" s="135">
        <v>2</v>
      </c>
      <c r="M599" s="135">
        <v>15</v>
      </c>
      <c r="N599" s="135">
        <v>3810</v>
      </c>
      <c r="O599" s="135">
        <v>1231</v>
      </c>
      <c r="P599" s="135">
        <v>5041</v>
      </c>
      <c r="Q599" s="135">
        <v>2573</v>
      </c>
      <c r="R599" s="135">
        <v>579</v>
      </c>
      <c r="S599" s="135">
        <v>3152</v>
      </c>
      <c r="T599" s="135">
        <v>5648</v>
      </c>
      <c r="U599" s="135">
        <v>2242</v>
      </c>
      <c r="V599" s="135">
        <v>7890</v>
      </c>
      <c r="W599" s="135">
        <v>149</v>
      </c>
      <c r="X599" s="135">
        <v>22</v>
      </c>
      <c r="Y599" s="135">
        <v>171</v>
      </c>
      <c r="Z599" s="135">
        <v>0</v>
      </c>
      <c r="AA599" s="135">
        <v>0</v>
      </c>
      <c r="AB599" s="132">
        <v>0</v>
      </c>
      <c r="AC599" s="135">
        <v>0</v>
      </c>
      <c r="AE599" s="132"/>
      <c r="AF599" s="132"/>
      <c r="AG599" s="132"/>
      <c r="AH599" s="132"/>
      <c r="AI599" s="132"/>
      <c r="AJ599" s="136"/>
      <c r="AK599" s="132"/>
      <c r="AL599" s="132" t="str">
        <f t="shared" si="69"/>
        <v>CHR operated</v>
      </c>
      <c r="AM599" s="137"/>
      <c r="AO599" s="137"/>
    </row>
    <row r="600" spans="1:41" s="135" customFormat="1" x14ac:dyDescent="0.2">
      <c r="A600" s="127" t="str">
        <f t="shared" si="68"/>
        <v>2019280 (Inverclyde)</v>
      </c>
      <c r="B600" s="125">
        <v>2019</v>
      </c>
      <c r="C600" s="139" t="s">
        <v>28</v>
      </c>
      <c r="D600" s="134">
        <v>0</v>
      </c>
      <c r="H600" s="135">
        <v>0</v>
      </c>
      <c r="I600" s="135">
        <v>0</v>
      </c>
      <c r="J600" s="135">
        <v>0</v>
      </c>
      <c r="K600" s="135">
        <v>0</v>
      </c>
      <c r="L600" s="135">
        <v>0</v>
      </c>
      <c r="M600" s="135">
        <v>0</v>
      </c>
      <c r="N600" s="135">
        <v>0</v>
      </c>
      <c r="O600" s="135">
        <v>0</v>
      </c>
      <c r="P600" s="135">
        <v>0</v>
      </c>
      <c r="Q600" s="135">
        <v>0</v>
      </c>
      <c r="R600" s="135">
        <v>0</v>
      </c>
      <c r="S600" s="135">
        <v>0</v>
      </c>
      <c r="T600" s="135">
        <v>0</v>
      </c>
      <c r="U600" s="135">
        <v>0</v>
      </c>
      <c r="V600" s="135">
        <v>0</v>
      </c>
      <c r="W600" s="135">
        <v>0</v>
      </c>
      <c r="X600" s="135">
        <v>0</v>
      </c>
      <c r="Y600" s="135">
        <v>0</v>
      </c>
      <c r="Z600" s="135">
        <v>0</v>
      </c>
      <c r="AA600" s="135">
        <v>0</v>
      </c>
      <c r="AB600" s="132">
        <v>0</v>
      </c>
      <c r="AC600" s="135">
        <v>0</v>
      </c>
      <c r="AE600" s="132"/>
      <c r="AF600" s="132"/>
      <c r="AG600" s="132"/>
      <c r="AH600" s="132"/>
      <c r="AI600" s="132"/>
      <c r="AJ600" s="136"/>
      <c r="AK600" s="132"/>
      <c r="AL600" s="132" t="str">
        <f t="shared" si="69"/>
        <v>-</v>
      </c>
      <c r="AM600" s="137"/>
      <c r="AO600" s="137"/>
    </row>
    <row r="601" spans="1:41" s="135" customFormat="1" x14ac:dyDescent="0.2">
      <c r="A601" s="127" t="str">
        <f t="shared" si="68"/>
        <v>2019290 (Midlothian)</v>
      </c>
      <c r="B601" s="125">
        <v>2019</v>
      </c>
      <c r="C601" s="139" t="s">
        <v>29</v>
      </c>
      <c r="D601" s="134">
        <v>1</v>
      </c>
      <c r="H601" s="135">
        <v>116</v>
      </c>
      <c r="I601" s="135">
        <v>53</v>
      </c>
      <c r="J601" s="135">
        <v>169</v>
      </c>
      <c r="K601" s="135">
        <v>52</v>
      </c>
      <c r="L601" s="135">
        <v>0</v>
      </c>
      <c r="M601" s="135">
        <v>52</v>
      </c>
      <c r="N601" s="135">
        <v>1169</v>
      </c>
      <c r="O601" s="135">
        <v>0</v>
      </c>
      <c r="P601" s="135">
        <v>1169</v>
      </c>
      <c r="Q601" s="135">
        <v>1113</v>
      </c>
      <c r="R601" s="135">
        <v>0</v>
      </c>
      <c r="S601" s="135">
        <v>1113</v>
      </c>
      <c r="T601" s="135">
        <v>3544</v>
      </c>
      <c r="U601" s="135">
        <v>0</v>
      </c>
      <c r="V601" s="135">
        <v>3544</v>
      </c>
      <c r="W601" s="135">
        <v>88</v>
      </c>
      <c r="X601" s="135">
        <v>0</v>
      </c>
      <c r="Y601" s="135">
        <v>88</v>
      </c>
      <c r="Z601" s="135" t="s">
        <v>288</v>
      </c>
      <c r="AA601" s="135">
        <v>2015</v>
      </c>
      <c r="AB601" s="132">
        <v>3</v>
      </c>
      <c r="AC601" s="135">
        <v>0</v>
      </c>
      <c r="AE601" s="132"/>
      <c r="AF601" s="132"/>
      <c r="AG601" s="132"/>
      <c r="AH601" s="132"/>
      <c r="AI601" s="132"/>
      <c r="AJ601" s="136"/>
      <c r="AK601" s="132"/>
      <c r="AL601" s="132" t="str">
        <f t="shared" si="69"/>
        <v>CHR operated</v>
      </c>
      <c r="AM601" s="137"/>
      <c r="AO601" s="137"/>
    </row>
    <row r="602" spans="1:41" s="135" customFormat="1" x14ac:dyDescent="0.2">
      <c r="A602" s="127" t="str">
        <f t="shared" si="68"/>
        <v>2019300 (Moray)</v>
      </c>
      <c r="B602" s="125">
        <v>2019</v>
      </c>
      <c r="C602" s="139" t="s">
        <v>30</v>
      </c>
      <c r="D602" s="134">
        <v>1</v>
      </c>
      <c r="H602" s="135">
        <v>336</v>
      </c>
      <c r="I602" s="135">
        <v>109</v>
      </c>
      <c r="J602" s="135">
        <v>445</v>
      </c>
      <c r="K602" s="135">
        <v>93</v>
      </c>
      <c r="L602" s="135">
        <v>13</v>
      </c>
      <c r="M602" s="135">
        <v>106</v>
      </c>
      <c r="N602" s="135">
        <v>1621</v>
      </c>
      <c r="O602" s="135">
        <v>334</v>
      </c>
      <c r="P602" s="135">
        <v>1955</v>
      </c>
      <c r="Q602" s="135">
        <v>1110</v>
      </c>
      <c r="R602" s="135">
        <v>117</v>
      </c>
      <c r="S602" s="135">
        <v>1227</v>
      </c>
      <c r="T602" s="135">
        <v>2595</v>
      </c>
      <c r="U602" s="135">
        <v>552</v>
      </c>
      <c r="V602" s="135">
        <v>3147</v>
      </c>
      <c r="W602" s="135">
        <v>71</v>
      </c>
      <c r="X602" s="135">
        <v>40</v>
      </c>
      <c r="Y602" s="135">
        <v>111</v>
      </c>
      <c r="Z602" s="135" t="s">
        <v>280</v>
      </c>
      <c r="AA602" s="135">
        <v>0</v>
      </c>
      <c r="AB602" s="132">
        <v>3</v>
      </c>
      <c r="AC602" s="135" t="s">
        <v>276</v>
      </c>
      <c r="AE602" s="132"/>
      <c r="AF602" s="132"/>
      <c r="AG602" s="132"/>
      <c r="AH602" s="132"/>
      <c r="AI602" s="132"/>
      <c r="AJ602" s="136"/>
      <c r="AK602" s="132"/>
      <c r="AL602" s="132" t="str">
        <f t="shared" si="69"/>
        <v>CHR operated</v>
      </c>
      <c r="AM602" s="137"/>
      <c r="AO602" s="137"/>
    </row>
    <row r="603" spans="1:41" s="135" customFormat="1" x14ac:dyDescent="0.2">
      <c r="A603" s="127" t="str">
        <f t="shared" si="68"/>
        <v>2019235 (Na h-Eileanan Siar)</v>
      </c>
      <c r="B603" s="125">
        <v>2019</v>
      </c>
      <c r="C603" s="139" t="s">
        <v>348</v>
      </c>
      <c r="D603" s="134">
        <v>0</v>
      </c>
      <c r="H603" s="135">
        <v>0</v>
      </c>
      <c r="I603" s="135">
        <v>0</v>
      </c>
      <c r="J603" s="135">
        <v>0</v>
      </c>
      <c r="K603" s="135">
        <v>0</v>
      </c>
      <c r="L603" s="135">
        <v>0</v>
      </c>
      <c r="M603" s="135">
        <v>0</v>
      </c>
      <c r="N603" s="135">
        <v>0</v>
      </c>
      <c r="O603" s="135">
        <v>0</v>
      </c>
      <c r="P603" s="135">
        <v>0</v>
      </c>
      <c r="Q603" s="135">
        <v>0</v>
      </c>
      <c r="R603" s="135">
        <v>0</v>
      </c>
      <c r="S603" s="135">
        <v>0</v>
      </c>
      <c r="T603" s="135">
        <v>0</v>
      </c>
      <c r="U603" s="135">
        <v>0</v>
      </c>
      <c r="V603" s="135">
        <v>0</v>
      </c>
      <c r="W603" s="135">
        <v>0</v>
      </c>
      <c r="X603" s="135">
        <v>0</v>
      </c>
      <c r="Y603" s="135">
        <v>0</v>
      </c>
      <c r="Z603" s="135">
        <v>0</v>
      </c>
      <c r="AA603" s="135">
        <v>0</v>
      </c>
      <c r="AB603" s="132">
        <v>0</v>
      </c>
      <c r="AC603" s="135">
        <v>0</v>
      </c>
      <c r="AE603" s="132"/>
      <c r="AF603" s="132"/>
      <c r="AG603" s="132"/>
      <c r="AH603" s="132"/>
      <c r="AI603" s="132"/>
      <c r="AJ603" s="136"/>
      <c r="AK603" s="132"/>
      <c r="AL603" s="132" t="str">
        <f t="shared" si="69"/>
        <v>-</v>
      </c>
      <c r="AM603" s="137"/>
      <c r="AO603" s="137"/>
    </row>
    <row r="604" spans="1:41" s="135" customFormat="1" x14ac:dyDescent="0.2">
      <c r="A604" s="127" t="str">
        <f t="shared" si="68"/>
        <v>2019310 (North Ayrshire)</v>
      </c>
      <c r="B604" s="125">
        <v>2019</v>
      </c>
      <c r="C604" s="139" t="s">
        <v>31</v>
      </c>
      <c r="D604" s="134">
        <v>1</v>
      </c>
      <c r="H604" s="135">
        <v>0</v>
      </c>
      <c r="I604" s="135">
        <v>0</v>
      </c>
      <c r="J604" s="135">
        <v>1010</v>
      </c>
      <c r="K604" s="135">
        <v>0</v>
      </c>
      <c r="L604" s="135">
        <v>0</v>
      </c>
      <c r="M604" s="135">
        <v>8</v>
      </c>
      <c r="N604" s="135">
        <v>0</v>
      </c>
      <c r="O604" s="135">
        <v>0</v>
      </c>
      <c r="P604" s="135">
        <v>4316</v>
      </c>
      <c r="Q604" s="135">
        <v>0</v>
      </c>
      <c r="R604" s="135">
        <v>0</v>
      </c>
      <c r="S604" s="135">
        <v>1817</v>
      </c>
      <c r="T604" s="135">
        <v>5437</v>
      </c>
      <c r="U604" s="135">
        <v>0</v>
      </c>
      <c r="V604" s="135">
        <v>5437</v>
      </c>
      <c r="W604" s="135">
        <v>0</v>
      </c>
      <c r="X604" s="135">
        <v>0</v>
      </c>
      <c r="Y604" s="135">
        <v>104</v>
      </c>
      <c r="Z604" s="135">
        <v>0</v>
      </c>
      <c r="AA604" s="135">
        <v>0</v>
      </c>
      <c r="AB604" s="132">
        <v>3</v>
      </c>
      <c r="AC604" s="135" t="s">
        <v>276</v>
      </c>
      <c r="AE604" s="132"/>
      <c r="AF604" s="132"/>
      <c r="AG604" s="132"/>
      <c r="AH604" s="132"/>
      <c r="AI604" s="132"/>
      <c r="AJ604" s="136"/>
      <c r="AK604" s="132"/>
      <c r="AL604" s="132" t="str">
        <f t="shared" si="69"/>
        <v>CHR operated</v>
      </c>
      <c r="AM604" s="137"/>
      <c r="AO604" s="137"/>
    </row>
    <row r="605" spans="1:41" s="135" customFormat="1" x14ac:dyDescent="0.2">
      <c r="A605" s="127" t="str">
        <f t="shared" si="68"/>
        <v>2019320 (North Lanarkshire)</v>
      </c>
      <c r="B605" s="125">
        <v>2019</v>
      </c>
      <c r="C605" s="139" t="s">
        <v>32</v>
      </c>
      <c r="D605" s="134">
        <v>1</v>
      </c>
      <c r="H605" s="135">
        <v>0</v>
      </c>
      <c r="I605" s="135">
        <v>0</v>
      </c>
      <c r="J605" s="135">
        <v>2892</v>
      </c>
      <c r="K605" s="135">
        <v>0</v>
      </c>
      <c r="L605" s="135">
        <v>0</v>
      </c>
      <c r="M605" s="135">
        <v>0</v>
      </c>
      <c r="N605" s="135">
        <v>0</v>
      </c>
      <c r="O605" s="135">
        <v>0</v>
      </c>
      <c r="P605" s="135">
        <v>8010</v>
      </c>
      <c r="Q605" s="135">
        <v>0</v>
      </c>
      <c r="R605" s="135">
        <v>0</v>
      </c>
      <c r="S605" s="135">
        <v>4385</v>
      </c>
      <c r="T605" s="135">
        <v>12061</v>
      </c>
      <c r="U605" s="135">
        <v>0</v>
      </c>
      <c r="V605" s="135">
        <v>12061</v>
      </c>
      <c r="W605" s="135">
        <v>0</v>
      </c>
      <c r="X605" s="135">
        <v>0</v>
      </c>
      <c r="Y605" s="135">
        <v>653</v>
      </c>
      <c r="Z605" s="135" t="s">
        <v>275</v>
      </c>
      <c r="AA605" s="135">
        <v>0</v>
      </c>
      <c r="AB605" s="132">
        <v>0</v>
      </c>
      <c r="AC605" s="135" t="s">
        <v>276</v>
      </c>
      <c r="AE605" s="132"/>
      <c r="AF605" s="132"/>
      <c r="AG605" s="132"/>
      <c r="AH605" s="132"/>
      <c r="AI605" s="132"/>
      <c r="AJ605" s="136"/>
      <c r="AK605" s="132"/>
      <c r="AL605" s="132" t="str">
        <f t="shared" si="69"/>
        <v>CHR operated</v>
      </c>
      <c r="AM605" s="137"/>
      <c r="AO605" s="137"/>
    </row>
    <row r="606" spans="1:41" s="135" customFormat="1" x14ac:dyDescent="0.2">
      <c r="A606" s="127" t="str">
        <f t="shared" si="68"/>
        <v>2019330 (Orkney)</v>
      </c>
      <c r="B606" s="125">
        <v>2019</v>
      </c>
      <c r="C606" s="139" t="s">
        <v>33</v>
      </c>
      <c r="D606" s="134">
        <v>1</v>
      </c>
      <c r="H606" s="135">
        <v>53</v>
      </c>
      <c r="I606" s="135">
        <v>12</v>
      </c>
      <c r="J606" s="135">
        <v>65</v>
      </c>
      <c r="K606" s="135">
        <v>0</v>
      </c>
      <c r="L606" s="135">
        <v>0</v>
      </c>
      <c r="M606" s="135">
        <v>0</v>
      </c>
      <c r="N606" s="135">
        <v>441</v>
      </c>
      <c r="O606" s="135">
        <v>67</v>
      </c>
      <c r="P606" s="135">
        <v>508</v>
      </c>
      <c r="Q606" s="135">
        <v>369</v>
      </c>
      <c r="R606" s="135">
        <v>44</v>
      </c>
      <c r="S606" s="135">
        <v>413</v>
      </c>
      <c r="T606" s="135">
        <v>611</v>
      </c>
      <c r="U606" s="135">
        <v>85</v>
      </c>
      <c r="V606" s="135">
        <v>696</v>
      </c>
      <c r="W606" s="135">
        <v>7</v>
      </c>
      <c r="X606" s="135">
        <v>1</v>
      </c>
      <c r="Y606" s="135">
        <v>8</v>
      </c>
      <c r="Z606" s="135" t="s">
        <v>284</v>
      </c>
      <c r="AA606" s="135">
        <v>2013</v>
      </c>
      <c r="AB606" s="132">
        <v>3</v>
      </c>
      <c r="AC606" s="135" t="s">
        <v>374</v>
      </c>
      <c r="AE606" s="132"/>
      <c r="AF606" s="132"/>
      <c r="AG606" s="132"/>
      <c r="AH606" s="132"/>
      <c r="AI606" s="132"/>
      <c r="AJ606" s="136"/>
      <c r="AK606" s="132"/>
      <c r="AL606" s="132" t="str">
        <f t="shared" si="69"/>
        <v>CHR operated</v>
      </c>
      <c r="AM606" s="137"/>
      <c r="AO606" s="137"/>
    </row>
    <row r="607" spans="1:41" s="135" customFormat="1" x14ac:dyDescent="0.2">
      <c r="A607" s="127" t="str">
        <f t="shared" si="68"/>
        <v>2019340 (Perth &amp; Kinross)</v>
      </c>
      <c r="B607" s="125">
        <v>2019</v>
      </c>
      <c r="C607" s="139" t="s">
        <v>34</v>
      </c>
      <c r="D607" s="134">
        <v>1</v>
      </c>
      <c r="H607" s="135">
        <v>695</v>
      </c>
      <c r="I607" s="135">
        <v>159</v>
      </c>
      <c r="J607" s="135">
        <v>854</v>
      </c>
      <c r="K607" s="135">
        <v>310</v>
      </c>
      <c r="L607" s="135">
        <v>78</v>
      </c>
      <c r="M607" s="135">
        <v>388</v>
      </c>
      <c r="N607" s="135">
        <v>2333</v>
      </c>
      <c r="O607" s="135">
        <v>0</v>
      </c>
      <c r="P607" s="135">
        <v>2333</v>
      </c>
      <c r="Q607" s="135">
        <v>1091</v>
      </c>
      <c r="R607" s="135">
        <v>0</v>
      </c>
      <c r="S607" s="135">
        <v>1091</v>
      </c>
      <c r="T607" s="135">
        <v>2996</v>
      </c>
      <c r="U607" s="135">
        <v>0</v>
      </c>
      <c r="V607" s="135">
        <v>2996</v>
      </c>
      <c r="W607" s="135">
        <v>106</v>
      </c>
      <c r="X607" s="135">
        <v>0</v>
      </c>
      <c r="Y607" s="135">
        <v>106</v>
      </c>
      <c r="Z607" s="135" t="s">
        <v>275</v>
      </c>
      <c r="AA607" s="135">
        <v>0</v>
      </c>
      <c r="AB607" s="132">
        <v>3</v>
      </c>
      <c r="AC607" s="135" t="s">
        <v>276</v>
      </c>
      <c r="AE607" s="132"/>
      <c r="AF607" s="132"/>
      <c r="AG607" s="132"/>
      <c r="AH607" s="132"/>
      <c r="AI607" s="132"/>
      <c r="AJ607" s="136"/>
      <c r="AK607" s="132"/>
      <c r="AL607" s="132" t="str">
        <f t="shared" si="69"/>
        <v>CHR operated</v>
      </c>
      <c r="AM607" s="137"/>
      <c r="AO607" s="137"/>
    </row>
    <row r="608" spans="1:41" s="135" customFormat="1" x14ac:dyDescent="0.2">
      <c r="A608" s="127" t="str">
        <f t="shared" si="68"/>
        <v>2019350 (Renfrewshire)</v>
      </c>
      <c r="B608" s="125">
        <v>2019</v>
      </c>
      <c r="C608" s="139" t="s">
        <v>35</v>
      </c>
      <c r="D608" s="134">
        <v>0</v>
      </c>
      <c r="H608" s="135">
        <v>509</v>
      </c>
      <c r="I608" s="135">
        <v>194</v>
      </c>
      <c r="J608" s="135">
        <v>703</v>
      </c>
      <c r="K608" s="135">
        <v>0</v>
      </c>
      <c r="L608" s="135">
        <v>222</v>
      </c>
      <c r="M608" s="135">
        <v>222</v>
      </c>
      <c r="N608" s="135">
        <v>0</v>
      </c>
      <c r="O608" s="135">
        <v>4450</v>
      </c>
      <c r="P608" s="135">
        <v>4450</v>
      </c>
      <c r="Q608" s="135">
        <v>0</v>
      </c>
      <c r="R608" s="135">
        <v>3232</v>
      </c>
      <c r="S608" s="135">
        <v>3232</v>
      </c>
      <c r="T608" s="135">
        <v>4088</v>
      </c>
      <c r="U608" s="135">
        <v>1465</v>
      </c>
      <c r="V608" s="135">
        <v>5553</v>
      </c>
      <c r="W608" s="135">
        <v>67</v>
      </c>
      <c r="X608" s="135">
        <v>34</v>
      </c>
      <c r="Y608" s="135">
        <v>101</v>
      </c>
      <c r="Z608" s="135" t="s">
        <v>287</v>
      </c>
      <c r="AA608" s="135">
        <v>2013</v>
      </c>
      <c r="AB608" s="132">
        <v>3</v>
      </c>
      <c r="AC608" s="135" t="s">
        <v>276</v>
      </c>
      <c r="AE608" s="132"/>
      <c r="AF608" s="132"/>
      <c r="AG608" s="132"/>
      <c r="AH608" s="132"/>
      <c r="AI608" s="132"/>
      <c r="AJ608" s="136"/>
      <c r="AK608" s="132"/>
      <c r="AL608" s="132" t="str">
        <f t="shared" si="69"/>
        <v>-</v>
      </c>
      <c r="AM608" s="137"/>
      <c r="AO608" s="137"/>
    </row>
    <row r="609" spans="1:47" s="135" customFormat="1" x14ac:dyDescent="0.2">
      <c r="A609" s="127" t="str">
        <f t="shared" si="68"/>
        <v>2019355 (Scottish Borders)</v>
      </c>
      <c r="B609" s="125">
        <v>2019</v>
      </c>
      <c r="C609" s="139" t="s">
        <v>36</v>
      </c>
      <c r="D609" s="134">
        <v>0</v>
      </c>
      <c r="H609" s="135">
        <v>0</v>
      </c>
      <c r="I609" s="135">
        <v>0</v>
      </c>
      <c r="J609" s="135">
        <v>0</v>
      </c>
      <c r="K609" s="135">
        <v>0</v>
      </c>
      <c r="L609" s="135">
        <v>0</v>
      </c>
      <c r="M609" s="135">
        <v>0</v>
      </c>
      <c r="N609" s="135">
        <v>0</v>
      </c>
      <c r="O609" s="135">
        <v>0</v>
      </c>
      <c r="P609" s="135">
        <v>0</v>
      </c>
      <c r="Q609" s="135">
        <v>0</v>
      </c>
      <c r="R609" s="135">
        <v>0</v>
      </c>
      <c r="S609" s="135">
        <v>0</v>
      </c>
      <c r="T609" s="135">
        <v>0</v>
      </c>
      <c r="U609" s="135">
        <v>0</v>
      </c>
      <c r="V609" s="135">
        <v>0</v>
      </c>
      <c r="W609" s="135">
        <v>0</v>
      </c>
      <c r="X609" s="135">
        <v>0</v>
      </c>
      <c r="Y609" s="135">
        <v>0</v>
      </c>
      <c r="Z609" s="135">
        <v>0</v>
      </c>
      <c r="AA609" s="135">
        <v>0</v>
      </c>
      <c r="AB609" s="132">
        <v>0</v>
      </c>
      <c r="AC609" s="135">
        <v>0</v>
      </c>
      <c r="AE609" s="132"/>
      <c r="AF609" s="132"/>
      <c r="AG609" s="132"/>
      <c r="AH609" s="132"/>
      <c r="AI609" s="132"/>
      <c r="AJ609" s="136"/>
      <c r="AK609" s="132"/>
      <c r="AL609" s="132" t="str">
        <f t="shared" si="69"/>
        <v>-</v>
      </c>
      <c r="AM609" s="137"/>
      <c r="AO609" s="137"/>
    </row>
    <row r="610" spans="1:47" s="135" customFormat="1" x14ac:dyDescent="0.2">
      <c r="A610" s="127" t="str">
        <f t="shared" si="68"/>
        <v>2019360 (Shetland)</v>
      </c>
      <c r="B610" s="125">
        <v>2019</v>
      </c>
      <c r="C610" s="139" t="s">
        <v>37</v>
      </c>
      <c r="D610" s="134">
        <v>1</v>
      </c>
      <c r="H610" s="135">
        <v>89</v>
      </c>
      <c r="I610" s="135">
        <v>36</v>
      </c>
      <c r="J610" s="135">
        <v>125</v>
      </c>
      <c r="K610" s="135">
        <v>40</v>
      </c>
      <c r="L610" s="135">
        <v>9</v>
      </c>
      <c r="M610" s="135">
        <v>49</v>
      </c>
      <c r="N610" s="135">
        <v>521</v>
      </c>
      <c r="O610" s="135">
        <v>100</v>
      </c>
      <c r="P610" s="135">
        <v>621</v>
      </c>
      <c r="Q610" s="135">
        <v>342</v>
      </c>
      <c r="R610" s="135">
        <v>55</v>
      </c>
      <c r="S610" s="135">
        <v>397</v>
      </c>
      <c r="T610" s="135">
        <v>483</v>
      </c>
      <c r="U610" s="135">
        <v>104</v>
      </c>
      <c r="V610" s="135">
        <v>587</v>
      </c>
      <c r="W610" s="135">
        <v>80</v>
      </c>
      <c r="X610" s="135">
        <v>21</v>
      </c>
      <c r="Y610" s="135">
        <v>101</v>
      </c>
      <c r="Z610" s="135" t="s">
        <v>275</v>
      </c>
      <c r="AA610" s="135">
        <v>0</v>
      </c>
      <c r="AB610" s="132">
        <v>1</v>
      </c>
      <c r="AC610" s="135" t="s">
        <v>276</v>
      </c>
      <c r="AE610" s="132"/>
      <c r="AF610" s="132"/>
      <c r="AG610" s="132"/>
      <c r="AH610" s="132"/>
      <c r="AI610" s="132"/>
      <c r="AJ610" s="136"/>
      <c r="AK610" s="132"/>
      <c r="AL610" s="132" t="str">
        <f t="shared" si="69"/>
        <v>CHR operated</v>
      </c>
      <c r="AM610" s="137"/>
      <c r="AO610" s="137"/>
    </row>
    <row r="611" spans="1:47" s="135" customFormat="1" x14ac:dyDescent="0.2">
      <c r="A611" s="127" t="str">
        <f t="shared" si="68"/>
        <v>2019370 (South Ayrshire)</v>
      </c>
      <c r="B611" s="125">
        <v>2019</v>
      </c>
      <c r="C611" s="139" t="s">
        <v>38</v>
      </c>
      <c r="D611" s="134">
        <v>0</v>
      </c>
      <c r="H611" s="135">
        <v>203</v>
      </c>
      <c r="I611" s="135">
        <v>128</v>
      </c>
      <c r="J611" s="135">
        <v>331</v>
      </c>
      <c r="K611" s="135">
        <v>68</v>
      </c>
      <c r="L611" s="135">
        <v>13</v>
      </c>
      <c r="M611" s="135">
        <v>81</v>
      </c>
      <c r="N611" s="135">
        <v>2285</v>
      </c>
      <c r="O611" s="135">
        <v>690</v>
      </c>
      <c r="P611" s="135">
        <v>2975</v>
      </c>
      <c r="Q611" s="135">
        <v>1699</v>
      </c>
      <c r="R611" s="135">
        <v>516</v>
      </c>
      <c r="S611" s="135">
        <v>2215</v>
      </c>
      <c r="T611" s="135">
        <v>3515</v>
      </c>
      <c r="U611" s="135">
        <v>1192</v>
      </c>
      <c r="V611" s="135">
        <v>4707</v>
      </c>
      <c r="W611" s="135">
        <v>261</v>
      </c>
      <c r="X611" s="135">
        <v>54</v>
      </c>
      <c r="Y611" s="135">
        <v>315</v>
      </c>
      <c r="Z611" s="135" t="s">
        <v>279</v>
      </c>
      <c r="AA611" s="135">
        <v>2015</v>
      </c>
      <c r="AB611" s="132">
        <v>4</v>
      </c>
      <c r="AC611" s="135" t="s">
        <v>276</v>
      </c>
      <c r="AE611" s="132"/>
      <c r="AF611" s="132"/>
      <c r="AG611" s="132"/>
      <c r="AH611" s="132"/>
      <c r="AI611" s="132"/>
      <c r="AJ611" s="136"/>
      <c r="AK611" s="132"/>
      <c r="AL611" s="132" t="str">
        <f t="shared" si="69"/>
        <v>-</v>
      </c>
      <c r="AM611" s="137"/>
      <c r="AO611" s="137"/>
    </row>
    <row r="612" spans="1:47" s="135" customFormat="1" x14ac:dyDescent="0.2">
      <c r="A612" s="127" t="str">
        <f t="shared" si="68"/>
        <v>2019380 (South Lanarkshire)</v>
      </c>
      <c r="B612" s="125">
        <v>2019</v>
      </c>
      <c r="C612" s="139" t="s">
        <v>39</v>
      </c>
      <c r="D612" s="134">
        <v>1</v>
      </c>
      <c r="H612" s="135">
        <v>1487</v>
      </c>
      <c r="I612" s="135">
        <v>449</v>
      </c>
      <c r="J612" s="135">
        <v>1936</v>
      </c>
      <c r="K612" s="135">
        <v>12</v>
      </c>
      <c r="L612" s="135">
        <v>5</v>
      </c>
      <c r="M612" s="135">
        <v>17</v>
      </c>
      <c r="N612" s="135">
        <v>3814</v>
      </c>
      <c r="O612" s="135">
        <v>1187</v>
      </c>
      <c r="P612" s="135">
        <v>5001</v>
      </c>
      <c r="Q612" s="135">
        <v>2017</v>
      </c>
      <c r="R612" s="135">
        <v>358</v>
      </c>
      <c r="S612" s="135">
        <v>2375</v>
      </c>
      <c r="T612" s="135">
        <v>11707</v>
      </c>
      <c r="U612" s="135">
        <v>3100</v>
      </c>
      <c r="V612" s="135">
        <v>14807</v>
      </c>
      <c r="W612" s="135">
        <v>108</v>
      </c>
      <c r="X612" s="135">
        <v>135</v>
      </c>
      <c r="Y612" s="135">
        <v>243</v>
      </c>
      <c r="Z612" s="135">
        <v>0</v>
      </c>
      <c r="AA612" s="135">
        <v>0</v>
      </c>
      <c r="AB612" s="132">
        <v>5</v>
      </c>
      <c r="AC612" s="135" t="s">
        <v>276</v>
      </c>
      <c r="AE612" s="132"/>
      <c r="AF612" s="132"/>
      <c r="AG612" s="132"/>
      <c r="AH612" s="132"/>
      <c r="AI612" s="132"/>
      <c r="AJ612" s="136"/>
      <c r="AK612" s="132"/>
      <c r="AL612" s="132" t="str">
        <f t="shared" si="69"/>
        <v>CHR operated</v>
      </c>
      <c r="AM612" s="137"/>
      <c r="AO612" s="137"/>
    </row>
    <row r="613" spans="1:47" s="135" customFormat="1" x14ac:dyDescent="0.2">
      <c r="A613" s="127" t="str">
        <f t="shared" si="68"/>
        <v>2019390 (Stirling)</v>
      </c>
      <c r="B613" s="125">
        <v>2019</v>
      </c>
      <c r="C613" s="139" t="s">
        <v>40</v>
      </c>
      <c r="D613" s="134">
        <v>0</v>
      </c>
      <c r="H613" s="135">
        <v>170</v>
      </c>
      <c r="I613" s="135">
        <v>28</v>
      </c>
      <c r="J613" s="135">
        <v>198</v>
      </c>
      <c r="K613" s="135">
        <v>10</v>
      </c>
      <c r="L613" s="135">
        <v>3</v>
      </c>
      <c r="M613" s="135">
        <v>13</v>
      </c>
      <c r="N613" s="135">
        <v>635</v>
      </c>
      <c r="O613" s="135">
        <v>144</v>
      </c>
      <c r="P613" s="135">
        <v>779</v>
      </c>
      <c r="Q613" s="135">
        <v>618</v>
      </c>
      <c r="R613" s="135">
        <v>99</v>
      </c>
      <c r="S613" s="135">
        <v>717</v>
      </c>
      <c r="T613" s="135">
        <v>3322</v>
      </c>
      <c r="U613" s="135">
        <v>732</v>
      </c>
      <c r="V613" s="135">
        <v>4054</v>
      </c>
      <c r="W613" s="135">
        <v>397</v>
      </c>
      <c r="X613" s="135">
        <v>82</v>
      </c>
      <c r="Y613" s="135">
        <v>479</v>
      </c>
      <c r="Z613" s="135" t="s">
        <v>288</v>
      </c>
      <c r="AA613" s="135">
        <v>2012</v>
      </c>
      <c r="AB613" s="132">
        <v>5</v>
      </c>
      <c r="AC613" s="135" t="s">
        <v>276</v>
      </c>
      <c r="AE613" s="132"/>
      <c r="AF613" s="132"/>
      <c r="AG613" s="132"/>
      <c r="AH613" s="132"/>
      <c r="AI613" s="132"/>
      <c r="AJ613" s="136"/>
      <c r="AK613" s="132"/>
      <c r="AL613" s="132" t="str">
        <f t="shared" si="69"/>
        <v>-</v>
      </c>
      <c r="AM613" s="137"/>
      <c r="AO613" s="137"/>
    </row>
    <row r="614" spans="1:47" s="135" customFormat="1" x14ac:dyDescent="0.2">
      <c r="A614" s="127" t="str">
        <f t="shared" si="68"/>
        <v>2019395 (West Dunbartonshire)</v>
      </c>
      <c r="B614" s="125">
        <v>2019</v>
      </c>
      <c r="C614" s="139" t="s">
        <v>41</v>
      </c>
      <c r="D614" s="134">
        <v>0</v>
      </c>
      <c r="H614" s="135">
        <v>821</v>
      </c>
      <c r="I614" s="135">
        <v>172</v>
      </c>
      <c r="J614" s="135">
        <v>993</v>
      </c>
      <c r="K614" s="135">
        <v>29</v>
      </c>
      <c r="L614" s="135">
        <v>23</v>
      </c>
      <c r="M614" s="135">
        <v>52</v>
      </c>
      <c r="N614" s="135">
        <v>1650</v>
      </c>
      <c r="O614" s="135">
        <v>517</v>
      </c>
      <c r="P614" s="135">
        <v>2167</v>
      </c>
      <c r="Q614" s="135">
        <v>857</v>
      </c>
      <c r="R614" s="135">
        <v>115</v>
      </c>
      <c r="S614" s="135">
        <v>972</v>
      </c>
      <c r="T614" s="135">
        <v>2630</v>
      </c>
      <c r="U614" s="135">
        <v>1338</v>
      </c>
      <c r="V614" s="135">
        <v>3968</v>
      </c>
      <c r="W614" s="135">
        <v>75</v>
      </c>
      <c r="X614" s="135">
        <v>66</v>
      </c>
      <c r="Y614" s="135">
        <v>141</v>
      </c>
      <c r="Z614" s="135" t="s">
        <v>288</v>
      </c>
      <c r="AA614" s="135">
        <v>2015</v>
      </c>
      <c r="AB614" s="132">
        <v>3</v>
      </c>
      <c r="AC614" s="135" t="s">
        <v>276</v>
      </c>
      <c r="AE614" s="132"/>
      <c r="AF614" s="132"/>
      <c r="AG614" s="132"/>
      <c r="AH614" s="132"/>
      <c r="AI614" s="132"/>
      <c r="AJ614" s="136"/>
      <c r="AK614" s="132"/>
      <c r="AL614" s="132" t="str">
        <f t="shared" si="69"/>
        <v>-</v>
      </c>
      <c r="AM614" s="137"/>
      <c r="AO614" s="137"/>
    </row>
    <row r="615" spans="1:47" s="135" customFormat="1" x14ac:dyDescent="0.2">
      <c r="A615" s="127" t="str">
        <f t="shared" si="68"/>
        <v>2019400 (West Lothian)</v>
      </c>
      <c r="B615" s="125">
        <v>2019</v>
      </c>
      <c r="C615" s="139" t="s">
        <v>42</v>
      </c>
      <c r="D615" s="134">
        <v>1</v>
      </c>
      <c r="H615" s="135">
        <v>974</v>
      </c>
      <c r="I615" s="135">
        <v>371</v>
      </c>
      <c r="J615" s="135">
        <v>1345</v>
      </c>
      <c r="K615" s="135">
        <v>130</v>
      </c>
      <c r="L615" s="135">
        <v>4</v>
      </c>
      <c r="M615" s="135">
        <v>134</v>
      </c>
      <c r="N615" s="135">
        <v>2691</v>
      </c>
      <c r="O615" s="135">
        <v>626</v>
      </c>
      <c r="P615" s="135">
        <v>3317</v>
      </c>
      <c r="Q615" s="135">
        <v>1819</v>
      </c>
      <c r="R615" s="135">
        <v>292</v>
      </c>
      <c r="S615" s="135">
        <v>2111</v>
      </c>
      <c r="T615" s="135">
        <v>6641</v>
      </c>
      <c r="U615" s="135">
        <v>1562</v>
      </c>
      <c r="V615" s="135">
        <v>8203</v>
      </c>
      <c r="W615" s="135">
        <v>151</v>
      </c>
      <c r="X615" s="135">
        <v>34</v>
      </c>
      <c r="Y615" s="135">
        <v>185</v>
      </c>
      <c r="Z615" s="135" t="s">
        <v>282</v>
      </c>
      <c r="AA615" s="135">
        <v>2015</v>
      </c>
      <c r="AB615" s="132">
        <v>0</v>
      </c>
      <c r="AC615" s="135">
        <v>0</v>
      </c>
      <c r="AE615" s="132"/>
      <c r="AF615" s="132"/>
      <c r="AG615" s="132"/>
      <c r="AH615" s="132"/>
      <c r="AI615" s="132"/>
      <c r="AJ615" s="136"/>
      <c r="AK615" s="132"/>
      <c r="AL615" s="132" t="str">
        <f t="shared" si="69"/>
        <v>CHR operated</v>
      </c>
      <c r="AM615" s="137"/>
      <c r="AO615" s="137"/>
    </row>
    <row r="616" spans="1:47" x14ac:dyDescent="0.2">
      <c r="A616" s="8">
        <v>1</v>
      </c>
      <c r="B616" s="5">
        <v>2</v>
      </c>
      <c r="C616" s="8">
        <v>3</v>
      </c>
      <c r="D616" s="8">
        <v>4</v>
      </c>
      <c r="E616" s="3">
        <v>5</v>
      </c>
      <c r="F616" s="3">
        <v>6</v>
      </c>
      <c r="G616" s="3">
        <v>7</v>
      </c>
      <c r="H616" s="3">
        <v>8</v>
      </c>
      <c r="I616" s="3">
        <v>9</v>
      </c>
      <c r="J616" s="3">
        <v>10</v>
      </c>
      <c r="K616" s="3">
        <v>11</v>
      </c>
      <c r="L616" s="3">
        <v>12</v>
      </c>
      <c r="M616" s="3">
        <v>13</v>
      </c>
      <c r="N616" s="3">
        <v>14</v>
      </c>
      <c r="O616" s="3">
        <v>15</v>
      </c>
      <c r="P616" s="3">
        <v>16</v>
      </c>
      <c r="Q616" s="3">
        <v>17</v>
      </c>
      <c r="R616" s="3">
        <v>18</v>
      </c>
      <c r="S616" s="3">
        <v>19</v>
      </c>
      <c r="T616" s="3">
        <v>20</v>
      </c>
      <c r="U616" s="3">
        <v>21</v>
      </c>
      <c r="V616" s="3">
        <v>22</v>
      </c>
      <c r="W616" s="3">
        <v>23</v>
      </c>
      <c r="X616" s="3">
        <v>24</v>
      </c>
      <c r="Y616" s="3">
        <v>25</v>
      </c>
      <c r="Z616" s="3">
        <v>26</v>
      </c>
      <c r="AA616" s="121">
        <v>27</v>
      </c>
      <c r="AB616" s="5">
        <v>28</v>
      </c>
      <c r="AC616" s="3">
        <v>29</v>
      </c>
      <c r="AD616" s="3">
        <v>30</v>
      </c>
      <c r="AE616" s="5">
        <v>31</v>
      </c>
      <c r="AF616" s="5">
        <v>32</v>
      </c>
      <c r="AG616" s="5">
        <v>33</v>
      </c>
      <c r="AH616" s="5">
        <v>34</v>
      </c>
      <c r="AI616" s="5">
        <v>35</v>
      </c>
      <c r="AJ616" s="62">
        <v>36</v>
      </c>
      <c r="AK616" s="9">
        <v>37</v>
      </c>
      <c r="AL616" s="9">
        <v>38</v>
      </c>
      <c r="AM616" s="6">
        <v>39</v>
      </c>
      <c r="AN616" s="3">
        <v>40</v>
      </c>
      <c r="AO616" s="6">
        <v>41</v>
      </c>
      <c r="AP616" s="3">
        <v>42</v>
      </c>
      <c r="AQ616" s="3">
        <v>43</v>
      </c>
      <c r="AR616" s="3">
        <v>44</v>
      </c>
      <c r="AS616" s="3">
        <v>45</v>
      </c>
      <c r="AT616" s="3">
        <v>46</v>
      </c>
      <c r="AU616" s="3">
        <v>47</v>
      </c>
    </row>
    <row r="617" spans="1:47" s="129" customFormat="1" x14ac:dyDescent="0.2">
      <c r="A617" s="126" t="str">
        <f>B617&amp;C617</f>
        <v>2020100 (Aberdeen City)</v>
      </c>
      <c r="B617" s="125">
        <v>2020</v>
      </c>
      <c r="C617" s="138" t="s">
        <v>56</v>
      </c>
      <c r="D617" s="128" t="s">
        <v>375</v>
      </c>
      <c r="H617" s="129">
        <v>650</v>
      </c>
      <c r="I617" s="129">
        <v>525</v>
      </c>
      <c r="J617" s="129">
        <v>1175</v>
      </c>
      <c r="K617" s="129">
        <v>161</v>
      </c>
      <c r="L617" s="129">
        <v>0</v>
      </c>
      <c r="M617" s="129">
        <v>161</v>
      </c>
      <c r="N617" s="129">
        <v>2642</v>
      </c>
      <c r="O617" s="129">
        <v>1032</v>
      </c>
      <c r="P617" s="129">
        <v>3674</v>
      </c>
      <c r="Q617" s="129">
        <v>734</v>
      </c>
      <c r="R617" s="129">
        <v>574</v>
      </c>
      <c r="S617" s="129">
        <v>1308</v>
      </c>
      <c r="T617" s="129">
        <v>4142</v>
      </c>
      <c r="U617" s="129">
        <v>1968</v>
      </c>
      <c r="V617" s="129">
        <v>6110</v>
      </c>
      <c r="W617" s="129">
        <v>468</v>
      </c>
      <c r="X617" s="129">
        <v>371</v>
      </c>
      <c r="Y617" s="129">
        <v>839</v>
      </c>
      <c r="Z617" s="140"/>
      <c r="AA617" s="140"/>
      <c r="AB617" s="141"/>
      <c r="AC617" s="140"/>
      <c r="AD617" s="140"/>
      <c r="AE617" s="141"/>
      <c r="AF617" s="130"/>
      <c r="AG617" s="130"/>
      <c r="AH617" s="130"/>
      <c r="AI617" s="130"/>
      <c r="AJ617" s="131"/>
      <c r="AK617" s="130"/>
      <c r="AL617" s="132" t="str">
        <f t="shared" ref="AL617:AL648" si="70">IF(D617=1,"CHR operated",IF(D617="","RSL only","-"))</f>
        <v>-</v>
      </c>
      <c r="AM617" s="133"/>
      <c r="AO617" s="133"/>
    </row>
    <row r="618" spans="1:47" s="135" customFormat="1" x14ac:dyDescent="0.2">
      <c r="A618" s="127" t="str">
        <f t="shared" ref="A618:A648" si="71">B618&amp;C618</f>
        <v>2020110 (Aberdeenshire)</v>
      </c>
      <c r="B618" s="125">
        <v>2020</v>
      </c>
      <c r="C618" s="139" t="s">
        <v>57</v>
      </c>
      <c r="D618" s="134">
        <v>1</v>
      </c>
      <c r="H618" s="135">
        <v>487</v>
      </c>
      <c r="I618" s="135">
        <v>277</v>
      </c>
      <c r="J618" s="135">
        <v>764</v>
      </c>
      <c r="K618" s="135">
        <v>179</v>
      </c>
      <c r="L618" s="135">
        <v>27</v>
      </c>
      <c r="M618" s="135">
        <v>206</v>
      </c>
      <c r="N618" s="135">
        <v>3750</v>
      </c>
      <c r="O618" s="135">
        <v>634</v>
      </c>
      <c r="P618" s="135">
        <v>4384</v>
      </c>
      <c r="Q618" s="135">
        <v>2687</v>
      </c>
      <c r="R618" s="135">
        <v>335</v>
      </c>
      <c r="S618" s="135">
        <v>3022</v>
      </c>
      <c r="T618" s="135">
        <v>5219</v>
      </c>
      <c r="U618" s="135">
        <v>890</v>
      </c>
      <c r="V618" s="135">
        <v>6109</v>
      </c>
      <c r="W618" s="135">
        <v>201</v>
      </c>
      <c r="X618" s="135">
        <v>61</v>
      </c>
      <c r="Y618" s="135">
        <v>262</v>
      </c>
      <c r="Z618" s="123"/>
      <c r="AA618" s="123"/>
      <c r="AB618" s="124"/>
      <c r="AC618" s="123"/>
      <c r="AD618" s="123"/>
      <c r="AE618" s="124"/>
      <c r="AF618" s="132"/>
      <c r="AG618" s="132"/>
      <c r="AH618" s="132"/>
      <c r="AI618" s="132"/>
      <c r="AJ618" s="136"/>
      <c r="AK618" s="132"/>
      <c r="AL618" s="132" t="str">
        <f t="shared" si="70"/>
        <v>CHR operated</v>
      </c>
      <c r="AM618" s="137"/>
      <c r="AO618" s="137"/>
    </row>
    <row r="619" spans="1:47" s="135" customFormat="1" x14ac:dyDescent="0.2">
      <c r="A619" s="127" t="str">
        <f t="shared" si="71"/>
        <v>2020120 (Angus)</v>
      </c>
      <c r="B619" s="125">
        <v>2020</v>
      </c>
      <c r="C619" s="139" t="s">
        <v>58</v>
      </c>
      <c r="D619" s="134">
        <v>1</v>
      </c>
      <c r="H619" s="135">
        <v>760</v>
      </c>
      <c r="I619" s="135">
        <v>0</v>
      </c>
      <c r="J619" s="135">
        <v>760</v>
      </c>
      <c r="K619" s="135">
        <v>3</v>
      </c>
      <c r="L619" s="135">
        <v>0</v>
      </c>
      <c r="M619" s="135">
        <v>3</v>
      </c>
      <c r="N619" s="135">
        <v>1770</v>
      </c>
      <c r="O619" s="135">
        <v>0</v>
      </c>
      <c r="P619" s="135">
        <v>1770</v>
      </c>
      <c r="Q619" s="135">
        <v>2</v>
      </c>
      <c r="R619" s="135">
        <v>0</v>
      </c>
      <c r="S619" s="135">
        <v>2</v>
      </c>
      <c r="T619" s="135">
        <v>3649</v>
      </c>
      <c r="U619" s="135">
        <v>0</v>
      </c>
      <c r="V619" s="135">
        <v>3649</v>
      </c>
      <c r="W619" s="135">
        <v>340</v>
      </c>
      <c r="X619" s="135">
        <v>0</v>
      </c>
      <c r="Y619" s="135">
        <v>340</v>
      </c>
      <c r="Z619" s="123"/>
      <c r="AA619" s="123"/>
      <c r="AB619" s="124"/>
      <c r="AC619" s="123"/>
      <c r="AD619" s="123"/>
      <c r="AE619" s="124"/>
      <c r="AF619" s="132"/>
      <c r="AG619" s="132"/>
      <c r="AH619" s="132"/>
      <c r="AI619" s="132"/>
      <c r="AJ619" s="136"/>
      <c r="AK619" s="132"/>
      <c r="AL619" s="132" t="str">
        <f t="shared" si="70"/>
        <v>CHR operated</v>
      </c>
      <c r="AM619" s="137"/>
      <c r="AO619" s="137"/>
    </row>
    <row r="620" spans="1:47" s="135" customFormat="1" x14ac:dyDescent="0.2">
      <c r="A620" s="127" t="str">
        <f t="shared" si="71"/>
        <v>2020130 (Argyll &amp; Bute)</v>
      </c>
      <c r="B620" s="125">
        <v>2020</v>
      </c>
      <c r="C620" s="139" t="s">
        <v>59</v>
      </c>
      <c r="D620" s="134">
        <v>0</v>
      </c>
      <c r="H620" s="135">
        <v>0</v>
      </c>
      <c r="I620" s="135">
        <v>0</v>
      </c>
      <c r="J620" s="135">
        <v>0</v>
      </c>
      <c r="K620" s="135">
        <v>0</v>
      </c>
      <c r="L620" s="135">
        <v>0</v>
      </c>
      <c r="M620" s="135">
        <v>0</v>
      </c>
      <c r="N620" s="135">
        <v>0</v>
      </c>
      <c r="O620" s="135">
        <v>0</v>
      </c>
      <c r="P620" s="135">
        <v>0</v>
      </c>
      <c r="Q620" s="135">
        <v>0</v>
      </c>
      <c r="R620" s="135">
        <v>0</v>
      </c>
      <c r="S620" s="135">
        <v>0</v>
      </c>
      <c r="T620" s="135">
        <v>0</v>
      </c>
      <c r="U620" s="135">
        <v>0</v>
      </c>
      <c r="V620" s="135">
        <v>0</v>
      </c>
      <c r="W620" s="135">
        <v>0</v>
      </c>
      <c r="X620" s="135">
        <v>0</v>
      </c>
      <c r="Y620" s="135">
        <v>0</v>
      </c>
      <c r="Z620" s="123"/>
      <c r="AA620" s="123"/>
      <c r="AB620" s="124"/>
      <c r="AC620" s="123"/>
      <c r="AD620" s="123"/>
      <c r="AE620" s="124"/>
      <c r="AF620" s="132"/>
      <c r="AG620" s="132"/>
      <c r="AH620" s="132"/>
      <c r="AI620" s="132"/>
      <c r="AJ620" s="136"/>
      <c r="AK620" s="132"/>
      <c r="AL620" s="132" t="str">
        <f t="shared" si="70"/>
        <v>-</v>
      </c>
      <c r="AM620" s="137"/>
      <c r="AO620" s="137"/>
    </row>
    <row r="621" spans="1:47" s="135" customFormat="1" x14ac:dyDescent="0.2">
      <c r="A621" s="127" t="str">
        <f t="shared" si="71"/>
        <v>2020150 (Clackmannanshire)</v>
      </c>
      <c r="B621" s="125">
        <v>2020</v>
      </c>
      <c r="C621" s="139" t="s">
        <v>60</v>
      </c>
      <c r="D621" s="134">
        <v>1</v>
      </c>
      <c r="H621" s="135">
        <v>352</v>
      </c>
      <c r="I621" s="135">
        <v>65</v>
      </c>
      <c r="J621" s="135">
        <v>417</v>
      </c>
      <c r="K621" s="135">
        <v>44</v>
      </c>
      <c r="L621" s="135">
        <v>9</v>
      </c>
      <c r="M621" s="135">
        <v>53</v>
      </c>
      <c r="N621" s="135">
        <v>941</v>
      </c>
      <c r="O621" s="135">
        <v>207</v>
      </c>
      <c r="P621" s="135">
        <v>1148</v>
      </c>
      <c r="Q621" s="135">
        <v>348</v>
      </c>
      <c r="R621" s="135">
        <v>85</v>
      </c>
      <c r="S621" s="135">
        <v>433</v>
      </c>
      <c r="T621" s="135">
        <v>1089</v>
      </c>
      <c r="U621" s="135">
        <v>413</v>
      </c>
      <c r="V621" s="135">
        <v>1502</v>
      </c>
      <c r="W621" s="135">
        <v>0</v>
      </c>
      <c r="X621" s="135">
        <v>1</v>
      </c>
      <c r="Y621" s="135">
        <v>1</v>
      </c>
      <c r="Z621" s="123"/>
      <c r="AA621" s="123"/>
      <c r="AB621" s="124"/>
      <c r="AC621" s="123"/>
      <c r="AD621" s="123"/>
      <c r="AE621" s="124"/>
      <c r="AF621" s="132"/>
      <c r="AG621" s="132"/>
      <c r="AH621" s="132"/>
      <c r="AI621" s="132"/>
      <c r="AJ621" s="136"/>
      <c r="AK621" s="132"/>
      <c r="AL621" s="132" t="str">
        <f t="shared" si="70"/>
        <v>CHR operated</v>
      </c>
      <c r="AM621" s="137"/>
      <c r="AO621" s="137"/>
    </row>
    <row r="622" spans="1:47" s="135" customFormat="1" x14ac:dyDescent="0.2">
      <c r="A622" s="127" t="str">
        <f t="shared" si="71"/>
        <v>2020170 (Dumfries &amp; Galloway)</v>
      </c>
      <c r="B622" s="125">
        <v>2020</v>
      </c>
      <c r="C622" s="139" t="s">
        <v>61</v>
      </c>
      <c r="D622" s="134">
        <v>0</v>
      </c>
      <c r="H622" s="135">
        <v>0</v>
      </c>
      <c r="I622" s="135">
        <v>0</v>
      </c>
      <c r="J622" s="135">
        <v>0</v>
      </c>
      <c r="K622" s="135">
        <v>0</v>
      </c>
      <c r="L622" s="135">
        <v>0</v>
      </c>
      <c r="M622" s="135">
        <v>0</v>
      </c>
      <c r="N622" s="135">
        <v>0</v>
      </c>
      <c r="O622" s="135">
        <v>0</v>
      </c>
      <c r="P622" s="135">
        <v>0</v>
      </c>
      <c r="Q622" s="135">
        <v>0</v>
      </c>
      <c r="R622" s="135">
        <v>0</v>
      </c>
      <c r="S622" s="135">
        <v>0</v>
      </c>
      <c r="T622" s="135">
        <v>0</v>
      </c>
      <c r="U622" s="135">
        <v>0</v>
      </c>
      <c r="V622" s="135">
        <v>0</v>
      </c>
      <c r="W622" s="135">
        <v>0</v>
      </c>
      <c r="X622" s="135">
        <v>0</v>
      </c>
      <c r="Y622" s="135">
        <v>0</v>
      </c>
      <c r="Z622" s="123"/>
      <c r="AA622" s="123"/>
      <c r="AB622" s="124"/>
      <c r="AC622" s="123"/>
      <c r="AD622" s="123"/>
      <c r="AE622" s="124"/>
      <c r="AF622" s="132"/>
      <c r="AG622" s="132"/>
      <c r="AH622" s="132"/>
      <c r="AI622" s="132"/>
      <c r="AJ622" s="136"/>
      <c r="AK622" s="132"/>
      <c r="AL622" s="132" t="str">
        <f t="shared" si="70"/>
        <v>-</v>
      </c>
      <c r="AM622" s="137"/>
      <c r="AO622" s="137"/>
    </row>
    <row r="623" spans="1:47" s="135" customFormat="1" x14ac:dyDescent="0.2">
      <c r="A623" s="127" t="str">
        <f t="shared" si="71"/>
        <v>2020180 (Dundee City)</v>
      </c>
      <c r="B623" s="125">
        <v>2020</v>
      </c>
      <c r="C623" s="139" t="s">
        <v>62</v>
      </c>
      <c r="D623" s="134">
        <v>1</v>
      </c>
      <c r="H623" s="135">
        <v>0</v>
      </c>
      <c r="I623" s="135">
        <v>0</v>
      </c>
      <c r="J623" s="135">
        <v>1066</v>
      </c>
      <c r="K623" s="135">
        <v>0</v>
      </c>
      <c r="L623" s="135">
        <v>0</v>
      </c>
      <c r="M623" s="135">
        <v>0</v>
      </c>
      <c r="N623" s="135">
        <v>0</v>
      </c>
      <c r="O623" s="135">
        <v>0</v>
      </c>
      <c r="P623" s="135">
        <v>3601</v>
      </c>
      <c r="Q623" s="135">
        <v>0</v>
      </c>
      <c r="R623" s="135">
        <v>0</v>
      </c>
      <c r="S623" s="135">
        <v>2246</v>
      </c>
      <c r="T623" s="135">
        <v>7157</v>
      </c>
      <c r="U623" s="135">
        <v>0</v>
      </c>
      <c r="V623" s="135">
        <v>7157</v>
      </c>
      <c r="W623" s="135">
        <v>0</v>
      </c>
      <c r="X623" s="135">
        <v>0</v>
      </c>
      <c r="Y623" s="135">
        <v>41</v>
      </c>
      <c r="Z623" s="123"/>
      <c r="AA623" s="123"/>
      <c r="AB623" s="124"/>
      <c r="AC623" s="123"/>
      <c r="AD623" s="123"/>
      <c r="AE623" s="124"/>
      <c r="AF623" s="132"/>
      <c r="AG623" s="132"/>
      <c r="AH623" s="132"/>
      <c r="AI623" s="132"/>
      <c r="AJ623" s="136"/>
      <c r="AK623" s="132"/>
      <c r="AL623" s="132" t="str">
        <f t="shared" si="70"/>
        <v>CHR operated</v>
      </c>
      <c r="AM623" s="137"/>
      <c r="AO623" s="137"/>
    </row>
    <row r="624" spans="1:47" s="135" customFormat="1" x14ac:dyDescent="0.2">
      <c r="A624" s="127" t="str">
        <f t="shared" si="71"/>
        <v>2020190 (East Ayrshire)</v>
      </c>
      <c r="B624" s="125">
        <v>2020</v>
      </c>
      <c r="C624" s="139" t="s">
        <v>63</v>
      </c>
      <c r="D624" s="134">
        <v>1</v>
      </c>
      <c r="H624" s="135">
        <v>956</v>
      </c>
      <c r="I624" s="135">
        <v>353</v>
      </c>
      <c r="J624" s="135">
        <v>1309</v>
      </c>
      <c r="K624" s="135">
        <v>4</v>
      </c>
      <c r="L624" s="135">
        <v>1</v>
      </c>
      <c r="M624" s="135">
        <v>5</v>
      </c>
      <c r="N624" s="135">
        <v>2175</v>
      </c>
      <c r="O624" s="135">
        <v>693</v>
      </c>
      <c r="P624" s="135">
        <v>2868</v>
      </c>
      <c r="Q624" s="135">
        <v>1150</v>
      </c>
      <c r="R624" s="135">
        <v>282</v>
      </c>
      <c r="S624" s="135">
        <v>1432</v>
      </c>
      <c r="T624" s="135">
        <v>2625</v>
      </c>
      <c r="U624" s="135">
        <v>962</v>
      </c>
      <c r="V624" s="135">
        <v>3587</v>
      </c>
      <c r="W624" s="135">
        <v>264</v>
      </c>
      <c r="X624" s="135">
        <v>66</v>
      </c>
      <c r="Y624" s="135">
        <v>330</v>
      </c>
      <c r="Z624" s="123"/>
      <c r="AA624" s="123"/>
      <c r="AB624" s="124"/>
      <c r="AC624" s="123"/>
      <c r="AD624" s="123"/>
      <c r="AE624" s="124"/>
      <c r="AF624" s="132"/>
      <c r="AG624" s="132"/>
      <c r="AH624" s="132"/>
      <c r="AI624" s="132"/>
      <c r="AJ624" s="136"/>
      <c r="AK624" s="132"/>
      <c r="AL624" s="132" t="str">
        <f t="shared" si="70"/>
        <v>CHR operated</v>
      </c>
      <c r="AM624" s="137"/>
      <c r="AO624" s="137"/>
    </row>
    <row r="625" spans="1:41" s="135" customFormat="1" x14ac:dyDescent="0.2">
      <c r="A625" s="127" t="str">
        <f t="shared" si="71"/>
        <v>2020200 (East Dunbartonshire)</v>
      </c>
      <c r="B625" s="125">
        <v>2020</v>
      </c>
      <c r="C625" s="139" t="s">
        <v>64</v>
      </c>
      <c r="D625" s="134">
        <v>1</v>
      </c>
      <c r="H625" s="135">
        <v>37</v>
      </c>
      <c r="I625" s="135">
        <v>56</v>
      </c>
      <c r="J625" s="135">
        <v>93</v>
      </c>
      <c r="K625" s="135">
        <v>42</v>
      </c>
      <c r="L625" s="135">
        <v>21</v>
      </c>
      <c r="M625" s="135">
        <v>63</v>
      </c>
      <c r="N625" s="135">
        <v>914</v>
      </c>
      <c r="O625" s="135">
        <v>227</v>
      </c>
      <c r="P625" s="135">
        <v>1141</v>
      </c>
      <c r="Q625" s="135">
        <v>819</v>
      </c>
      <c r="R625" s="135">
        <v>170</v>
      </c>
      <c r="S625" s="135">
        <v>989</v>
      </c>
      <c r="T625" s="135">
        <v>1858</v>
      </c>
      <c r="U625" s="135">
        <v>438</v>
      </c>
      <c r="V625" s="135">
        <v>2296</v>
      </c>
      <c r="W625" s="135">
        <v>13</v>
      </c>
      <c r="X625" s="135">
        <v>14</v>
      </c>
      <c r="Y625" s="135">
        <v>27</v>
      </c>
      <c r="Z625" s="123"/>
      <c r="AA625" s="123"/>
      <c r="AB625" s="124"/>
      <c r="AC625" s="123"/>
      <c r="AD625" s="123"/>
      <c r="AE625" s="124"/>
      <c r="AF625" s="132"/>
      <c r="AG625" s="132"/>
      <c r="AH625" s="132"/>
      <c r="AI625" s="132"/>
      <c r="AJ625" s="136"/>
      <c r="AK625" s="132"/>
      <c r="AL625" s="132" t="str">
        <f t="shared" si="70"/>
        <v>CHR operated</v>
      </c>
      <c r="AM625" s="137"/>
      <c r="AO625" s="137"/>
    </row>
    <row r="626" spans="1:41" s="135" customFormat="1" x14ac:dyDescent="0.2">
      <c r="A626" s="127" t="str">
        <f t="shared" si="71"/>
        <v>2020210 (East Lothian)</v>
      </c>
      <c r="B626" s="125">
        <v>2020</v>
      </c>
      <c r="C626" s="139" t="s">
        <v>65</v>
      </c>
      <c r="D626" s="134">
        <v>0</v>
      </c>
      <c r="H626" s="135">
        <v>381</v>
      </c>
      <c r="I626" s="135">
        <v>130</v>
      </c>
      <c r="J626" s="135">
        <v>511</v>
      </c>
      <c r="K626" s="135">
        <v>47</v>
      </c>
      <c r="L626" s="135">
        <v>0</v>
      </c>
      <c r="M626" s="135">
        <v>47</v>
      </c>
      <c r="N626" s="135">
        <v>1181</v>
      </c>
      <c r="O626" s="135">
        <v>331</v>
      </c>
      <c r="P626" s="135">
        <v>1512</v>
      </c>
      <c r="Q626" s="135">
        <v>310</v>
      </c>
      <c r="R626" s="135">
        <v>82</v>
      </c>
      <c r="S626" s="135">
        <v>392</v>
      </c>
      <c r="T626" s="135">
        <v>2632</v>
      </c>
      <c r="U626" s="135">
        <v>602</v>
      </c>
      <c r="V626" s="135">
        <v>3234</v>
      </c>
      <c r="W626" s="135">
        <v>321</v>
      </c>
      <c r="X626" s="135">
        <v>0</v>
      </c>
      <c r="Y626" s="135">
        <v>321</v>
      </c>
      <c r="Z626" s="123"/>
      <c r="AA626" s="123"/>
      <c r="AB626" s="124"/>
      <c r="AC626" s="123"/>
      <c r="AD626" s="123"/>
      <c r="AE626" s="124"/>
      <c r="AF626" s="132"/>
      <c r="AG626" s="132"/>
      <c r="AH626" s="132"/>
      <c r="AI626" s="132"/>
      <c r="AJ626" s="136"/>
      <c r="AK626" s="132"/>
      <c r="AL626" s="132" t="str">
        <f t="shared" si="70"/>
        <v>-</v>
      </c>
      <c r="AM626" s="137"/>
      <c r="AO626" s="137"/>
    </row>
    <row r="627" spans="1:41" s="135" customFormat="1" x14ac:dyDescent="0.2">
      <c r="A627" s="127" t="str">
        <f t="shared" si="71"/>
        <v>2020220 (East Renfrewshire)</v>
      </c>
      <c r="B627" s="125">
        <v>2020</v>
      </c>
      <c r="C627" s="139" t="s">
        <v>66</v>
      </c>
      <c r="D627" s="134">
        <v>0</v>
      </c>
      <c r="H627" s="135">
        <v>79</v>
      </c>
      <c r="I627" s="135">
        <v>54</v>
      </c>
      <c r="J627" s="135">
        <v>133</v>
      </c>
      <c r="K627" s="135">
        <v>0</v>
      </c>
      <c r="L627" s="135">
        <v>0</v>
      </c>
      <c r="M627" s="135">
        <v>7</v>
      </c>
      <c r="N627" s="135">
        <v>0</v>
      </c>
      <c r="O627" s="135">
        <v>0</v>
      </c>
      <c r="P627" s="135">
        <v>1316</v>
      </c>
      <c r="Q627" s="135">
        <v>0</v>
      </c>
      <c r="R627" s="135">
        <v>0</v>
      </c>
      <c r="S627" s="135">
        <v>91</v>
      </c>
      <c r="T627" s="135">
        <v>4046</v>
      </c>
      <c r="U627" s="135">
        <v>0</v>
      </c>
      <c r="V627" s="135">
        <v>4046</v>
      </c>
      <c r="W627" s="135">
        <v>0</v>
      </c>
      <c r="X627" s="135">
        <v>0</v>
      </c>
      <c r="Y627" s="135">
        <v>6</v>
      </c>
      <c r="Z627" s="123"/>
      <c r="AA627" s="123"/>
      <c r="AB627" s="124"/>
      <c r="AC627" s="123"/>
      <c r="AD627" s="123"/>
      <c r="AE627" s="124"/>
      <c r="AF627" s="132"/>
      <c r="AG627" s="132"/>
      <c r="AH627" s="132"/>
      <c r="AI627" s="132"/>
      <c r="AJ627" s="136"/>
      <c r="AK627" s="132"/>
      <c r="AL627" s="132" t="str">
        <f t="shared" si="70"/>
        <v>-</v>
      </c>
      <c r="AM627" s="137"/>
      <c r="AO627" s="137"/>
    </row>
    <row r="628" spans="1:41" s="135" customFormat="1" x14ac:dyDescent="0.2">
      <c r="A628" s="127" t="str">
        <f t="shared" si="71"/>
        <v>2020230 (City of Edinburgh)</v>
      </c>
      <c r="B628" s="125">
        <v>2020</v>
      </c>
      <c r="C628" s="139" t="s">
        <v>67</v>
      </c>
      <c r="D628" s="134">
        <v>1</v>
      </c>
      <c r="H628" s="135">
        <v>1068</v>
      </c>
      <c r="I628" s="135">
        <v>0</v>
      </c>
      <c r="J628" s="135">
        <v>1068</v>
      </c>
      <c r="K628" s="135">
        <v>0</v>
      </c>
      <c r="L628" s="135">
        <v>0</v>
      </c>
      <c r="M628" s="135">
        <v>0</v>
      </c>
      <c r="N628" s="135">
        <v>7078</v>
      </c>
      <c r="O628" s="135">
        <v>0</v>
      </c>
      <c r="P628" s="135">
        <v>7078</v>
      </c>
      <c r="Q628" s="135">
        <v>2268</v>
      </c>
      <c r="R628" s="135">
        <v>0</v>
      </c>
      <c r="S628" s="135">
        <v>2268</v>
      </c>
      <c r="T628" s="135">
        <v>23998</v>
      </c>
      <c r="U628" s="135">
        <v>0</v>
      </c>
      <c r="V628" s="135">
        <v>23998</v>
      </c>
      <c r="W628" s="135">
        <v>0</v>
      </c>
      <c r="X628" s="135">
        <v>0</v>
      </c>
      <c r="Y628" s="135">
        <v>0</v>
      </c>
      <c r="Z628" s="123"/>
      <c r="AA628" s="123"/>
      <c r="AB628" s="124"/>
      <c r="AC628" s="123"/>
      <c r="AD628" s="123"/>
      <c r="AE628" s="124"/>
      <c r="AF628" s="132"/>
      <c r="AG628" s="132"/>
      <c r="AH628" s="132"/>
      <c r="AI628" s="132"/>
      <c r="AJ628" s="136"/>
      <c r="AK628" s="132"/>
      <c r="AL628" s="132" t="str">
        <f t="shared" si="70"/>
        <v>CHR operated</v>
      </c>
      <c r="AM628" s="137"/>
      <c r="AO628" s="137"/>
    </row>
    <row r="629" spans="1:41" s="135" customFormat="1" x14ac:dyDescent="0.2">
      <c r="A629" s="127" t="str">
        <f t="shared" si="71"/>
        <v>2020240 (Falkirk)</v>
      </c>
      <c r="B629" s="125">
        <v>2020</v>
      </c>
      <c r="C629" s="139" t="s">
        <v>68</v>
      </c>
      <c r="D629" s="134">
        <v>0</v>
      </c>
      <c r="H629" s="135">
        <v>523</v>
      </c>
      <c r="I629" s="135">
        <v>340</v>
      </c>
      <c r="J629" s="135">
        <v>863</v>
      </c>
      <c r="K629" s="135">
        <v>28</v>
      </c>
      <c r="L629" s="135">
        <v>11</v>
      </c>
      <c r="M629" s="135">
        <v>39</v>
      </c>
      <c r="N629" s="135">
        <v>2025</v>
      </c>
      <c r="O629" s="135">
        <v>1085</v>
      </c>
      <c r="P629" s="135">
        <v>3110</v>
      </c>
      <c r="Q629" s="135">
        <v>190</v>
      </c>
      <c r="R629" s="135">
        <v>78</v>
      </c>
      <c r="S629" s="135">
        <v>268</v>
      </c>
      <c r="T629" s="135">
        <v>8848</v>
      </c>
      <c r="U629" s="135">
        <v>3789</v>
      </c>
      <c r="V629" s="135">
        <v>12637</v>
      </c>
      <c r="W629" s="135">
        <v>779</v>
      </c>
      <c r="X629" s="135">
        <v>422</v>
      </c>
      <c r="Y629" s="135">
        <v>1201</v>
      </c>
      <c r="Z629" s="123"/>
      <c r="AA629" s="123"/>
      <c r="AB629" s="124"/>
      <c r="AC629" s="123"/>
      <c r="AD629" s="123"/>
      <c r="AE629" s="124"/>
      <c r="AF629" s="132"/>
      <c r="AG629" s="132"/>
      <c r="AH629" s="132"/>
      <c r="AI629" s="132"/>
      <c r="AJ629" s="136"/>
      <c r="AK629" s="132"/>
      <c r="AL629" s="132" t="str">
        <f t="shared" si="70"/>
        <v>-</v>
      </c>
      <c r="AM629" s="137"/>
      <c r="AO629" s="137"/>
    </row>
    <row r="630" spans="1:41" s="135" customFormat="1" x14ac:dyDescent="0.2">
      <c r="A630" s="127" t="str">
        <f t="shared" si="71"/>
        <v>2020250 (Fife)</v>
      </c>
      <c r="B630" s="125">
        <v>2020</v>
      </c>
      <c r="C630" s="139" t="s">
        <v>69</v>
      </c>
      <c r="D630" s="134">
        <v>1</v>
      </c>
      <c r="H630" s="135">
        <v>1869</v>
      </c>
      <c r="I630" s="135">
        <v>724</v>
      </c>
      <c r="J630" s="135">
        <v>2593</v>
      </c>
      <c r="K630" s="135">
        <v>78</v>
      </c>
      <c r="L630" s="135">
        <v>6</v>
      </c>
      <c r="M630" s="135">
        <v>84</v>
      </c>
      <c r="N630" s="135">
        <v>6260</v>
      </c>
      <c r="O630" s="135">
        <v>2237</v>
      </c>
      <c r="P630" s="135">
        <v>8497</v>
      </c>
      <c r="Q630" s="135">
        <v>3821</v>
      </c>
      <c r="R630" s="135">
        <v>1300</v>
      </c>
      <c r="S630" s="135">
        <v>5121</v>
      </c>
      <c r="T630" s="135">
        <v>8748</v>
      </c>
      <c r="U630" s="135">
        <v>3918</v>
      </c>
      <c r="V630" s="135">
        <v>12666</v>
      </c>
      <c r="W630" s="135">
        <v>182</v>
      </c>
      <c r="X630" s="135">
        <v>203</v>
      </c>
      <c r="Y630" s="135">
        <v>385</v>
      </c>
      <c r="Z630" s="123"/>
      <c r="AA630" s="123"/>
      <c r="AB630" s="124"/>
      <c r="AC630" s="123"/>
      <c r="AD630" s="123"/>
      <c r="AE630" s="124"/>
      <c r="AF630" s="132"/>
      <c r="AG630" s="132"/>
      <c r="AH630" s="132"/>
      <c r="AI630" s="132"/>
      <c r="AJ630" s="136"/>
      <c r="AK630" s="132"/>
      <c r="AL630" s="132" t="str">
        <f t="shared" si="70"/>
        <v>CHR operated</v>
      </c>
      <c r="AM630" s="137"/>
      <c r="AO630" s="137"/>
    </row>
    <row r="631" spans="1:41" s="135" customFormat="1" x14ac:dyDescent="0.2">
      <c r="A631" s="127" t="str">
        <f t="shared" si="71"/>
        <v>2020260 (Glasgow City)</v>
      </c>
      <c r="B631" s="125">
        <v>2020</v>
      </c>
      <c r="C631" s="139" t="s">
        <v>70</v>
      </c>
      <c r="D631" s="134">
        <v>0</v>
      </c>
      <c r="H631" s="135">
        <v>0</v>
      </c>
      <c r="I631" s="135">
        <v>0</v>
      </c>
      <c r="J631" s="135">
        <v>0</v>
      </c>
      <c r="K631" s="135">
        <v>0</v>
      </c>
      <c r="L631" s="135">
        <v>0</v>
      </c>
      <c r="M631" s="135">
        <v>0</v>
      </c>
      <c r="N631" s="135">
        <v>0</v>
      </c>
      <c r="O631" s="135">
        <v>0</v>
      </c>
      <c r="P631" s="135">
        <v>0</v>
      </c>
      <c r="Q631" s="135">
        <v>0</v>
      </c>
      <c r="R631" s="135">
        <v>0</v>
      </c>
      <c r="S631" s="135">
        <v>0</v>
      </c>
      <c r="T631" s="135">
        <v>0</v>
      </c>
      <c r="U631" s="135">
        <v>0</v>
      </c>
      <c r="V631" s="135">
        <v>0</v>
      </c>
      <c r="W631" s="135">
        <v>0</v>
      </c>
      <c r="X631" s="135">
        <v>0</v>
      </c>
      <c r="Y631" s="135">
        <v>0</v>
      </c>
      <c r="Z631" s="123"/>
      <c r="AA631" s="123"/>
      <c r="AB631" s="124"/>
      <c r="AC631" s="123"/>
      <c r="AD631" s="123"/>
      <c r="AE631" s="124"/>
      <c r="AF631" s="132"/>
      <c r="AG631" s="132"/>
      <c r="AH631" s="132"/>
      <c r="AI631" s="132"/>
      <c r="AJ631" s="136"/>
      <c r="AK631" s="132"/>
      <c r="AL631" s="132" t="str">
        <f t="shared" si="70"/>
        <v>-</v>
      </c>
      <c r="AM631" s="137"/>
      <c r="AO631" s="137"/>
    </row>
    <row r="632" spans="1:41" s="135" customFormat="1" x14ac:dyDescent="0.2">
      <c r="A632" s="127" t="str">
        <f t="shared" si="71"/>
        <v>2020270 (Highland)</v>
      </c>
      <c r="B632" s="125">
        <v>2020</v>
      </c>
      <c r="C632" s="139" t="s">
        <v>27</v>
      </c>
      <c r="D632" s="134">
        <v>1</v>
      </c>
      <c r="H632" s="135">
        <v>825</v>
      </c>
      <c r="I632" s="135">
        <v>299</v>
      </c>
      <c r="J632" s="135">
        <v>1124</v>
      </c>
      <c r="K632" s="135">
        <v>8</v>
      </c>
      <c r="L632" s="135">
        <v>1</v>
      </c>
      <c r="M632" s="135">
        <v>9</v>
      </c>
      <c r="N632" s="135">
        <v>4019</v>
      </c>
      <c r="O632" s="135">
        <v>1154</v>
      </c>
      <c r="P632" s="135">
        <v>5173</v>
      </c>
      <c r="Q632" s="135">
        <v>2727</v>
      </c>
      <c r="R632" s="135">
        <v>687</v>
      </c>
      <c r="S632" s="135">
        <v>3414</v>
      </c>
      <c r="T632" s="135">
        <v>5603</v>
      </c>
      <c r="U632" s="135">
        <v>2182</v>
      </c>
      <c r="V632" s="135">
        <v>7785</v>
      </c>
      <c r="W632" s="135">
        <v>126</v>
      </c>
      <c r="X632" s="135">
        <v>24</v>
      </c>
      <c r="Y632" s="135">
        <v>150</v>
      </c>
      <c r="Z632" s="123"/>
      <c r="AA632" s="123"/>
      <c r="AB632" s="124"/>
      <c r="AC632" s="123"/>
      <c r="AD632" s="123"/>
      <c r="AE632" s="124"/>
      <c r="AF632" s="132"/>
      <c r="AG632" s="132"/>
      <c r="AH632" s="132"/>
      <c r="AI632" s="132"/>
      <c r="AJ632" s="136"/>
      <c r="AK632" s="132"/>
      <c r="AL632" s="132" t="str">
        <f t="shared" si="70"/>
        <v>CHR operated</v>
      </c>
      <c r="AM632" s="137"/>
      <c r="AO632" s="137"/>
    </row>
    <row r="633" spans="1:41" s="135" customFormat="1" x14ac:dyDescent="0.2">
      <c r="A633" s="127" t="str">
        <f t="shared" si="71"/>
        <v>2020280 (Inverclyde)</v>
      </c>
      <c r="B633" s="125">
        <v>2020</v>
      </c>
      <c r="C633" s="139" t="s">
        <v>28</v>
      </c>
      <c r="D633" s="134">
        <v>0</v>
      </c>
      <c r="H633" s="135">
        <v>0</v>
      </c>
      <c r="I633" s="135">
        <v>0</v>
      </c>
      <c r="J633" s="135">
        <v>0</v>
      </c>
      <c r="K633" s="135">
        <v>0</v>
      </c>
      <c r="L633" s="135">
        <v>0</v>
      </c>
      <c r="M633" s="135">
        <v>0</v>
      </c>
      <c r="N633" s="135">
        <v>0</v>
      </c>
      <c r="O633" s="135">
        <v>0</v>
      </c>
      <c r="P633" s="135">
        <v>0</v>
      </c>
      <c r="Q633" s="135">
        <v>0</v>
      </c>
      <c r="R633" s="135">
        <v>0</v>
      </c>
      <c r="S633" s="135">
        <v>0</v>
      </c>
      <c r="T633" s="135">
        <v>0</v>
      </c>
      <c r="U633" s="135">
        <v>0</v>
      </c>
      <c r="V633" s="135">
        <v>0</v>
      </c>
      <c r="W633" s="135">
        <v>0</v>
      </c>
      <c r="X633" s="135">
        <v>0</v>
      </c>
      <c r="Y633" s="135">
        <v>0</v>
      </c>
      <c r="Z633" s="123"/>
      <c r="AA633" s="123"/>
      <c r="AB633" s="124"/>
      <c r="AC633" s="123"/>
      <c r="AD633" s="123"/>
      <c r="AE633" s="124"/>
      <c r="AF633" s="132"/>
      <c r="AG633" s="132"/>
      <c r="AH633" s="132"/>
      <c r="AI633" s="132"/>
      <c r="AJ633" s="136"/>
      <c r="AK633" s="132"/>
      <c r="AL633" s="132" t="str">
        <f t="shared" si="70"/>
        <v>-</v>
      </c>
      <c r="AM633" s="137"/>
      <c r="AO633" s="137"/>
    </row>
    <row r="634" spans="1:41" s="135" customFormat="1" x14ac:dyDescent="0.2">
      <c r="A634" s="127" t="str">
        <f t="shared" si="71"/>
        <v>2020290 (Midlothian)</v>
      </c>
      <c r="B634" s="125">
        <v>2020</v>
      </c>
      <c r="C634" s="139" t="s">
        <v>29</v>
      </c>
      <c r="D634" s="134">
        <v>1</v>
      </c>
      <c r="H634" s="135">
        <v>95</v>
      </c>
      <c r="I634" s="135">
        <v>35</v>
      </c>
      <c r="J634" s="135">
        <v>130</v>
      </c>
      <c r="K634" s="135">
        <v>54</v>
      </c>
      <c r="L634" s="135">
        <v>0</v>
      </c>
      <c r="M634" s="135">
        <v>54</v>
      </c>
      <c r="N634" s="135">
        <v>841</v>
      </c>
      <c r="O634" s="135">
        <v>0</v>
      </c>
      <c r="P634" s="135">
        <v>841</v>
      </c>
      <c r="Q634" s="135">
        <v>1052</v>
      </c>
      <c r="R634" s="135">
        <v>0</v>
      </c>
      <c r="S634" s="135">
        <v>1052</v>
      </c>
      <c r="T634" s="135">
        <v>3255</v>
      </c>
      <c r="U634" s="135">
        <v>0</v>
      </c>
      <c r="V634" s="135">
        <v>3255</v>
      </c>
      <c r="W634" s="135">
        <v>59</v>
      </c>
      <c r="X634" s="135">
        <v>0</v>
      </c>
      <c r="Y634" s="135">
        <v>59</v>
      </c>
      <c r="Z634" s="123"/>
      <c r="AA634" s="123"/>
      <c r="AB634" s="124"/>
      <c r="AC634" s="123"/>
      <c r="AD634" s="123"/>
      <c r="AE634" s="124"/>
      <c r="AF634" s="132"/>
      <c r="AG634" s="132"/>
      <c r="AH634" s="132"/>
      <c r="AI634" s="132"/>
      <c r="AJ634" s="136"/>
      <c r="AK634" s="132"/>
      <c r="AL634" s="132" t="str">
        <f t="shared" si="70"/>
        <v>CHR operated</v>
      </c>
      <c r="AM634" s="137"/>
      <c r="AO634" s="137"/>
    </row>
    <row r="635" spans="1:41" s="135" customFormat="1" x14ac:dyDescent="0.2">
      <c r="A635" s="127" t="str">
        <f t="shared" si="71"/>
        <v>2020300 (Moray)</v>
      </c>
      <c r="B635" s="125">
        <v>2020</v>
      </c>
      <c r="C635" s="139" t="s">
        <v>30</v>
      </c>
      <c r="D635" s="134">
        <v>1</v>
      </c>
      <c r="H635" s="135">
        <v>399</v>
      </c>
      <c r="I635" s="135">
        <v>99</v>
      </c>
      <c r="J635" s="135">
        <v>498</v>
      </c>
      <c r="K635" s="135">
        <v>82</v>
      </c>
      <c r="L635" s="135">
        <v>9</v>
      </c>
      <c r="M635" s="135">
        <v>91</v>
      </c>
      <c r="N635" s="135">
        <v>1620</v>
      </c>
      <c r="O635" s="135">
        <v>344</v>
      </c>
      <c r="P635" s="135">
        <v>1964</v>
      </c>
      <c r="Q635" s="135">
        <v>628</v>
      </c>
      <c r="R635" s="135">
        <v>95</v>
      </c>
      <c r="S635" s="135">
        <v>723</v>
      </c>
      <c r="T635" s="135">
        <v>3080</v>
      </c>
      <c r="U635" s="135">
        <v>628</v>
      </c>
      <c r="V635" s="135">
        <v>3708</v>
      </c>
      <c r="W635" s="135">
        <v>76</v>
      </c>
      <c r="X635" s="135">
        <v>33</v>
      </c>
      <c r="Y635" s="135">
        <v>109</v>
      </c>
      <c r="Z635" s="123"/>
      <c r="AA635" s="123"/>
      <c r="AB635" s="124"/>
      <c r="AC635" s="123"/>
      <c r="AD635" s="123"/>
      <c r="AE635" s="124"/>
      <c r="AF635" s="132"/>
      <c r="AG635" s="132"/>
      <c r="AH635" s="132"/>
      <c r="AI635" s="132"/>
      <c r="AJ635" s="136"/>
      <c r="AK635" s="132"/>
      <c r="AL635" s="132" t="str">
        <f t="shared" si="70"/>
        <v>CHR operated</v>
      </c>
      <c r="AM635" s="137"/>
      <c r="AO635" s="137"/>
    </row>
    <row r="636" spans="1:41" s="135" customFormat="1" x14ac:dyDescent="0.2">
      <c r="A636" s="127" t="str">
        <f t="shared" si="71"/>
        <v>2020235 (Na h-Eileanan Siar)</v>
      </c>
      <c r="B636" s="125">
        <v>2020</v>
      </c>
      <c r="C636" s="139" t="s">
        <v>348</v>
      </c>
      <c r="D636" s="134">
        <v>0</v>
      </c>
      <c r="H636" s="135">
        <v>0</v>
      </c>
      <c r="I636" s="135">
        <v>0</v>
      </c>
      <c r="J636" s="135">
        <v>0</v>
      </c>
      <c r="K636" s="135">
        <v>0</v>
      </c>
      <c r="L636" s="135">
        <v>0</v>
      </c>
      <c r="M636" s="135">
        <v>0</v>
      </c>
      <c r="N636" s="135">
        <v>0</v>
      </c>
      <c r="O636" s="135">
        <v>0</v>
      </c>
      <c r="P636" s="135">
        <v>0</v>
      </c>
      <c r="Q636" s="135">
        <v>0</v>
      </c>
      <c r="R636" s="135">
        <v>0</v>
      </c>
      <c r="S636" s="135">
        <v>0</v>
      </c>
      <c r="T636" s="135">
        <v>0</v>
      </c>
      <c r="U636" s="135">
        <v>0</v>
      </c>
      <c r="V636" s="135">
        <v>0</v>
      </c>
      <c r="W636" s="135">
        <v>0</v>
      </c>
      <c r="X636" s="135">
        <v>0</v>
      </c>
      <c r="Y636" s="135">
        <v>0</v>
      </c>
      <c r="Z636" s="123"/>
      <c r="AA636" s="123"/>
      <c r="AB636" s="124"/>
      <c r="AC636" s="123"/>
      <c r="AD636" s="123"/>
      <c r="AE636" s="124"/>
      <c r="AF636" s="132"/>
      <c r="AG636" s="132"/>
      <c r="AH636" s="132"/>
      <c r="AI636" s="132"/>
      <c r="AJ636" s="136"/>
      <c r="AK636" s="132"/>
      <c r="AL636" s="132" t="str">
        <f t="shared" si="70"/>
        <v>-</v>
      </c>
      <c r="AM636" s="137"/>
      <c r="AO636" s="137"/>
    </row>
    <row r="637" spans="1:41" s="135" customFormat="1" x14ac:dyDescent="0.2">
      <c r="A637" s="127" t="str">
        <f t="shared" si="71"/>
        <v>2020310 (North Ayrshire)</v>
      </c>
      <c r="B637" s="125">
        <v>2020</v>
      </c>
      <c r="C637" s="139" t="s">
        <v>31</v>
      </c>
      <c r="D637" s="134">
        <v>1</v>
      </c>
      <c r="H637" s="135">
        <v>759</v>
      </c>
      <c r="I637" s="135">
        <v>262</v>
      </c>
      <c r="J637" s="135">
        <v>1021</v>
      </c>
      <c r="K637" s="135">
        <v>0</v>
      </c>
      <c r="L637" s="135">
        <v>0</v>
      </c>
      <c r="M637" s="135">
        <v>7</v>
      </c>
      <c r="N637" s="135">
        <v>0</v>
      </c>
      <c r="O637" s="135">
        <v>0</v>
      </c>
      <c r="P637" s="135">
        <v>4541</v>
      </c>
      <c r="Q637" s="135">
        <v>0</v>
      </c>
      <c r="R637" s="135">
        <v>0</v>
      </c>
      <c r="S637" s="135">
        <v>2921</v>
      </c>
      <c r="T637" s="135">
        <v>5706</v>
      </c>
      <c r="U637" s="135">
        <v>0</v>
      </c>
      <c r="V637" s="135">
        <v>5706</v>
      </c>
      <c r="W637" s="135">
        <v>0</v>
      </c>
      <c r="X637" s="135">
        <v>0</v>
      </c>
      <c r="Y637" s="135">
        <v>93</v>
      </c>
      <c r="Z637" s="123"/>
      <c r="AA637" s="123"/>
      <c r="AB637" s="124"/>
      <c r="AC637" s="123"/>
      <c r="AD637" s="123"/>
      <c r="AE637" s="124"/>
      <c r="AF637" s="132"/>
      <c r="AG637" s="132"/>
      <c r="AH637" s="132"/>
      <c r="AI637" s="132"/>
      <c r="AJ637" s="136"/>
      <c r="AK637" s="132"/>
      <c r="AL637" s="132" t="str">
        <f t="shared" si="70"/>
        <v>CHR operated</v>
      </c>
      <c r="AM637" s="137"/>
      <c r="AO637" s="137"/>
    </row>
    <row r="638" spans="1:41" s="135" customFormat="1" x14ac:dyDescent="0.2">
      <c r="A638" s="127" t="str">
        <f t="shared" si="71"/>
        <v>2020320 (North Lanarkshire)</v>
      </c>
      <c r="B638" s="125">
        <v>2020</v>
      </c>
      <c r="C638" s="139" t="s">
        <v>32</v>
      </c>
      <c r="D638" s="134">
        <v>1</v>
      </c>
      <c r="H638" s="135">
        <v>886</v>
      </c>
      <c r="I638" s="135">
        <v>848</v>
      </c>
      <c r="J638" s="135">
        <v>1734</v>
      </c>
      <c r="K638" s="135">
        <v>0</v>
      </c>
      <c r="L638" s="135">
        <v>0</v>
      </c>
      <c r="M638" s="135">
        <v>0</v>
      </c>
      <c r="N638" s="135">
        <v>5193</v>
      </c>
      <c r="O638" s="135">
        <v>1596</v>
      </c>
      <c r="P638" s="135">
        <v>6789</v>
      </c>
      <c r="Q638" s="135">
        <v>3057</v>
      </c>
      <c r="R638" s="135">
        <v>939</v>
      </c>
      <c r="S638" s="135">
        <v>3996</v>
      </c>
      <c r="T638" s="135">
        <v>7605</v>
      </c>
      <c r="U638" s="135">
        <v>4001</v>
      </c>
      <c r="V638" s="135">
        <v>11606</v>
      </c>
      <c r="W638" s="135">
        <v>423</v>
      </c>
      <c r="X638" s="135">
        <v>342</v>
      </c>
      <c r="Y638" s="135">
        <v>765</v>
      </c>
      <c r="Z638" s="123"/>
      <c r="AA638" s="123"/>
      <c r="AB638" s="124"/>
      <c r="AC638" s="123"/>
      <c r="AD638" s="123"/>
      <c r="AE638" s="124"/>
      <c r="AF638" s="132"/>
      <c r="AG638" s="132"/>
      <c r="AH638" s="132"/>
      <c r="AI638" s="132"/>
      <c r="AJ638" s="136"/>
      <c r="AK638" s="132"/>
      <c r="AL638" s="132" t="str">
        <f t="shared" si="70"/>
        <v>CHR operated</v>
      </c>
      <c r="AM638" s="137"/>
      <c r="AO638" s="137"/>
    </row>
    <row r="639" spans="1:41" s="135" customFormat="1" x14ac:dyDescent="0.2">
      <c r="A639" s="127" t="str">
        <f t="shared" si="71"/>
        <v>2020330 (Orkney)</v>
      </c>
      <c r="B639" s="125">
        <v>2020</v>
      </c>
      <c r="C639" s="139" t="s">
        <v>33</v>
      </c>
      <c r="D639" s="134">
        <v>1</v>
      </c>
      <c r="H639" s="135">
        <v>35</v>
      </c>
      <c r="I639" s="135">
        <v>15</v>
      </c>
      <c r="J639" s="135">
        <v>50</v>
      </c>
      <c r="K639" s="135">
        <v>0</v>
      </c>
      <c r="L639" s="135">
        <v>0</v>
      </c>
      <c r="M639" s="135">
        <v>0</v>
      </c>
      <c r="N639" s="135">
        <v>323</v>
      </c>
      <c r="O639" s="135">
        <v>33</v>
      </c>
      <c r="P639" s="135">
        <v>356</v>
      </c>
      <c r="Q639" s="135">
        <v>315</v>
      </c>
      <c r="R639" s="135">
        <v>39</v>
      </c>
      <c r="S639" s="135">
        <v>354</v>
      </c>
      <c r="T639" s="135">
        <v>619</v>
      </c>
      <c r="U639" s="135">
        <v>79</v>
      </c>
      <c r="V639" s="135">
        <v>698</v>
      </c>
      <c r="W639" s="135">
        <v>16</v>
      </c>
      <c r="X639" s="135">
        <v>0</v>
      </c>
      <c r="Y639" s="135">
        <v>16</v>
      </c>
      <c r="Z639" s="123"/>
      <c r="AA639" s="123"/>
      <c r="AB639" s="124"/>
      <c r="AC639" s="123"/>
      <c r="AD639" s="123"/>
      <c r="AE639" s="124"/>
      <c r="AF639" s="132"/>
      <c r="AG639" s="132"/>
      <c r="AH639" s="132"/>
      <c r="AI639" s="132"/>
      <c r="AJ639" s="136"/>
      <c r="AK639" s="132"/>
      <c r="AL639" s="132" t="str">
        <f t="shared" si="70"/>
        <v>CHR operated</v>
      </c>
      <c r="AM639" s="137"/>
      <c r="AO639" s="137"/>
    </row>
    <row r="640" spans="1:41" s="135" customFormat="1" x14ac:dyDescent="0.2">
      <c r="A640" s="127" t="str">
        <f t="shared" si="71"/>
        <v>2020340 (Perth &amp; Kinross)</v>
      </c>
      <c r="B640" s="125">
        <v>2020</v>
      </c>
      <c r="C640" s="139" t="s">
        <v>34</v>
      </c>
      <c r="D640" s="134">
        <v>1</v>
      </c>
      <c r="H640" s="135">
        <v>572</v>
      </c>
      <c r="I640" s="135">
        <v>182</v>
      </c>
      <c r="J640" s="135">
        <v>754</v>
      </c>
      <c r="K640" s="135">
        <v>451</v>
      </c>
      <c r="L640" s="135">
        <v>0</v>
      </c>
      <c r="M640" s="135">
        <v>451</v>
      </c>
      <c r="N640" s="135">
        <v>2516</v>
      </c>
      <c r="O640" s="135">
        <v>0</v>
      </c>
      <c r="P640" s="135">
        <v>2516</v>
      </c>
      <c r="Q640" s="135">
        <v>1045</v>
      </c>
      <c r="R640" s="135">
        <v>0</v>
      </c>
      <c r="S640" s="135">
        <v>1045</v>
      </c>
      <c r="T640" s="135">
        <v>3132</v>
      </c>
      <c r="U640" s="135">
        <v>0</v>
      </c>
      <c r="V640" s="135">
        <v>3132</v>
      </c>
      <c r="W640" s="135">
        <v>128</v>
      </c>
      <c r="X640" s="135">
        <v>0</v>
      </c>
      <c r="Y640" s="135">
        <v>128</v>
      </c>
      <c r="Z640" s="123"/>
      <c r="AA640" s="123"/>
      <c r="AB640" s="124"/>
      <c r="AC640" s="123"/>
      <c r="AD640" s="123"/>
      <c r="AE640" s="124"/>
      <c r="AF640" s="132"/>
      <c r="AG640" s="132"/>
      <c r="AH640" s="132"/>
      <c r="AI640" s="132"/>
      <c r="AJ640" s="136"/>
      <c r="AK640" s="132"/>
      <c r="AL640" s="132" t="str">
        <f t="shared" si="70"/>
        <v>CHR operated</v>
      </c>
      <c r="AM640" s="137"/>
      <c r="AO640" s="137"/>
    </row>
    <row r="641" spans="1:47" s="135" customFormat="1" x14ac:dyDescent="0.2">
      <c r="A641" s="127" t="str">
        <f t="shared" si="71"/>
        <v>2020350 (Renfrewshire)</v>
      </c>
      <c r="B641" s="125">
        <v>2020</v>
      </c>
      <c r="C641" s="139" t="s">
        <v>35</v>
      </c>
      <c r="D641" s="134">
        <v>0</v>
      </c>
      <c r="H641" s="135">
        <v>523</v>
      </c>
      <c r="I641" s="135">
        <v>265</v>
      </c>
      <c r="J641" s="135">
        <v>788</v>
      </c>
      <c r="K641" s="135">
        <v>0</v>
      </c>
      <c r="L641" s="135">
        <v>190</v>
      </c>
      <c r="M641" s="135">
        <v>190</v>
      </c>
      <c r="N641" s="135">
        <v>1760</v>
      </c>
      <c r="O641" s="135">
        <v>619</v>
      </c>
      <c r="P641" s="135">
        <v>2379</v>
      </c>
      <c r="Q641" s="135">
        <v>2034</v>
      </c>
      <c r="R641" s="135">
        <v>739</v>
      </c>
      <c r="S641" s="135">
        <v>2773</v>
      </c>
      <c r="T641" s="135">
        <v>3695</v>
      </c>
      <c r="U641" s="135">
        <v>1378</v>
      </c>
      <c r="V641" s="135">
        <v>5073</v>
      </c>
      <c r="W641" s="135">
        <v>70</v>
      </c>
      <c r="X641" s="135">
        <v>28</v>
      </c>
      <c r="Y641" s="135">
        <v>98</v>
      </c>
      <c r="Z641" s="123"/>
      <c r="AA641" s="123"/>
      <c r="AB641" s="124"/>
      <c r="AC641" s="123"/>
      <c r="AD641" s="123"/>
      <c r="AE641" s="124"/>
      <c r="AF641" s="132"/>
      <c r="AG641" s="132"/>
      <c r="AH641" s="132"/>
      <c r="AI641" s="132"/>
      <c r="AJ641" s="136"/>
      <c r="AK641" s="132"/>
      <c r="AL641" s="132" t="str">
        <f t="shared" si="70"/>
        <v>-</v>
      </c>
      <c r="AM641" s="137"/>
      <c r="AO641" s="137"/>
    </row>
    <row r="642" spans="1:47" s="135" customFormat="1" x14ac:dyDescent="0.2">
      <c r="A642" s="127" t="str">
        <f t="shared" si="71"/>
        <v>2020355 (Scottish Borders)</v>
      </c>
      <c r="B642" s="125">
        <v>2020</v>
      </c>
      <c r="C642" s="139" t="s">
        <v>36</v>
      </c>
      <c r="D642" s="134">
        <v>0</v>
      </c>
      <c r="H642" s="135">
        <v>0</v>
      </c>
      <c r="I642" s="135">
        <v>0</v>
      </c>
      <c r="J642" s="135">
        <v>0</v>
      </c>
      <c r="K642" s="135">
        <v>0</v>
      </c>
      <c r="L642" s="135">
        <v>0</v>
      </c>
      <c r="M642" s="135">
        <v>0</v>
      </c>
      <c r="N642" s="135">
        <v>0</v>
      </c>
      <c r="O642" s="135">
        <v>0</v>
      </c>
      <c r="P642" s="135">
        <v>0</v>
      </c>
      <c r="Q642" s="135">
        <v>0</v>
      </c>
      <c r="R642" s="135">
        <v>0</v>
      </c>
      <c r="S642" s="135">
        <v>0</v>
      </c>
      <c r="T642" s="135">
        <v>0</v>
      </c>
      <c r="U642" s="135">
        <v>0</v>
      </c>
      <c r="V642" s="135">
        <v>0</v>
      </c>
      <c r="W642" s="135">
        <v>0</v>
      </c>
      <c r="X642" s="135">
        <v>0</v>
      </c>
      <c r="Y642" s="135">
        <v>0</v>
      </c>
      <c r="Z642" s="123"/>
      <c r="AA642" s="123"/>
      <c r="AB642" s="124"/>
      <c r="AC642" s="123"/>
      <c r="AD642" s="123"/>
      <c r="AE642" s="124"/>
      <c r="AF642" s="132"/>
      <c r="AG642" s="132"/>
      <c r="AH642" s="132"/>
      <c r="AI642" s="132"/>
      <c r="AJ642" s="136"/>
      <c r="AK642" s="132"/>
      <c r="AL642" s="132" t="str">
        <f t="shared" si="70"/>
        <v>-</v>
      </c>
      <c r="AM642" s="137"/>
      <c r="AO642" s="137"/>
    </row>
    <row r="643" spans="1:47" s="135" customFormat="1" x14ac:dyDescent="0.2">
      <c r="A643" s="127" t="str">
        <f t="shared" si="71"/>
        <v>2020360 (Shetland)</v>
      </c>
      <c r="B643" s="125">
        <v>2020</v>
      </c>
      <c r="C643" s="139" t="s">
        <v>37</v>
      </c>
      <c r="D643" s="134">
        <v>1</v>
      </c>
      <c r="H643" s="135">
        <v>74</v>
      </c>
      <c r="I643" s="135">
        <v>33</v>
      </c>
      <c r="J643" s="135">
        <v>107</v>
      </c>
      <c r="K643" s="135">
        <v>41</v>
      </c>
      <c r="L643" s="135">
        <v>1</v>
      </c>
      <c r="M643" s="135">
        <v>42</v>
      </c>
      <c r="N643" s="135">
        <v>490</v>
      </c>
      <c r="O643" s="135">
        <v>99</v>
      </c>
      <c r="P643" s="135">
        <v>589</v>
      </c>
      <c r="Q643" s="135">
        <v>353</v>
      </c>
      <c r="R643" s="135">
        <v>72</v>
      </c>
      <c r="S643" s="135">
        <v>425</v>
      </c>
      <c r="T643" s="135">
        <v>487</v>
      </c>
      <c r="U643" s="135">
        <v>93</v>
      </c>
      <c r="V643" s="135">
        <v>580</v>
      </c>
      <c r="W643" s="135">
        <v>93</v>
      </c>
      <c r="X643" s="135">
        <v>21</v>
      </c>
      <c r="Y643" s="135">
        <v>114</v>
      </c>
      <c r="Z643" s="123"/>
      <c r="AA643" s="123"/>
      <c r="AB643" s="124"/>
      <c r="AC643" s="123"/>
      <c r="AD643" s="123"/>
      <c r="AE643" s="124"/>
      <c r="AF643" s="132"/>
      <c r="AG643" s="132"/>
      <c r="AH643" s="132"/>
      <c r="AI643" s="132"/>
      <c r="AJ643" s="136"/>
      <c r="AK643" s="132"/>
      <c r="AL643" s="132" t="str">
        <f t="shared" si="70"/>
        <v>CHR operated</v>
      </c>
      <c r="AM643" s="137"/>
      <c r="AO643" s="137"/>
    </row>
    <row r="644" spans="1:47" s="135" customFormat="1" x14ac:dyDescent="0.2">
      <c r="A644" s="127" t="str">
        <f t="shared" si="71"/>
        <v>2020370 (South Ayrshire)</v>
      </c>
      <c r="B644" s="125">
        <v>2020</v>
      </c>
      <c r="C644" s="139" t="s">
        <v>38</v>
      </c>
      <c r="D644" s="134">
        <v>0</v>
      </c>
      <c r="H644" s="135">
        <v>202</v>
      </c>
      <c r="I644" s="135">
        <v>148</v>
      </c>
      <c r="J644" s="135">
        <v>350</v>
      </c>
      <c r="K644" s="135">
        <v>23</v>
      </c>
      <c r="L644" s="135">
        <v>18</v>
      </c>
      <c r="M644" s="135">
        <v>41</v>
      </c>
      <c r="N644" s="135">
        <v>2199</v>
      </c>
      <c r="O644" s="135">
        <v>423</v>
      </c>
      <c r="P644" s="135">
        <v>2622</v>
      </c>
      <c r="Q644" s="135">
        <v>1662</v>
      </c>
      <c r="R644" s="135">
        <v>290</v>
      </c>
      <c r="S644" s="135">
        <v>1952</v>
      </c>
      <c r="T644" s="135">
        <v>2281</v>
      </c>
      <c r="U644" s="135">
        <v>832</v>
      </c>
      <c r="V644" s="135">
        <v>3113</v>
      </c>
      <c r="W644" s="135">
        <v>262</v>
      </c>
      <c r="X644" s="135">
        <v>45</v>
      </c>
      <c r="Y644" s="135">
        <v>307</v>
      </c>
      <c r="Z644" s="123"/>
      <c r="AA644" s="123"/>
      <c r="AB644" s="124"/>
      <c r="AC644" s="123"/>
      <c r="AD644" s="123"/>
      <c r="AE644" s="124"/>
      <c r="AF644" s="132"/>
      <c r="AG644" s="132"/>
      <c r="AH644" s="132"/>
      <c r="AI644" s="132"/>
      <c r="AJ644" s="136"/>
      <c r="AK644" s="132"/>
      <c r="AL644" s="132" t="str">
        <f t="shared" si="70"/>
        <v>-</v>
      </c>
      <c r="AM644" s="137"/>
      <c r="AO644" s="137"/>
    </row>
    <row r="645" spans="1:47" s="135" customFormat="1" x14ac:dyDescent="0.2">
      <c r="A645" s="127" t="str">
        <f t="shared" si="71"/>
        <v>2020380 (South Lanarkshire)</v>
      </c>
      <c r="B645" s="125">
        <v>2020</v>
      </c>
      <c r="C645" s="139" t="s">
        <v>39</v>
      </c>
      <c r="D645" s="134">
        <v>1</v>
      </c>
      <c r="H645" s="135">
        <v>1570</v>
      </c>
      <c r="I645" s="135">
        <v>436</v>
      </c>
      <c r="J645" s="135">
        <v>2006</v>
      </c>
      <c r="K645" s="135">
        <v>42</v>
      </c>
      <c r="L645" s="135">
        <v>7</v>
      </c>
      <c r="M645" s="135">
        <v>49</v>
      </c>
      <c r="N645" s="135">
        <v>5649</v>
      </c>
      <c r="O645" s="135">
        <v>1406</v>
      </c>
      <c r="P645" s="135">
        <v>7055</v>
      </c>
      <c r="Q645" s="135">
        <v>2465</v>
      </c>
      <c r="R645" s="135">
        <v>476</v>
      </c>
      <c r="S645" s="135">
        <v>2941</v>
      </c>
      <c r="T645" s="135">
        <v>12780</v>
      </c>
      <c r="U645" s="135">
        <v>3381</v>
      </c>
      <c r="V645" s="135">
        <v>16161</v>
      </c>
      <c r="W645" s="135">
        <v>90</v>
      </c>
      <c r="X645" s="135">
        <v>208</v>
      </c>
      <c r="Y645" s="135">
        <v>298</v>
      </c>
      <c r="Z645" s="123"/>
      <c r="AA645" s="123"/>
      <c r="AB645" s="124"/>
      <c r="AC645" s="123"/>
      <c r="AD645" s="123"/>
      <c r="AE645" s="124"/>
      <c r="AF645" s="132"/>
      <c r="AG645" s="132"/>
      <c r="AH645" s="132"/>
      <c r="AI645" s="132"/>
      <c r="AJ645" s="136"/>
      <c r="AK645" s="132"/>
      <c r="AL645" s="132" t="str">
        <f t="shared" si="70"/>
        <v>CHR operated</v>
      </c>
      <c r="AM645" s="137"/>
      <c r="AO645" s="137"/>
    </row>
    <row r="646" spans="1:47" s="135" customFormat="1" x14ac:dyDescent="0.2">
      <c r="A646" s="127" t="str">
        <f t="shared" si="71"/>
        <v>2020390 (Stirling)</v>
      </c>
      <c r="B646" s="125">
        <v>2020</v>
      </c>
      <c r="C646" s="139" t="s">
        <v>40</v>
      </c>
      <c r="D646" s="134">
        <v>0</v>
      </c>
      <c r="H646" s="135">
        <v>150</v>
      </c>
      <c r="I646" s="135">
        <v>31</v>
      </c>
      <c r="J646" s="135">
        <v>181</v>
      </c>
      <c r="K646" s="135">
        <v>7</v>
      </c>
      <c r="L646" s="135">
        <v>3</v>
      </c>
      <c r="M646" s="135">
        <v>10</v>
      </c>
      <c r="N646" s="135">
        <v>712</v>
      </c>
      <c r="O646" s="135">
        <v>161</v>
      </c>
      <c r="P646" s="135">
        <v>873</v>
      </c>
      <c r="Q646" s="135">
        <v>297</v>
      </c>
      <c r="R646" s="135">
        <v>41</v>
      </c>
      <c r="S646" s="135">
        <v>338</v>
      </c>
      <c r="T646" s="135">
        <v>3580</v>
      </c>
      <c r="U646" s="135">
        <v>818</v>
      </c>
      <c r="V646" s="135">
        <v>4398</v>
      </c>
      <c r="W646" s="135">
        <v>421</v>
      </c>
      <c r="X646" s="135">
        <v>90</v>
      </c>
      <c r="Y646" s="135">
        <v>511</v>
      </c>
      <c r="Z646" s="123"/>
      <c r="AA646" s="123"/>
      <c r="AB646" s="124"/>
      <c r="AC646" s="123"/>
      <c r="AD646" s="123"/>
      <c r="AE646" s="124"/>
      <c r="AF646" s="132"/>
      <c r="AG646" s="132"/>
      <c r="AH646" s="132"/>
      <c r="AI646" s="132"/>
      <c r="AJ646" s="136"/>
      <c r="AK646" s="132"/>
      <c r="AL646" s="132" t="str">
        <f t="shared" si="70"/>
        <v>-</v>
      </c>
      <c r="AM646" s="137"/>
      <c r="AO646" s="137"/>
    </row>
    <row r="647" spans="1:47" s="135" customFormat="1" x14ac:dyDescent="0.2">
      <c r="A647" s="127" t="str">
        <f t="shared" si="71"/>
        <v>2020395 (West Dunbartonshire)</v>
      </c>
      <c r="B647" s="125">
        <v>2020</v>
      </c>
      <c r="C647" s="139" t="s">
        <v>41</v>
      </c>
      <c r="D647" s="134">
        <v>0</v>
      </c>
      <c r="H647" s="135">
        <v>292</v>
      </c>
      <c r="I647" s="135">
        <v>131</v>
      </c>
      <c r="J647" s="135">
        <v>423</v>
      </c>
      <c r="K647" s="135">
        <v>27</v>
      </c>
      <c r="L647" s="135">
        <v>2</v>
      </c>
      <c r="M647" s="135">
        <v>29</v>
      </c>
      <c r="N647" s="135">
        <v>1484</v>
      </c>
      <c r="O647" s="135">
        <v>466</v>
      </c>
      <c r="P647" s="135">
        <v>1950</v>
      </c>
      <c r="Q647" s="135">
        <v>270</v>
      </c>
      <c r="R647" s="135">
        <v>78</v>
      </c>
      <c r="S647" s="135">
        <v>348</v>
      </c>
      <c r="T647" s="135">
        <v>3300</v>
      </c>
      <c r="U647" s="135">
        <v>1503</v>
      </c>
      <c r="V647" s="135">
        <v>4803</v>
      </c>
      <c r="W647" s="135">
        <v>38</v>
      </c>
      <c r="X647" s="135">
        <v>38</v>
      </c>
      <c r="Y647" s="135">
        <v>76</v>
      </c>
      <c r="Z647" s="123"/>
      <c r="AA647" s="123"/>
      <c r="AB647" s="124"/>
      <c r="AC647" s="123"/>
      <c r="AD647" s="123"/>
      <c r="AE647" s="124"/>
      <c r="AF647" s="132"/>
      <c r="AG647" s="132"/>
      <c r="AH647" s="132"/>
      <c r="AI647" s="132"/>
      <c r="AJ647" s="136"/>
      <c r="AK647" s="132"/>
      <c r="AL647" s="132" t="str">
        <f t="shared" si="70"/>
        <v>-</v>
      </c>
      <c r="AM647" s="137"/>
      <c r="AO647" s="137"/>
    </row>
    <row r="648" spans="1:47" s="135" customFormat="1" x14ac:dyDescent="0.2">
      <c r="A648" s="127" t="str">
        <f t="shared" si="71"/>
        <v>2020400 (West Lothian)</v>
      </c>
      <c r="B648" s="125">
        <v>2020</v>
      </c>
      <c r="C648" s="139" t="s">
        <v>42</v>
      </c>
      <c r="D648" s="134">
        <v>1</v>
      </c>
      <c r="H648" s="135">
        <v>1042</v>
      </c>
      <c r="I648" s="135">
        <v>342</v>
      </c>
      <c r="J648" s="135">
        <v>1384</v>
      </c>
      <c r="K648" s="135">
        <v>138</v>
      </c>
      <c r="L648" s="135">
        <v>8</v>
      </c>
      <c r="M648" s="135">
        <v>146</v>
      </c>
      <c r="N648" s="135">
        <v>2406</v>
      </c>
      <c r="O648" s="135">
        <v>512</v>
      </c>
      <c r="P648" s="135">
        <v>2918</v>
      </c>
      <c r="Q648" s="135">
        <v>1919</v>
      </c>
      <c r="R648" s="135">
        <v>374</v>
      </c>
      <c r="S648" s="135">
        <v>2293</v>
      </c>
      <c r="T648" s="135">
        <v>6471</v>
      </c>
      <c r="U648" s="135">
        <v>1466</v>
      </c>
      <c r="V648" s="135">
        <v>7937</v>
      </c>
      <c r="W648" s="135">
        <v>85</v>
      </c>
      <c r="X648" s="135">
        <v>10</v>
      </c>
      <c r="Y648" s="135">
        <v>95</v>
      </c>
      <c r="Z648" s="123"/>
      <c r="AA648" s="123"/>
      <c r="AB648" s="124"/>
      <c r="AC648" s="123"/>
      <c r="AD648" s="123"/>
      <c r="AE648" s="124"/>
      <c r="AF648" s="132"/>
      <c r="AG648" s="132"/>
      <c r="AH648" s="132"/>
      <c r="AI648" s="132"/>
      <c r="AJ648" s="136"/>
      <c r="AK648" s="132"/>
      <c r="AL648" s="132" t="str">
        <f t="shared" si="70"/>
        <v>CHR operated</v>
      </c>
      <c r="AM648" s="137"/>
      <c r="AO648" s="137"/>
    </row>
    <row r="649" spans="1:47" x14ac:dyDescent="0.2">
      <c r="A649" s="8">
        <v>1</v>
      </c>
      <c r="B649" s="5">
        <v>2</v>
      </c>
      <c r="C649" s="8">
        <v>3</v>
      </c>
      <c r="D649" s="8">
        <v>4</v>
      </c>
      <c r="E649" s="3">
        <v>5</v>
      </c>
      <c r="F649" s="3">
        <v>6</v>
      </c>
      <c r="G649" s="3">
        <v>7</v>
      </c>
      <c r="H649" s="3">
        <v>8</v>
      </c>
      <c r="I649" s="3">
        <v>9</v>
      </c>
      <c r="J649" s="3">
        <v>10</v>
      </c>
      <c r="K649" s="3">
        <v>11</v>
      </c>
      <c r="L649" s="3">
        <v>12</v>
      </c>
      <c r="M649" s="3">
        <v>13</v>
      </c>
      <c r="N649" s="3">
        <v>14</v>
      </c>
      <c r="O649" s="3">
        <v>15</v>
      </c>
      <c r="P649" s="3">
        <v>16</v>
      </c>
      <c r="Q649" s="3">
        <v>17</v>
      </c>
      <c r="R649" s="3">
        <v>18</v>
      </c>
      <c r="S649" s="3">
        <v>19</v>
      </c>
      <c r="T649" s="3">
        <v>20</v>
      </c>
      <c r="U649" s="3">
        <v>21</v>
      </c>
      <c r="V649" s="3">
        <v>22</v>
      </c>
      <c r="W649" s="3">
        <v>23</v>
      </c>
      <c r="X649" s="3">
        <v>24</v>
      </c>
      <c r="Y649" s="3">
        <v>25</v>
      </c>
      <c r="Z649" s="3">
        <v>26</v>
      </c>
      <c r="AA649" s="121">
        <v>27</v>
      </c>
      <c r="AB649" s="5">
        <v>28</v>
      </c>
      <c r="AC649" s="3">
        <v>29</v>
      </c>
      <c r="AD649" s="3">
        <v>30</v>
      </c>
      <c r="AE649" s="5">
        <v>31</v>
      </c>
      <c r="AF649" s="5">
        <v>32</v>
      </c>
      <c r="AG649" s="5">
        <v>33</v>
      </c>
      <c r="AH649" s="5">
        <v>34</v>
      </c>
      <c r="AI649" s="5">
        <v>35</v>
      </c>
      <c r="AJ649" s="62">
        <v>36</v>
      </c>
      <c r="AK649" s="9">
        <v>37</v>
      </c>
      <c r="AL649" s="9">
        <v>38</v>
      </c>
      <c r="AM649" s="6">
        <v>39</v>
      </c>
      <c r="AN649" s="3">
        <v>40</v>
      </c>
      <c r="AO649" s="6">
        <v>41</v>
      </c>
      <c r="AP649" s="3">
        <v>42</v>
      </c>
      <c r="AQ649" s="3">
        <v>43</v>
      </c>
      <c r="AR649" s="3">
        <v>44</v>
      </c>
      <c r="AS649" s="3">
        <v>45</v>
      </c>
      <c r="AT649" s="3">
        <v>46</v>
      </c>
      <c r="AU649" s="3">
        <v>47</v>
      </c>
    </row>
    <row r="650" spans="1:47" s="129" customFormat="1" x14ac:dyDescent="0.2">
      <c r="A650" s="126" t="str">
        <f>B650&amp;C650</f>
        <v>2021100 (Aberdeen City)</v>
      </c>
      <c r="B650" s="125">
        <v>2021</v>
      </c>
      <c r="C650" s="138" t="s">
        <v>56</v>
      </c>
      <c r="D650" s="134">
        <v>0</v>
      </c>
      <c r="H650" s="129">
        <v>494</v>
      </c>
      <c r="I650" s="129">
        <v>396</v>
      </c>
      <c r="J650" s="129">
        <v>890</v>
      </c>
      <c r="K650" s="129">
        <v>175</v>
      </c>
      <c r="L650" s="129">
        <v>0</v>
      </c>
      <c r="M650" s="129">
        <v>175</v>
      </c>
      <c r="N650" s="129">
        <v>2878</v>
      </c>
      <c r="O650" s="129">
        <v>968</v>
      </c>
      <c r="P650" s="129">
        <v>3846</v>
      </c>
      <c r="Q650" s="129">
        <v>1435</v>
      </c>
      <c r="R650" s="129">
        <v>726</v>
      </c>
      <c r="S650" s="129">
        <v>2161</v>
      </c>
      <c r="T650" s="129">
        <v>4138</v>
      </c>
      <c r="U650" s="129">
        <v>1668</v>
      </c>
      <c r="V650" s="129">
        <v>5806</v>
      </c>
      <c r="W650" s="129">
        <v>485</v>
      </c>
      <c r="X650" s="129">
        <v>291</v>
      </c>
      <c r="Y650" s="129">
        <v>776</v>
      </c>
      <c r="Z650" s="140"/>
      <c r="AA650" s="140"/>
      <c r="AB650" s="141"/>
      <c r="AC650" s="140"/>
      <c r="AD650" s="140"/>
      <c r="AE650" s="141"/>
      <c r="AF650" s="130"/>
      <c r="AG650" s="130"/>
      <c r="AH650" s="130"/>
      <c r="AI650" s="130"/>
      <c r="AJ650" s="131"/>
      <c r="AK650" s="130"/>
      <c r="AL650" s="132" t="str">
        <f t="shared" ref="AL650:AL714" si="72">IF(D650=1,"CHR operated",IF(D650="","RSL only","-"))</f>
        <v>-</v>
      </c>
      <c r="AM650" s="133"/>
      <c r="AO650" s="133"/>
    </row>
    <row r="651" spans="1:47" s="135" customFormat="1" x14ac:dyDescent="0.2">
      <c r="A651" s="127" t="str">
        <f t="shared" ref="A651:A713" si="73">B651&amp;C651</f>
        <v>2021110 (Aberdeenshire)</v>
      </c>
      <c r="B651" s="125">
        <v>2021</v>
      </c>
      <c r="C651" s="139" t="s">
        <v>57</v>
      </c>
      <c r="D651" s="134">
        <v>1</v>
      </c>
      <c r="H651" s="135">
        <v>454</v>
      </c>
      <c r="I651" s="135">
        <v>245</v>
      </c>
      <c r="J651" s="135">
        <v>699</v>
      </c>
      <c r="K651" s="135">
        <v>16</v>
      </c>
      <c r="L651" s="135">
        <v>1</v>
      </c>
      <c r="M651" s="135">
        <v>17</v>
      </c>
      <c r="N651" s="135">
        <v>3160</v>
      </c>
      <c r="O651" s="135">
        <v>788</v>
      </c>
      <c r="P651" s="135">
        <v>3948</v>
      </c>
      <c r="Q651" s="135">
        <v>2053</v>
      </c>
      <c r="R651" s="135">
        <v>443</v>
      </c>
      <c r="S651" s="135">
        <v>2496</v>
      </c>
      <c r="T651" s="135">
        <v>4985</v>
      </c>
      <c r="U651" s="135">
        <v>1353</v>
      </c>
      <c r="V651" s="135">
        <v>6338</v>
      </c>
      <c r="W651" s="135">
        <v>183</v>
      </c>
      <c r="X651" s="135">
        <v>56</v>
      </c>
      <c r="Y651" s="135">
        <v>239</v>
      </c>
      <c r="Z651" s="123"/>
      <c r="AA651" s="123"/>
      <c r="AB651" s="124"/>
      <c r="AC651" s="123"/>
      <c r="AD651" s="123"/>
      <c r="AE651" s="124"/>
      <c r="AF651" s="132"/>
      <c r="AG651" s="132"/>
      <c r="AH651" s="132"/>
      <c r="AI651" s="132"/>
      <c r="AJ651" s="136"/>
      <c r="AK651" s="132"/>
      <c r="AL651" s="132" t="str">
        <f t="shared" si="72"/>
        <v>CHR operated</v>
      </c>
      <c r="AM651" s="137"/>
      <c r="AO651" s="137"/>
    </row>
    <row r="652" spans="1:47" s="135" customFormat="1" x14ac:dyDescent="0.2">
      <c r="A652" s="127" t="str">
        <f t="shared" si="73"/>
        <v>2021120 (Angus)</v>
      </c>
      <c r="B652" s="125">
        <v>2021</v>
      </c>
      <c r="C652" s="139" t="s">
        <v>58</v>
      </c>
      <c r="D652" s="134">
        <v>1</v>
      </c>
      <c r="H652" s="135">
        <v>303</v>
      </c>
      <c r="I652" s="135">
        <v>0</v>
      </c>
      <c r="J652" s="135">
        <v>303</v>
      </c>
      <c r="K652" s="135">
        <v>34</v>
      </c>
      <c r="L652" s="135">
        <v>0</v>
      </c>
      <c r="M652" s="135">
        <v>34</v>
      </c>
      <c r="N652" s="135">
        <v>563</v>
      </c>
      <c r="O652" s="135">
        <v>0</v>
      </c>
      <c r="P652" s="135">
        <v>563</v>
      </c>
      <c r="Q652" s="135">
        <v>203</v>
      </c>
      <c r="R652" s="135">
        <v>0</v>
      </c>
      <c r="S652" s="135">
        <v>203</v>
      </c>
      <c r="T652" s="135">
        <v>4677</v>
      </c>
      <c r="U652" s="135">
        <v>0</v>
      </c>
      <c r="V652" s="135">
        <v>4677</v>
      </c>
      <c r="W652" s="135">
        <v>302</v>
      </c>
      <c r="X652" s="135">
        <v>0</v>
      </c>
      <c r="Y652" s="135">
        <v>302</v>
      </c>
      <c r="Z652" s="123"/>
      <c r="AA652" s="123"/>
      <c r="AB652" s="124"/>
      <c r="AC652" s="123"/>
      <c r="AD652" s="123"/>
      <c r="AE652" s="124"/>
      <c r="AF652" s="132"/>
      <c r="AG652" s="132"/>
      <c r="AH652" s="132"/>
      <c r="AI652" s="132"/>
      <c r="AJ652" s="136"/>
      <c r="AK652" s="132"/>
      <c r="AL652" s="132" t="str">
        <f t="shared" si="72"/>
        <v>CHR operated</v>
      </c>
      <c r="AM652" s="137"/>
      <c r="AO652" s="137"/>
    </row>
    <row r="653" spans="1:47" s="135" customFormat="1" x14ac:dyDescent="0.2">
      <c r="A653" s="127" t="str">
        <f t="shared" si="73"/>
        <v>2021130 (Argyll &amp; Bute)</v>
      </c>
      <c r="B653" s="125">
        <v>2021</v>
      </c>
      <c r="C653" s="139" t="s">
        <v>59</v>
      </c>
      <c r="D653" s="134">
        <v>0</v>
      </c>
      <c r="H653" s="135">
        <v>0</v>
      </c>
      <c r="I653" s="135">
        <v>0</v>
      </c>
      <c r="J653" s="135">
        <v>0</v>
      </c>
      <c r="K653" s="135">
        <v>0</v>
      </c>
      <c r="L653" s="135">
        <v>0</v>
      </c>
      <c r="M653" s="135">
        <v>0</v>
      </c>
      <c r="N653" s="135">
        <v>0</v>
      </c>
      <c r="O653" s="135">
        <v>0</v>
      </c>
      <c r="P653" s="135">
        <v>0</v>
      </c>
      <c r="Q653" s="135">
        <v>0</v>
      </c>
      <c r="R653" s="135">
        <v>0</v>
      </c>
      <c r="S653" s="135">
        <v>0</v>
      </c>
      <c r="T653" s="135">
        <v>0</v>
      </c>
      <c r="U653" s="135">
        <v>0</v>
      </c>
      <c r="V653" s="135">
        <v>0</v>
      </c>
      <c r="W653" s="135">
        <v>0</v>
      </c>
      <c r="X653" s="135">
        <v>0</v>
      </c>
      <c r="Y653" s="135">
        <v>0</v>
      </c>
      <c r="Z653" s="123"/>
      <c r="AA653" s="123"/>
      <c r="AB653" s="124"/>
      <c r="AC653" s="123"/>
      <c r="AD653" s="123"/>
      <c r="AE653" s="124"/>
      <c r="AF653" s="132"/>
      <c r="AG653" s="132"/>
      <c r="AH653" s="132"/>
      <c r="AI653" s="132"/>
      <c r="AJ653" s="136"/>
      <c r="AK653" s="132"/>
      <c r="AL653" s="132" t="str">
        <f t="shared" si="72"/>
        <v>-</v>
      </c>
      <c r="AM653" s="137"/>
      <c r="AO653" s="137"/>
    </row>
    <row r="654" spans="1:47" s="135" customFormat="1" x14ac:dyDescent="0.2">
      <c r="A654" s="127" t="str">
        <f t="shared" si="73"/>
        <v>2021150 (Clackmannanshire)</v>
      </c>
      <c r="B654" s="125">
        <v>2021</v>
      </c>
      <c r="C654" s="139" t="s">
        <v>60</v>
      </c>
      <c r="D654" s="134">
        <v>1</v>
      </c>
      <c r="H654" s="135">
        <v>273</v>
      </c>
      <c r="I654" s="135">
        <v>62</v>
      </c>
      <c r="J654" s="135">
        <v>335</v>
      </c>
      <c r="K654" s="135">
        <v>31</v>
      </c>
      <c r="L654" s="135">
        <v>2</v>
      </c>
      <c r="M654" s="135">
        <v>33</v>
      </c>
      <c r="N654" s="135">
        <v>781</v>
      </c>
      <c r="O654" s="135">
        <v>157</v>
      </c>
      <c r="P654" s="135">
        <v>938</v>
      </c>
      <c r="Q654" s="135">
        <v>687</v>
      </c>
      <c r="R654" s="135">
        <v>160</v>
      </c>
      <c r="S654" s="135">
        <v>847</v>
      </c>
      <c r="T654" s="135">
        <v>892</v>
      </c>
      <c r="U654" s="135">
        <v>328</v>
      </c>
      <c r="V654" s="135">
        <v>1220</v>
      </c>
      <c r="W654" s="135">
        <v>0</v>
      </c>
      <c r="X654" s="135">
        <v>0</v>
      </c>
      <c r="Y654" s="135">
        <v>0</v>
      </c>
      <c r="Z654" s="123"/>
      <c r="AA654" s="123"/>
      <c r="AB654" s="124"/>
      <c r="AC654" s="123"/>
      <c r="AD654" s="123"/>
      <c r="AE654" s="124"/>
      <c r="AF654" s="132"/>
      <c r="AG654" s="132"/>
      <c r="AH654" s="132"/>
      <c r="AI654" s="132"/>
      <c r="AJ654" s="136"/>
      <c r="AK654" s="132"/>
      <c r="AL654" s="132" t="str">
        <f t="shared" si="72"/>
        <v>CHR operated</v>
      </c>
      <c r="AM654" s="137"/>
      <c r="AO654" s="137"/>
    </row>
    <row r="655" spans="1:47" s="135" customFormat="1" x14ac:dyDescent="0.2">
      <c r="A655" s="127" t="str">
        <f t="shared" si="73"/>
        <v>2021170 (Dumfries &amp; Galloway)</v>
      </c>
      <c r="B655" s="125">
        <v>2021</v>
      </c>
      <c r="C655" s="139" t="s">
        <v>61</v>
      </c>
      <c r="D655" s="134">
        <v>0</v>
      </c>
      <c r="H655" s="135">
        <v>0</v>
      </c>
      <c r="I655" s="135">
        <v>0</v>
      </c>
      <c r="J655" s="135">
        <v>0</v>
      </c>
      <c r="K655" s="135">
        <v>0</v>
      </c>
      <c r="L655" s="135">
        <v>0</v>
      </c>
      <c r="M655" s="135">
        <v>0</v>
      </c>
      <c r="N655" s="135">
        <v>0</v>
      </c>
      <c r="O655" s="135">
        <v>0</v>
      </c>
      <c r="P655" s="135">
        <v>0</v>
      </c>
      <c r="Q655" s="135">
        <v>0</v>
      </c>
      <c r="R655" s="135">
        <v>0</v>
      </c>
      <c r="S655" s="135">
        <v>0</v>
      </c>
      <c r="T655" s="135">
        <v>0</v>
      </c>
      <c r="U655" s="135">
        <v>0</v>
      </c>
      <c r="V655" s="135">
        <v>0</v>
      </c>
      <c r="W655" s="135">
        <v>0</v>
      </c>
      <c r="X655" s="135">
        <v>0</v>
      </c>
      <c r="Y655" s="135">
        <v>0</v>
      </c>
      <c r="Z655" s="123"/>
      <c r="AA655" s="123"/>
      <c r="AB655" s="124"/>
      <c r="AC655" s="123"/>
      <c r="AD655" s="123"/>
      <c r="AE655" s="124"/>
      <c r="AF655" s="132"/>
      <c r="AG655" s="132"/>
      <c r="AH655" s="132"/>
      <c r="AI655" s="132"/>
      <c r="AJ655" s="136"/>
      <c r="AK655" s="132"/>
      <c r="AL655" s="132" t="str">
        <f t="shared" si="72"/>
        <v>-</v>
      </c>
      <c r="AM655" s="137"/>
      <c r="AO655" s="137"/>
    </row>
    <row r="656" spans="1:47" s="135" customFormat="1" x14ac:dyDescent="0.2">
      <c r="A656" s="127" t="str">
        <f t="shared" si="73"/>
        <v>2021180 (Dundee City)</v>
      </c>
      <c r="B656" s="125">
        <v>2021</v>
      </c>
      <c r="C656" s="139" t="s">
        <v>62</v>
      </c>
      <c r="D656" s="134">
        <v>1</v>
      </c>
      <c r="H656" s="135">
        <v>456</v>
      </c>
      <c r="I656" s="135">
        <v>102</v>
      </c>
      <c r="J656" s="135">
        <v>558</v>
      </c>
      <c r="K656" s="135">
        <v>0</v>
      </c>
      <c r="L656" s="135">
        <v>0</v>
      </c>
      <c r="M656" s="135">
        <v>82</v>
      </c>
      <c r="N656" s="135">
        <v>1973</v>
      </c>
      <c r="O656" s="135">
        <v>457</v>
      </c>
      <c r="P656" s="135">
        <v>2430</v>
      </c>
      <c r="Q656" s="135">
        <v>1182</v>
      </c>
      <c r="R656" s="135">
        <v>243</v>
      </c>
      <c r="S656" s="135">
        <v>1425</v>
      </c>
      <c r="T656" s="135">
        <v>7231</v>
      </c>
      <c r="U656" s="135">
        <v>0</v>
      </c>
      <c r="V656" s="135">
        <v>7231</v>
      </c>
      <c r="W656" s="135">
        <v>0</v>
      </c>
      <c r="X656" s="135">
        <v>0</v>
      </c>
      <c r="Y656" s="135">
        <v>511</v>
      </c>
      <c r="Z656" s="123"/>
      <c r="AA656" s="123"/>
      <c r="AB656" s="124"/>
      <c r="AC656" s="123"/>
      <c r="AD656" s="123"/>
      <c r="AE656" s="124"/>
      <c r="AF656" s="132"/>
      <c r="AG656" s="132"/>
      <c r="AH656" s="132"/>
      <c r="AI656" s="132"/>
      <c r="AJ656" s="136"/>
      <c r="AK656" s="132"/>
      <c r="AL656" s="132" t="str">
        <f t="shared" si="72"/>
        <v>CHR operated</v>
      </c>
      <c r="AM656" s="137"/>
      <c r="AO656" s="137"/>
    </row>
    <row r="657" spans="1:41" s="135" customFormat="1" x14ac:dyDescent="0.2">
      <c r="A657" s="127" t="str">
        <f t="shared" si="73"/>
        <v>2021190 (East Ayrshire)</v>
      </c>
      <c r="B657" s="125">
        <v>2021</v>
      </c>
      <c r="C657" s="139" t="s">
        <v>63</v>
      </c>
      <c r="D657" s="134">
        <v>1</v>
      </c>
      <c r="H657" s="135">
        <v>911</v>
      </c>
      <c r="I657" s="135">
        <v>251</v>
      </c>
      <c r="J657" s="135">
        <v>1162</v>
      </c>
      <c r="K657" s="135">
        <v>12</v>
      </c>
      <c r="L657" s="135">
        <v>1</v>
      </c>
      <c r="M657" s="135">
        <v>13</v>
      </c>
      <c r="N657" s="135">
        <v>1827</v>
      </c>
      <c r="O657" s="135">
        <v>488</v>
      </c>
      <c r="P657" s="135">
        <v>2315</v>
      </c>
      <c r="Q657" s="135">
        <v>2682</v>
      </c>
      <c r="R657" s="135">
        <v>956</v>
      </c>
      <c r="S657" s="135">
        <v>3638</v>
      </c>
      <c r="T657" s="135">
        <v>2972</v>
      </c>
      <c r="U657" s="135">
        <v>1001</v>
      </c>
      <c r="V657" s="135">
        <v>3973</v>
      </c>
      <c r="W657" s="135">
        <v>259</v>
      </c>
      <c r="X657" s="135">
        <v>51</v>
      </c>
      <c r="Y657" s="135">
        <v>310</v>
      </c>
      <c r="Z657" s="123"/>
      <c r="AA657" s="123"/>
      <c r="AB657" s="124"/>
      <c r="AC657" s="123"/>
      <c r="AD657" s="123"/>
      <c r="AE657" s="124"/>
      <c r="AF657" s="132"/>
      <c r="AG657" s="132"/>
      <c r="AH657" s="132"/>
      <c r="AI657" s="132"/>
      <c r="AJ657" s="136"/>
      <c r="AK657" s="132"/>
      <c r="AL657" s="132" t="str">
        <f t="shared" si="72"/>
        <v>CHR operated</v>
      </c>
      <c r="AM657" s="137"/>
      <c r="AO657" s="137"/>
    </row>
    <row r="658" spans="1:41" s="135" customFormat="1" x14ac:dyDescent="0.2">
      <c r="A658" s="127" t="str">
        <f t="shared" si="73"/>
        <v>2021200 (East Dunbartonshire)</v>
      </c>
      <c r="B658" s="125">
        <v>2021</v>
      </c>
      <c r="C658" s="139" t="s">
        <v>64</v>
      </c>
      <c r="D658" s="134">
        <v>1</v>
      </c>
      <c r="H658" s="135">
        <v>40</v>
      </c>
      <c r="I658" s="135">
        <v>51</v>
      </c>
      <c r="J658" s="135">
        <v>91</v>
      </c>
      <c r="K658" s="135">
        <v>14</v>
      </c>
      <c r="L658" s="135">
        <v>16</v>
      </c>
      <c r="M658" s="135">
        <v>30</v>
      </c>
      <c r="N658" s="135">
        <v>653</v>
      </c>
      <c r="O658" s="135">
        <v>131</v>
      </c>
      <c r="P658" s="135">
        <v>784</v>
      </c>
      <c r="Q658" s="135">
        <v>152</v>
      </c>
      <c r="R658" s="135">
        <v>14</v>
      </c>
      <c r="S658" s="135">
        <v>166</v>
      </c>
      <c r="T658" s="135">
        <v>2199</v>
      </c>
      <c r="U658" s="135">
        <v>473</v>
      </c>
      <c r="V658" s="135">
        <v>2672</v>
      </c>
      <c r="W658" s="135">
        <v>0</v>
      </c>
      <c r="X658" s="135">
        <v>0</v>
      </c>
      <c r="Y658" s="135">
        <v>0</v>
      </c>
      <c r="Z658" s="123"/>
      <c r="AA658" s="123"/>
      <c r="AB658" s="124"/>
      <c r="AC658" s="123"/>
      <c r="AD658" s="123"/>
      <c r="AE658" s="124"/>
      <c r="AF658" s="132"/>
      <c r="AG658" s="132"/>
      <c r="AH658" s="132"/>
      <c r="AI658" s="132"/>
      <c r="AJ658" s="136"/>
      <c r="AK658" s="132"/>
      <c r="AL658" s="132" t="str">
        <f t="shared" si="72"/>
        <v>CHR operated</v>
      </c>
      <c r="AM658" s="137"/>
      <c r="AO658" s="137"/>
    </row>
    <row r="659" spans="1:41" s="135" customFormat="1" x14ac:dyDescent="0.2">
      <c r="A659" s="127" t="str">
        <f t="shared" si="73"/>
        <v>2021210 (East Lothian)</v>
      </c>
      <c r="B659" s="125">
        <v>2021</v>
      </c>
      <c r="C659" s="139" t="s">
        <v>65</v>
      </c>
      <c r="D659" s="134">
        <v>0</v>
      </c>
      <c r="H659" s="135">
        <v>343</v>
      </c>
      <c r="I659" s="135">
        <v>118</v>
      </c>
      <c r="J659" s="135">
        <v>461</v>
      </c>
      <c r="K659" s="135">
        <v>17</v>
      </c>
      <c r="L659" s="135">
        <v>0</v>
      </c>
      <c r="M659" s="135">
        <v>17</v>
      </c>
      <c r="N659" s="135">
        <v>922</v>
      </c>
      <c r="O659" s="135">
        <v>262</v>
      </c>
      <c r="P659" s="135">
        <v>1184</v>
      </c>
      <c r="Q659" s="135">
        <v>182</v>
      </c>
      <c r="R659" s="135">
        <v>37</v>
      </c>
      <c r="S659" s="135">
        <v>219</v>
      </c>
      <c r="T659" s="135">
        <v>2274</v>
      </c>
      <c r="U659" s="135">
        <v>651</v>
      </c>
      <c r="V659" s="135">
        <v>3387</v>
      </c>
      <c r="W659" s="135">
        <v>461</v>
      </c>
      <c r="X659" s="135">
        <v>1</v>
      </c>
      <c r="Y659" s="135">
        <v>462</v>
      </c>
      <c r="Z659" s="123"/>
      <c r="AA659" s="123"/>
      <c r="AB659" s="124"/>
      <c r="AC659" s="123"/>
      <c r="AD659" s="123"/>
      <c r="AE659" s="124"/>
      <c r="AF659" s="132"/>
      <c r="AG659" s="132"/>
      <c r="AH659" s="132"/>
      <c r="AI659" s="132"/>
      <c r="AJ659" s="136"/>
      <c r="AK659" s="132"/>
      <c r="AL659" s="132" t="str">
        <f t="shared" si="72"/>
        <v>-</v>
      </c>
      <c r="AM659" s="137"/>
      <c r="AO659" s="137"/>
    </row>
    <row r="660" spans="1:41" s="135" customFormat="1" x14ac:dyDescent="0.2">
      <c r="A660" s="127" t="str">
        <f t="shared" si="73"/>
        <v>2021220 (East Renfrewshire)</v>
      </c>
      <c r="B660" s="125">
        <v>2021</v>
      </c>
      <c r="C660" s="139" t="s">
        <v>66</v>
      </c>
      <c r="D660" s="134">
        <v>0</v>
      </c>
      <c r="H660" s="135">
        <v>59</v>
      </c>
      <c r="I660" s="135">
        <v>29</v>
      </c>
      <c r="J660" s="135">
        <v>88</v>
      </c>
      <c r="K660" s="135">
        <v>10</v>
      </c>
      <c r="L660" s="135">
        <v>2</v>
      </c>
      <c r="M660" s="135">
        <v>12</v>
      </c>
      <c r="N660" s="135">
        <v>0</v>
      </c>
      <c r="O660" s="135">
        <v>0</v>
      </c>
      <c r="P660" s="135">
        <v>1419</v>
      </c>
      <c r="Q660" s="135">
        <v>0</v>
      </c>
      <c r="R660" s="135">
        <v>0</v>
      </c>
      <c r="S660" s="135">
        <v>484</v>
      </c>
      <c r="T660" s="135">
        <v>3370</v>
      </c>
      <c r="U660" s="135">
        <v>0</v>
      </c>
      <c r="V660" s="135">
        <v>3370</v>
      </c>
      <c r="W660" s="135">
        <v>0</v>
      </c>
      <c r="X660" s="135">
        <v>0</v>
      </c>
      <c r="Y660" s="135">
        <v>40</v>
      </c>
      <c r="Z660" s="123"/>
      <c r="AA660" s="123"/>
      <c r="AB660" s="124"/>
      <c r="AC660" s="123"/>
      <c r="AD660" s="123"/>
      <c r="AE660" s="124"/>
      <c r="AF660" s="132"/>
      <c r="AG660" s="132"/>
      <c r="AH660" s="132"/>
      <c r="AI660" s="132"/>
      <c r="AJ660" s="136"/>
      <c r="AK660" s="132"/>
      <c r="AL660" s="132" t="str">
        <f t="shared" si="72"/>
        <v>-</v>
      </c>
      <c r="AM660" s="137"/>
      <c r="AO660" s="137"/>
    </row>
    <row r="661" spans="1:41" s="135" customFormat="1" x14ac:dyDescent="0.2">
      <c r="A661" s="127" t="str">
        <f t="shared" si="73"/>
        <v>2021230 (City of Edinburgh)</v>
      </c>
      <c r="B661" s="125">
        <v>2021</v>
      </c>
      <c r="C661" s="139" t="s">
        <v>67</v>
      </c>
      <c r="D661" s="134">
        <v>1</v>
      </c>
      <c r="H661" s="135">
        <v>638</v>
      </c>
      <c r="I661" s="135">
        <v>0</v>
      </c>
      <c r="J661" s="135">
        <v>638</v>
      </c>
      <c r="K661" s="135">
        <v>0</v>
      </c>
      <c r="L661" s="135">
        <v>0</v>
      </c>
      <c r="M661" s="135">
        <v>0</v>
      </c>
      <c r="N661" s="135">
        <v>4835</v>
      </c>
      <c r="O661" s="135">
        <v>0</v>
      </c>
      <c r="P661" s="135">
        <v>4835</v>
      </c>
      <c r="Q661" s="135">
        <v>6593</v>
      </c>
      <c r="R661" s="135">
        <v>0</v>
      </c>
      <c r="S661" s="135">
        <v>6593</v>
      </c>
      <c r="T661" s="135">
        <v>20564</v>
      </c>
      <c r="U661" s="135">
        <v>0</v>
      </c>
      <c r="V661" s="135">
        <v>20564</v>
      </c>
      <c r="W661" s="135">
        <v>0</v>
      </c>
      <c r="X661" s="135">
        <v>0</v>
      </c>
      <c r="Y661" s="135">
        <v>0</v>
      </c>
      <c r="Z661" s="123"/>
      <c r="AA661" s="123"/>
      <c r="AB661" s="124"/>
      <c r="AC661" s="123"/>
      <c r="AD661" s="123"/>
      <c r="AE661" s="124"/>
      <c r="AF661" s="132"/>
      <c r="AG661" s="132"/>
      <c r="AH661" s="132"/>
      <c r="AI661" s="132"/>
      <c r="AJ661" s="136"/>
      <c r="AK661" s="132"/>
      <c r="AL661" s="132" t="str">
        <f t="shared" si="72"/>
        <v>CHR operated</v>
      </c>
      <c r="AM661" s="137"/>
      <c r="AO661" s="137"/>
    </row>
    <row r="662" spans="1:41" s="135" customFormat="1" x14ac:dyDescent="0.2">
      <c r="A662" s="127" t="str">
        <f t="shared" si="73"/>
        <v>2021240 (Falkirk)</v>
      </c>
      <c r="B662" s="125">
        <v>2021</v>
      </c>
      <c r="C662" s="139" t="s">
        <v>68</v>
      </c>
      <c r="D662" s="134">
        <v>0</v>
      </c>
      <c r="H662" s="135">
        <v>345</v>
      </c>
      <c r="I662" s="135">
        <v>281</v>
      </c>
      <c r="J662" s="135">
        <v>626</v>
      </c>
      <c r="K662" s="135">
        <v>6</v>
      </c>
      <c r="L662" s="135">
        <v>24</v>
      </c>
      <c r="M662" s="135">
        <v>30</v>
      </c>
      <c r="N662" s="135">
        <v>1795</v>
      </c>
      <c r="O662" s="135">
        <v>861</v>
      </c>
      <c r="P662" s="135">
        <v>2656</v>
      </c>
      <c r="Q662" s="135">
        <v>497</v>
      </c>
      <c r="R662" s="135">
        <v>258</v>
      </c>
      <c r="S662" s="135">
        <v>755</v>
      </c>
      <c r="T662" s="135">
        <v>9760</v>
      </c>
      <c r="U662" s="135">
        <v>3859</v>
      </c>
      <c r="V662" s="135">
        <v>13619</v>
      </c>
      <c r="W662" s="135">
        <v>651</v>
      </c>
      <c r="X662" s="135">
        <v>388</v>
      </c>
      <c r="Y662" s="135">
        <v>1039</v>
      </c>
      <c r="Z662" s="123"/>
      <c r="AA662" s="123"/>
      <c r="AB662" s="124"/>
      <c r="AC662" s="123"/>
      <c r="AD662" s="123"/>
      <c r="AE662" s="124"/>
      <c r="AF662" s="132"/>
      <c r="AG662" s="132"/>
      <c r="AH662" s="132"/>
      <c r="AI662" s="132"/>
      <c r="AJ662" s="136"/>
      <c r="AK662" s="132"/>
      <c r="AL662" s="132" t="str">
        <f t="shared" si="72"/>
        <v>-</v>
      </c>
      <c r="AM662" s="137"/>
      <c r="AO662" s="137"/>
    </row>
    <row r="663" spans="1:41" s="135" customFormat="1" x14ac:dyDescent="0.2">
      <c r="A663" s="127" t="str">
        <f t="shared" si="73"/>
        <v>2021250 (Fife)</v>
      </c>
      <c r="B663" s="125">
        <v>2021</v>
      </c>
      <c r="C663" s="139" t="s">
        <v>69</v>
      </c>
      <c r="D663" s="134">
        <v>1</v>
      </c>
      <c r="H663" s="135">
        <v>1377</v>
      </c>
      <c r="I663" s="135">
        <v>564</v>
      </c>
      <c r="J663" s="135">
        <v>1941</v>
      </c>
      <c r="K663" s="135">
        <v>67</v>
      </c>
      <c r="L663" s="135">
        <v>7</v>
      </c>
      <c r="M663" s="135">
        <v>74</v>
      </c>
      <c r="N663" s="135">
        <v>5060</v>
      </c>
      <c r="O663" s="135">
        <v>1909</v>
      </c>
      <c r="P663" s="135">
        <v>6969</v>
      </c>
      <c r="Q663" s="135">
        <v>1567</v>
      </c>
      <c r="R663" s="135">
        <v>428</v>
      </c>
      <c r="S663" s="135">
        <v>1995</v>
      </c>
      <c r="T663" s="135">
        <v>11211</v>
      </c>
      <c r="U663" s="135">
        <v>5008</v>
      </c>
      <c r="V663" s="135">
        <v>16219</v>
      </c>
      <c r="W663" s="135">
        <v>248</v>
      </c>
      <c r="X663" s="135">
        <v>322</v>
      </c>
      <c r="Y663" s="135">
        <v>570</v>
      </c>
      <c r="Z663" s="123"/>
      <c r="AA663" s="123"/>
      <c r="AB663" s="124"/>
      <c r="AC663" s="123"/>
      <c r="AD663" s="123"/>
      <c r="AE663" s="124"/>
      <c r="AF663" s="132"/>
      <c r="AG663" s="132"/>
      <c r="AH663" s="132"/>
      <c r="AI663" s="132"/>
      <c r="AJ663" s="136"/>
      <c r="AK663" s="132"/>
      <c r="AL663" s="132" t="str">
        <f t="shared" si="72"/>
        <v>CHR operated</v>
      </c>
      <c r="AM663" s="137"/>
      <c r="AO663" s="137"/>
    </row>
    <row r="664" spans="1:41" s="135" customFormat="1" x14ac:dyDescent="0.2">
      <c r="A664" s="127" t="str">
        <f t="shared" si="73"/>
        <v>2021260 (Glasgow City)</v>
      </c>
      <c r="B664" s="125">
        <v>2021</v>
      </c>
      <c r="C664" s="139" t="s">
        <v>70</v>
      </c>
      <c r="D664" s="134">
        <v>0</v>
      </c>
      <c r="H664" s="135">
        <v>0</v>
      </c>
      <c r="I664" s="135">
        <v>0</v>
      </c>
      <c r="J664" s="135">
        <v>0</v>
      </c>
      <c r="K664" s="135">
        <v>0</v>
      </c>
      <c r="L664" s="135">
        <v>0</v>
      </c>
      <c r="M664" s="135">
        <v>0</v>
      </c>
      <c r="N664" s="135">
        <v>0</v>
      </c>
      <c r="O664" s="135">
        <v>0</v>
      </c>
      <c r="P664" s="135">
        <v>0</v>
      </c>
      <c r="Q664" s="135">
        <v>0</v>
      </c>
      <c r="R664" s="135">
        <v>0</v>
      </c>
      <c r="S664" s="135">
        <v>0</v>
      </c>
      <c r="T664" s="135">
        <v>0</v>
      </c>
      <c r="U664" s="135">
        <v>0</v>
      </c>
      <c r="V664" s="135">
        <v>0</v>
      </c>
      <c r="W664" s="135">
        <v>0</v>
      </c>
      <c r="X664" s="135">
        <v>0</v>
      </c>
      <c r="Y664" s="135">
        <v>0</v>
      </c>
      <c r="Z664" s="123"/>
      <c r="AA664" s="123"/>
      <c r="AB664" s="124"/>
      <c r="AC664" s="123"/>
      <c r="AD664" s="123"/>
      <c r="AE664" s="124"/>
      <c r="AF664" s="132"/>
      <c r="AG664" s="132"/>
      <c r="AH664" s="132"/>
      <c r="AI664" s="132"/>
      <c r="AJ664" s="136"/>
      <c r="AK664" s="132"/>
      <c r="AL664" s="132" t="str">
        <f t="shared" si="72"/>
        <v>-</v>
      </c>
      <c r="AM664" s="137"/>
      <c r="AO664" s="137"/>
    </row>
    <row r="665" spans="1:41" s="135" customFormat="1" x14ac:dyDescent="0.2">
      <c r="A665" s="127" t="str">
        <f t="shared" si="73"/>
        <v>2021270 (Highland)</v>
      </c>
      <c r="B665" s="125">
        <v>2021</v>
      </c>
      <c r="C665" s="139" t="s">
        <v>27</v>
      </c>
      <c r="D665" s="134">
        <v>1</v>
      </c>
      <c r="H665" s="135">
        <v>650</v>
      </c>
      <c r="I665" s="135">
        <v>250</v>
      </c>
      <c r="J665" s="135">
        <v>900</v>
      </c>
      <c r="K665" s="135">
        <v>5</v>
      </c>
      <c r="L665" s="135">
        <v>3</v>
      </c>
      <c r="M665" s="135">
        <v>8</v>
      </c>
      <c r="N665" s="135">
        <v>3644</v>
      </c>
      <c r="O665" s="135">
        <v>1049</v>
      </c>
      <c r="P665" s="135">
        <v>4693</v>
      </c>
      <c r="Q665" s="135">
        <v>960</v>
      </c>
      <c r="R665" s="135">
        <v>218</v>
      </c>
      <c r="S665" s="135">
        <v>1178</v>
      </c>
      <c r="T665" s="135">
        <v>7298</v>
      </c>
      <c r="U665" s="135">
        <v>2661</v>
      </c>
      <c r="V665" s="135">
        <v>9959</v>
      </c>
      <c r="W665" s="135">
        <v>155</v>
      </c>
      <c r="X665" s="135">
        <v>21</v>
      </c>
      <c r="Y665" s="135">
        <v>176</v>
      </c>
      <c r="Z665" s="123"/>
      <c r="AA665" s="123"/>
      <c r="AB665" s="124"/>
      <c r="AC665" s="123"/>
      <c r="AD665" s="123"/>
      <c r="AE665" s="124"/>
      <c r="AF665" s="132"/>
      <c r="AG665" s="132"/>
      <c r="AH665" s="132"/>
      <c r="AI665" s="132"/>
      <c r="AJ665" s="136"/>
      <c r="AK665" s="132"/>
      <c r="AL665" s="132" t="str">
        <f t="shared" si="72"/>
        <v>CHR operated</v>
      </c>
      <c r="AM665" s="137"/>
      <c r="AO665" s="137"/>
    </row>
    <row r="666" spans="1:41" s="135" customFormat="1" x14ac:dyDescent="0.2">
      <c r="A666" s="127" t="str">
        <f t="shared" si="73"/>
        <v>2021280 (Inverclyde)</v>
      </c>
      <c r="B666" s="125">
        <v>2021</v>
      </c>
      <c r="C666" s="139" t="s">
        <v>28</v>
      </c>
      <c r="D666" s="134">
        <v>0</v>
      </c>
      <c r="H666" s="135">
        <v>0</v>
      </c>
      <c r="I666" s="135">
        <v>0</v>
      </c>
      <c r="J666" s="135">
        <v>0</v>
      </c>
      <c r="K666" s="135">
        <v>0</v>
      </c>
      <c r="L666" s="135">
        <v>0</v>
      </c>
      <c r="M666" s="135">
        <v>0</v>
      </c>
      <c r="N666" s="135">
        <v>0</v>
      </c>
      <c r="O666" s="135">
        <v>0</v>
      </c>
      <c r="P666" s="135">
        <v>0</v>
      </c>
      <c r="Q666" s="135">
        <v>0</v>
      </c>
      <c r="R666" s="135">
        <v>0</v>
      </c>
      <c r="S666" s="135">
        <v>0</v>
      </c>
      <c r="T666" s="135">
        <v>0</v>
      </c>
      <c r="U666" s="135">
        <v>0</v>
      </c>
      <c r="V666" s="135">
        <v>0</v>
      </c>
      <c r="W666" s="135">
        <v>0</v>
      </c>
      <c r="X666" s="135">
        <v>0</v>
      </c>
      <c r="Y666" s="135">
        <v>0</v>
      </c>
      <c r="Z666" s="123"/>
      <c r="AA666" s="123"/>
      <c r="AB666" s="124"/>
      <c r="AC666" s="123"/>
      <c r="AD666" s="123"/>
      <c r="AE666" s="124"/>
      <c r="AF666" s="132"/>
      <c r="AG666" s="132"/>
      <c r="AH666" s="132"/>
      <c r="AI666" s="132"/>
      <c r="AJ666" s="136"/>
      <c r="AK666" s="132"/>
      <c r="AL666" s="132" t="str">
        <f t="shared" si="72"/>
        <v>-</v>
      </c>
      <c r="AM666" s="137"/>
      <c r="AO666" s="137"/>
    </row>
    <row r="667" spans="1:41" s="135" customFormat="1" x14ac:dyDescent="0.2">
      <c r="A667" s="127" t="str">
        <f t="shared" si="73"/>
        <v>2021290 (Midlothian)</v>
      </c>
      <c r="B667" s="125">
        <v>2021</v>
      </c>
      <c r="C667" s="139" t="s">
        <v>29</v>
      </c>
      <c r="D667" s="134">
        <v>1</v>
      </c>
      <c r="H667" s="135">
        <v>56</v>
      </c>
      <c r="I667" s="135">
        <v>109</v>
      </c>
      <c r="J667" s="135">
        <v>165</v>
      </c>
      <c r="K667" s="135">
        <v>87</v>
      </c>
      <c r="L667" s="135">
        <v>0</v>
      </c>
      <c r="M667" s="135">
        <v>87</v>
      </c>
      <c r="N667" s="135">
        <v>471</v>
      </c>
      <c r="O667" s="135">
        <v>0</v>
      </c>
      <c r="P667" s="135">
        <v>471</v>
      </c>
      <c r="Q667" s="135">
        <v>430</v>
      </c>
      <c r="R667" s="135">
        <v>0</v>
      </c>
      <c r="S667" s="135">
        <v>430</v>
      </c>
      <c r="T667" s="135">
        <v>3229</v>
      </c>
      <c r="U667" s="135">
        <v>0</v>
      </c>
      <c r="V667" s="135">
        <v>3229</v>
      </c>
      <c r="W667" s="135">
        <v>148</v>
      </c>
      <c r="X667" s="135">
        <v>0</v>
      </c>
      <c r="Y667" s="135">
        <v>148</v>
      </c>
      <c r="Z667" s="123"/>
      <c r="AA667" s="123"/>
      <c r="AB667" s="124"/>
      <c r="AC667" s="123"/>
      <c r="AD667" s="123"/>
      <c r="AE667" s="124"/>
      <c r="AF667" s="132"/>
      <c r="AG667" s="132"/>
      <c r="AH667" s="132"/>
      <c r="AI667" s="132"/>
      <c r="AJ667" s="136"/>
      <c r="AK667" s="132"/>
      <c r="AL667" s="132" t="str">
        <f t="shared" si="72"/>
        <v>CHR operated</v>
      </c>
      <c r="AM667" s="137"/>
      <c r="AO667" s="137"/>
    </row>
    <row r="668" spans="1:41" s="135" customFormat="1" x14ac:dyDescent="0.2">
      <c r="A668" s="127" t="str">
        <f t="shared" si="73"/>
        <v>2021300 (Moray)</v>
      </c>
      <c r="B668" s="125">
        <v>2021</v>
      </c>
      <c r="C668" s="139" t="s">
        <v>30</v>
      </c>
      <c r="D668" s="134">
        <v>0</v>
      </c>
      <c r="H668" s="135">
        <v>339</v>
      </c>
      <c r="I668" s="135">
        <v>92</v>
      </c>
      <c r="J668" s="135">
        <v>431</v>
      </c>
      <c r="K668" s="135">
        <v>57</v>
      </c>
      <c r="L668" s="135">
        <v>0</v>
      </c>
      <c r="M668" s="135">
        <v>57</v>
      </c>
      <c r="N668" s="135">
        <v>1345</v>
      </c>
      <c r="O668" s="135">
        <v>223</v>
      </c>
      <c r="P668" s="135">
        <v>1568</v>
      </c>
      <c r="Q668" s="135">
        <v>1608</v>
      </c>
      <c r="R668" s="135">
        <v>226</v>
      </c>
      <c r="S668" s="135">
        <v>1834</v>
      </c>
      <c r="T668" s="135">
        <v>2526</v>
      </c>
      <c r="U668" s="135">
        <v>533</v>
      </c>
      <c r="V668" s="135">
        <v>3059</v>
      </c>
      <c r="W668" s="135">
        <v>43</v>
      </c>
      <c r="X668" s="135">
        <v>33</v>
      </c>
      <c r="Y668" s="135">
        <v>76</v>
      </c>
      <c r="Z668" s="123"/>
      <c r="AA668" s="123"/>
      <c r="AB668" s="124"/>
      <c r="AC668" s="123"/>
      <c r="AD668" s="123"/>
      <c r="AE668" s="124"/>
      <c r="AF668" s="132"/>
      <c r="AG668" s="132"/>
      <c r="AH668" s="132"/>
      <c r="AI668" s="132"/>
      <c r="AJ668" s="136"/>
      <c r="AK668" s="132"/>
      <c r="AL668" s="132" t="str">
        <f t="shared" si="72"/>
        <v>-</v>
      </c>
      <c r="AM668" s="137"/>
      <c r="AO668" s="137"/>
    </row>
    <row r="669" spans="1:41" s="135" customFormat="1" x14ac:dyDescent="0.2">
      <c r="A669" s="127" t="str">
        <f t="shared" si="73"/>
        <v>2021235 (Na h-Eileanan Siar)</v>
      </c>
      <c r="B669" s="125">
        <v>2021</v>
      </c>
      <c r="C669" s="139" t="s">
        <v>348</v>
      </c>
      <c r="D669" s="134">
        <v>0</v>
      </c>
      <c r="H669" s="135">
        <v>0</v>
      </c>
      <c r="I669" s="135">
        <v>0</v>
      </c>
      <c r="J669" s="135">
        <v>0</v>
      </c>
      <c r="K669" s="135">
        <v>0</v>
      </c>
      <c r="L669" s="135">
        <v>0</v>
      </c>
      <c r="M669" s="135">
        <v>0</v>
      </c>
      <c r="N669" s="135">
        <v>0</v>
      </c>
      <c r="O669" s="135">
        <v>0</v>
      </c>
      <c r="P669" s="135">
        <v>0</v>
      </c>
      <c r="Q669" s="135">
        <v>0</v>
      </c>
      <c r="R669" s="135">
        <v>0</v>
      </c>
      <c r="S669" s="135">
        <v>0</v>
      </c>
      <c r="T669" s="135">
        <v>0</v>
      </c>
      <c r="U669" s="135">
        <v>0</v>
      </c>
      <c r="V669" s="135">
        <v>0</v>
      </c>
      <c r="W669" s="135">
        <v>0</v>
      </c>
      <c r="X669" s="135">
        <v>0</v>
      </c>
      <c r="Y669" s="135">
        <v>0</v>
      </c>
      <c r="Z669" s="123"/>
      <c r="AA669" s="123"/>
      <c r="AB669" s="124"/>
      <c r="AC669" s="123"/>
      <c r="AD669" s="123"/>
      <c r="AE669" s="124"/>
      <c r="AF669" s="132"/>
      <c r="AG669" s="132"/>
      <c r="AH669" s="132"/>
      <c r="AI669" s="132"/>
      <c r="AJ669" s="136"/>
      <c r="AK669" s="132"/>
      <c r="AL669" s="132" t="str">
        <f t="shared" si="72"/>
        <v>-</v>
      </c>
      <c r="AM669" s="137"/>
      <c r="AO669" s="137"/>
    </row>
    <row r="670" spans="1:41" s="135" customFormat="1" x14ac:dyDescent="0.2">
      <c r="A670" s="127" t="str">
        <f t="shared" si="73"/>
        <v>2021310 (North Ayrshire)</v>
      </c>
      <c r="B670" s="125">
        <v>2021</v>
      </c>
      <c r="C670" s="139" t="s">
        <v>31</v>
      </c>
      <c r="D670" s="134">
        <v>1</v>
      </c>
      <c r="H670" s="135">
        <v>565</v>
      </c>
      <c r="I670" s="135">
        <v>150</v>
      </c>
      <c r="J670" s="135">
        <v>715</v>
      </c>
      <c r="K670" s="135">
        <v>0</v>
      </c>
      <c r="L670" s="135">
        <v>0</v>
      </c>
      <c r="M670" s="135">
        <v>10</v>
      </c>
      <c r="N670" s="135">
        <v>0</v>
      </c>
      <c r="O670" s="135">
        <v>0</v>
      </c>
      <c r="P670" s="135">
        <v>4293</v>
      </c>
      <c r="Q670" s="135">
        <v>0</v>
      </c>
      <c r="R670" s="135">
        <v>0</v>
      </c>
      <c r="S670" s="135">
        <v>2242</v>
      </c>
      <c r="T670" s="135">
        <v>6831</v>
      </c>
      <c r="U670" s="135">
        <v>0</v>
      </c>
      <c r="V670" s="135">
        <v>6831</v>
      </c>
      <c r="W670" s="135">
        <v>0</v>
      </c>
      <c r="X670" s="135">
        <v>0</v>
      </c>
      <c r="Y670" s="135">
        <v>82</v>
      </c>
      <c r="Z670" s="123"/>
      <c r="AA670" s="123"/>
      <c r="AB670" s="124"/>
      <c r="AC670" s="123"/>
      <c r="AD670" s="123"/>
      <c r="AE670" s="124"/>
      <c r="AF670" s="132"/>
      <c r="AG670" s="132"/>
      <c r="AH670" s="132"/>
      <c r="AI670" s="132"/>
      <c r="AJ670" s="136"/>
      <c r="AK670" s="132"/>
      <c r="AL670" s="132" t="str">
        <f t="shared" si="72"/>
        <v>CHR operated</v>
      </c>
      <c r="AM670" s="137"/>
      <c r="AO670" s="137"/>
    </row>
    <row r="671" spans="1:41" s="135" customFormat="1" x14ac:dyDescent="0.2">
      <c r="A671" s="127" t="str">
        <f t="shared" si="73"/>
        <v>2021320 (North Lanarkshire)</v>
      </c>
      <c r="B671" s="125">
        <v>2021</v>
      </c>
      <c r="C671" s="139" t="s">
        <v>32</v>
      </c>
      <c r="D671" s="134">
        <v>1</v>
      </c>
      <c r="H671" s="135">
        <v>1610</v>
      </c>
      <c r="I671" s="135">
        <v>693</v>
      </c>
      <c r="J671" s="135">
        <v>2303</v>
      </c>
      <c r="K671" s="135">
        <v>28</v>
      </c>
      <c r="L671" s="135">
        <v>15</v>
      </c>
      <c r="M671" s="135">
        <v>43</v>
      </c>
      <c r="N671" s="135">
        <v>4097</v>
      </c>
      <c r="O671" s="135">
        <v>1211</v>
      </c>
      <c r="P671" s="135">
        <v>5308</v>
      </c>
      <c r="Q671" s="135">
        <v>523</v>
      </c>
      <c r="R671" s="135">
        <v>242</v>
      </c>
      <c r="S671" s="135">
        <v>765</v>
      </c>
      <c r="T671" s="135">
        <v>9192</v>
      </c>
      <c r="U671" s="135">
        <v>4174</v>
      </c>
      <c r="V671" s="135">
        <v>13366</v>
      </c>
      <c r="W671" s="135">
        <v>455</v>
      </c>
      <c r="X671" s="135">
        <v>344</v>
      </c>
      <c r="Y671" s="135">
        <v>799</v>
      </c>
      <c r="Z671" s="123"/>
      <c r="AA671" s="123"/>
      <c r="AB671" s="124"/>
      <c r="AC671" s="123"/>
      <c r="AD671" s="123"/>
      <c r="AE671" s="124"/>
      <c r="AF671" s="132"/>
      <c r="AG671" s="132"/>
      <c r="AH671" s="132"/>
      <c r="AI671" s="132"/>
      <c r="AJ671" s="136"/>
      <c r="AK671" s="132"/>
      <c r="AL671" s="132" t="str">
        <f t="shared" si="72"/>
        <v>CHR operated</v>
      </c>
      <c r="AM671" s="137"/>
      <c r="AO671" s="137"/>
    </row>
    <row r="672" spans="1:41" s="135" customFormat="1" x14ac:dyDescent="0.2">
      <c r="A672" s="127" t="str">
        <f t="shared" si="73"/>
        <v>2021330 (Orkney)</v>
      </c>
      <c r="B672" s="125">
        <v>2021</v>
      </c>
      <c r="C672" s="139" t="s">
        <v>33</v>
      </c>
      <c r="D672" s="134">
        <v>1</v>
      </c>
      <c r="H672" s="135">
        <v>34</v>
      </c>
      <c r="I672" s="135">
        <v>11</v>
      </c>
      <c r="J672" s="135">
        <v>45</v>
      </c>
      <c r="K672" s="135">
        <v>0</v>
      </c>
      <c r="L672" s="135">
        <v>0</v>
      </c>
      <c r="M672" s="135">
        <v>0</v>
      </c>
      <c r="N672" s="135">
        <v>420</v>
      </c>
      <c r="O672" s="135">
        <v>27</v>
      </c>
      <c r="P672" s="135">
        <v>447</v>
      </c>
      <c r="Q672" s="135">
        <v>358</v>
      </c>
      <c r="R672" s="135">
        <v>25</v>
      </c>
      <c r="S672" s="135">
        <v>383</v>
      </c>
      <c r="T672" s="135">
        <v>647</v>
      </c>
      <c r="U672" s="135">
        <v>70</v>
      </c>
      <c r="V672" s="135">
        <v>717</v>
      </c>
      <c r="W672" s="135">
        <v>5</v>
      </c>
      <c r="X672" s="135">
        <v>0</v>
      </c>
      <c r="Y672" s="135">
        <v>5</v>
      </c>
      <c r="Z672" s="123"/>
      <c r="AA672" s="123"/>
      <c r="AB672" s="124"/>
      <c r="AC672" s="123"/>
      <c r="AD672" s="123"/>
      <c r="AE672" s="124"/>
      <c r="AF672" s="132"/>
      <c r="AG672" s="132"/>
      <c r="AH672" s="132"/>
      <c r="AI672" s="132"/>
      <c r="AJ672" s="136"/>
      <c r="AK672" s="132"/>
      <c r="AL672" s="132" t="str">
        <f t="shared" si="72"/>
        <v>CHR operated</v>
      </c>
      <c r="AM672" s="137"/>
      <c r="AO672" s="137"/>
    </row>
    <row r="673" spans="1:41" s="135" customFormat="1" x14ac:dyDescent="0.2">
      <c r="A673" s="127" t="str">
        <f t="shared" si="73"/>
        <v>2021340 (Perth &amp; Kinross)</v>
      </c>
      <c r="B673" s="125">
        <v>2021</v>
      </c>
      <c r="C673" s="139" t="s">
        <v>34</v>
      </c>
      <c r="D673" s="134">
        <v>1</v>
      </c>
      <c r="H673" s="135">
        <v>569</v>
      </c>
      <c r="I673" s="135">
        <v>117</v>
      </c>
      <c r="J673" s="135">
        <v>686</v>
      </c>
      <c r="K673" s="135">
        <v>291</v>
      </c>
      <c r="L673" s="135">
        <v>60</v>
      </c>
      <c r="M673" s="135">
        <v>351</v>
      </c>
      <c r="N673" s="135">
        <v>2039</v>
      </c>
      <c r="O673" s="135">
        <v>0</v>
      </c>
      <c r="P673" s="135">
        <v>2039</v>
      </c>
      <c r="Q673" s="135">
        <v>757</v>
      </c>
      <c r="R673" s="135">
        <v>0</v>
      </c>
      <c r="S673" s="135">
        <v>757</v>
      </c>
      <c r="T673" s="135">
        <v>2287</v>
      </c>
      <c r="U673" s="135">
        <v>1110</v>
      </c>
      <c r="V673" s="135">
        <v>3397</v>
      </c>
      <c r="W673" s="135">
        <v>95</v>
      </c>
      <c r="X673" s="135">
        <v>0</v>
      </c>
      <c r="Y673" s="135">
        <v>95</v>
      </c>
      <c r="Z673" s="123"/>
      <c r="AA673" s="123"/>
      <c r="AB673" s="124"/>
      <c r="AC673" s="123"/>
      <c r="AD673" s="123"/>
      <c r="AE673" s="124"/>
      <c r="AF673" s="132"/>
      <c r="AG673" s="132"/>
      <c r="AH673" s="132"/>
      <c r="AI673" s="132"/>
      <c r="AJ673" s="136"/>
      <c r="AK673" s="132"/>
      <c r="AL673" s="132" t="str">
        <f t="shared" si="72"/>
        <v>CHR operated</v>
      </c>
      <c r="AM673" s="137"/>
      <c r="AO673" s="137"/>
    </row>
    <row r="674" spans="1:41" s="135" customFormat="1" x14ac:dyDescent="0.2">
      <c r="A674" s="127" t="str">
        <f t="shared" si="73"/>
        <v>2021350 (Renfrewshire)</v>
      </c>
      <c r="B674" s="125">
        <v>2021</v>
      </c>
      <c r="C674" s="139" t="s">
        <v>35</v>
      </c>
      <c r="D674" s="134">
        <v>0</v>
      </c>
      <c r="H674" s="135">
        <v>200</v>
      </c>
      <c r="I674" s="135">
        <v>154</v>
      </c>
      <c r="J674" s="135">
        <v>354</v>
      </c>
      <c r="K674" s="135">
        <v>0</v>
      </c>
      <c r="L674" s="135">
        <v>185</v>
      </c>
      <c r="M674" s="135">
        <v>185</v>
      </c>
      <c r="N674" s="135">
        <v>1101</v>
      </c>
      <c r="O674" s="135">
        <v>480</v>
      </c>
      <c r="P674" s="135">
        <v>1581</v>
      </c>
      <c r="Q674" s="135">
        <v>726</v>
      </c>
      <c r="R674" s="135">
        <v>337</v>
      </c>
      <c r="S674" s="135">
        <v>1063</v>
      </c>
      <c r="T674" s="135">
        <v>4115</v>
      </c>
      <c r="U674" s="135">
        <v>1532</v>
      </c>
      <c r="V674" s="135">
        <v>5647</v>
      </c>
      <c r="W674" s="135">
        <v>68</v>
      </c>
      <c r="X674" s="135">
        <v>31</v>
      </c>
      <c r="Y674" s="135">
        <v>99</v>
      </c>
      <c r="Z674" s="123"/>
      <c r="AA674" s="123"/>
      <c r="AB674" s="124"/>
      <c r="AC674" s="123"/>
      <c r="AD674" s="123"/>
      <c r="AE674" s="124"/>
      <c r="AF674" s="132"/>
      <c r="AG674" s="132"/>
      <c r="AH674" s="132"/>
      <c r="AI674" s="132"/>
      <c r="AJ674" s="136"/>
      <c r="AK674" s="132"/>
      <c r="AL674" s="132" t="str">
        <f t="shared" si="72"/>
        <v>-</v>
      </c>
      <c r="AM674" s="137"/>
      <c r="AO674" s="137"/>
    </row>
    <row r="675" spans="1:41" s="135" customFormat="1" x14ac:dyDescent="0.2">
      <c r="A675" s="127" t="str">
        <f t="shared" si="73"/>
        <v>2021355 (Scottish Borders)</v>
      </c>
      <c r="B675" s="125">
        <v>2021</v>
      </c>
      <c r="C675" s="139" t="s">
        <v>36</v>
      </c>
      <c r="D675" s="134">
        <v>0</v>
      </c>
      <c r="H675" s="135">
        <v>0</v>
      </c>
      <c r="I675" s="135">
        <v>0</v>
      </c>
      <c r="J675" s="135">
        <v>0</v>
      </c>
      <c r="K675" s="135">
        <v>0</v>
      </c>
      <c r="L675" s="135">
        <v>0</v>
      </c>
      <c r="M675" s="135">
        <v>0</v>
      </c>
      <c r="N675" s="135">
        <v>0</v>
      </c>
      <c r="O675" s="135">
        <v>0</v>
      </c>
      <c r="P675" s="135">
        <v>0</v>
      </c>
      <c r="Q675" s="135">
        <v>0</v>
      </c>
      <c r="R675" s="135">
        <v>0</v>
      </c>
      <c r="S675" s="135">
        <v>0</v>
      </c>
      <c r="T675" s="135">
        <v>0</v>
      </c>
      <c r="U675" s="135">
        <v>0</v>
      </c>
      <c r="V675" s="135">
        <v>0</v>
      </c>
      <c r="W675" s="135">
        <v>0</v>
      </c>
      <c r="X675" s="135">
        <v>0</v>
      </c>
      <c r="Y675" s="135">
        <v>0</v>
      </c>
      <c r="Z675" s="123"/>
      <c r="AA675" s="123"/>
      <c r="AB675" s="124"/>
      <c r="AC675" s="123"/>
      <c r="AD675" s="123"/>
      <c r="AE675" s="124"/>
      <c r="AF675" s="132"/>
      <c r="AG675" s="132"/>
      <c r="AH675" s="132"/>
      <c r="AI675" s="132"/>
      <c r="AJ675" s="136"/>
      <c r="AK675" s="132"/>
      <c r="AL675" s="132" t="str">
        <f t="shared" si="72"/>
        <v>-</v>
      </c>
      <c r="AM675" s="137"/>
      <c r="AO675" s="137"/>
    </row>
    <row r="676" spans="1:41" s="135" customFormat="1" x14ac:dyDescent="0.2">
      <c r="A676" s="127" t="str">
        <f t="shared" si="73"/>
        <v>2021360 (Shetland)</v>
      </c>
      <c r="B676" s="125">
        <v>2021</v>
      </c>
      <c r="C676" s="139" t="s">
        <v>37</v>
      </c>
      <c r="D676" s="134">
        <v>1</v>
      </c>
      <c r="H676" s="135">
        <v>65</v>
      </c>
      <c r="I676" s="135">
        <v>16</v>
      </c>
      <c r="J676" s="135">
        <v>81</v>
      </c>
      <c r="K676" s="135">
        <v>34</v>
      </c>
      <c r="L676" s="135">
        <v>4</v>
      </c>
      <c r="M676" s="135">
        <v>38</v>
      </c>
      <c r="N676" s="135">
        <v>470</v>
      </c>
      <c r="O676" s="135">
        <v>71</v>
      </c>
      <c r="P676" s="135">
        <v>541</v>
      </c>
      <c r="Q676" s="135">
        <v>295</v>
      </c>
      <c r="R676" s="135">
        <v>41</v>
      </c>
      <c r="S676" s="135">
        <v>336</v>
      </c>
      <c r="T676" s="135">
        <v>578</v>
      </c>
      <c r="U676" s="135">
        <v>112</v>
      </c>
      <c r="V676" s="135">
        <v>690</v>
      </c>
      <c r="W676" s="135">
        <v>102</v>
      </c>
      <c r="X676" s="135">
        <v>18</v>
      </c>
      <c r="Y676" s="135">
        <v>120</v>
      </c>
      <c r="Z676" s="123"/>
      <c r="AA676" s="123"/>
      <c r="AB676" s="124"/>
      <c r="AC676" s="123"/>
      <c r="AD676" s="123"/>
      <c r="AE676" s="124"/>
      <c r="AF676" s="132"/>
      <c r="AG676" s="132"/>
      <c r="AH676" s="132"/>
      <c r="AI676" s="132"/>
      <c r="AJ676" s="136"/>
      <c r="AK676" s="132"/>
      <c r="AL676" s="132" t="str">
        <f t="shared" si="72"/>
        <v>CHR operated</v>
      </c>
      <c r="AM676" s="137"/>
      <c r="AO676" s="137"/>
    </row>
    <row r="677" spans="1:41" s="135" customFormat="1" x14ac:dyDescent="0.2">
      <c r="A677" s="127" t="str">
        <f t="shared" si="73"/>
        <v>2021370 (South Ayrshire)</v>
      </c>
      <c r="B677" s="125">
        <v>2021</v>
      </c>
      <c r="C677" s="139" t="s">
        <v>38</v>
      </c>
      <c r="D677" s="134">
        <v>0</v>
      </c>
      <c r="H677" s="135">
        <v>105</v>
      </c>
      <c r="I677" s="135">
        <v>128</v>
      </c>
      <c r="J677" s="135">
        <v>233</v>
      </c>
      <c r="K677" s="135">
        <v>13</v>
      </c>
      <c r="L677" s="135">
        <v>29</v>
      </c>
      <c r="M677" s="135">
        <v>42</v>
      </c>
      <c r="N677" s="135">
        <v>1927</v>
      </c>
      <c r="O677" s="135">
        <v>304</v>
      </c>
      <c r="P677" s="135">
        <v>2231</v>
      </c>
      <c r="Q677" s="135">
        <v>943</v>
      </c>
      <c r="R677" s="135">
        <v>131</v>
      </c>
      <c r="S677" s="135">
        <v>1074</v>
      </c>
      <c r="T677" s="135">
        <v>3387</v>
      </c>
      <c r="U677" s="135">
        <v>917</v>
      </c>
      <c r="V677" s="135">
        <v>4304</v>
      </c>
      <c r="W677" s="135">
        <v>374</v>
      </c>
      <c r="X677" s="135">
        <v>35</v>
      </c>
      <c r="Y677" s="135">
        <v>409</v>
      </c>
      <c r="Z677" s="123"/>
      <c r="AA677" s="123"/>
      <c r="AB677" s="124"/>
      <c r="AC677" s="123"/>
      <c r="AD677" s="123"/>
      <c r="AE677" s="124"/>
      <c r="AF677" s="132"/>
      <c r="AG677" s="132"/>
      <c r="AH677" s="132"/>
      <c r="AI677" s="132"/>
      <c r="AJ677" s="136"/>
      <c r="AK677" s="132"/>
      <c r="AL677" s="132" t="str">
        <f t="shared" si="72"/>
        <v>-</v>
      </c>
      <c r="AM677" s="137"/>
      <c r="AO677" s="137"/>
    </row>
    <row r="678" spans="1:41" s="135" customFormat="1" x14ac:dyDescent="0.2">
      <c r="A678" s="127" t="str">
        <f t="shared" si="73"/>
        <v>2021380 (South Lanarkshire)</v>
      </c>
      <c r="B678" s="125">
        <v>2021</v>
      </c>
      <c r="C678" s="139" t="s">
        <v>39</v>
      </c>
      <c r="D678" s="134">
        <v>1</v>
      </c>
      <c r="H678" s="135">
        <v>1407</v>
      </c>
      <c r="I678" s="135">
        <v>280</v>
      </c>
      <c r="J678" s="135">
        <v>1687</v>
      </c>
      <c r="K678" s="135">
        <v>23</v>
      </c>
      <c r="L678" s="135">
        <v>25</v>
      </c>
      <c r="M678" s="135">
        <v>48</v>
      </c>
      <c r="N678" s="135">
        <v>3162</v>
      </c>
      <c r="O678" s="135">
        <v>790</v>
      </c>
      <c r="P678" s="135">
        <v>3952</v>
      </c>
      <c r="Q678" s="135">
        <v>665</v>
      </c>
      <c r="R678" s="135">
        <v>176</v>
      </c>
      <c r="S678" s="135">
        <v>841</v>
      </c>
      <c r="T678" s="135">
        <v>13875</v>
      </c>
      <c r="U678" s="135">
        <v>3471</v>
      </c>
      <c r="V678" s="135">
        <v>17346</v>
      </c>
      <c r="W678" s="135">
        <v>68</v>
      </c>
      <c r="X678" s="135">
        <v>207</v>
      </c>
      <c r="Y678" s="135">
        <v>275</v>
      </c>
      <c r="Z678" s="123"/>
      <c r="AA678" s="123"/>
      <c r="AB678" s="124"/>
      <c r="AC678" s="123"/>
      <c r="AD678" s="123"/>
      <c r="AE678" s="124"/>
      <c r="AF678" s="132"/>
      <c r="AG678" s="132"/>
      <c r="AH678" s="132"/>
      <c r="AI678" s="132"/>
      <c r="AJ678" s="136"/>
      <c r="AK678" s="132"/>
      <c r="AL678" s="132" t="str">
        <f t="shared" si="72"/>
        <v>CHR operated</v>
      </c>
      <c r="AM678" s="137"/>
      <c r="AO678" s="137"/>
    </row>
    <row r="679" spans="1:41" s="135" customFormat="1" x14ac:dyDescent="0.2">
      <c r="A679" s="127" t="str">
        <f t="shared" si="73"/>
        <v>2021390 (Stirling)</v>
      </c>
      <c r="B679" s="125">
        <v>2021</v>
      </c>
      <c r="C679" s="139" t="s">
        <v>40</v>
      </c>
      <c r="D679" s="134">
        <v>0</v>
      </c>
      <c r="H679" s="135">
        <v>32</v>
      </c>
      <c r="I679" s="135">
        <v>25</v>
      </c>
      <c r="J679" s="135">
        <v>57</v>
      </c>
      <c r="K679" s="135">
        <v>1</v>
      </c>
      <c r="L679" s="135">
        <v>0</v>
      </c>
      <c r="M679" s="135">
        <v>1</v>
      </c>
      <c r="N679" s="135">
        <v>374</v>
      </c>
      <c r="O679" s="135">
        <v>109</v>
      </c>
      <c r="P679" s="135">
        <v>483</v>
      </c>
      <c r="Q679" s="135">
        <v>133</v>
      </c>
      <c r="R679" s="135">
        <v>33</v>
      </c>
      <c r="S679" s="135">
        <v>166</v>
      </c>
      <c r="T679" s="135">
        <v>3788</v>
      </c>
      <c r="U679" s="135">
        <v>869</v>
      </c>
      <c r="V679" s="135">
        <v>4657</v>
      </c>
      <c r="W679" s="135">
        <v>379</v>
      </c>
      <c r="X679" s="135">
        <v>143</v>
      </c>
      <c r="Y679" s="135">
        <v>522</v>
      </c>
      <c r="Z679" s="123"/>
      <c r="AA679" s="123"/>
      <c r="AB679" s="124"/>
      <c r="AC679" s="123"/>
      <c r="AD679" s="123"/>
      <c r="AE679" s="124"/>
      <c r="AF679" s="132"/>
      <c r="AG679" s="132"/>
      <c r="AH679" s="132"/>
      <c r="AI679" s="132"/>
      <c r="AJ679" s="136"/>
      <c r="AK679" s="132"/>
      <c r="AL679" s="132" t="str">
        <f t="shared" si="72"/>
        <v>-</v>
      </c>
      <c r="AM679" s="137"/>
      <c r="AO679" s="137"/>
    </row>
    <row r="680" spans="1:41" s="135" customFormat="1" x14ac:dyDescent="0.2">
      <c r="A680" s="127" t="str">
        <f t="shared" si="73"/>
        <v>2021395 (West Dunbartonshire)</v>
      </c>
      <c r="B680" s="125">
        <v>2021</v>
      </c>
      <c r="C680" s="139" t="s">
        <v>41</v>
      </c>
      <c r="D680" s="134">
        <v>0</v>
      </c>
      <c r="H680" s="135">
        <v>146</v>
      </c>
      <c r="I680" s="135">
        <v>114</v>
      </c>
      <c r="J680" s="135">
        <v>260</v>
      </c>
      <c r="K680" s="135">
        <v>29</v>
      </c>
      <c r="L680" s="135">
        <v>0</v>
      </c>
      <c r="M680" s="135">
        <v>29</v>
      </c>
      <c r="N680" s="135">
        <v>1623</v>
      </c>
      <c r="O680" s="135">
        <v>464</v>
      </c>
      <c r="P680" s="135">
        <v>2087</v>
      </c>
      <c r="Q680" s="135">
        <v>323</v>
      </c>
      <c r="R680" s="135">
        <v>78</v>
      </c>
      <c r="S680" s="135">
        <v>401</v>
      </c>
      <c r="T680" s="135">
        <v>4410</v>
      </c>
      <c r="U680" s="135">
        <v>1740</v>
      </c>
      <c r="V680" s="135">
        <v>6150</v>
      </c>
      <c r="W680" s="135">
        <v>45</v>
      </c>
      <c r="X680" s="135">
        <v>37</v>
      </c>
      <c r="Y680" s="135">
        <v>82</v>
      </c>
      <c r="Z680" s="123"/>
      <c r="AA680" s="123"/>
      <c r="AB680" s="124"/>
      <c r="AC680" s="123"/>
      <c r="AD680" s="123"/>
      <c r="AE680" s="124"/>
      <c r="AF680" s="132"/>
      <c r="AG680" s="132"/>
      <c r="AH680" s="132"/>
      <c r="AI680" s="132"/>
      <c r="AJ680" s="136"/>
      <c r="AK680" s="132"/>
      <c r="AL680" s="132" t="str">
        <f t="shared" si="72"/>
        <v>-</v>
      </c>
      <c r="AM680" s="137"/>
      <c r="AO680" s="137"/>
    </row>
    <row r="681" spans="1:41" s="135" customFormat="1" x14ac:dyDescent="0.2">
      <c r="A681" s="127" t="str">
        <f t="shared" si="73"/>
        <v>2021400 (West Lothian)</v>
      </c>
      <c r="B681" s="125">
        <v>2021</v>
      </c>
      <c r="C681" s="139" t="s">
        <v>42</v>
      </c>
      <c r="D681" s="134">
        <v>1</v>
      </c>
      <c r="H681" s="135">
        <v>525</v>
      </c>
      <c r="I681" s="135">
        <v>83</v>
      </c>
      <c r="J681" s="135">
        <v>608</v>
      </c>
      <c r="K681" s="135">
        <v>107</v>
      </c>
      <c r="L681" s="135">
        <v>8</v>
      </c>
      <c r="M681" s="135">
        <v>115</v>
      </c>
      <c r="N681" s="135">
        <v>2739</v>
      </c>
      <c r="O681" s="135">
        <v>481</v>
      </c>
      <c r="P681" s="135">
        <v>3220</v>
      </c>
      <c r="Q681" s="135">
        <v>520</v>
      </c>
      <c r="R681" s="135">
        <v>73</v>
      </c>
      <c r="S681" s="135">
        <v>593</v>
      </c>
      <c r="T681" s="135">
        <v>8445</v>
      </c>
      <c r="U681" s="135">
        <v>1849</v>
      </c>
      <c r="V681" s="135">
        <v>10294</v>
      </c>
      <c r="W681" s="135">
        <v>204</v>
      </c>
      <c r="X681" s="135">
        <v>62</v>
      </c>
      <c r="Y681" s="135">
        <v>266</v>
      </c>
      <c r="Z681" s="123"/>
      <c r="AA681" s="123"/>
      <c r="AB681" s="124"/>
      <c r="AC681" s="123"/>
      <c r="AD681" s="123"/>
      <c r="AE681" s="124"/>
      <c r="AF681" s="132"/>
      <c r="AG681" s="132"/>
      <c r="AH681" s="132"/>
      <c r="AI681" s="132"/>
      <c r="AJ681" s="136"/>
      <c r="AK681" s="132"/>
      <c r="AL681" s="132" t="str">
        <f t="shared" si="72"/>
        <v>CHR operated</v>
      </c>
      <c r="AM681" s="137"/>
      <c r="AO681" s="137"/>
    </row>
    <row r="682" spans="1:41" x14ac:dyDescent="0.2">
      <c r="A682" s="127" t="str">
        <f t="shared" si="73"/>
        <v>2022100 (Aberdeen City)</v>
      </c>
      <c r="B682" s="125">
        <v>2022</v>
      </c>
      <c r="C682" s="138" t="s">
        <v>56</v>
      </c>
      <c r="D682" s="8">
        <v>0</v>
      </c>
      <c r="H682" s="3">
        <v>571</v>
      </c>
      <c r="I682" s="3">
        <v>567</v>
      </c>
      <c r="J682" s="3">
        <v>1138</v>
      </c>
      <c r="K682" s="3">
        <v>167</v>
      </c>
      <c r="L682" s="3">
        <v>0</v>
      </c>
      <c r="M682" s="3">
        <v>167</v>
      </c>
      <c r="N682" s="3">
        <v>2722</v>
      </c>
      <c r="O682" s="3">
        <v>1051</v>
      </c>
      <c r="P682" s="3">
        <v>3773</v>
      </c>
      <c r="Q682" s="3">
        <v>1396</v>
      </c>
      <c r="R682" s="3">
        <v>650</v>
      </c>
      <c r="S682" s="3">
        <v>2046</v>
      </c>
      <c r="T682" s="3">
        <v>3129</v>
      </c>
      <c r="U682" s="3">
        <v>1621</v>
      </c>
      <c r="V682" s="3">
        <v>4750</v>
      </c>
      <c r="W682" s="3">
        <v>596</v>
      </c>
      <c r="X682" s="3">
        <v>300</v>
      </c>
      <c r="Y682" s="3">
        <v>896</v>
      </c>
      <c r="AL682" s="132" t="str">
        <f t="shared" si="72"/>
        <v>-</v>
      </c>
    </row>
    <row r="683" spans="1:41" x14ac:dyDescent="0.2">
      <c r="A683" s="127" t="str">
        <f t="shared" si="73"/>
        <v>2022110 (Aberdeenshire)</v>
      </c>
      <c r="B683" s="125">
        <v>2022</v>
      </c>
      <c r="C683" s="139" t="s">
        <v>57</v>
      </c>
      <c r="D683" s="8">
        <v>0</v>
      </c>
      <c r="H683" s="3">
        <v>559</v>
      </c>
      <c r="I683" s="3">
        <v>321</v>
      </c>
      <c r="J683" s="3">
        <v>880</v>
      </c>
      <c r="K683" s="3">
        <v>142</v>
      </c>
      <c r="L683" s="3">
        <v>31</v>
      </c>
      <c r="M683" s="3">
        <v>173</v>
      </c>
      <c r="N683" s="3">
        <v>3594</v>
      </c>
      <c r="O683" s="3">
        <v>1071</v>
      </c>
      <c r="P683" s="3">
        <v>4665</v>
      </c>
      <c r="Q683" s="3">
        <v>3819</v>
      </c>
      <c r="R683" s="3">
        <v>872</v>
      </c>
      <c r="S683" s="3">
        <v>4691</v>
      </c>
      <c r="T683" s="3">
        <v>3614</v>
      </c>
      <c r="U683" s="3">
        <v>1266</v>
      </c>
      <c r="V683" s="3">
        <v>4880</v>
      </c>
      <c r="W683" s="3">
        <v>75</v>
      </c>
      <c r="X683" s="3">
        <v>32</v>
      </c>
      <c r="Y683" s="3">
        <v>107</v>
      </c>
      <c r="AL683" s="132" t="str">
        <f t="shared" si="72"/>
        <v>-</v>
      </c>
    </row>
    <row r="684" spans="1:41" x14ac:dyDescent="0.2">
      <c r="A684" s="127" t="str">
        <f t="shared" si="73"/>
        <v>2022120 (Angus)</v>
      </c>
      <c r="B684" s="125">
        <v>2022</v>
      </c>
      <c r="C684" s="139" t="s">
        <v>58</v>
      </c>
      <c r="D684" s="8">
        <v>1</v>
      </c>
      <c r="H684" s="3">
        <v>738</v>
      </c>
      <c r="I684" s="3">
        <v>0</v>
      </c>
      <c r="J684" s="3">
        <v>738</v>
      </c>
      <c r="K684" s="3">
        <v>0</v>
      </c>
      <c r="L684" s="3">
        <v>0</v>
      </c>
      <c r="M684" s="3">
        <v>0</v>
      </c>
      <c r="N684" s="3">
        <v>1508</v>
      </c>
      <c r="O684" s="3">
        <v>0</v>
      </c>
      <c r="P684" s="3">
        <v>1508</v>
      </c>
      <c r="Q684" s="3">
        <v>708</v>
      </c>
      <c r="R684" s="3">
        <v>0</v>
      </c>
      <c r="S684" s="3">
        <v>708</v>
      </c>
      <c r="T684" s="3">
        <v>4555</v>
      </c>
      <c r="U684" s="3">
        <v>0</v>
      </c>
      <c r="V684" s="3">
        <v>4555</v>
      </c>
      <c r="W684" s="3">
        <v>339</v>
      </c>
      <c r="X684" s="3">
        <v>0</v>
      </c>
      <c r="Y684" s="3">
        <v>339</v>
      </c>
      <c r="AL684" s="132" t="str">
        <f t="shared" si="72"/>
        <v>CHR operated</v>
      </c>
    </row>
    <row r="685" spans="1:41" x14ac:dyDescent="0.2">
      <c r="A685" s="127" t="str">
        <f t="shared" si="73"/>
        <v>2022130 (Argyll &amp; Bute)</v>
      </c>
      <c r="B685" s="125">
        <v>2022</v>
      </c>
      <c r="C685" s="139" t="s">
        <v>59</v>
      </c>
      <c r="D685" s="8">
        <v>0</v>
      </c>
      <c r="H685" s="3">
        <v>0</v>
      </c>
      <c r="I685" s="3">
        <v>0</v>
      </c>
      <c r="J685" s="3">
        <v>0</v>
      </c>
      <c r="K685" s="3">
        <v>0</v>
      </c>
      <c r="L685" s="3">
        <v>0</v>
      </c>
      <c r="M685" s="3">
        <v>0</v>
      </c>
      <c r="N685" s="3">
        <v>0</v>
      </c>
      <c r="O685" s="3">
        <v>0</v>
      </c>
      <c r="P685" s="3">
        <v>0</v>
      </c>
      <c r="Q685" s="3">
        <v>0</v>
      </c>
      <c r="R685" s="3">
        <v>0</v>
      </c>
      <c r="S685" s="3">
        <v>0</v>
      </c>
      <c r="T685" s="3">
        <v>0</v>
      </c>
      <c r="U685" s="3">
        <v>0</v>
      </c>
      <c r="V685" s="3">
        <v>0</v>
      </c>
      <c r="W685" s="3">
        <v>0</v>
      </c>
      <c r="X685" s="3">
        <v>0</v>
      </c>
      <c r="Y685" s="3">
        <v>0</v>
      </c>
      <c r="AL685" s="132" t="str">
        <f t="shared" si="72"/>
        <v>-</v>
      </c>
    </row>
    <row r="686" spans="1:41" x14ac:dyDescent="0.2">
      <c r="A686" s="127" t="str">
        <f t="shared" si="73"/>
        <v>2022150 (Clackmannanshire)</v>
      </c>
      <c r="B686" s="125">
        <v>2022</v>
      </c>
      <c r="C686" s="139" t="s">
        <v>60</v>
      </c>
      <c r="D686" s="8">
        <v>1</v>
      </c>
      <c r="H686" s="3">
        <v>302</v>
      </c>
      <c r="I686" s="3">
        <v>51</v>
      </c>
      <c r="J686" s="3">
        <v>353</v>
      </c>
      <c r="K686" s="3">
        <v>37</v>
      </c>
      <c r="L686" s="3">
        <v>7</v>
      </c>
      <c r="M686" s="3">
        <v>44</v>
      </c>
      <c r="N686" s="3">
        <v>1373</v>
      </c>
      <c r="O686" s="3">
        <v>265</v>
      </c>
      <c r="P686" s="3">
        <v>1638</v>
      </c>
      <c r="Q686" s="3">
        <v>235</v>
      </c>
      <c r="R686" s="3">
        <v>65</v>
      </c>
      <c r="S686" s="3">
        <v>300</v>
      </c>
      <c r="T686" s="3">
        <v>1713</v>
      </c>
      <c r="U686" s="3">
        <v>467</v>
      </c>
      <c r="V686" s="3">
        <v>2180</v>
      </c>
      <c r="W686" s="3">
        <v>1</v>
      </c>
      <c r="X686" s="3">
        <v>1</v>
      </c>
      <c r="Y686" s="3">
        <v>2</v>
      </c>
      <c r="AL686" s="132" t="str">
        <f t="shared" si="72"/>
        <v>CHR operated</v>
      </c>
    </row>
    <row r="687" spans="1:41" x14ac:dyDescent="0.2">
      <c r="A687" s="127" t="str">
        <f t="shared" si="73"/>
        <v>2022170 (Dumfries &amp; Galloway)</v>
      </c>
      <c r="B687" s="125">
        <v>2022</v>
      </c>
      <c r="C687" s="139" t="s">
        <v>61</v>
      </c>
      <c r="D687" s="8">
        <v>0</v>
      </c>
      <c r="H687" s="3">
        <v>0</v>
      </c>
      <c r="I687" s="3">
        <v>0</v>
      </c>
      <c r="J687" s="3">
        <v>0</v>
      </c>
      <c r="K687" s="3">
        <v>0</v>
      </c>
      <c r="L687" s="3">
        <v>0</v>
      </c>
      <c r="M687" s="3">
        <v>0</v>
      </c>
      <c r="N687" s="3">
        <v>0</v>
      </c>
      <c r="O687" s="3">
        <v>0</v>
      </c>
      <c r="P687" s="3">
        <v>0</v>
      </c>
      <c r="Q687" s="3">
        <v>0</v>
      </c>
      <c r="R687" s="3">
        <v>0</v>
      </c>
      <c r="S687" s="3">
        <v>0</v>
      </c>
      <c r="T687" s="3">
        <v>0</v>
      </c>
      <c r="U687" s="3">
        <v>0</v>
      </c>
      <c r="V687" s="3">
        <v>0</v>
      </c>
      <c r="W687" s="3">
        <v>0</v>
      </c>
      <c r="X687" s="3">
        <v>0</v>
      </c>
      <c r="Y687" s="3">
        <v>0</v>
      </c>
      <c r="AL687" s="132" t="str">
        <f t="shared" si="72"/>
        <v>-</v>
      </c>
    </row>
    <row r="688" spans="1:41" x14ac:dyDescent="0.2">
      <c r="A688" s="127" t="str">
        <f t="shared" si="73"/>
        <v>2022180 (Dundee City)</v>
      </c>
      <c r="B688" s="125">
        <v>2022</v>
      </c>
      <c r="C688" s="139" t="s">
        <v>62</v>
      </c>
      <c r="D688" s="8">
        <v>1</v>
      </c>
      <c r="H688" s="3">
        <v>0</v>
      </c>
      <c r="I688" s="3">
        <v>0</v>
      </c>
      <c r="J688" s="3">
        <v>0</v>
      </c>
      <c r="K688" s="3">
        <v>0</v>
      </c>
      <c r="L688" s="3">
        <v>0</v>
      </c>
      <c r="M688" s="3">
        <v>0</v>
      </c>
      <c r="N688" s="3">
        <v>2598</v>
      </c>
      <c r="O688" s="3">
        <v>633</v>
      </c>
      <c r="P688" s="3">
        <v>3231</v>
      </c>
      <c r="Q688" s="3">
        <v>1560</v>
      </c>
      <c r="R688" s="3">
        <v>325</v>
      </c>
      <c r="S688" s="3">
        <v>1885</v>
      </c>
      <c r="T688" s="3">
        <v>0</v>
      </c>
      <c r="U688" s="3">
        <v>0</v>
      </c>
      <c r="V688" s="3">
        <v>7060</v>
      </c>
      <c r="W688" s="3">
        <v>0</v>
      </c>
      <c r="X688" s="3">
        <v>0</v>
      </c>
      <c r="Y688" s="3">
        <v>610</v>
      </c>
      <c r="AL688" s="132" t="str">
        <f t="shared" si="72"/>
        <v>CHR operated</v>
      </c>
    </row>
    <row r="689" spans="1:38" x14ac:dyDescent="0.2">
      <c r="A689" s="127" t="str">
        <f t="shared" si="73"/>
        <v>2022190 (East Ayrshire)</v>
      </c>
      <c r="B689" s="125">
        <v>2022</v>
      </c>
      <c r="C689" s="139" t="s">
        <v>63</v>
      </c>
      <c r="D689" s="8">
        <v>1</v>
      </c>
      <c r="H689" s="3">
        <v>985</v>
      </c>
      <c r="I689" s="3">
        <v>228</v>
      </c>
      <c r="J689" s="3">
        <v>1213</v>
      </c>
      <c r="K689" s="3">
        <v>7</v>
      </c>
      <c r="L689" s="3">
        <v>4</v>
      </c>
      <c r="M689" s="3">
        <v>11</v>
      </c>
      <c r="N689" s="3">
        <v>2037</v>
      </c>
      <c r="O689" s="3">
        <v>543</v>
      </c>
      <c r="P689" s="3">
        <v>2580</v>
      </c>
      <c r="Q689" s="3">
        <v>2419</v>
      </c>
      <c r="R689" s="3">
        <v>590</v>
      </c>
      <c r="S689" s="3">
        <v>3009</v>
      </c>
      <c r="T689" s="3">
        <v>2669</v>
      </c>
      <c r="U689" s="3">
        <v>960</v>
      </c>
      <c r="V689" s="3">
        <v>3629</v>
      </c>
      <c r="W689" s="3">
        <v>218</v>
      </c>
      <c r="X689" s="3">
        <v>46</v>
      </c>
      <c r="Y689" s="3">
        <v>264</v>
      </c>
      <c r="AL689" s="132" t="str">
        <f t="shared" si="72"/>
        <v>CHR operated</v>
      </c>
    </row>
    <row r="690" spans="1:38" x14ac:dyDescent="0.2">
      <c r="A690" s="127" t="str">
        <f t="shared" si="73"/>
        <v>2022200 (East Dunbartonshire)</v>
      </c>
      <c r="B690" s="125">
        <v>2022</v>
      </c>
      <c r="C690" s="139" t="s">
        <v>64</v>
      </c>
      <c r="D690" s="8">
        <v>1</v>
      </c>
      <c r="H690" s="3">
        <v>90</v>
      </c>
      <c r="I690" s="3">
        <v>97</v>
      </c>
      <c r="J690" s="3">
        <v>187</v>
      </c>
      <c r="K690" s="3">
        <v>45</v>
      </c>
      <c r="L690" s="3">
        <v>26</v>
      </c>
      <c r="M690" s="3">
        <v>71</v>
      </c>
      <c r="N690" s="3">
        <v>630</v>
      </c>
      <c r="O690" s="3">
        <v>221</v>
      </c>
      <c r="P690" s="3">
        <v>851</v>
      </c>
      <c r="Q690" s="3">
        <v>127</v>
      </c>
      <c r="R690" s="3">
        <v>56</v>
      </c>
      <c r="S690" s="3">
        <v>183</v>
      </c>
      <c r="T690" s="3">
        <v>2312</v>
      </c>
      <c r="U690" s="3">
        <v>526</v>
      </c>
      <c r="V690" s="3">
        <v>2838</v>
      </c>
      <c r="W690" s="3">
        <v>20</v>
      </c>
      <c r="X690" s="3">
        <v>12</v>
      </c>
      <c r="Y690" s="3">
        <v>32</v>
      </c>
      <c r="AL690" s="132" t="str">
        <f t="shared" si="72"/>
        <v>CHR operated</v>
      </c>
    </row>
    <row r="691" spans="1:38" x14ac:dyDescent="0.2">
      <c r="A691" s="127" t="str">
        <f t="shared" si="73"/>
        <v>2022210 (East Lothian)</v>
      </c>
      <c r="B691" s="125">
        <v>2022</v>
      </c>
      <c r="C691" s="139" t="s">
        <v>65</v>
      </c>
      <c r="D691" s="8">
        <v>0</v>
      </c>
      <c r="H691" s="3">
        <v>312</v>
      </c>
      <c r="I691" s="3">
        <v>121</v>
      </c>
      <c r="J691" s="3">
        <v>433</v>
      </c>
      <c r="K691" s="3">
        <v>33</v>
      </c>
      <c r="L691" s="3">
        <v>0</v>
      </c>
      <c r="M691" s="3">
        <v>33</v>
      </c>
      <c r="N691" s="3">
        <v>1068</v>
      </c>
      <c r="O691" s="3">
        <v>350</v>
      </c>
      <c r="P691" s="3">
        <v>1418</v>
      </c>
      <c r="Q691" s="3">
        <v>260</v>
      </c>
      <c r="R691" s="3">
        <v>83</v>
      </c>
      <c r="S691" s="3">
        <v>343</v>
      </c>
      <c r="T691" s="3">
        <v>2979</v>
      </c>
      <c r="U691" s="3">
        <v>730</v>
      </c>
      <c r="V691" s="3">
        <v>3709</v>
      </c>
      <c r="W691" s="3">
        <v>535</v>
      </c>
      <c r="X691" s="3">
        <v>3</v>
      </c>
      <c r="Y691" s="3">
        <v>538</v>
      </c>
      <c r="AL691" s="132" t="str">
        <f t="shared" si="72"/>
        <v>-</v>
      </c>
    </row>
    <row r="692" spans="1:38" x14ac:dyDescent="0.2">
      <c r="A692" s="127" t="str">
        <f t="shared" si="73"/>
        <v>2022220 (East Renfrewshire)</v>
      </c>
      <c r="B692" s="125">
        <v>2022</v>
      </c>
      <c r="C692" s="139" t="s">
        <v>66</v>
      </c>
      <c r="D692" s="8">
        <v>0</v>
      </c>
      <c r="H692" s="3">
        <v>108</v>
      </c>
      <c r="I692" s="3">
        <v>64</v>
      </c>
      <c r="J692" s="3">
        <v>172</v>
      </c>
      <c r="K692" s="3">
        <v>7</v>
      </c>
      <c r="L692" s="3">
        <v>1</v>
      </c>
      <c r="M692" s="3">
        <v>8</v>
      </c>
      <c r="N692" s="3">
        <v>1660</v>
      </c>
      <c r="O692" s="3">
        <v>0</v>
      </c>
      <c r="P692" s="3">
        <v>1660</v>
      </c>
      <c r="Q692" s="3">
        <v>1901</v>
      </c>
      <c r="R692" s="3">
        <v>0</v>
      </c>
      <c r="S692" s="3">
        <v>1901</v>
      </c>
      <c r="T692" s="3">
        <v>4768</v>
      </c>
      <c r="U692" s="3">
        <v>0</v>
      </c>
      <c r="V692" s="3">
        <v>4768</v>
      </c>
      <c r="W692" s="3">
        <v>33</v>
      </c>
      <c r="X692" s="3">
        <v>0</v>
      </c>
      <c r="Y692" s="3">
        <v>33</v>
      </c>
      <c r="AL692" s="132" t="str">
        <f t="shared" si="72"/>
        <v>-</v>
      </c>
    </row>
    <row r="693" spans="1:38" x14ac:dyDescent="0.2">
      <c r="A693" s="127" t="str">
        <f t="shared" si="73"/>
        <v>2022230 (City of Edinburgh)</v>
      </c>
      <c r="B693" s="125">
        <v>2022</v>
      </c>
      <c r="C693" s="139" t="s">
        <v>67</v>
      </c>
      <c r="D693" s="8">
        <v>1</v>
      </c>
      <c r="H693" s="3">
        <v>1085</v>
      </c>
      <c r="I693" s="3">
        <v>0</v>
      </c>
      <c r="J693" s="3">
        <v>1085</v>
      </c>
      <c r="K693" s="3">
        <v>3</v>
      </c>
      <c r="L693" s="3">
        <v>0</v>
      </c>
      <c r="M693" s="3">
        <v>3</v>
      </c>
      <c r="N693" s="3">
        <v>6686</v>
      </c>
      <c r="O693" s="3">
        <v>0</v>
      </c>
      <c r="P693" s="3">
        <v>6686</v>
      </c>
      <c r="Q693" s="3">
        <v>3477</v>
      </c>
      <c r="R693" s="3">
        <v>0</v>
      </c>
      <c r="S693" s="3">
        <v>3477</v>
      </c>
      <c r="T693" s="3">
        <v>21013</v>
      </c>
      <c r="U693" s="3">
        <v>0</v>
      </c>
      <c r="V693" s="3">
        <v>21013</v>
      </c>
      <c r="W693" s="3">
        <v>0</v>
      </c>
      <c r="X693" s="3">
        <v>0</v>
      </c>
      <c r="Y693" s="3">
        <v>0</v>
      </c>
      <c r="AL693" s="132" t="str">
        <f t="shared" si="72"/>
        <v>CHR operated</v>
      </c>
    </row>
    <row r="694" spans="1:38" x14ac:dyDescent="0.2">
      <c r="A694" s="127" t="str">
        <f t="shared" si="73"/>
        <v>2022240 (Falkirk)</v>
      </c>
      <c r="B694" s="125">
        <v>2022</v>
      </c>
      <c r="C694" s="139" t="s">
        <v>68</v>
      </c>
      <c r="D694" s="8">
        <v>0</v>
      </c>
      <c r="H694" s="3">
        <v>349</v>
      </c>
      <c r="I694" s="3">
        <v>238</v>
      </c>
      <c r="J694" s="3">
        <v>587</v>
      </c>
      <c r="K694" s="3">
        <v>23</v>
      </c>
      <c r="L694" s="3">
        <v>16</v>
      </c>
      <c r="M694" s="3">
        <v>39</v>
      </c>
      <c r="N694" s="3">
        <v>1752</v>
      </c>
      <c r="O694" s="3">
        <v>865</v>
      </c>
      <c r="P694" s="3">
        <v>2617</v>
      </c>
      <c r="Q694" s="3">
        <v>5700</v>
      </c>
      <c r="R694" s="3">
        <v>1585</v>
      </c>
      <c r="S694" s="3">
        <v>7285</v>
      </c>
      <c r="T694" s="3">
        <v>5297</v>
      </c>
      <c r="U694" s="3">
        <v>2806</v>
      </c>
      <c r="V694" s="3">
        <v>8103</v>
      </c>
      <c r="W694" s="3">
        <v>630</v>
      </c>
      <c r="X694" s="3">
        <v>411</v>
      </c>
      <c r="Y694" s="3">
        <v>1041</v>
      </c>
      <c r="AL694" s="132" t="str">
        <f t="shared" si="72"/>
        <v>-</v>
      </c>
    </row>
    <row r="695" spans="1:38" x14ac:dyDescent="0.2">
      <c r="A695" s="127" t="str">
        <f t="shared" si="73"/>
        <v>2022250 (Fife)</v>
      </c>
      <c r="B695" s="125">
        <v>2022</v>
      </c>
      <c r="C695" s="139" t="s">
        <v>69</v>
      </c>
      <c r="D695" s="8">
        <v>1</v>
      </c>
      <c r="H695" s="3">
        <v>1456</v>
      </c>
      <c r="I695" s="3">
        <v>586</v>
      </c>
      <c r="J695" s="3">
        <v>2042</v>
      </c>
      <c r="K695" s="3">
        <v>68</v>
      </c>
      <c r="L695" s="3">
        <v>8</v>
      </c>
      <c r="M695" s="3">
        <v>76</v>
      </c>
      <c r="N695" s="3">
        <v>5326</v>
      </c>
      <c r="O695" s="3">
        <v>2020</v>
      </c>
      <c r="P695" s="3">
        <v>7346</v>
      </c>
      <c r="Q695" s="3">
        <v>4786</v>
      </c>
      <c r="R695" s="3">
        <v>1319</v>
      </c>
      <c r="S695" s="3">
        <v>6105</v>
      </c>
      <c r="T695" s="3">
        <v>10165</v>
      </c>
      <c r="U695" s="3">
        <v>4852</v>
      </c>
      <c r="V695" s="3">
        <v>15017</v>
      </c>
      <c r="W695" s="3">
        <v>228</v>
      </c>
      <c r="X695" s="3">
        <v>315</v>
      </c>
      <c r="Y695" s="3">
        <v>543</v>
      </c>
      <c r="AL695" s="132" t="str">
        <f t="shared" si="72"/>
        <v>CHR operated</v>
      </c>
    </row>
    <row r="696" spans="1:38" x14ac:dyDescent="0.2">
      <c r="A696" s="127" t="str">
        <f t="shared" si="73"/>
        <v>2022260 (Glasgow City)</v>
      </c>
      <c r="B696" s="125">
        <v>2022</v>
      </c>
      <c r="C696" s="139" t="s">
        <v>70</v>
      </c>
      <c r="D696" s="8">
        <v>0</v>
      </c>
      <c r="H696" s="3">
        <v>0</v>
      </c>
      <c r="I696" s="3">
        <v>0</v>
      </c>
      <c r="J696" s="3">
        <v>0</v>
      </c>
      <c r="K696" s="3">
        <v>0</v>
      </c>
      <c r="L696" s="3">
        <v>0</v>
      </c>
      <c r="M696" s="3">
        <v>0</v>
      </c>
      <c r="N696" s="3">
        <v>0</v>
      </c>
      <c r="O696" s="3">
        <v>0</v>
      </c>
      <c r="P696" s="3">
        <v>0</v>
      </c>
      <c r="Q696" s="3">
        <v>0</v>
      </c>
      <c r="R696" s="3">
        <v>0</v>
      </c>
      <c r="S696" s="3">
        <v>0</v>
      </c>
      <c r="T696" s="3">
        <v>0</v>
      </c>
      <c r="U696" s="3">
        <v>0</v>
      </c>
      <c r="V696" s="3">
        <v>0</v>
      </c>
      <c r="W696" s="3">
        <v>0</v>
      </c>
      <c r="X696" s="3">
        <v>0</v>
      </c>
      <c r="Y696" s="3">
        <v>0</v>
      </c>
      <c r="AL696" s="132" t="str">
        <f t="shared" si="72"/>
        <v>-</v>
      </c>
    </row>
    <row r="697" spans="1:38" x14ac:dyDescent="0.2">
      <c r="A697" s="127" t="str">
        <f t="shared" si="73"/>
        <v>2022270 (Highland)</v>
      </c>
      <c r="B697" s="125">
        <v>2022</v>
      </c>
      <c r="C697" s="139" t="s">
        <v>27</v>
      </c>
      <c r="D697" s="8">
        <v>1</v>
      </c>
      <c r="H697" s="3">
        <v>885</v>
      </c>
      <c r="I697" s="3">
        <v>365</v>
      </c>
      <c r="J697" s="3">
        <v>1250</v>
      </c>
      <c r="K697" s="3">
        <v>2</v>
      </c>
      <c r="L697" s="3">
        <v>0</v>
      </c>
      <c r="M697" s="3">
        <v>2</v>
      </c>
      <c r="N697" s="3">
        <v>3943</v>
      </c>
      <c r="O697" s="3">
        <v>1187</v>
      </c>
      <c r="P697" s="3">
        <v>5130</v>
      </c>
      <c r="Q697" s="3">
        <v>2451</v>
      </c>
      <c r="R697" s="3">
        <v>491</v>
      </c>
      <c r="S697" s="3">
        <v>2942</v>
      </c>
      <c r="T697" s="3">
        <v>7153</v>
      </c>
      <c r="U697" s="3">
        <v>2647</v>
      </c>
      <c r="V697" s="3">
        <v>9800</v>
      </c>
      <c r="W697" s="3">
        <v>101</v>
      </c>
      <c r="X697" s="3">
        <v>5</v>
      </c>
      <c r="Y697" s="3">
        <v>106</v>
      </c>
      <c r="AL697" s="132" t="str">
        <f t="shared" si="72"/>
        <v>CHR operated</v>
      </c>
    </row>
    <row r="698" spans="1:38" x14ac:dyDescent="0.2">
      <c r="A698" s="127" t="str">
        <f t="shared" si="73"/>
        <v>2022280 (Inverclyde)</v>
      </c>
      <c r="B698" s="125">
        <v>2022</v>
      </c>
      <c r="C698" s="139" t="s">
        <v>28</v>
      </c>
      <c r="D698" s="8">
        <v>0</v>
      </c>
      <c r="H698" s="3">
        <v>0</v>
      </c>
      <c r="I698" s="3">
        <v>0</v>
      </c>
      <c r="J698" s="3">
        <v>0</v>
      </c>
      <c r="K698" s="3">
        <v>0</v>
      </c>
      <c r="L698" s="3">
        <v>0</v>
      </c>
      <c r="M698" s="3">
        <v>0</v>
      </c>
      <c r="N698" s="3">
        <v>0</v>
      </c>
      <c r="O698" s="3">
        <v>0</v>
      </c>
      <c r="P698" s="3">
        <v>0</v>
      </c>
      <c r="Q698" s="3">
        <v>0</v>
      </c>
      <c r="R698" s="3">
        <v>0</v>
      </c>
      <c r="S698" s="3">
        <v>0</v>
      </c>
      <c r="T698" s="3">
        <v>0</v>
      </c>
      <c r="U698" s="3">
        <v>0</v>
      </c>
      <c r="V698" s="3">
        <v>0</v>
      </c>
      <c r="W698" s="3">
        <v>0</v>
      </c>
      <c r="X698" s="3">
        <v>0</v>
      </c>
      <c r="Y698" s="3">
        <v>0</v>
      </c>
      <c r="AL698" s="132" t="str">
        <f t="shared" si="72"/>
        <v>-</v>
      </c>
    </row>
    <row r="699" spans="1:38" x14ac:dyDescent="0.2">
      <c r="A699" s="127" t="str">
        <f t="shared" si="73"/>
        <v>2022290 (Midlothian)</v>
      </c>
      <c r="B699" s="125">
        <v>2022</v>
      </c>
      <c r="C699" s="139" t="s">
        <v>29</v>
      </c>
      <c r="D699" s="8">
        <v>1</v>
      </c>
      <c r="H699" s="3">
        <v>74</v>
      </c>
      <c r="I699" s="3">
        <v>104</v>
      </c>
      <c r="J699" s="3">
        <v>178</v>
      </c>
      <c r="K699" s="3">
        <v>123</v>
      </c>
      <c r="L699" s="3">
        <v>0</v>
      </c>
      <c r="M699" s="3">
        <v>123</v>
      </c>
      <c r="N699" s="3">
        <v>759</v>
      </c>
      <c r="O699" s="3">
        <v>0</v>
      </c>
      <c r="P699" s="3">
        <v>759</v>
      </c>
      <c r="Q699" s="3">
        <v>458</v>
      </c>
      <c r="R699" s="3">
        <v>0</v>
      </c>
      <c r="S699" s="3">
        <v>458</v>
      </c>
      <c r="T699" s="3">
        <v>3706</v>
      </c>
      <c r="U699" s="3">
        <v>0</v>
      </c>
      <c r="V699" s="3">
        <v>3706</v>
      </c>
      <c r="W699" s="3">
        <v>146</v>
      </c>
      <c r="X699" s="3">
        <v>0</v>
      </c>
      <c r="Y699" s="3">
        <v>146</v>
      </c>
      <c r="AL699" s="132" t="str">
        <f t="shared" si="72"/>
        <v>CHR operated</v>
      </c>
    </row>
    <row r="700" spans="1:38" x14ac:dyDescent="0.2">
      <c r="A700" s="127" t="str">
        <f t="shared" si="73"/>
        <v>2022300 (Moray)</v>
      </c>
      <c r="B700" s="125">
        <v>2022</v>
      </c>
      <c r="C700" s="139" t="s">
        <v>30</v>
      </c>
      <c r="D700" s="8">
        <v>0</v>
      </c>
      <c r="H700" s="3">
        <v>150</v>
      </c>
      <c r="I700" s="3">
        <v>88</v>
      </c>
      <c r="J700" s="3">
        <v>238</v>
      </c>
      <c r="K700" s="3">
        <v>34</v>
      </c>
      <c r="L700" s="3">
        <v>33</v>
      </c>
      <c r="M700" s="3">
        <v>67</v>
      </c>
      <c r="N700" s="3">
        <v>1324</v>
      </c>
      <c r="O700" s="3">
        <v>336</v>
      </c>
      <c r="P700" s="3">
        <v>1660</v>
      </c>
      <c r="Q700" s="3">
        <v>478</v>
      </c>
      <c r="R700" s="3">
        <v>97</v>
      </c>
      <c r="S700" s="3">
        <v>575</v>
      </c>
      <c r="T700" s="3">
        <v>2753</v>
      </c>
      <c r="U700" s="3">
        <v>621</v>
      </c>
      <c r="V700" s="3">
        <v>3374</v>
      </c>
      <c r="W700" s="3">
        <v>47</v>
      </c>
      <c r="X700" s="3">
        <v>36</v>
      </c>
      <c r="Y700" s="3">
        <v>83</v>
      </c>
      <c r="AL700" s="132" t="str">
        <f t="shared" si="72"/>
        <v>-</v>
      </c>
    </row>
    <row r="701" spans="1:38" x14ac:dyDescent="0.2">
      <c r="A701" s="127" t="str">
        <f t="shared" si="73"/>
        <v>2022235 (Na h-Eileanan Siar)</v>
      </c>
      <c r="B701" s="125">
        <v>2022</v>
      </c>
      <c r="C701" s="139" t="s">
        <v>348</v>
      </c>
      <c r="D701" s="8">
        <v>0</v>
      </c>
      <c r="H701" s="3">
        <v>0</v>
      </c>
      <c r="I701" s="3">
        <v>0</v>
      </c>
      <c r="J701" s="3">
        <v>0</v>
      </c>
      <c r="K701" s="3">
        <v>0</v>
      </c>
      <c r="L701" s="3">
        <v>0</v>
      </c>
      <c r="M701" s="3">
        <v>0</v>
      </c>
      <c r="N701" s="3">
        <v>0</v>
      </c>
      <c r="O701" s="3">
        <v>0</v>
      </c>
      <c r="P701" s="3">
        <v>0</v>
      </c>
      <c r="Q701" s="3">
        <v>0</v>
      </c>
      <c r="R701" s="3">
        <v>0</v>
      </c>
      <c r="S701" s="3">
        <v>0</v>
      </c>
      <c r="T701" s="3">
        <v>0</v>
      </c>
      <c r="U701" s="3">
        <v>0</v>
      </c>
      <c r="V701" s="3">
        <v>0</v>
      </c>
      <c r="W701" s="3">
        <v>0</v>
      </c>
      <c r="X701" s="3">
        <v>0</v>
      </c>
      <c r="Y701" s="3">
        <v>0</v>
      </c>
      <c r="AL701" s="132" t="str">
        <f t="shared" si="72"/>
        <v>-</v>
      </c>
    </row>
    <row r="702" spans="1:38" x14ac:dyDescent="0.2">
      <c r="A702" s="127" t="str">
        <f t="shared" si="73"/>
        <v>2022310 (North Ayrshire)</v>
      </c>
      <c r="B702" s="125">
        <v>2022</v>
      </c>
      <c r="C702" s="139" t="s">
        <v>31</v>
      </c>
      <c r="D702" s="8">
        <v>1</v>
      </c>
      <c r="H702" s="3">
        <v>0</v>
      </c>
      <c r="I702" s="3">
        <v>0</v>
      </c>
      <c r="J702" s="3">
        <v>1103</v>
      </c>
      <c r="K702" s="3">
        <v>0</v>
      </c>
      <c r="L702" s="3">
        <v>0</v>
      </c>
      <c r="M702" s="3">
        <v>4</v>
      </c>
      <c r="N702" s="3">
        <v>0</v>
      </c>
      <c r="O702" s="3">
        <v>0</v>
      </c>
      <c r="P702" s="3">
        <v>5122</v>
      </c>
      <c r="Q702" s="3">
        <v>0</v>
      </c>
      <c r="R702" s="3">
        <v>0</v>
      </c>
      <c r="S702" s="3">
        <v>3602</v>
      </c>
      <c r="T702" s="3">
        <v>0</v>
      </c>
      <c r="U702" s="3">
        <v>0</v>
      </c>
      <c r="V702" s="3">
        <v>6684</v>
      </c>
      <c r="W702" s="3">
        <v>0</v>
      </c>
      <c r="X702" s="3">
        <v>0</v>
      </c>
      <c r="Y702" s="3">
        <v>79</v>
      </c>
      <c r="AL702" s="132" t="str">
        <f t="shared" si="72"/>
        <v>CHR operated</v>
      </c>
    </row>
    <row r="703" spans="1:38" x14ac:dyDescent="0.2">
      <c r="A703" s="127" t="str">
        <f t="shared" si="73"/>
        <v>2022320 (North Lanarkshire)</v>
      </c>
      <c r="B703" s="125">
        <v>2022</v>
      </c>
      <c r="C703" s="139" t="s">
        <v>32</v>
      </c>
      <c r="D703" s="8">
        <v>1</v>
      </c>
      <c r="H703" s="3">
        <v>1778</v>
      </c>
      <c r="I703" s="3">
        <v>1025</v>
      </c>
      <c r="J703" s="3">
        <v>2803</v>
      </c>
      <c r="K703" s="3">
        <v>26</v>
      </c>
      <c r="L703" s="3">
        <v>11</v>
      </c>
      <c r="M703" s="3">
        <v>37</v>
      </c>
      <c r="N703" s="3">
        <v>5115</v>
      </c>
      <c r="O703" s="3">
        <v>1725</v>
      </c>
      <c r="P703" s="3">
        <v>6840</v>
      </c>
      <c r="Q703" s="3">
        <v>3513</v>
      </c>
      <c r="R703" s="3">
        <v>1126</v>
      </c>
      <c r="S703" s="3">
        <v>4639</v>
      </c>
      <c r="T703" s="3">
        <v>8798</v>
      </c>
      <c r="U703" s="3">
        <v>3717</v>
      </c>
      <c r="V703" s="3">
        <v>12515</v>
      </c>
      <c r="W703" s="3">
        <v>367</v>
      </c>
      <c r="X703" s="3">
        <v>195</v>
      </c>
      <c r="Y703" s="3">
        <v>562</v>
      </c>
      <c r="AL703" s="132" t="str">
        <f t="shared" si="72"/>
        <v>CHR operated</v>
      </c>
    </row>
    <row r="704" spans="1:38" x14ac:dyDescent="0.2">
      <c r="A704" s="127" t="str">
        <f t="shared" si="73"/>
        <v>2022330 (Orkney)</v>
      </c>
      <c r="B704" s="125">
        <v>2022</v>
      </c>
      <c r="C704" s="139" t="s">
        <v>33</v>
      </c>
      <c r="D704" s="8">
        <v>1</v>
      </c>
      <c r="H704" s="3">
        <v>115</v>
      </c>
      <c r="I704" s="3">
        <v>11</v>
      </c>
      <c r="J704" s="3">
        <v>126</v>
      </c>
      <c r="K704" s="3">
        <v>0</v>
      </c>
      <c r="L704" s="3">
        <v>0</v>
      </c>
      <c r="M704" s="3">
        <v>0</v>
      </c>
      <c r="N704" s="3">
        <v>476</v>
      </c>
      <c r="O704" s="3">
        <v>27</v>
      </c>
      <c r="P704" s="3">
        <v>503</v>
      </c>
      <c r="Q704" s="3">
        <v>181</v>
      </c>
      <c r="R704" s="3">
        <v>15</v>
      </c>
      <c r="S704" s="3">
        <v>196</v>
      </c>
      <c r="T704" s="3">
        <v>827</v>
      </c>
      <c r="U704" s="3">
        <v>71</v>
      </c>
      <c r="V704" s="3">
        <v>898</v>
      </c>
      <c r="W704" s="3">
        <v>11</v>
      </c>
      <c r="X704" s="3">
        <v>1</v>
      </c>
      <c r="Y704" s="3">
        <v>12</v>
      </c>
      <c r="AL704" s="132" t="str">
        <f t="shared" si="72"/>
        <v>CHR operated</v>
      </c>
    </row>
    <row r="705" spans="1:41" x14ac:dyDescent="0.2">
      <c r="A705" s="127" t="str">
        <f t="shared" si="73"/>
        <v>2022340 (Perth &amp; Kinross)</v>
      </c>
      <c r="B705" s="125">
        <v>2022</v>
      </c>
      <c r="C705" s="139" t="s">
        <v>34</v>
      </c>
      <c r="D705" s="8">
        <v>1</v>
      </c>
      <c r="H705" s="3">
        <v>695</v>
      </c>
      <c r="I705" s="3">
        <v>177</v>
      </c>
      <c r="J705" s="3">
        <v>872</v>
      </c>
      <c r="K705" s="3">
        <v>430</v>
      </c>
      <c r="L705" s="3">
        <v>71</v>
      </c>
      <c r="M705" s="3">
        <v>501</v>
      </c>
      <c r="N705" s="3">
        <v>2574</v>
      </c>
      <c r="O705" s="3">
        <v>0</v>
      </c>
      <c r="P705" s="3">
        <v>2574</v>
      </c>
      <c r="Q705" s="3">
        <v>1399</v>
      </c>
      <c r="R705" s="3">
        <v>0</v>
      </c>
      <c r="S705" s="3">
        <v>1399</v>
      </c>
      <c r="T705" s="3">
        <v>3245</v>
      </c>
      <c r="U705" s="3">
        <v>0</v>
      </c>
      <c r="V705" s="3">
        <v>3245</v>
      </c>
      <c r="W705" s="3">
        <v>100</v>
      </c>
      <c r="X705" s="3">
        <v>0</v>
      </c>
      <c r="Y705" s="3">
        <v>100</v>
      </c>
      <c r="AL705" s="132" t="str">
        <f t="shared" si="72"/>
        <v>CHR operated</v>
      </c>
    </row>
    <row r="706" spans="1:41" x14ac:dyDescent="0.2">
      <c r="A706" s="127" t="str">
        <f t="shared" si="73"/>
        <v>2022350 (Renfrewshire)</v>
      </c>
      <c r="B706" s="125">
        <v>2022</v>
      </c>
      <c r="C706" s="139" t="s">
        <v>35</v>
      </c>
      <c r="D706" s="8">
        <v>0</v>
      </c>
      <c r="H706" s="3">
        <v>343</v>
      </c>
      <c r="I706" s="3">
        <v>228</v>
      </c>
      <c r="J706" s="3">
        <v>571</v>
      </c>
      <c r="K706" s="3">
        <v>0</v>
      </c>
      <c r="L706" s="3">
        <v>0</v>
      </c>
      <c r="M706" s="3">
        <v>185</v>
      </c>
      <c r="N706" s="3">
        <v>1266</v>
      </c>
      <c r="O706" s="3">
        <v>586</v>
      </c>
      <c r="P706" s="3">
        <v>1852</v>
      </c>
      <c r="Q706" s="3">
        <v>1833</v>
      </c>
      <c r="R706" s="3">
        <v>702</v>
      </c>
      <c r="S706" s="3">
        <v>2535</v>
      </c>
      <c r="T706" s="3">
        <v>3665</v>
      </c>
      <c r="U706" s="3">
        <v>1467</v>
      </c>
      <c r="V706" s="3">
        <v>5132</v>
      </c>
      <c r="W706" s="3">
        <v>35</v>
      </c>
      <c r="X706" s="3">
        <v>26</v>
      </c>
      <c r="Y706" s="3">
        <v>61</v>
      </c>
      <c r="AL706" s="132" t="str">
        <f t="shared" si="72"/>
        <v>-</v>
      </c>
    </row>
    <row r="707" spans="1:41" x14ac:dyDescent="0.2">
      <c r="A707" s="127" t="str">
        <f t="shared" si="73"/>
        <v>2022355 (Scottish Borders)</v>
      </c>
      <c r="B707" s="125">
        <v>2022</v>
      </c>
      <c r="C707" s="139" t="s">
        <v>36</v>
      </c>
      <c r="D707" s="8">
        <v>0</v>
      </c>
      <c r="H707" s="3">
        <v>0</v>
      </c>
      <c r="I707" s="3">
        <v>0</v>
      </c>
      <c r="J707" s="3">
        <v>0</v>
      </c>
      <c r="K707" s="3">
        <v>0</v>
      </c>
      <c r="L707" s="3">
        <v>0</v>
      </c>
      <c r="M707" s="3">
        <v>0</v>
      </c>
      <c r="N707" s="3">
        <v>0</v>
      </c>
      <c r="O707" s="3">
        <v>0</v>
      </c>
      <c r="P707" s="3">
        <v>0</v>
      </c>
      <c r="Q707" s="3">
        <v>0</v>
      </c>
      <c r="R707" s="3">
        <v>0</v>
      </c>
      <c r="S707" s="3">
        <v>0</v>
      </c>
      <c r="T707" s="3">
        <v>0</v>
      </c>
      <c r="U707" s="3">
        <v>0</v>
      </c>
      <c r="V707" s="3">
        <v>0</v>
      </c>
      <c r="W707" s="3">
        <v>0</v>
      </c>
      <c r="X707" s="3">
        <v>0</v>
      </c>
      <c r="Y707" s="3">
        <v>0</v>
      </c>
      <c r="AL707" s="132" t="str">
        <f t="shared" si="72"/>
        <v>-</v>
      </c>
    </row>
    <row r="708" spans="1:41" x14ac:dyDescent="0.2">
      <c r="A708" s="127" t="str">
        <f t="shared" si="73"/>
        <v>2022360 (Shetland)</v>
      </c>
      <c r="B708" s="125">
        <v>2022</v>
      </c>
      <c r="C708" s="139" t="s">
        <v>37</v>
      </c>
      <c r="D708" s="8">
        <v>1</v>
      </c>
      <c r="H708" s="3">
        <v>79</v>
      </c>
      <c r="I708" s="3">
        <v>29</v>
      </c>
      <c r="J708" s="3">
        <v>108</v>
      </c>
      <c r="K708" s="3">
        <v>31</v>
      </c>
      <c r="L708" s="3">
        <v>3</v>
      </c>
      <c r="M708" s="3">
        <v>34</v>
      </c>
      <c r="N708" s="3">
        <v>543</v>
      </c>
      <c r="O708" s="3">
        <v>94</v>
      </c>
      <c r="P708" s="3">
        <v>637</v>
      </c>
      <c r="Q708" s="3">
        <v>448</v>
      </c>
      <c r="R708" s="3">
        <v>71</v>
      </c>
      <c r="S708" s="3">
        <v>519</v>
      </c>
      <c r="T708" s="3">
        <v>590</v>
      </c>
      <c r="U708" s="3">
        <v>102</v>
      </c>
      <c r="V708" s="3">
        <v>692</v>
      </c>
      <c r="W708" s="3">
        <v>133</v>
      </c>
      <c r="X708" s="3">
        <v>9</v>
      </c>
      <c r="Y708" s="3">
        <v>142</v>
      </c>
      <c r="AL708" s="132" t="str">
        <f t="shared" si="72"/>
        <v>CHR operated</v>
      </c>
    </row>
    <row r="709" spans="1:41" x14ac:dyDescent="0.2">
      <c r="A709" s="127" t="str">
        <f t="shared" si="73"/>
        <v>2022370 (South Ayrshire)</v>
      </c>
      <c r="B709" s="125">
        <v>2022</v>
      </c>
      <c r="C709" s="139" t="s">
        <v>38</v>
      </c>
      <c r="D709" s="8">
        <v>0</v>
      </c>
      <c r="H709" s="3">
        <v>121</v>
      </c>
      <c r="I709" s="3">
        <v>167</v>
      </c>
      <c r="J709" s="3">
        <v>288</v>
      </c>
      <c r="K709" s="3">
        <v>20</v>
      </c>
      <c r="L709" s="3">
        <v>15</v>
      </c>
      <c r="M709" s="3">
        <v>35</v>
      </c>
      <c r="N709" s="3">
        <v>2174</v>
      </c>
      <c r="O709" s="3">
        <v>340</v>
      </c>
      <c r="P709" s="3">
        <v>2514</v>
      </c>
      <c r="Q709" s="3">
        <v>1367</v>
      </c>
      <c r="R709" s="3">
        <v>211</v>
      </c>
      <c r="S709" s="3">
        <v>1578</v>
      </c>
      <c r="T709" s="3">
        <v>3668</v>
      </c>
      <c r="U709" s="3">
        <v>803</v>
      </c>
      <c r="V709" s="3">
        <v>4471</v>
      </c>
      <c r="W709" s="3">
        <v>444</v>
      </c>
      <c r="X709" s="3">
        <v>39</v>
      </c>
      <c r="Y709" s="3">
        <v>483</v>
      </c>
      <c r="AL709" s="132" t="str">
        <f t="shared" si="72"/>
        <v>-</v>
      </c>
    </row>
    <row r="710" spans="1:41" x14ac:dyDescent="0.2">
      <c r="A710" s="127" t="str">
        <f t="shared" si="73"/>
        <v>2022380 (South Lanarkshire)</v>
      </c>
      <c r="B710" s="125">
        <v>2022</v>
      </c>
      <c r="C710" s="139" t="s">
        <v>39</v>
      </c>
      <c r="D710" s="8">
        <v>1</v>
      </c>
      <c r="H710" s="3">
        <v>1754</v>
      </c>
      <c r="I710" s="3">
        <v>409</v>
      </c>
      <c r="J710" s="3">
        <v>2163</v>
      </c>
      <c r="K710" s="3">
        <v>29</v>
      </c>
      <c r="L710" s="3">
        <v>5</v>
      </c>
      <c r="M710" s="3">
        <v>34</v>
      </c>
      <c r="N710" s="3">
        <v>3983</v>
      </c>
      <c r="O710" s="3">
        <v>1141</v>
      </c>
      <c r="P710" s="3">
        <v>5124</v>
      </c>
      <c r="Q710" s="3">
        <v>1969</v>
      </c>
      <c r="R710" s="3">
        <v>392</v>
      </c>
      <c r="S710" s="3">
        <v>2361</v>
      </c>
      <c r="T710" s="3">
        <v>13751</v>
      </c>
      <c r="U710" s="3">
        <v>3625</v>
      </c>
      <c r="V710" s="3">
        <v>17376</v>
      </c>
      <c r="W710" s="3">
        <v>23</v>
      </c>
      <c r="X710" s="3">
        <v>80</v>
      </c>
      <c r="Y710" s="3">
        <v>103</v>
      </c>
      <c r="AL710" s="132" t="str">
        <f t="shared" si="72"/>
        <v>CHR operated</v>
      </c>
    </row>
    <row r="711" spans="1:41" x14ac:dyDescent="0.2">
      <c r="A711" s="127" t="str">
        <f t="shared" si="73"/>
        <v>2022390 (Stirling)</v>
      </c>
      <c r="B711" s="125">
        <v>2022</v>
      </c>
      <c r="C711" s="139" t="s">
        <v>40</v>
      </c>
      <c r="D711" s="8">
        <v>0</v>
      </c>
      <c r="H711" s="3">
        <v>83</v>
      </c>
      <c r="I711" s="3">
        <v>80</v>
      </c>
      <c r="J711" s="3">
        <v>163</v>
      </c>
      <c r="K711" s="3">
        <v>0</v>
      </c>
      <c r="L711" s="3">
        <v>0</v>
      </c>
      <c r="M711" s="3">
        <v>0</v>
      </c>
      <c r="N711" s="3">
        <v>690</v>
      </c>
      <c r="O711" s="3">
        <v>182</v>
      </c>
      <c r="P711" s="3">
        <v>872</v>
      </c>
      <c r="Q711" s="3">
        <v>1659</v>
      </c>
      <c r="R711" s="3">
        <v>282</v>
      </c>
      <c r="S711" s="3">
        <v>1941</v>
      </c>
      <c r="T711" s="3">
        <v>1619</v>
      </c>
      <c r="U711" s="3">
        <v>810</v>
      </c>
      <c r="V711" s="3">
        <v>2429</v>
      </c>
      <c r="W711" s="3">
        <v>136</v>
      </c>
      <c r="X711" s="3">
        <v>56</v>
      </c>
      <c r="Y711" s="3">
        <v>192</v>
      </c>
      <c r="AL711" s="132" t="str">
        <f t="shared" si="72"/>
        <v>-</v>
      </c>
    </row>
    <row r="712" spans="1:41" s="153" customFormat="1" x14ac:dyDescent="0.2">
      <c r="A712" s="149" t="str">
        <f t="shared" si="73"/>
        <v>2022395 (West Dunbartonshire)</v>
      </c>
      <c r="B712" s="150">
        <v>2022</v>
      </c>
      <c r="C712" s="151" t="s">
        <v>41</v>
      </c>
      <c r="D712" s="152">
        <v>0</v>
      </c>
      <c r="H712" s="153">
        <v>238</v>
      </c>
      <c r="I712" s="153">
        <v>157</v>
      </c>
      <c r="J712" s="153">
        <v>395</v>
      </c>
      <c r="K712" s="153">
        <v>4</v>
      </c>
      <c r="L712" s="153">
        <v>2</v>
      </c>
      <c r="M712" s="153">
        <v>6</v>
      </c>
      <c r="N712" s="153">
        <v>1695</v>
      </c>
      <c r="O712" s="153">
        <v>484</v>
      </c>
      <c r="P712" s="153">
        <v>2179</v>
      </c>
      <c r="Q712" s="153">
        <v>2232</v>
      </c>
      <c r="R712" s="153">
        <v>512</v>
      </c>
      <c r="S712" s="153">
        <v>2744</v>
      </c>
      <c r="T712" s="153">
        <v>3097</v>
      </c>
      <c r="U712" s="153">
        <v>1354</v>
      </c>
      <c r="V712" s="153">
        <v>4737</v>
      </c>
      <c r="W712" s="153">
        <v>21</v>
      </c>
      <c r="X712" s="153">
        <v>78</v>
      </c>
      <c r="Y712" s="153">
        <v>99</v>
      </c>
      <c r="AA712" s="154"/>
      <c r="AB712" s="155"/>
      <c r="AE712" s="155"/>
      <c r="AF712" s="155"/>
      <c r="AG712" s="155"/>
      <c r="AH712" s="155"/>
      <c r="AI712" s="155"/>
      <c r="AJ712" s="156"/>
      <c r="AK712" s="157"/>
      <c r="AL712" s="158" t="str">
        <f t="shared" si="72"/>
        <v>-</v>
      </c>
      <c r="AM712" s="159"/>
      <c r="AO712" s="159"/>
    </row>
    <row r="713" spans="1:41" x14ac:dyDescent="0.2">
      <c r="A713" s="127" t="str">
        <f t="shared" si="73"/>
        <v>2022400 (West Lothian)</v>
      </c>
      <c r="B713" s="125">
        <v>2022</v>
      </c>
      <c r="C713" s="139" t="s">
        <v>42</v>
      </c>
      <c r="D713" s="8">
        <v>1</v>
      </c>
      <c r="H713" s="3">
        <v>578</v>
      </c>
      <c r="I713" s="3">
        <v>105</v>
      </c>
      <c r="J713" s="3">
        <v>683</v>
      </c>
      <c r="K713" s="3">
        <v>124</v>
      </c>
      <c r="L713" s="3">
        <v>5</v>
      </c>
      <c r="M713" s="3">
        <v>129</v>
      </c>
      <c r="N713" s="3">
        <v>2582</v>
      </c>
      <c r="O713" s="3">
        <v>445</v>
      </c>
      <c r="P713" s="3">
        <v>3027</v>
      </c>
      <c r="Q713" s="3">
        <v>428</v>
      </c>
      <c r="R713" s="3">
        <v>74</v>
      </c>
      <c r="S713" s="3">
        <v>502</v>
      </c>
      <c r="T713" s="3">
        <v>7800</v>
      </c>
      <c r="U713" s="3">
        <v>1712</v>
      </c>
      <c r="V713" s="3">
        <v>9512</v>
      </c>
      <c r="W713" s="3">
        <v>364</v>
      </c>
      <c r="X713" s="3">
        <v>73</v>
      </c>
      <c r="Y713" s="3">
        <v>437</v>
      </c>
      <c r="AL713" s="132" t="str">
        <f t="shared" si="72"/>
        <v>CHR operated</v>
      </c>
    </row>
    <row r="714" spans="1:41" s="92" customFormat="1" x14ac:dyDescent="0.2">
      <c r="A714" s="142" t="str">
        <f t="shared" ref="A714:A745" si="74">B714&amp;C714</f>
        <v>2023100 (Aberdeen City)</v>
      </c>
      <c r="B714" s="143">
        <v>2023</v>
      </c>
      <c r="C714" s="144" t="s">
        <v>56</v>
      </c>
      <c r="D714" s="142">
        <v>0</v>
      </c>
      <c r="H714" s="92">
        <v>449</v>
      </c>
      <c r="I714" s="92">
        <v>493</v>
      </c>
      <c r="J714" s="92">
        <v>942</v>
      </c>
      <c r="K714" s="92">
        <v>39</v>
      </c>
      <c r="L714" s="92">
        <v>0</v>
      </c>
      <c r="M714" s="92">
        <v>39</v>
      </c>
      <c r="N714" s="92">
        <v>2484</v>
      </c>
      <c r="O714" s="92">
        <v>1015</v>
      </c>
      <c r="P714" s="92">
        <v>3499</v>
      </c>
      <c r="Q714" s="92">
        <v>1064</v>
      </c>
      <c r="R714" s="92">
        <v>536</v>
      </c>
      <c r="S714" s="92">
        <v>1600</v>
      </c>
      <c r="T714" s="92">
        <v>3720</v>
      </c>
      <c r="U714" s="92">
        <v>1774</v>
      </c>
      <c r="V714" s="92">
        <v>5494</v>
      </c>
      <c r="W714" s="92">
        <v>425</v>
      </c>
      <c r="X714" s="92">
        <v>281</v>
      </c>
      <c r="Y714" s="92">
        <v>706</v>
      </c>
      <c r="AA714" s="145"/>
      <c r="AB714" s="143"/>
      <c r="AE714" s="143"/>
      <c r="AF714" s="143"/>
      <c r="AG714" s="143"/>
      <c r="AH714" s="143"/>
      <c r="AI714" s="143"/>
      <c r="AJ714" s="146"/>
      <c r="AK714" s="143"/>
      <c r="AL714" s="143" t="str">
        <f t="shared" si="72"/>
        <v>-</v>
      </c>
      <c r="AM714" s="147"/>
      <c r="AO714" s="147"/>
    </row>
    <row r="715" spans="1:41" s="92" customFormat="1" x14ac:dyDescent="0.2">
      <c r="A715" s="142" t="str">
        <f t="shared" si="74"/>
        <v>2023110 (Aberdeenshire)</v>
      </c>
      <c r="B715" s="143">
        <v>2023</v>
      </c>
      <c r="C715" s="142" t="s">
        <v>57</v>
      </c>
      <c r="D715" s="142">
        <v>0</v>
      </c>
      <c r="H715" s="92">
        <v>492</v>
      </c>
      <c r="I715" s="92">
        <v>277</v>
      </c>
      <c r="J715" s="92">
        <v>769</v>
      </c>
      <c r="K715" s="92">
        <v>57</v>
      </c>
      <c r="L715" s="92">
        <v>19</v>
      </c>
      <c r="M715" s="92">
        <v>76</v>
      </c>
      <c r="N715" s="92">
        <v>2572</v>
      </c>
      <c r="O715" s="92">
        <v>798</v>
      </c>
      <c r="P715" s="92">
        <v>3370</v>
      </c>
      <c r="Q715" s="92">
        <v>2021</v>
      </c>
      <c r="R715" s="92">
        <v>393</v>
      </c>
      <c r="S715" s="92">
        <v>2414</v>
      </c>
      <c r="T715" s="92">
        <v>3459</v>
      </c>
      <c r="U715" s="92">
        <v>1002</v>
      </c>
      <c r="V715" s="92">
        <v>4461</v>
      </c>
      <c r="W715" s="92">
        <v>104</v>
      </c>
      <c r="X715" s="92">
        <v>27</v>
      </c>
      <c r="Y715" s="92">
        <v>131</v>
      </c>
      <c r="AA715" s="145"/>
      <c r="AB715" s="143"/>
      <c r="AE715" s="143"/>
      <c r="AF715" s="143"/>
      <c r="AG715" s="143"/>
      <c r="AH715" s="143"/>
      <c r="AI715" s="143"/>
      <c r="AJ715" s="146"/>
      <c r="AK715" s="143"/>
      <c r="AL715" s="143" t="str">
        <f t="shared" ref="AL715:AL745" si="75">IF(D715=1,"CHR operated",IF(D715="","RSL only","-"))</f>
        <v>-</v>
      </c>
      <c r="AM715" s="147"/>
      <c r="AO715" s="147"/>
    </row>
    <row r="716" spans="1:41" s="92" customFormat="1" x14ac:dyDescent="0.2">
      <c r="A716" s="142" t="str">
        <f t="shared" si="74"/>
        <v>2023120 (Angus)</v>
      </c>
      <c r="B716" s="143">
        <v>2023</v>
      </c>
      <c r="C716" s="142" t="s">
        <v>58</v>
      </c>
      <c r="D716" s="142">
        <v>1</v>
      </c>
      <c r="H716" s="92">
        <v>837</v>
      </c>
      <c r="I716" s="92">
        <v>0</v>
      </c>
      <c r="J716" s="92">
        <v>837</v>
      </c>
      <c r="K716" s="92">
        <v>194</v>
      </c>
      <c r="L716" s="92">
        <v>0</v>
      </c>
      <c r="M716" s="92">
        <v>194</v>
      </c>
      <c r="N716" s="92">
        <v>2639</v>
      </c>
      <c r="O716" s="92">
        <v>0</v>
      </c>
      <c r="P716" s="92">
        <v>2639</v>
      </c>
      <c r="Q716" s="92">
        <v>592</v>
      </c>
      <c r="R716" s="92">
        <v>0</v>
      </c>
      <c r="S716" s="92">
        <v>592</v>
      </c>
      <c r="T716" s="92">
        <v>5544</v>
      </c>
      <c r="U716" s="92">
        <v>0</v>
      </c>
      <c r="V716" s="92">
        <v>5544</v>
      </c>
      <c r="W716" s="92">
        <v>571</v>
      </c>
      <c r="X716" s="92">
        <v>0</v>
      </c>
      <c r="Y716" s="92">
        <v>571</v>
      </c>
      <c r="AA716" s="145"/>
      <c r="AB716" s="143"/>
      <c r="AE716" s="143"/>
      <c r="AF716" s="143"/>
      <c r="AG716" s="143"/>
      <c r="AH716" s="143"/>
      <c r="AI716" s="143"/>
      <c r="AJ716" s="146"/>
      <c r="AK716" s="143"/>
      <c r="AL716" s="143" t="str">
        <f t="shared" si="75"/>
        <v>CHR operated</v>
      </c>
      <c r="AM716" s="147"/>
      <c r="AO716" s="147"/>
    </row>
    <row r="717" spans="1:41" s="92" customFormat="1" x14ac:dyDescent="0.2">
      <c r="A717" s="142" t="str">
        <f t="shared" si="74"/>
        <v>2023130 (Argyll &amp; Bute)</v>
      </c>
      <c r="B717" s="143">
        <v>2023</v>
      </c>
      <c r="C717" s="142" t="s">
        <v>59</v>
      </c>
      <c r="D717" s="142">
        <v>0</v>
      </c>
      <c r="H717" s="92">
        <v>0</v>
      </c>
      <c r="I717" s="92">
        <v>0</v>
      </c>
      <c r="J717" s="92">
        <v>0</v>
      </c>
      <c r="K717" s="92">
        <v>0</v>
      </c>
      <c r="L717" s="92">
        <v>0</v>
      </c>
      <c r="M717" s="92">
        <v>0</v>
      </c>
      <c r="N717" s="92">
        <v>0</v>
      </c>
      <c r="O717" s="92">
        <v>0</v>
      </c>
      <c r="P717" s="92">
        <v>0</v>
      </c>
      <c r="Q717" s="92">
        <v>0</v>
      </c>
      <c r="R717" s="92">
        <v>0</v>
      </c>
      <c r="S717" s="92">
        <v>0</v>
      </c>
      <c r="T717" s="92">
        <v>0</v>
      </c>
      <c r="U717" s="92">
        <v>0</v>
      </c>
      <c r="V717" s="92">
        <v>0</v>
      </c>
      <c r="W717" s="92">
        <v>0</v>
      </c>
      <c r="X717" s="92">
        <v>0</v>
      </c>
      <c r="Y717" s="92">
        <v>0</v>
      </c>
      <c r="AA717" s="145"/>
      <c r="AB717" s="143"/>
      <c r="AE717" s="143"/>
      <c r="AF717" s="143"/>
      <c r="AG717" s="143"/>
      <c r="AH717" s="143"/>
      <c r="AI717" s="143"/>
      <c r="AJ717" s="146"/>
      <c r="AK717" s="143"/>
      <c r="AL717" s="143" t="str">
        <f t="shared" si="75"/>
        <v>-</v>
      </c>
      <c r="AM717" s="147"/>
      <c r="AO717" s="147"/>
    </row>
    <row r="718" spans="1:41" s="92" customFormat="1" x14ac:dyDescent="0.2">
      <c r="A718" s="142" t="str">
        <f t="shared" si="74"/>
        <v>2023150 (Clackmannanshire)</v>
      </c>
      <c r="B718" s="143">
        <v>2023</v>
      </c>
      <c r="C718" s="142" t="s">
        <v>60</v>
      </c>
      <c r="D718" s="142">
        <v>1</v>
      </c>
      <c r="H718" s="92">
        <v>0</v>
      </c>
      <c r="I718" s="92">
        <v>0</v>
      </c>
      <c r="J718" s="92">
        <v>351</v>
      </c>
      <c r="K718" s="92">
        <v>0</v>
      </c>
      <c r="L718" s="92">
        <v>0</v>
      </c>
      <c r="M718" s="92">
        <v>93</v>
      </c>
      <c r="N718" s="92">
        <v>0</v>
      </c>
      <c r="O718" s="92">
        <v>0</v>
      </c>
      <c r="P718" s="92">
        <v>1391</v>
      </c>
      <c r="Q718" s="92">
        <v>0</v>
      </c>
      <c r="R718" s="92">
        <v>0</v>
      </c>
      <c r="S718" s="92">
        <v>1326</v>
      </c>
      <c r="T718" s="92">
        <v>0</v>
      </c>
      <c r="U718" s="92">
        <v>0</v>
      </c>
      <c r="V718" s="92">
        <v>1824</v>
      </c>
      <c r="W718" s="92">
        <v>0</v>
      </c>
      <c r="X718" s="92">
        <v>0</v>
      </c>
      <c r="Y718" s="92">
        <v>1</v>
      </c>
      <c r="AA718" s="145"/>
      <c r="AB718" s="143"/>
      <c r="AE718" s="143"/>
      <c r="AF718" s="143"/>
      <c r="AG718" s="143"/>
      <c r="AH718" s="143"/>
      <c r="AI718" s="143"/>
      <c r="AJ718" s="146"/>
      <c r="AK718" s="143"/>
      <c r="AL718" s="143" t="str">
        <f t="shared" si="75"/>
        <v>CHR operated</v>
      </c>
      <c r="AM718" s="147"/>
      <c r="AO718" s="147"/>
    </row>
    <row r="719" spans="1:41" s="92" customFormat="1" x14ac:dyDescent="0.2">
      <c r="A719" s="142" t="str">
        <f t="shared" si="74"/>
        <v>2023170 (Dumfries &amp; Galloway)</v>
      </c>
      <c r="B719" s="143">
        <v>2023</v>
      </c>
      <c r="C719" s="142" t="s">
        <v>61</v>
      </c>
      <c r="D719" s="142">
        <v>0</v>
      </c>
      <c r="H719" s="92">
        <v>0</v>
      </c>
      <c r="I719" s="92">
        <v>0</v>
      </c>
      <c r="J719" s="92">
        <v>0</v>
      </c>
      <c r="K719" s="92">
        <v>0</v>
      </c>
      <c r="L719" s="92">
        <v>0</v>
      </c>
      <c r="M719" s="92">
        <v>0</v>
      </c>
      <c r="N719" s="92">
        <v>0</v>
      </c>
      <c r="O719" s="92">
        <v>0</v>
      </c>
      <c r="P719" s="92">
        <v>0</v>
      </c>
      <c r="Q719" s="92">
        <v>0</v>
      </c>
      <c r="R719" s="92">
        <v>0</v>
      </c>
      <c r="S719" s="92">
        <v>0</v>
      </c>
      <c r="T719" s="92">
        <v>0</v>
      </c>
      <c r="U719" s="92">
        <v>0</v>
      </c>
      <c r="V719" s="92">
        <v>0</v>
      </c>
      <c r="W719" s="92">
        <v>0</v>
      </c>
      <c r="X719" s="92">
        <v>0</v>
      </c>
      <c r="Y719" s="92">
        <v>0</v>
      </c>
      <c r="AA719" s="145"/>
      <c r="AB719" s="143"/>
      <c r="AE719" s="143"/>
      <c r="AF719" s="143"/>
      <c r="AG719" s="143"/>
      <c r="AH719" s="143"/>
      <c r="AI719" s="143"/>
      <c r="AJ719" s="146"/>
      <c r="AK719" s="143"/>
      <c r="AL719" s="143" t="str">
        <f t="shared" si="75"/>
        <v>-</v>
      </c>
      <c r="AM719" s="147"/>
      <c r="AO719" s="147"/>
    </row>
    <row r="720" spans="1:41" s="92" customFormat="1" x14ac:dyDescent="0.2">
      <c r="A720" s="142" t="str">
        <f t="shared" si="74"/>
        <v>2023180 (Dundee City)</v>
      </c>
      <c r="B720" s="143">
        <v>2023</v>
      </c>
      <c r="C720" s="142" t="s">
        <v>62</v>
      </c>
      <c r="D720" s="142">
        <v>1</v>
      </c>
      <c r="H720" s="92">
        <v>0</v>
      </c>
      <c r="I720" s="92">
        <v>0</v>
      </c>
      <c r="J720" s="92">
        <v>1080</v>
      </c>
      <c r="K720" s="92">
        <v>0</v>
      </c>
      <c r="L720" s="92">
        <v>0</v>
      </c>
      <c r="M720" s="92">
        <v>417</v>
      </c>
      <c r="N720" s="92">
        <v>3106</v>
      </c>
      <c r="O720" s="92">
        <v>647</v>
      </c>
      <c r="P720" s="92">
        <v>3753</v>
      </c>
      <c r="Q720" s="92">
        <v>1513</v>
      </c>
      <c r="R720" s="92">
        <v>324</v>
      </c>
      <c r="S720" s="92">
        <v>1837</v>
      </c>
      <c r="T720" s="92">
        <v>0</v>
      </c>
      <c r="U720" s="92">
        <v>0</v>
      </c>
      <c r="V720" s="92">
        <v>7453</v>
      </c>
      <c r="W720" s="92">
        <v>0</v>
      </c>
      <c r="X720" s="92">
        <v>0</v>
      </c>
      <c r="Y720" s="92">
        <v>567</v>
      </c>
      <c r="AA720" s="145"/>
      <c r="AB720" s="143"/>
      <c r="AE720" s="143"/>
      <c r="AF720" s="143"/>
      <c r="AG720" s="143"/>
      <c r="AH720" s="143"/>
      <c r="AI720" s="143"/>
      <c r="AJ720" s="146"/>
      <c r="AK720" s="143"/>
      <c r="AL720" s="143" t="str">
        <f t="shared" si="75"/>
        <v>CHR operated</v>
      </c>
      <c r="AM720" s="147"/>
      <c r="AO720" s="147"/>
    </row>
    <row r="721" spans="1:41" s="92" customFormat="1" x14ac:dyDescent="0.2">
      <c r="A721" s="142" t="str">
        <f t="shared" si="74"/>
        <v>2023190 (East Ayrshire)</v>
      </c>
      <c r="B721" s="143">
        <v>2023</v>
      </c>
      <c r="C721" s="142" t="s">
        <v>63</v>
      </c>
      <c r="D721" s="142">
        <v>1</v>
      </c>
      <c r="H721" s="92">
        <v>991</v>
      </c>
      <c r="I721" s="92">
        <v>236</v>
      </c>
      <c r="J721" s="92">
        <v>1227</v>
      </c>
      <c r="K721" s="92">
        <v>2</v>
      </c>
      <c r="L721" s="92">
        <v>0</v>
      </c>
      <c r="M721" s="92">
        <v>2</v>
      </c>
      <c r="N721" s="92">
        <v>2056</v>
      </c>
      <c r="O721" s="92">
        <v>487</v>
      </c>
      <c r="P721" s="92">
        <v>2543</v>
      </c>
      <c r="Q721" s="92">
        <v>1010</v>
      </c>
      <c r="R721" s="92">
        <v>246</v>
      </c>
      <c r="S721" s="92">
        <v>1256</v>
      </c>
      <c r="T721" s="92">
        <v>2791</v>
      </c>
      <c r="U721" s="92">
        <v>970</v>
      </c>
      <c r="V721" s="92">
        <v>3761</v>
      </c>
      <c r="W721" s="92">
        <v>211</v>
      </c>
      <c r="X721" s="92">
        <v>47</v>
      </c>
      <c r="Y721" s="92">
        <v>258</v>
      </c>
      <c r="AA721" s="145"/>
      <c r="AB721" s="143"/>
      <c r="AE721" s="143"/>
      <c r="AF721" s="143"/>
      <c r="AG721" s="143"/>
      <c r="AH721" s="143"/>
      <c r="AI721" s="143"/>
      <c r="AJ721" s="146"/>
      <c r="AK721" s="143"/>
      <c r="AL721" s="143" t="str">
        <f t="shared" si="75"/>
        <v>CHR operated</v>
      </c>
      <c r="AM721" s="147"/>
      <c r="AO721" s="147"/>
    </row>
    <row r="722" spans="1:41" s="92" customFormat="1" x14ac:dyDescent="0.2">
      <c r="A722" s="142" t="str">
        <f t="shared" si="74"/>
        <v>2023200 (East Dunbartonshire)</v>
      </c>
      <c r="B722" s="143">
        <v>2023</v>
      </c>
      <c r="C722" s="142" t="s">
        <v>64</v>
      </c>
      <c r="D722" s="142">
        <v>1</v>
      </c>
      <c r="H722" s="92">
        <v>61</v>
      </c>
      <c r="I722" s="92">
        <v>64</v>
      </c>
      <c r="J722" s="92">
        <v>125</v>
      </c>
      <c r="K722" s="92">
        <v>26</v>
      </c>
      <c r="L722" s="92">
        <v>24</v>
      </c>
      <c r="M722" s="92">
        <v>50</v>
      </c>
      <c r="N722" s="92">
        <v>527</v>
      </c>
      <c r="O722" s="92">
        <v>153</v>
      </c>
      <c r="P722" s="92">
        <v>680</v>
      </c>
      <c r="Q722" s="92">
        <v>60</v>
      </c>
      <c r="R722" s="92">
        <v>11</v>
      </c>
      <c r="S722" s="92">
        <v>71</v>
      </c>
      <c r="T722" s="92">
        <v>2700</v>
      </c>
      <c r="U722" s="92">
        <v>585</v>
      </c>
      <c r="V722" s="92">
        <v>3285</v>
      </c>
      <c r="W722" s="92">
        <v>0</v>
      </c>
      <c r="X722" s="92">
        <v>0</v>
      </c>
      <c r="Y722" s="92">
        <v>0</v>
      </c>
      <c r="AA722" s="145"/>
      <c r="AB722" s="143"/>
      <c r="AE722" s="143"/>
      <c r="AF722" s="143"/>
      <c r="AG722" s="143"/>
      <c r="AH722" s="143"/>
      <c r="AI722" s="143"/>
      <c r="AJ722" s="146"/>
      <c r="AK722" s="143"/>
      <c r="AL722" s="143" t="str">
        <f t="shared" si="75"/>
        <v>CHR operated</v>
      </c>
      <c r="AM722" s="147"/>
      <c r="AO722" s="147"/>
    </row>
    <row r="723" spans="1:41" s="92" customFormat="1" x14ac:dyDescent="0.2">
      <c r="A723" s="142" t="str">
        <f t="shared" si="74"/>
        <v>2023210 (East Lothian)</v>
      </c>
      <c r="B723" s="143">
        <v>2023</v>
      </c>
      <c r="C723" s="142" t="s">
        <v>65</v>
      </c>
      <c r="D723" s="142">
        <v>0</v>
      </c>
      <c r="H723" s="92">
        <v>359</v>
      </c>
      <c r="I723" s="92">
        <v>120</v>
      </c>
      <c r="J723" s="92">
        <v>479</v>
      </c>
      <c r="K723" s="92">
        <v>61</v>
      </c>
      <c r="L723" s="92">
        <v>0</v>
      </c>
      <c r="M723" s="92">
        <v>61</v>
      </c>
      <c r="N723" s="92">
        <v>1243</v>
      </c>
      <c r="O723" s="92">
        <v>351</v>
      </c>
      <c r="P723" s="92">
        <v>1594</v>
      </c>
      <c r="Q723" s="92">
        <v>296</v>
      </c>
      <c r="R723" s="92">
        <v>120</v>
      </c>
      <c r="S723" s="92">
        <v>416</v>
      </c>
      <c r="T723" s="92">
        <v>3553</v>
      </c>
      <c r="U723" s="92">
        <v>861</v>
      </c>
      <c r="V723" s="92">
        <v>4414</v>
      </c>
      <c r="W723" s="92">
        <v>590</v>
      </c>
      <c r="X723" s="92">
        <v>4</v>
      </c>
      <c r="Y723" s="92">
        <v>594</v>
      </c>
      <c r="AA723" s="145"/>
      <c r="AB723" s="143"/>
      <c r="AE723" s="143"/>
      <c r="AF723" s="143"/>
      <c r="AG723" s="143"/>
      <c r="AH723" s="143"/>
      <c r="AI723" s="143"/>
      <c r="AJ723" s="146"/>
      <c r="AK723" s="143"/>
      <c r="AL723" s="143" t="str">
        <f t="shared" si="75"/>
        <v>-</v>
      </c>
      <c r="AM723" s="147"/>
      <c r="AO723" s="147"/>
    </row>
    <row r="724" spans="1:41" s="92" customFormat="1" x14ac:dyDescent="0.2">
      <c r="A724" s="142" t="str">
        <f t="shared" si="74"/>
        <v>2023220 (East Renfrewshire)</v>
      </c>
      <c r="B724" s="143">
        <v>2023</v>
      </c>
      <c r="C724" s="142" t="s">
        <v>66</v>
      </c>
      <c r="D724" s="142">
        <v>0</v>
      </c>
      <c r="H724" s="92">
        <v>281</v>
      </c>
      <c r="I724" s="92">
        <v>0</v>
      </c>
      <c r="J724" s="92">
        <v>281</v>
      </c>
      <c r="K724" s="92">
        <v>25</v>
      </c>
      <c r="L724" s="92">
        <v>0</v>
      </c>
      <c r="M724" s="92">
        <v>25</v>
      </c>
      <c r="N724" s="92">
        <v>2122</v>
      </c>
      <c r="O724" s="92">
        <v>0</v>
      </c>
      <c r="P724" s="92">
        <v>2122</v>
      </c>
      <c r="Q724" s="92">
        <v>306</v>
      </c>
      <c r="R724" s="92">
        <v>0</v>
      </c>
      <c r="S724" s="92">
        <v>306</v>
      </c>
      <c r="T724" s="92">
        <v>6278</v>
      </c>
      <c r="U724" s="92">
        <v>0</v>
      </c>
      <c r="V724" s="92">
        <v>6278</v>
      </c>
      <c r="W724" s="92">
        <v>124</v>
      </c>
      <c r="X724" s="92">
        <v>0</v>
      </c>
      <c r="Y724" s="92">
        <v>124</v>
      </c>
      <c r="AA724" s="145"/>
      <c r="AB724" s="143"/>
      <c r="AE724" s="143"/>
      <c r="AF724" s="143"/>
      <c r="AG724" s="143"/>
      <c r="AH724" s="143"/>
      <c r="AI724" s="143"/>
      <c r="AJ724" s="146"/>
      <c r="AK724" s="143"/>
      <c r="AL724" s="143" t="str">
        <f t="shared" si="75"/>
        <v>-</v>
      </c>
      <c r="AM724" s="147"/>
      <c r="AO724" s="147"/>
    </row>
    <row r="725" spans="1:41" s="92" customFormat="1" x14ac:dyDescent="0.2">
      <c r="A725" s="142" t="str">
        <f t="shared" si="74"/>
        <v>2023230 (City of Edinburgh)</v>
      </c>
      <c r="B725" s="143">
        <v>2023</v>
      </c>
      <c r="C725" s="142" t="s">
        <v>67</v>
      </c>
      <c r="D725" s="142">
        <v>1</v>
      </c>
      <c r="H725" s="92">
        <v>946</v>
      </c>
      <c r="I725" s="92">
        <v>0</v>
      </c>
      <c r="J725" s="92">
        <v>946</v>
      </c>
      <c r="K725" s="92">
        <v>0</v>
      </c>
      <c r="L725" s="92">
        <v>0</v>
      </c>
      <c r="M725" s="92">
        <v>0</v>
      </c>
      <c r="N725" s="92">
        <v>8001</v>
      </c>
      <c r="O725" s="92">
        <v>0</v>
      </c>
      <c r="P725" s="92">
        <v>8001</v>
      </c>
      <c r="Q725" s="92">
        <v>4608</v>
      </c>
      <c r="R725" s="92">
        <v>0</v>
      </c>
      <c r="S725" s="92">
        <v>4608</v>
      </c>
      <c r="T725" s="92">
        <v>23550</v>
      </c>
      <c r="U725" s="92">
        <v>0</v>
      </c>
      <c r="V725" s="92">
        <v>23550</v>
      </c>
      <c r="W725" s="92">
        <v>0</v>
      </c>
      <c r="X725" s="92">
        <v>0</v>
      </c>
      <c r="Y725" s="92">
        <v>0</v>
      </c>
      <c r="AA725" s="145"/>
      <c r="AB725" s="143"/>
      <c r="AE725" s="143"/>
      <c r="AF725" s="143"/>
      <c r="AG725" s="143"/>
      <c r="AH725" s="143"/>
      <c r="AI725" s="143"/>
      <c r="AJ725" s="146"/>
      <c r="AK725" s="143"/>
      <c r="AL725" s="143" t="str">
        <f t="shared" si="75"/>
        <v>CHR operated</v>
      </c>
      <c r="AM725" s="147"/>
      <c r="AO725" s="147"/>
    </row>
    <row r="726" spans="1:41" s="92" customFormat="1" x14ac:dyDescent="0.2">
      <c r="A726" s="142" t="str">
        <f t="shared" si="74"/>
        <v>2023240 (Falkirk)</v>
      </c>
      <c r="B726" s="143">
        <v>2023</v>
      </c>
      <c r="C726" s="142" t="s">
        <v>68</v>
      </c>
      <c r="D726" s="142">
        <v>0</v>
      </c>
      <c r="H726" s="92">
        <v>259</v>
      </c>
      <c r="I726" s="92">
        <v>190</v>
      </c>
      <c r="J726" s="92">
        <v>449</v>
      </c>
      <c r="K726" s="92">
        <v>1</v>
      </c>
      <c r="L726" s="92">
        <v>4</v>
      </c>
      <c r="M726" s="92">
        <v>5</v>
      </c>
      <c r="N726" s="92">
        <v>2786</v>
      </c>
      <c r="O726" s="92">
        <v>926</v>
      </c>
      <c r="P726" s="92">
        <v>3712</v>
      </c>
      <c r="Q726" s="92">
        <v>1130</v>
      </c>
      <c r="R726" s="92">
        <v>534</v>
      </c>
      <c r="S726" s="92">
        <v>1664</v>
      </c>
      <c r="T726" s="92">
        <v>7213</v>
      </c>
      <c r="U726" s="92">
        <v>3392</v>
      </c>
      <c r="V726" s="92">
        <v>10605</v>
      </c>
      <c r="W726" s="92">
        <v>647</v>
      </c>
      <c r="X726" s="92">
        <v>37</v>
      </c>
      <c r="Y726" s="92">
        <v>684</v>
      </c>
      <c r="AA726" s="145"/>
      <c r="AB726" s="143"/>
      <c r="AE726" s="143"/>
      <c r="AF726" s="143"/>
      <c r="AG726" s="143"/>
      <c r="AH726" s="143"/>
      <c r="AI726" s="143"/>
      <c r="AJ726" s="146"/>
      <c r="AK726" s="143"/>
      <c r="AL726" s="143" t="str">
        <f t="shared" si="75"/>
        <v>-</v>
      </c>
      <c r="AM726" s="147"/>
      <c r="AO726" s="147"/>
    </row>
    <row r="727" spans="1:41" s="92" customFormat="1" x14ac:dyDescent="0.2">
      <c r="A727" s="142" t="str">
        <f t="shared" si="74"/>
        <v>2023250 (Fife)</v>
      </c>
      <c r="B727" s="143">
        <v>2023</v>
      </c>
      <c r="C727" s="142" t="s">
        <v>69</v>
      </c>
      <c r="D727" s="142">
        <v>1</v>
      </c>
      <c r="H727" s="92">
        <v>279</v>
      </c>
      <c r="I727" s="92">
        <v>479</v>
      </c>
      <c r="J727" s="92">
        <v>758</v>
      </c>
      <c r="K727" s="92">
        <v>50</v>
      </c>
      <c r="L727" s="92">
        <v>9</v>
      </c>
      <c r="M727" s="92">
        <v>59</v>
      </c>
      <c r="N727" s="92">
        <v>5047</v>
      </c>
      <c r="O727" s="92">
        <v>1723</v>
      </c>
      <c r="P727" s="92">
        <v>6770</v>
      </c>
      <c r="Q727" s="92">
        <v>3921</v>
      </c>
      <c r="R727" s="92">
        <v>1263</v>
      </c>
      <c r="S727" s="92">
        <v>5184</v>
      </c>
      <c r="T727" s="92">
        <v>9572</v>
      </c>
      <c r="U727" s="92">
        <v>4755</v>
      </c>
      <c r="V727" s="92">
        <v>14327</v>
      </c>
      <c r="W727" s="92">
        <v>286</v>
      </c>
      <c r="X727" s="92">
        <v>205</v>
      </c>
      <c r="Y727" s="92">
        <v>491</v>
      </c>
      <c r="AA727" s="145"/>
      <c r="AB727" s="143"/>
      <c r="AE727" s="143"/>
      <c r="AF727" s="143"/>
      <c r="AG727" s="143"/>
      <c r="AH727" s="143"/>
      <c r="AI727" s="143"/>
      <c r="AJ727" s="146"/>
      <c r="AK727" s="143"/>
      <c r="AL727" s="143" t="str">
        <f t="shared" si="75"/>
        <v>CHR operated</v>
      </c>
      <c r="AM727" s="147"/>
      <c r="AO727" s="147"/>
    </row>
    <row r="728" spans="1:41" s="92" customFormat="1" x14ac:dyDescent="0.2">
      <c r="A728" s="142" t="str">
        <f t="shared" si="74"/>
        <v>2023260 (Glasgow City)</v>
      </c>
      <c r="B728" s="143">
        <v>2023</v>
      </c>
      <c r="C728" s="142" t="s">
        <v>70</v>
      </c>
      <c r="D728" s="142">
        <v>0</v>
      </c>
      <c r="H728" s="92">
        <v>0</v>
      </c>
      <c r="I728" s="92">
        <v>0</v>
      </c>
      <c r="J728" s="92">
        <v>0</v>
      </c>
      <c r="K728" s="92">
        <v>0</v>
      </c>
      <c r="L728" s="92">
        <v>0</v>
      </c>
      <c r="M728" s="92">
        <v>0</v>
      </c>
      <c r="N728" s="92">
        <v>0</v>
      </c>
      <c r="O728" s="92">
        <v>0</v>
      </c>
      <c r="P728" s="92">
        <v>0</v>
      </c>
      <c r="Q728" s="92">
        <v>0</v>
      </c>
      <c r="R728" s="92">
        <v>0</v>
      </c>
      <c r="S728" s="92">
        <v>0</v>
      </c>
      <c r="T728" s="92">
        <v>0</v>
      </c>
      <c r="U728" s="92">
        <v>0</v>
      </c>
      <c r="V728" s="92">
        <v>0</v>
      </c>
      <c r="W728" s="92">
        <v>0</v>
      </c>
      <c r="X728" s="92">
        <v>0</v>
      </c>
      <c r="Y728" s="92">
        <v>0</v>
      </c>
      <c r="AA728" s="145"/>
      <c r="AB728" s="143"/>
      <c r="AE728" s="143"/>
      <c r="AF728" s="143"/>
      <c r="AG728" s="143"/>
      <c r="AH728" s="143"/>
      <c r="AI728" s="143"/>
      <c r="AJ728" s="146"/>
      <c r="AK728" s="143"/>
      <c r="AL728" s="143" t="str">
        <f t="shared" si="75"/>
        <v>-</v>
      </c>
      <c r="AM728" s="147"/>
      <c r="AO728" s="147"/>
    </row>
    <row r="729" spans="1:41" s="92" customFormat="1" x14ac:dyDescent="0.2">
      <c r="A729" s="142" t="str">
        <f t="shared" si="74"/>
        <v>2023270 (Highland)</v>
      </c>
      <c r="B729" s="143">
        <v>2023</v>
      </c>
      <c r="C729" s="142" t="s">
        <v>27</v>
      </c>
      <c r="D729" s="142">
        <v>1</v>
      </c>
      <c r="H729" s="92">
        <v>985</v>
      </c>
      <c r="I729" s="92">
        <v>363</v>
      </c>
      <c r="J729" s="92">
        <v>1348</v>
      </c>
      <c r="K729" s="92">
        <v>2</v>
      </c>
      <c r="L729" s="92">
        <v>0</v>
      </c>
      <c r="M729" s="92">
        <v>2</v>
      </c>
      <c r="N729" s="92">
        <v>4199</v>
      </c>
      <c r="O729" s="92">
        <v>1111</v>
      </c>
      <c r="P729" s="92">
        <v>5310</v>
      </c>
      <c r="Q729" s="92">
        <v>3272</v>
      </c>
      <c r="R729" s="92">
        <v>634</v>
      </c>
      <c r="S729" s="92">
        <v>3906</v>
      </c>
      <c r="T729" s="92">
        <v>6654</v>
      </c>
      <c r="U729" s="92">
        <v>2593</v>
      </c>
      <c r="V729" s="92">
        <v>9247</v>
      </c>
      <c r="W729" s="92">
        <v>63</v>
      </c>
      <c r="X729" s="92">
        <v>9</v>
      </c>
      <c r="Y729" s="92">
        <v>72</v>
      </c>
      <c r="AA729" s="145"/>
      <c r="AB729" s="143"/>
      <c r="AE729" s="143"/>
      <c r="AF729" s="143"/>
      <c r="AG729" s="143"/>
      <c r="AH729" s="143"/>
      <c r="AI729" s="143"/>
      <c r="AJ729" s="146"/>
      <c r="AK729" s="143"/>
      <c r="AL729" s="143" t="str">
        <f t="shared" si="75"/>
        <v>CHR operated</v>
      </c>
      <c r="AM729" s="147"/>
      <c r="AO729" s="147"/>
    </row>
    <row r="730" spans="1:41" s="92" customFormat="1" x14ac:dyDescent="0.2">
      <c r="A730" s="142" t="str">
        <f t="shared" si="74"/>
        <v>2023280 (Inverclyde)</v>
      </c>
      <c r="B730" s="143">
        <v>2023</v>
      </c>
      <c r="C730" s="142" t="s">
        <v>28</v>
      </c>
      <c r="D730" s="142">
        <v>0</v>
      </c>
      <c r="H730" s="92">
        <v>0</v>
      </c>
      <c r="I730" s="92">
        <v>0</v>
      </c>
      <c r="J730" s="92">
        <v>0</v>
      </c>
      <c r="K730" s="92">
        <v>0</v>
      </c>
      <c r="L730" s="92">
        <v>0</v>
      </c>
      <c r="M730" s="92">
        <v>0</v>
      </c>
      <c r="N730" s="92">
        <v>0</v>
      </c>
      <c r="O730" s="92">
        <v>0</v>
      </c>
      <c r="P730" s="92">
        <v>0</v>
      </c>
      <c r="Q730" s="92">
        <v>0</v>
      </c>
      <c r="R730" s="92">
        <v>0</v>
      </c>
      <c r="S730" s="92">
        <v>0</v>
      </c>
      <c r="T730" s="92">
        <v>0</v>
      </c>
      <c r="U730" s="92">
        <v>0</v>
      </c>
      <c r="V730" s="92">
        <v>0</v>
      </c>
      <c r="W730" s="92">
        <v>0</v>
      </c>
      <c r="X730" s="92">
        <v>0</v>
      </c>
      <c r="Y730" s="92">
        <v>0</v>
      </c>
      <c r="AA730" s="145"/>
      <c r="AB730" s="143"/>
      <c r="AE730" s="143"/>
      <c r="AF730" s="143"/>
      <c r="AG730" s="143"/>
      <c r="AH730" s="143"/>
      <c r="AI730" s="143"/>
      <c r="AJ730" s="146"/>
      <c r="AK730" s="143"/>
      <c r="AL730" s="143" t="str">
        <f t="shared" si="75"/>
        <v>-</v>
      </c>
      <c r="AM730" s="147"/>
      <c r="AO730" s="147"/>
    </row>
    <row r="731" spans="1:41" s="92" customFormat="1" x14ac:dyDescent="0.2">
      <c r="A731" s="142" t="str">
        <f t="shared" si="74"/>
        <v>2023290 (Midlothian)</v>
      </c>
      <c r="B731" s="143">
        <v>2023</v>
      </c>
      <c r="C731" s="142" t="s">
        <v>29</v>
      </c>
      <c r="D731" s="142">
        <v>1</v>
      </c>
      <c r="H731" s="92">
        <v>46</v>
      </c>
      <c r="I731" s="92">
        <v>136</v>
      </c>
      <c r="J731" s="92">
        <v>182</v>
      </c>
      <c r="K731" s="92">
        <v>155</v>
      </c>
      <c r="L731" s="92">
        <v>0</v>
      </c>
      <c r="M731" s="92">
        <v>155</v>
      </c>
      <c r="N731" s="92">
        <v>696</v>
      </c>
      <c r="O731" s="92">
        <v>0</v>
      </c>
      <c r="P731" s="92">
        <v>696</v>
      </c>
      <c r="Q731" s="92">
        <v>500</v>
      </c>
      <c r="R731" s="92">
        <v>0</v>
      </c>
      <c r="S731" s="92">
        <v>500</v>
      </c>
      <c r="T731" s="92">
        <v>4034</v>
      </c>
      <c r="U731" s="92">
        <v>0</v>
      </c>
      <c r="V731" s="92">
        <v>4034</v>
      </c>
      <c r="W731" s="92">
        <v>169</v>
      </c>
      <c r="X731" s="92">
        <v>0</v>
      </c>
      <c r="Y731" s="92">
        <v>169</v>
      </c>
      <c r="AA731" s="145"/>
      <c r="AB731" s="143"/>
      <c r="AE731" s="143"/>
      <c r="AF731" s="143"/>
      <c r="AG731" s="143"/>
      <c r="AH731" s="143"/>
      <c r="AI731" s="143"/>
      <c r="AJ731" s="146"/>
      <c r="AK731" s="143"/>
      <c r="AL731" s="143" t="str">
        <f t="shared" si="75"/>
        <v>CHR operated</v>
      </c>
      <c r="AM731" s="147"/>
      <c r="AO731" s="147"/>
    </row>
    <row r="732" spans="1:41" s="92" customFormat="1" x14ac:dyDescent="0.2">
      <c r="A732" s="142" t="str">
        <f t="shared" si="74"/>
        <v>2023300 (Moray)</v>
      </c>
      <c r="B732" s="143">
        <v>2023</v>
      </c>
      <c r="C732" s="142" t="s">
        <v>30</v>
      </c>
      <c r="D732" s="142">
        <v>0</v>
      </c>
      <c r="H732" s="92">
        <v>151</v>
      </c>
      <c r="I732" s="92">
        <v>78</v>
      </c>
      <c r="J732" s="92">
        <v>229</v>
      </c>
      <c r="K732" s="92">
        <v>44</v>
      </c>
      <c r="L732" s="92">
        <v>36</v>
      </c>
      <c r="M732" s="92">
        <v>80</v>
      </c>
      <c r="N732" s="92">
        <v>1368</v>
      </c>
      <c r="O732" s="92">
        <v>284</v>
      </c>
      <c r="P732" s="92">
        <v>1652</v>
      </c>
      <c r="Q732" s="92">
        <v>1356</v>
      </c>
      <c r="R732" s="92">
        <v>203</v>
      </c>
      <c r="S732" s="92">
        <v>1559</v>
      </c>
      <c r="T732" s="92">
        <v>2277</v>
      </c>
      <c r="U732" s="92">
        <v>559</v>
      </c>
      <c r="V732" s="92">
        <v>2836</v>
      </c>
      <c r="W732" s="92">
        <v>42</v>
      </c>
      <c r="X732" s="92">
        <v>32</v>
      </c>
      <c r="Y732" s="92">
        <v>74</v>
      </c>
      <c r="AA732" s="145"/>
      <c r="AB732" s="143"/>
      <c r="AE732" s="143"/>
      <c r="AF732" s="143"/>
      <c r="AG732" s="143"/>
      <c r="AH732" s="143"/>
      <c r="AI732" s="143"/>
      <c r="AJ732" s="146"/>
      <c r="AK732" s="143"/>
      <c r="AL732" s="143" t="str">
        <f t="shared" si="75"/>
        <v>-</v>
      </c>
      <c r="AM732" s="147"/>
      <c r="AO732" s="147"/>
    </row>
    <row r="733" spans="1:41" s="92" customFormat="1" x14ac:dyDescent="0.2">
      <c r="A733" s="142" t="str">
        <f t="shared" si="74"/>
        <v>2023235 (Na h-Eileanan Siar)</v>
      </c>
      <c r="B733" s="143">
        <v>2023</v>
      </c>
      <c r="C733" s="142" t="s">
        <v>348</v>
      </c>
      <c r="D733" s="142">
        <v>0</v>
      </c>
      <c r="H733" s="92">
        <v>0</v>
      </c>
      <c r="I733" s="92">
        <v>0</v>
      </c>
      <c r="J733" s="92">
        <v>0</v>
      </c>
      <c r="K733" s="92">
        <v>0</v>
      </c>
      <c r="L733" s="92">
        <v>0</v>
      </c>
      <c r="M733" s="92">
        <v>0</v>
      </c>
      <c r="N733" s="92">
        <v>0</v>
      </c>
      <c r="O733" s="92">
        <v>0</v>
      </c>
      <c r="P733" s="92">
        <v>0</v>
      </c>
      <c r="Q733" s="92">
        <v>0</v>
      </c>
      <c r="R733" s="92">
        <v>0</v>
      </c>
      <c r="S733" s="92">
        <v>0</v>
      </c>
      <c r="T733" s="92">
        <v>0</v>
      </c>
      <c r="U733" s="92">
        <v>0</v>
      </c>
      <c r="V733" s="92">
        <v>0</v>
      </c>
      <c r="W733" s="92">
        <v>0</v>
      </c>
      <c r="X733" s="92">
        <v>0</v>
      </c>
      <c r="Y733" s="92">
        <v>0</v>
      </c>
      <c r="AA733" s="145"/>
      <c r="AB733" s="143"/>
      <c r="AE733" s="143"/>
      <c r="AF733" s="143"/>
      <c r="AG733" s="143"/>
      <c r="AH733" s="143"/>
      <c r="AI733" s="143"/>
      <c r="AJ733" s="146"/>
      <c r="AK733" s="143"/>
      <c r="AL733" s="143" t="str">
        <f t="shared" si="75"/>
        <v>-</v>
      </c>
      <c r="AM733" s="147"/>
      <c r="AO733" s="147"/>
    </row>
    <row r="734" spans="1:41" s="92" customFormat="1" x14ac:dyDescent="0.2">
      <c r="A734" s="142" t="str">
        <f t="shared" si="74"/>
        <v>2023310 (North Ayrshire)</v>
      </c>
      <c r="B734" s="143">
        <v>2023</v>
      </c>
      <c r="C734" s="142" t="s">
        <v>31</v>
      </c>
      <c r="D734" s="142">
        <v>1</v>
      </c>
      <c r="H734" s="92">
        <v>0</v>
      </c>
      <c r="I734" s="92">
        <v>0</v>
      </c>
      <c r="J734" s="92">
        <v>1069</v>
      </c>
      <c r="K734" s="92">
        <v>0</v>
      </c>
      <c r="L734" s="92">
        <v>0</v>
      </c>
      <c r="M734" s="92">
        <v>4</v>
      </c>
      <c r="N734" s="92">
        <v>0</v>
      </c>
      <c r="O734" s="92">
        <v>0</v>
      </c>
      <c r="P734" s="92">
        <v>5204</v>
      </c>
      <c r="Q734" s="92">
        <v>0</v>
      </c>
      <c r="R734" s="92">
        <v>0</v>
      </c>
      <c r="S734" s="92">
        <v>3695</v>
      </c>
      <c r="T734" s="92">
        <v>0</v>
      </c>
      <c r="U734" s="92">
        <v>0</v>
      </c>
      <c r="V734" s="92">
        <v>5977</v>
      </c>
      <c r="W734" s="92">
        <v>0</v>
      </c>
      <c r="X734" s="92">
        <v>0</v>
      </c>
      <c r="Y734" s="92">
        <v>43</v>
      </c>
      <c r="AA734" s="145"/>
      <c r="AB734" s="143"/>
      <c r="AE734" s="143"/>
      <c r="AF734" s="143"/>
      <c r="AG734" s="143"/>
      <c r="AH734" s="143"/>
      <c r="AI734" s="143"/>
      <c r="AJ734" s="146"/>
      <c r="AK734" s="143"/>
      <c r="AL734" s="143" t="str">
        <f t="shared" si="75"/>
        <v>CHR operated</v>
      </c>
      <c r="AM734" s="147"/>
      <c r="AO734" s="147"/>
    </row>
    <row r="735" spans="1:41" s="92" customFormat="1" x14ac:dyDescent="0.2">
      <c r="A735" s="142" t="str">
        <f t="shared" si="74"/>
        <v>2023320 (North Lanarkshire)</v>
      </c>
      <c r="B735" s="143">
        <v>2023</v>
      </c>
      <c r="C735" s="142" t="s">
        <v>32</v>
      </c>
      <c r="D735" s="142">
        <v>1</v>
      </c>
      <c r="H735" s="92">
        <v>1875</v>
      </c>
      <c r="I735" s="92">
        <v>772</v>
      </c>
      <c r="J735" s="92">
        <v>2647</v>
      </c>
      <c r="K735" s="92">
        <v>0</v>
      </c>
      <c r="L735" s="92">
        <v>0</v>
      </c>
      <c r="M735" s="92">
        <v>34</v>
      </c>
      <c r="N735" s="92">
        <v>5608</v>
      </c>
      <c r="O735" s="92">
        <v>1578</v>
      </c>
      <c r="P735" s="92">
        <v>7186</v>
      </c>
      <c r="Q735" s="92">
        <v>2073</v>
      </c>
      <c r="R735" s="92">
        <v>567</v>
      </c>
      <c r="S735" s="92">
        <v>2640</v>
      </c>
      <c r="T735" s="92">
        <v>9892</v>
      </c>
      <c r="U735" s="92">
        <v>3842</v>
      </c>
      <c r="V735" s="92">
        <v>13734</v>
      </c>
      <c r="W735" s="92">
        <v>341</v>
      </c>
      <c r="X735" s="92">
        <v>280</v>
      </c>
      <c r="Y735" s="92">
        <v>621</v>
      </c>
      <c r="AA735" s="145"/>
      <c r="AB735" s="143"/>
      <c r="AE735" s="143"/>
      <c r="AF735" s="143"/>
      <c r="AG735" s="143"/>
      <c r="AH735" s="143"/>
      <c r="AI735" s="143"/>
      <c r="AJ735" s="146"/>
      <c r="AK735" s="143"/>
      <c r="AL735" s="143" t="str">
        <f t="shared" si="75"/>
        <v>CHR operated</v>
      </c>
      <c r="AM735" s="147"/>
      <c r="AO735" s="147"/>
    </row>
    <row r="736" spans="1:41" s="92" customFormat="1" x14ac:dyDescent="0.2">
      <c r="A736" s="142" t="str">
        <f t="shared" si="74"/>
        <v>2023330 (Orkney)</v>
      </c>
      <c r="B736" s="143">
        <v>2023</v>
      </c>
      <c r="C736" s="142" t="s">
        <v>33</v>
      </c>
      <c r="D736" s="142">
        <v>1</v>
      </c>
      <c r="H736" s="92">
        <v>33</v>
      </c>
      <c r="I736" s="92">
        <v>6</v>
      </c>
      <c r="J736" s="92">
        <v>39</v>
      </c>
      <c r="K736" s="92">
        <v>0</v>
      </c>
      <c r="L736" s="92">
        <v>0</v>
      </c>
      <c r="M736" s="92">
        <v>0</v>
      </c>
      <c r="N736" s="92">
        <v>338</v>
      </c>
      <c r="O736" s="92">
        <v>17</v>
      </c>
      <c r="P736" s="92">
        <v>355</v>
      </c>
      <c r="Q736" s="92">
        <v>119</v>
      </c>
      <c r="R736" s="92">
        <v>16</v>
      </c>
      <c r="S736" s="92">
        <v>135</v>
      </c>
      <c r="T736" s="92">
        <v>1013</v>
      </c>
      <c r="U736" s="92">
        <v>66</v>
      </c>
      <c r="V736" s="92">
        <v>1079</v>
      </c>
      <c r="W736" s="92">
        <v>10</v>
      </c>
      <c r="X736" s="92">
        <v>0</v>
      </c>
      <c r="Y736" s="92">
        <v>10</v>
      </c>
      <c r="AA736" s="145"/>
      <c r="AB736" s="143"/>
      <c r="AE736" s="143"/>
      <c r="AF736" s="143"/>
      <c r="AG736" s="143"/>
      <c r="AH736" s="143"/>
      <c r="AI736" s="143"/>
      <c r="AJ736" s="146"/>
      <c r="AK736" s="143"/>
      <c r="AL736" s="143" t="str">
        <f t="shared" si="75"/>
        <v>CHR operated</v>
      </c>
      <c r="AM736" s="147"/>
      <c r="AO736" s="147"/>
    </row>
    <row r="737" spans="1:41" s="92" customFormat="1" x14ac:dyDescent="0.2">
      <c r="A737" s="142" t="str">
        <f t="shared" si="74"/>
        <v>2023340 (Perth &amp; Kinross)</v>
      </c>
      <c r="B737" s="143">
        <v>2023</v>
      </c>
      <c r="C737" s="142" t="s">
        <v>34</v>
      </c>
      <c r="D737" s="142">
        <v>1</v>
      </c>
      <c r="H737" s="92">
        <v>599</v>
      </c>
      <c r="I737" s="92">
        <v>0</v>
      </c>
      <c r="J737" s="92">
        <v>599</v>
      </c>
      <c r="K737" s="92">
        <v>2</v>
      </c>
      <c r="L737" s="92">
        <v>0</v>
      </c>
      <c r="M737" s="92">
        <v>2</v>
      </c>
      <c r="N737" s="92">
        <v>2508</v>
      </c>
      <c r="O737" s="92">
        <v>0</v>
      </c>
      <c r="P737" s="92">
        <v>2508</v>
      </c>
      <c r="Q737" s="92">
        <v>1284</v>
      </c>
      <c r="R737" s="92">
        <v>0</v>
      </c>
      <c r="S737" s="92">
        <v>1284</v>
      </c>
      <c r="T737" s="92">
        <v>3481</v>
      </c>
      <c r="U737" s="92">
        <v>0</v>
      </c>
      <c r="V737" s="92">
        <v>3481</v>
      </c>
      <c r="W737" s="92">
        <v>93</v>
      </c>
      <c r="X737" s="92">
        <v>0</v>
      </c>
      <c r="Y737" s="92">
        <v>93</v>
      </c>
      <c r="AA737" s="145"/>
      <c r="AB737" s="143"/>
      <c r="AE737" s="143"/>
      <c r="AF737" s="143"/>
      <c r="AG737" s="143"/>
      <c r="AH737" s="143"/>
      <c r="AI737" s="143"/>
      <c r="AJ737" s="146"/>
      <c r="AK737" s="143"/>
      <c r="AL737" s="143" t="str">
        <f t="shared" si="75"/>
        <v>CHR operated</v>
      </c>
      <c r="AM737" s="147"/>
      <c r="AO737" s="147"/>
    </row>
    <row r="738" spans="1:41" s="92" customFormat="1" x14ac:dyDescent="0.2">
      <c r="A738" s="142" t="str">
        <f t="shared" si="74"/>
        <v>2023350 (Renfrewshire)</v>
      </c>
      <c r="B738" s="143">
        <v>2023</v>
      </c>
      <c r="C738" s="142" t="s">
        <v>35</v>
      </c>
      <c r="D738" s="142">
        <v>0</v>
      </c>
      <c r="H738" s="92">
        <v>357</v>
      </c>
      <c r="I738" s="92">
        <v>270</v>
      </c>
      <c r="J738" s="92">
        <v>627</v>
      </c>
      <c r="K738" s="92">
        <v>57</v>
      </c>
      <c r="L738" s="92">
        <v>0</v>
      </c>
      <c r="M738" s="92">
        <v>57</v>
      </c>
      <c r="N738" s="92">
        <v>1381</v>
      </c>
      <c r="O738" s="92">
        <v>576</v>
      </c>
      <c r="P738" s="92">
        <v>1957</v>
      </c>
      <c r="Q738" s="92">
        <v>1309</v>
      </c>
      <c r="R738" s="92">
        <v>404</v>
      </c>
      <c r="S738" s="92">
        <v>1713</v>
      </c>
      <c r="T738" s="92">
        <v>3323</v>
      </c>
      <c r="U738" s="92">
        <v>1369</v>
      </c>
      <c r="V738" s="92">
        <v>4692</v>
      </c>
      <c r="W738" s="92">
        <v>26</v>
      </c>
      <c r="X738" s="92">
        <v>20</v>
      </c>
      <c r="Y738" s="92">
        <v>46</v>
      </c>
      <c r="AA738" s="145"/>
      <c r="AB738" s="143"/>
      <c r="AE738" s="143"/>
      <c r="AF738" s="143"/>
      <c r="AG738" s="143"/>
      <c r="AH738" s="143"/>
      <c r="AI738" s="143"/>
      <c r="AJ738" s="146"/>
      <c r="AK738" s="143"/>
      <c r="AL738" s="143" t="str">
        <f t="shared" si="75"/>
        <v>-</v>
      </c>
      <c r="AM738" s="147"/>
      <c r="AO738" s="147"/>
    </row>
    <row r="739" spans="1:41" s="92" customFormat="1" x14ac:dyDescent="0.2">
      <c r="A739" s="142" t="str">
        <f t="shared" si="74"/>
        <v>2023355 (Scottish Borders)</v>
      </c>
      <c r="B739" s="143">
        <v>2023</v>
      </c>
      <c r="C739" s="142" t="s">
        <v>36</v>
      </c>
      <c r="D739" s="142">
        <v>0</v>
      </c>
      <c r="H739" s="92">
        <v>0</v>
      </c>
      <c r="I739" s="92">
        <v>0</v>
      </c>
      <c r="J739" s="92">
        <v>0</v>
      </c>
      <c r="K739" s="92">
        <v>0</v>
      </c>
      <c r="L739" s="92">
        <v>0</v>
      </c>
      <c r="M739" s="92">
        <v>0</v>
      </c>
      <c r="N739" s="92">
        <v>0</v>
      </c>
      <c r="O739" s="92">
        <v>0</v>
      </c>
      <c r="P739" s="92">
        <v>0</v>
      </c>
      <c r="Q739" s="92">
        <v>0</v>
      </c>
      <c r="R739" s="92">
        <v>0</v>
      </c>
      <c r="S739" s="92">
        <v>0</v>
      </c>
      <c r="T739" s="92">
        <v>0</v>
      </c>
      <c r="U739" s="92">
        <v>0</v>
      </c>
      <c r="V739" s="92">
        <v>0</v>
      </c>
      <c r="W739" s="92">
        <v>0</v>
      </c>
      <c r="X739" s="92">
        <v>0</v>
      </c>
      <c r="Y739" s="92">
        <v>0</v>
      </c>
      <c r="AA739" s="145"/>
      <c r="AB739" s="143"/>
      <c r="AE739" s="143"/>
      <c r="AF739" s="143"/>
      <c r="AG739" s="143"/>
      <c r="AH739" s="143"/>
      <c r="AI739" s="143"/>
      <c r="AJ739" s="146"/>
      <c r="AK739" s="143"/>
      <c r="AL739" s="143" t="str">
        <f t="shared" si="75"/>
        <v>-</v>
      </c>
      <c r="AM739" s="147"/>
      <c r="AO739" s="147"/>
    </row>
    <row r="740" spans="1:41" s="92" customFormat="1" x14ac:dyDescent="0.2">
      <c r="A740" s="142" t="str">
        <f t="shared" si="74"/>
        <v>2023360 (Shetland)</v>
      </c>
      <c r="B740" s="143">
        <v>2023</v>
      </c>
      <c r="C740" s="142" t="s">
        <v>37</v>
      </c>
      <c r="D740" s="142">
        <v>1</v>
      </c>
      <c r="H740" s="92">
        <v>67</v>
      </c>
      <c r="I740" s="92">
        <v>17</v>
      </c>
      <c r="J740" s="92">
        <v>84</v>
      </c>
      <c r="K740" s="92">
        <v>36</v>
      </c>
      <c r="L740" s="92">
        <v>6</v>
      </c>
      <c r="M740" s="92">
        <v>42</v>
      </c>
      <c r="N740" s="92">
        <v>524</v>
      </c>
      <c r="O740" s="92">
        <v>70</v>
      </c>
      <c r="P740" s="92">
        <v>594</v>
      </c>
      <c r="Q740" s="92">
        <v>468</v>
      </c>
      <c r="R740" s="92">
        <v>57</v>
      </c>
      <c r="S740" s="92">
        <v>525</v>
      </c>
      <c r="T740" s="92">
        <v>577</v>
      </c>
      <c r="U740" s="92">
        <v>98</v>
      </c>
      <c r="V740" s="92">
        <v>675</v>
      </c>
      <c r="W740" s="92">
        <v>132</v>
      </c>
      <c r="X740" s="92">
        <v>7</v>
      </c>
      <c r="Y740" s="92">
        <v>139</v>
      </c>
      <c r="AA740" s="145"/>
      <c r="AB740" s="143"/>
      <c r="AE740" s="143"/>
      <c r="AF740" s="143"/>
      <c r="AG740" s="143"/>
      <c r="AH740" s="143"/>
      <c r="AI740" s="143"/>
      <c r="AJ740" s="146"/>
      <c r="AK740" s="143"/>
      <c r="AL740" s="143" t="str">
        <f t="shared" si="75"/>
        <v>CHR operated</v>
      </c>
      <c r="AM740" s="147"/>
      <c r="AO740" s="147"/>
    </row>
    <row r="741" spans="1:41" s="92" customFormat="1" x14ac:dyDescent="0.2">
      <c r="A741" s="142" t="str">
        <f t="shared" si="74"/>
        <v>2023370 (South Ayrshire)</v>
      </c>
      <c r="B741" s="143">
        <v>2023</v>
      </c>
      <c r="C741" s="142" t="s">
        <v>38</v>
      </c>
      <c r="D741" s="142">
        <v>0</v>
      </c>
      <c r="H741" s="92">
        <v>228</v>
      </c>
      <c r="I741" s="92">
        <v>136</v>
      </c>
      <c r="J741" s="92">
        <v>364</v>
      </c>
      <c r="K741" s="92">
        <v>6</v>
      </c>
      <c r="L741" s="92">
        <v>8</v>
      </c>
      <c r="M741" s="92">
        <v>14</v>
      </c>
      <c r="N741" s="92">
        <v>2425</v>
      </c>
      <c r="O741" s="92">
        <v>383</v>
      </c>
      <c r="P741" s="92">
        <v>2808</v>
      </c>
      <c r="Q741" s="92">
        <v>2388</v>
      </c>
      <c r="R741" s="92">
        <v>193</v>
      </c>
      <c r="S741" s="92">
        <v>2581</v>
      </c>
      <c r="T741" s="92">
        <v>3471</v>
      </c>
      <c r="U741" s="92">
        <v>849</v>
      </c>
      <c r="V741" s="92">
        <v>4320</v>
      </c>
      <c r="W741" s="92">
        <v>68</v>
      </c>
      <c r="X741" s="92">
        <v>47</v>
      </c>
      <c r="Y741" s="92">
        <v>115</v>
      </c>
      <c r="AA741" s="145"/>
      <c r="AB741" s="143"/>
      <c r="AE741" s="143"/>
      <c r="AF741" s="143"/>
      <c r="AG741" s="143"/>
      <c r="AH741" s="143"/>
      <c r="AI741" s="143"/>
      <c r="AJ741" s="146"/>
      <c r="AK741" s="143"/>
      <c r="AL741" s="143" t="str">
        <f t="shared" si="75"/>
        <v>-</v>
      </c>
      <c r="AM741" s="147"/>
      <c r="AO741" s="147"/>
    </row>
    <row r="742" spans="1:41" s="92" customFormat="1" x14ac:dyDescent="0.2">
      <c r="A742" s="142" t="str">
        <f t="shared" si="74"/>
        <v>2023380 (South Lanarkshire)</v>
      </c>
      <c r="B742" s="143">
        <v>2023</v>
      </c>
      <c r="C742" s="142" t="s">
        <v>39</v>
      </c>
      <c r="D742" s="142">
        <v>1</v>
      </c>
      <c r="H742" s="92">
        <v>1528</v>
      </c>
      <c r="I742" s="92">
        <v>326</v>
      </c>
      <c r="J742" s="92">
        <v>1854</v>
      </c>
      <c r="K742" s="92">
        <v>168</v>
      </c>
      <c r="L742" s="92">
        <v>92</v>
      </c>
      <c r="M742" s="92">
        <v>260</v>
      </c>
      <c r="N742" s="92">
        <v>3988</v>
      </c>
      <c r="O742" s="92">
        <v>803</v>
      </c>
      <c r="P742" s="92">
        <v>4791</v>
      </c>
      <c r="Q742" s="92">
        <v>4029</v>
      </c>
      <c r="R742" s="92">
        <v>744</v>
      </c>
      <c r="S742" s="92">
        <v>4773</v>
      </c>
      <c r="T742" s="92">
        <v>12014</v>
      </c>
      <c r="U742" s="92">
        <v>3266</v>
      </c>
      <c r="V742" s="92">
        <v>15280</v>
      </c>
      <c r="W742" s="92">
        <v>17</v>
      </c>
      <c r="X742" s="92">
        <v>80</v>
      </c>
      <c r="Y742" s="92">
        <v>97</v>
      </c>
      <c r="AA742" s="145"/>
      <c r="AB742" s="143"/>
      <c r="AE742" s="143"/>
      <c r="AF742" s="143"/>
      <c r="AG742" s="143"/>
      <c r="AH742" s="143"/>
      <c r="AI742" s="143"/>
      <c r="AJ742" s="146"/>
      <c r="AK742" s="143"/>
      <c r="AL742" s="143" t="str">
        <f t="shared" si="75"/>
        <v>CHR operated</v>
      </c>
      <c r="AM742" s="147"/>
      <c r="AO742" s="147"/>
    </row>
    <row r="743" spans="1:41" s="92" customFormat="1" x14ac:dyDescent="0.2">
      <c r="A743" s="142" t="str">
        <f t="shared" si="74"/>
        <v>2023390 (Stirling)</v>
      </c>
      <c r="B743" s="143">
        <v>2023</v>
      </c>
      <c r="C743" s="142" t="s">
        <v>40</v>
      </c>
      <c r="D743" s="142">
        <v>0</v>
      </c>
      <c r="H743" s="92">
        <v>100</v>
      </c>
      <c r="I743" s="92">
        <v>61</v>
      </c>
      <c r="J743" s="92">
        <v>161</v>
      </c>
      <c r="K743" s="92">
        <v>0</v>
      </c>
      <c r="L743" s="92">
        <v>0</v>
      </c>
      <c r="M743" s="92">
        <v>0</v>
      </c>
      <c r="N743" s="92">
        <v>889</v>
      </c>
      <c r="O743" s="92">
        <v>124</v>
      </c>
      <c r="P743" s="92">
        <v>1013</v>
      </c>
      <c r="Q743" s="92">
        <v>246</v>
      </c>
      <c r="R743" s="92">
        <v>68</v>
      </c>
      <c r="S743" s="92">
        <v>314</v>
      </c>
      <c r="T743" s="92">
        <v>2162</v>
      </c>
      <c r="U743" s="92">
        <v>805</v>
      </c>
      <c r="V743" s="92">
        <v>2967</v>
      </c>
      <c r="W743" s="92">
        <v>525</v>
      </c>
      <c r="X743" s="92">
        <v>110</v>
      </c>
      <c r="Y743" s="92">
        <v>635</v>
      </c>
      <c r="AA743" s="148"/>
      <c r="AB743" s="143"/>
      <c r="AE743" s="143"/>
      <c r="AF743" s="143"/>
      <c r="AG743" s="143"/>
      <c r="AH743" s="143"/>
      <c r="AI743" s="143"/>
      <c r="AJ743" s="146"/>
      <c r="AK743" s="143"/>
      <c r="AL743" s="143" t="str">
        <f t="shared" si="75"/>
        <v>-</v>
      </c>
      <c r="AM743" s="147"/>
      <c r="AO743" s="147"/>
    </row>
    <row r="744" spans="1:41" s="92" customFormat="1" x14ac:dyDescent="0.2">
      <c r="A744" s="142" t="str">
        <f t="shared" si="74"/>
        <v>2023395 (West Dunbartonshire)</v>
      </c>
      <c r="B744" s="143">
        <v>2023</v>
      </c>
      <c r="C744" s="142" t="s">
        <v>41</v>
      </c>
      <c r="D744" s="142">
        <v>0</v>
      </c>
      <c r="H744" s="92">
        <v>177</v>
      </c>
      <c r="I744" s="92">
        <v>155</v>
      </c>
      <c r="J744" s="92">
        <v>332</v>
      </c>
      <c r="K744" s="92">
        <v>11</v>
      </c>
      <c r="L744" s="92">
        <v>3</v>
      </c>
      <c r="M744" s="92">
        <v>14</v>
      </c>
      <c r="N744" s="92">
        <v>1181</v>
      </c>
      <c r="O744" s="92">
        <v>329</v>
      </c>
      <c r="P744" s="92">
        <v>1510</v>
      </c>
      <c r="Q744" s="92">
        <v>533</v>
      </c>
      <c r="R744" s="92">
        <v>70</v>
      </c>
      <c r="S744" s="92">
        <v>603</v>
      </c>
      <c r="T744" s="92">
        <v>3759</v>
      </c>
      <c r="U744" s="92">
        <v>1539</v>
      </c>
      <c r="V744" s="92">
        <v>5298</v>
      </c>
      <c r="W744" s="92">
        <v>42</v>
      </c>
      <c r="X744" s="92">
        <v>97</v>
      </c>
      <c r="Y744" s="92">
        <v>139</v>
      </c>
      <c r="AA744" s="145"/>
      <c r="AB744" s="143"/>
      <c r="AE744" s="143"/>
      <c r="AF744" s="143"/>
      <c r="AG744" s="143"/>
      <c r="AH744" s="143"/>
      <c r="AI744" s="143"/>
      <c r="AJ744" s="146"/>
      <c r="AK744" s="143"/>
      <c r="AL744" s="143" t="str">
        <f t="shared" si="75"/>
        <v>-</v>
      </c>
      <c r="AM744" s="147"/>
      <c r="AO744" s="147"/>
    </row>
    <row r="745" spans="1:41" s="92" customFormat="1" x14ac:dyDescent="0.2">
      <c r="A745" s="142" t="str">
        <f t="shared" si="74"/>
        <v>2023400 (West Lothian)</v>
      </c>
      <c r="B745" s="143">
        <v>2023</v>
      </c>
      <c r="C745" s="142" t="s">
        <v>42</v>
      </c>
      <c r="D745" s="142">
        <v>1</v>
      </c>
      <c r="H745" s="92">
        <v>581</v>
      </c>
      <c r="I745" s="92">
        <v>168</v>
      </c>
      <c r="J745" s="92">
        <v>749</v>
      </c>
      <c r="K745" s="92">
        <v>121</v>
      </c>
      <c r="L745" s="92">
        <v>6</v>
      </c>
      <c r="M745" s="92">
        <v>127</v>
      </c>
      <c r="N745" s="92">
        <v>3705</v>
      </c>
      <c r="O745" s="92">
        <v>520</v>
      </c>
      <c r="P745" s="92">
        <v>4225</v>
      </c>
      <c r="Q745" s="92">
        <v>1924</v>
      </c>
      <c r="R745" s="92">
        <v>461</v>
      </c>
      <c r="S745" s="92">
        <v>2385</v>
      </c>
      <c r="T745" s="92">
        <v>8879</v>
      </c>
      <c r="U745" s="92">
        <v>1597</v>
      </c>
      <c r="V745" s="92">
        <v>10476</v>
      </c>
      <c r="W745" s="92">
        <v>50</v>
      </c>
      <c r="X745" s="92">
        <v>3</v>
      </c>
      <c r="Y745" s="92">
        <v>53</v>
      </c>
      <c r="AA745" s="145"/>
      <c r="AB745" s="143"/>
      <c r="AE745" s="143"/>
      <c r="AF745" s="143"/>
      <c r="AG745" s="143"/>
      <c r="AH745" s="143"/>
      <c r="AI745" s="143"/>
      <c r="AJ745" s="146"/>
      <c r="AK745" s="143"/>
      <c r="AL745" s="143" t="str">
        <f t="shared" si="75"/>
        <v>CHR operated</v>
      </c>
      <c r="AM745" s="147"/>
      <c r="AO745" s="147"/>
    </row>
    <row r="746" spans="1:41" x14ac:dyDescent="0.2">
      <c r="AL746" s="132"/>
    </row>
  </sheetData>
  <autoFilter ref="A5:AO357" xr:uid="{00000000-0009-0000-0000-000001000000}"/>
  <mergeCells count="11">
    <mergeCell ref="AF4:AI4"/>
    <mergeCell ref="N4:P4"/>
    <mergeCell ref="Z4:AB4"/>
    <mergeCell ref="AC4:AE4"/>
    <mergeCell ref="D4:D5"/>
    <mergeCell ref="Q4:S4"/>
    <mergeCell ref="T4:V4"/>
    <mergeCell ref="W4:Y4"/>
    <mergeCell ref="E4:G4"/>
    <mergeCell ref="H4:J4"/>
    <mergeCell ref="K4:M4"/>
  </mergeCells>
  <phoneticPr fontId="5"/>
  <conditionalFormatting sqref="G6:G206 J6:J206 M6:M206 P6:P206 S6:S206 Y6:Y206 G208:G293 J208:J355 M208:M355 P208:P355 S208:S355 Y208:Y355">
    <cfRule type="expression" dxfId="35" priority="1" stopIfTrue="1">
      <formula>E6=""</formula>
    </cfRule>
    <cfRule type="cellIs" dxfId="34" priority="2" stopIfTrue="1" operator="notEqual">
      <formula>E6+F6</formula>
    </cfRule>
  </conditionalFormatting>
  <conditionalFormatting sqref="V6:V206 V208:V355">
    <cfRule type="expression" dxfId="33" priority="3" stopIfTrue="1">
      <formula>T6=""</formula>
    </cfRule>
    <cfRule type="cellIs" dxfId="32" priority="4" stopIfTrue="1" operator="notEqual">
      <formula>T6+U6</formula>
    </cfRule>
    <cfRule type="cellIs" dxfId="31" priority="5" stopIfTrue="1" operator="notEqual">
      <formula>G6-J6-M6+P6-S6</formula>
    </cfRule>
  </conditionalFormatting>
  <dataValidations count="1">
    <dataValidation allowBlank="1" sqref="AK4:AL5 AG5:AI5 AO4 AM4 AK2:AL2 D4 E4:AF5 E2:AD2 AF2:AI2" xr:uid="{00000000-0002-0000-0100-000000000000}">
      <formula1>0</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heetViews>
  <sheetFormatPr defaultColWidth="9.28515625" defaultRowHeight="15" x14ac:dyDescent="0.25"/>
  <cols>
    <col min="1" max="1" width="47.28515625" style="182" bestFit="1" customWidth="1"/>
    <col min="2" max="2" width="79.42578125" style="174" bestFit="1" customWidth="1"/>
    <col min="3" max="3" width="110.28515625" style="174" customWidth="1"/>
    <col min="4" max="16384" width="9.28515625" style="174"/>
  </cols>
  <sheetData>
    <row r="1" spans="1:3" ht="15.6" x14ac:dyDescent="0.3">
      <c r="A1" s="172" t="s">
        <v>378</v>
      </c>
      <c r="B1" s="173"/>
    </row>
    <row r="2" spans="1:3" ht="14.55" customHeight="1" x14ac:dyDescent="0.25">
      <c r="A2" s="175" t="s">
        <v>379</v>
      </c>
      <c r="B2" s="176"/>
    </row>
    <row r="3" spans="1:3" ht="14.55" customHeight="1" x14ac:dyDescent="0.25">
      <c r="A3" s="175"/>
      <c r="B3" s="176"/>
    </row>
    <row r="4" spans="1:3" ht="30" customHeight="1" x14ac:dyDescent="0.25">
      <c r="A4" s="177" t="s">
        <v>380</v>
      </c>
      <c r="B4" s="178" t="s">
        <v>381</v>
      </c>
      <c r="C4" s="177" t="s">
        <v>382</v>
      </c>
    </row>
    <row r="5" spans="1:3" ht="18.75" customHeight="1" x14ac:dyDescent="0.25">
      <c r="A5" s="177" t="s">
        <v>383</v>
      </c>
      <c r="B5" s="178"/>
    </row>
    <row r="6" spans="1:3" ht="18.75" customHeight="1" x14ac:dyDescent="0.25">
      <c r="A6" s="179" t="s">
        <v>384</v>
      </c>
      <c r="B6" s="180" t="s">
        <v>385</v>
      </c>
      <c r="C6" s="181" t="s">
        <v>384</v>
      </c>
    </row>
    <row r="7" spans="1:3" x14ac:dyDescent="0.25">
      <c r="A7" s="179" t="s">
        <v>95</v>
      </c>
      <c r="B7" s="176" t="s">
        <v>386</v>
      </c>
      <c r="C7" s="181" t="s">
        <v>95</v>
      </c>
    </row>
    <row r="8" spans="1:3" ht="23.25" customHeight="1" x14ac:dyDescent="0.3">
      <c r="B8" s="183"/>
    </row>
    <row r="9" spans="1:3" ht="30" customHeight="1" x14ac:dyDescent="0.25">
      <c r="A9" s="177" t="s">
        <v>387</v>
      </c>
      <c r="B9" s="182"/>
    </row>
    <row r="10" spans="1:3" x14ac:dyDescent="0.25">
      <c r="A10" s="179" t="s">
        <v>388</v>
      </c>
      <c r="B10" s="180" t="s">
        <v>388</v>
      </c>
      <c r="C10" s="181" t="s">
        <v>394</v>
      </c>
    </row>
    <row r="11" spans="1:3" x14ac:dyDescent="0.25">
      <c r="A11" s="179" t="s">
        <v>389</v>
      </c>
      <c r="B11" s="176" t="s">
        <v>389</v>
      </c>
      <c r="C11" s="181" t="s">
        <v>194</v>
      </c>
    </row>
    <row r="12" spans="1:3" x14ac:dyDescent="0.25">
      <c r="A12" s="179" t="s">
        <v>390</v>
      </c>
      <c r="B12" s="180" t="s">
        <v>390</v>
      </c>
      <c r="C12" s="181" t="s">
        <v>370</v>
      </c>
    </row>
    <row r="13" spans="1:3" x14ac:dyDescent="0.25">
      <c r="A13" s="179" t="s">
        <v>391</v>
      </c>
      <c r="B13" s="176" t="s">
        <v>391</v>
      </c>
      <c r="C13" s="181" t="s">
        <v>371</v>
      </c>
    </row>
    <row r="14" spans="1:3" x14ac:dyDescent="0.25">
      <c r="A14" s="179" t="s">
        <v>392</v>
      </c>
      <c r="B14" s="180" t="s">
        <v>392</v>
      </c>
      <c r="C14" s="181" t="s">
        <v>372</v>
      </c>
    </row>
    <row r="15" spans="1:3" x14ac:dyDescent="0.25">
      <c r="A15" s="179" t="s">
        <v>393</v>
      </c>
      <c r="B15" s="176" t="s">
        <v>393</v>
      </c>
      <c r="C15" s="181" t="s">
        <v>215</v>
      </c>
    </row>
  </sheetData>
  <hyperlinks>
    <hyperlink ref="A6" location="'Cover Sheet'!A1" display="Cover Sheet" xr:uid="{00000000-0004-0000-0200-000000000000}"/>
    <hyperlink ref="A7" location="Notes!A1" display="Notes" xr:uid="{00000000-0004-0000-0200-000001000000}"/>
    <hyperlink ref="A10" location="TblHousingList!B5" display="Changes in local authority housing lists" xr:uid="{00000000-0004-0000-0200-000002000000}"/>
    <hyperlink ref="A11" location="TsApplicants!B7" display="Applicants on Housing Register" xr:uid="{00000000-0004-0000-0200-000003000000}"/>
    <hyperlink ref="A12" location="TsNewApps!B9" display="New Applicants joining housing list:" xr:uid="{00000000-0004-0000-0200-000004000000}"/>
    <hyperlink ref="A13" location="TsRehoused!B11" display="Applicants rehoused in Local Authorities own housing stock" xr:uid="{00000000-0004-0000-0200-000005000000}"/>
    <hyperlink ref="A14" location="Tsleftlist!B13" display="Applicants withdrawn or deleted from housing list" xr:uid="{00000000-0004-0000-0200-000006000000}"/>
    <hyperlink ref="A15" location="TsCHR!A1" display="TsCHR" xr:uid="{00000000-0004-0000-0200-000007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4"/>
  <sheetViews>
    <sheetView workbookViewId="0"/>
  </sheetViews>
  <sheetFormatPr defaultColWidth="8.7109375" defaultRowHeight="10.199999999999999" x14ac:dyDescent="0.2"/>
  <cols>
    <col min="1" max="1" width="24.42578125" style="194" customWidth="1"/>
    <col min="2" max="2" width="242.42578125" style="185" bestFit="1" customWidth="1"/>
    <col min="3" max="16384" width="8.7109375" style="185"/>
  </cols>
  <sheetData>
    <row r="1" spans="1:2" ht="15.6" x14ac:dyDescent="0.3">
      <c r="A1" s="291" t="s">
        <v>395</v>
      </c>
      <c r="B1" s="184"/>
    </row>
    <row r="2" spans="1:2" ht="15" x14ac:dyDescent="0.25">
      <c r="A2" s="186" t="s">
        <v>396</v>
      </c>
      <c r="B2" s="184"/>
    </row>
    <row r="3" spans="1:2" ht="15" x14ac:dyDescent="0.25">
      <c r="A3" s="187"/>
      <c r="B3" s="188"/>
    </row>
    <row r="4" spans="1:2" ht="16.2" thickBot="1" x14ac:dyDescent="0.25">
      <c r="A4" s="189" t="s">
        <v>397</v>
      </c>
      <c r="B4" s="190" t="s">
        <v>398</v>
      </c>
    </row>
    <row r="5" spans="1:2" ht="45.6" thickBot="1" x14ac:dyDescent="0.25">
      <c r="A5" s="191" t="s">
        <v>399</v>
      </c>
      <c r="B5" s="192" t="s">
        <v>404</v>
      </c>
    </row>
    <row r="6" spans="1:2" ht="15.6" thickBot="1" x14ac:dyDescent="0.25">
      <c r="A6" s="191" t="s">
        <v>400</v>
      </c>
      <c r="B6" s="192" t="s">
        <v>449</v>
      </c>
    </row>
    <row r="7" spans="1:2" ht="30.6" thickBot="1" x14ac:dyDescent="0.25">
      <c r="A7" s="191" t="s">
        <v>401</v>
      </c>
      <c r="B7" s="192" t="s">
        <v>450</v>
      </c>
    </row>
    <row r="8" spans="1:2" ht="15.6" thickBot="1" x14ac:dyDescent="0.25">
      <c r="A8" s="191" t="s">
        <v>402</v>
      </c>
      <c r="B8" s="192" t="s">
        <v>451</v>
      </c>
    </row>
    <row r="9" spans="1:2" ht="15.6" thickBot="1" x14ac:dyDescent="0.25">
      <c r="A9" s="191" t="s">
        <v>403</v>
      </c>
      <c r="B9" s="192" t="s">
        <v>405</v>
      </c>
    </row>
    <row r="10" spans="1:2" ht="15.6" thickBot="1" x14ac:dyDescent="0.25">
      <c r="A10" s="191"/>
      <c r="B10" s="192"/>
    </row>
    <row r="11" spans="1:2" ht="15.6" thickBot="1" x14ac:dyDescent="0.25">
      <c r="A11" s="191"/>
      <c r="B11" s="192"/>
    </row>
    <row r="12" spans="1:2" ht="15.6" thickBot="1" x14ac:dyDescent="0.25">
      <c r="A12" s="191"/>
      <c r="B12" s="193"/>
    </row>
    <row r="13" spans="1:2" ht="15.6" thickBot="1" x14ac:dyDescent="0.25">
      <c r="A13" s="191"/>
      <c r="B13" s="192"/>
    </row>
    <row r="14" spans="1:2" ht="15.6" thickBot="1" x14ac:dyDescent="0.25">
      <c r="A14" s="191"/>
      <c r="B14" s="192"/>
    </row>
    <row r="15" spans="1:2" ht="15.6" thickBot="1" x14ac:dyDescent="0.25">
      <c r="A15" s="191"/>
      <c r="B15" s="192"/>
    </row>
    <row r="16" spans="1:2" ht="15.6" thickBot="1" x14ac:dyDescent="0.25">
      <c r="A16" s="191"/>
      <c r="B16" s="192"/>
    </row>
    <row r="17" spans="1:25" ht="15.6" thickBot="1" x14ac:dyDescent="0.25">
      <c r="A17" s="191"/>
      <c r="B17" s="192"/>
    </row>
    <row r="18" spans="1:25" ht="16.05" customHeight="1" thickBot="1" x14ac:dyDescent="0.25">
      <c r="A18" s="191"/>
      <c r="B18" s="192"/>
    </row>
    <row r="19" spans="1:25" ht="16.05" customHeight="1" thickBot="1" x14ac:dyDescent="0.25">
      <c r="A19" s="191"/>
      <c r="B19" s="192"/>
    </row>
    <row r="20" spans="1:25" ht="16.05" customHeight="1" thickBot="1" x14ac:dyDescent="0.25">
      <c r="A20" s="191"/>
      <c r="B20" s="192"/>
    </row>
    <row r="21" spans="1:25" ht="16.05" customHeight="1" thickBot="1" x14ac:dyDescent="0.25">
      <c r="A21" s="191"/>
      <c r="B21" s="192"/>
    </row>
    <row r="22" spans="1:25" ht="15.6" thickBot="1" x14ac:dyDescent="0.25">
      <c r="A22" s="191"/>
      <c r="B22" s="192"/>
    </row>
    <row r="23" spans="1:25" ht="15.6" thickBot="1" x14ac:dyDescent="0.25">
      <c r="A23" s="191"/>
      <c r="B23" s="192"/>
    </row>
    <row r="24" spans="1:25" ht="15.6" thickBot="1" x14ac:dyDescent="0.25">
      <c r="A24" s="191"/>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row>
    <row r="25" spans="1:25" ht="15.6" thickBot="1" x14ac:dyDescent="0.25">
      <c r="A25" s="191"/>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row>
    <row r="26" spans="1:25" ht="15.6" thickBot="1" x14ac:dyDescent="0.25">
      <c r="A26" s="191"/>
      <c r="B26" s="195"/>
      <c r="C26" s="194"/>
      <c r="D26" s="194"/>
      <c r="E26" s="194"/>
      <c r="F26" s="194"/>
      <c r="G26" s="194"/>
      <c r="H26" s="194"/>
      <c r="I26" s="194"/>
      <c r="J26" s="194"/>
      <c r="K26" s="194"/>
      <c r="L26" s="194"/>
      <c r="M26" s="194"/>
      <c r="N26" s="194"/>
      <c r="O26" s="194"/>
      <c r="P26" s="194"/>
      <c r="Q26" s="194"/>
      <c r="R26" s="194"/>
      <c r="S26" s="194"/>
      <c r="T26" s="194"/>
      <c r="U26" s="194"/>
      <c r="V26" s="194"/>
      <c r="W26" s="194"/>
      <c r="X26" s="194"/>
      <c r="Y26" s="194"/>
    </row>
    <row r="27" spans="1:25" ht="15" x14ac:dyDescent="0.2">
      <c r="A27" s="196"/>
      <c r="B27" s="197"/>
    </row>
    <row r="60" spans="2:16" ht="10.050000000000001" customHeight="1" x14ac:dyDescent="0.2"/>
    <row r="61" spans="2:16" ht="10.050000000000001" customHeight="1" x14ac:dyDescent="0.2"/>
    <row r="64" spans="2:16" ht="15" x14ac:dyDescent="0.25">
      <c r="B64" s="299"/>
      <c r="C64" s="300"/>
      <c r="D64" s="300"/>
      <c r="E64" s="300"/>
      <c r="F64" s="300"/>
      <c r="G64" s="300"/>
      <c r="H64" s="300"/>
      <c r="I64" s="300"/>
      <c r="J64" s="300"/>
      <c r="K64" s="300"/>
      <c r="L64" s="300"/>
      <c r="M64" s="300"/>
      <c r="N64" s="300"/>
      <c r="O64" s="300"/>
      <c r="P64" s="300"/>
    </row>
  </sheetData>
  <mergeCells count="1">
    <mergeCell ref="B64:P64"/>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G168"/>
  <sheetViews>
    <sheetView zoomScaleNormal="100" workbookViewId="0">
      <pane xSplit="4" topLeftCell="E1" activePane="topRight" state="frozen"/>
      <selection activeCell="M1" sqref="M1"/>
      <selection pane="topRight" activeCell="G28" sqref="G28"/>
    </sheetView>
  </sheetViews>
  <sheetFormatPr defaultColWidth="9.140625" defaultRowHeight="15.6" x14ac:dyDescent="0.3"/>
  <cols>
    <col min="1" max="1" width="5.140625" style="200" hidden="1" customWidth="1"/>
    <col min="2" max="2" width="9" style="200" hidden="1" customWidth="1"/>
    <col min="3" max="3" width="6.7109375" style="200" hidden="1" customWidth="1"/>
    <col min="4" max="4" width="27" style="259" customWidth="1"/>
    <col min="5" max="7" width="12.7109375" style="200" bestFit="1" customWidth="1"/>
    <col min="8" max="8" width="11.28515625" style="200" bestFit="1" customWidth="1"/>
    <col min="9" max="9" width="9.7109375" style="200" bestFit="1" customWidth="1"/>
    <col min="10" max="10" width="11.28515625" style="200" bestFit="1" customWidth="1"/>
    <col min="11" max="11" width="10.7109375" style="200" customWidth="1"/>
    <col min="12" max="12" width="18" style="200" bestFit="1" customWidth="1"/>
    <col min="13" max="13" width="9.7109375" style="200" bestFit="1" customWidth="1"/>
    <col min="14" max="17" width="11.28515625" style="200" bestFit="1" customWidth="1"/>
    <col min="18" max="18" width="9.7109375" style="200" bestFit="1" customWidth="1"/>
    <col min="19" max="19" width="11.28515625" style="200" bestFit="1" customWidth="1"/>
    <col min="20" max="22" width="12.7109375" style="200" bestFit="1" customWidth="1"/>
    <col min="23" max="25" width="9.7109375" style="200" bestFit="1" customWidth="1"/>
    <col min="26" max="26" width="19.28515625" style="204" customWidth="1"/>
    <col min="27" max="27" width="23.28515625" style="200" customWidth="1"/>
    <col min="28" max="28" width="20.28515625" style="200" customWidth="1"/>
    <col min="29" max="29" width="9.7109375" style="200" hidden="1" customWidth="1"/>
    <col min="30" max="231" width="12.7109375" style="200" customWidth="1"/>
    <col min="232" max="232" width="9.140625" style="200" customWidth="1"/>
    <col min="233" max="233" width="12.7109375" style="200" customWidth="1"/>
    <col min="234" max="234" width="10.42578125" style="200" customWidth="1"/>
    <col min="235" max="16384" width="9.140625" style="200"/>
  </cols>
  <sheetData>
    <row r="1" spans="1:33" x14ac:dyDescent="0.3">
      <c r="D1" s="271" t="str">
        <f>"Changes in local authority housing lists: year ending 31 March "&amp;M1</f>
        <v>Changes in local authority housing lists: year ending 31 March 2023</v>
      </c>
      <c r="L1" s="201" t="s">
        <v>44</v>
      </c>
      <c r="M1" s="202">
        <v>2023</v>
      </c>
      <c r="P1" s="203"/>
    </row>
    <row r="2" spans="1:33" x14ac:dyDescent="0.25">
      <c r="D2" s="198" t="s">
        <v>407</v>
      </c>
      <c r="L2" s="201"/>
      <c r="M2" s="201"/>
    </row>
    <row r="3" spans="1:33" ht="15" x14ac:dyDescent="0.25">
      <c r="D3" s="199" t="s">
        <v>406</v>
      </c>
      <c r="T3" s="205"/>
      <c r="U3" s="205"/>
      <c r="V3" s="205"/>
    </row>
    <row r="4" spans="1:33" x14ac:dyDescent="0.3">
      <c r="A4" s="206"/>
      <c r="B4" s="207"/>
      <c r="C4" s="207"/>
      <c r="D4" s="208"/>
      <c r="E4" s="310" t="str">
        <f>"Applicants on Housing Register as at 31 March "&amp;M1-1</f>
        <v>Applicants on Housing Register as at 31 March 2022</v>
      </c>
      <c r="F4" s="320"/>
      <c r="G4" s="321"/>
      <c r="H4" s="210" t="s">
        <v>86</v>
      </c>
      <c r="I4" s="211"/>
      <c r="J4" s="211"/>
      <c r="K4" s="211"/>
      <c r="L4" s="211"/>
      <c r="M4" s="211"/>
      <c r="N4" s="211"/>
      <c r="O4" s="211"/>
      <c r="P4" s="211"/>
      <c r="Q4" s="211"/>
      <c r="R4" s="211"/>
      <c r="S4" s="211"/>
      <c r="T4" s="211"/>
      <c r="U4" s="211"/>
      <c r="V4" s="211"/>
      <c r="W4" s="310" t="str">
        <f>"Suspensions in place as at 31 March "&amp;M1</f>
        <v>Suspensions in place as at 31 March 2023</v>
      </c>
      <c r="X4" s="311"/>
      <c r="Y4" s="312"/>
      <c r="Z4" s="316" t="s">
        <v>119</v>
      </c>
      <c r="AA4" s="307" t="s">
        <v>290</v>
      </c>
      <c r="AB4" s="307" t="s">
        <v>192</v>
      </c>
    </row>
    <row r="5" spans="1:33" s="213" customFormat="1" ht="18" x14ac:dyDescent="0.3">
      <c r="A5" s="212"/>
      <c r="D5" s="214"/>
      <c r="E5" s="322"/>
      <c r="F5" s="323"/>
      <c r="G5" s="324"/>
      <c r="H5" s="216" t="s">
        <v>408</v>
      </c>
      <c r="I5" s="217"/>
      <c r="J5" s="217"/>
      <c r="K5" s="217"/>
      <c r="L5" s="217"/>
      <c r="M5" s="218"/>
      <c r="N5" s="310" t="s">
        <v>87</v>
      </c>
      <c r="O5" s="311"/>
      <c r="P5" s="312"/>
      <c r="Q5" s="310" t="s">
        <v>88</v>
      </c>
      <c r="R5" s="311"/>
      <c r="S5" s="311"/>
      <c r="T5" s="310" t="str">
        <f>"Applicants on Housing Register as at 31 March "&amp;M1</f>
        <v>Applicants on Housing Register as at 31 March 2023</v>
      </c>
      <c r="U5" s="311"/>
      <c r="V5" s="312"/>
      <c r="W5" s="328"/>
      <c r="X5" s="329"/>
      <c r="Y5" s="330"/>
      <c r="Z5" s="317"/>
      <c r="AA5" s="308"/>
      <c r="AB5" s="308"/>
    </row>
    <row r="6" spans="1:33" s="213" customFormat="1" ht="33.75" customHeight="1" x14ac:dyDescent="0.3">
      <c r="A6" s="212"/>
      <c r="D6" s="214"/>
      <c r="E6" s="325"/>
      <c r="F6" s="326"/>
      <c r="G6" s="327"/>
      <c r="H6" s="303" t="s">
        <v>89</v>
      </c>
      <c r="I6" s="304"/>
      <c r="J6" s="305"/>
      <c r="K6" s="216" t="s">
        <v>409</v>
      </c>
      <c r="L6" s="217"/>
      <c r="M6" s="218"/>
      <c r="N6" s="313"/>
      <c r="O6" s="314"/>
      <c r="P6" s="315"/>
      <c r="Q6" s="313"/>
      <c r="R6" s="314"/>
      <c r="S6" s="314"/>
      <c r="T6" s="313"/>
      <c r="U6" s="314"/>
      <c r="V6" s="315"/>
      <c r="W6" s="313"/>
      <c r="X6" s="314"/>
      <c r="Y6" s="315"/>
      <c r="Z6" s="317"/>
      <c r="AA6" s="308"/>
      <c r="AB6" s="308"/>
    </row>
    <row r="7" spans="1:33" s="213" customFormat="1" ht="46.8" x14ac:dyDescent="0.3">
      <c r="A7" s="212"/>
      <c r="D7" s="220"/>
      <c r="E7" s="209" t="s">
        <v>410</v>
      </c>
      <c r="F7" s="221" t="s">
        <v>411</v>
      </c>
      <c r="G7" s="222" t="s">
        <v>0</v>
      </c>
      <c r="H7" s="209" t="s">
        <v>90</v>
      </c>
      <c r="I7" s="221" t="s">
        <v>91</v>
      </c>
      <c r="J7" s="223" t="s">
        <v>0</v>
      </c>
      <c r="K7" s="224" t="s">
        <v>90</v>
      </c>
      <c r="L7" s="221" t="s">
        <v>91</v>
      </c>
      <c r="M7" s="225" t="s">
        <v>0</v>
      </c>
      <c r="N7" s="226" t="s">
        <v>90</v>
      </c>
      <c r="O7" s="226" t="s">
        <v>91</v>
      </c>
      <c r="P7" s="227" t="s">
        <v>0</v>
      </c>
      <c r="Q7" s="209" t="s">
        <v>90</v>
      </c>
      <c r="R7" s="221" t="s">
        <v>91</v>
      </c>
      <c r="S7" s="223" t="s">
        <v>0</v>
      </c>
      <c r="T7" s="209" t="s">
        <v>410</v>
      </c>
      <c r="U7" s="221" t="s">
        <v>411</v>
      </c>
      <c r="V7" s="222" t="s">
        <v>0</v>
      </c>
      <c r="W7" s="209" t="s">
        <v>90</v>
      </c>
      <c r="X7" s="221" t="s">
        <v>91</v>
      </c>
      <c r="Y7" s="222" t="s">
        <v>0</v>
      </c>
      <c r="Z7" s="318"/>
      <c r="AA7" s="309"/>
      <c r="AB7" s="309"/>
    </row>
    <row r="8" spans="1:33" s="229" customFormat="1" ht="16.5" customHeight="1" x14ac:dyDescent="0.2">
      <c r="A8" s="228"/>
      <c r="D8" s="230" t="s">
        <v>3</v>
      </c>
      <c r="E8" s="231">
        <f>ROUND((SUM(E9:E40)/G8)*G8,-2)</f>
        <v>128300</v>
      </c>
      <c r="F8" s="232">
        <f>ROUND(G8-E8,-2)</f>
        <v>38800</v>
      </c>
      <c r="G8" s="233">
        <f t="shared" ref="G8:S8" si="0">SUM(G9:G40)</f>
        <v>167073</v>
      </c>
      <c r="H8" s="231">
        <f t="shared" si="0"/>
        <v>11681</v>
      </c>
      <c r="I8" s="232">
        <f t="shared" si="0"/>
        <v>4347</v>
      </c>
      <c r="J8" s="233">
        <f t="shared" si="0"/>
        <v>18528</v>
      </c>
      <c r="K8" s="231">
        <f t="shared" si="0"/>
        <v>1057</v>
      </c>
      <c r="L8" s="232">
        <f t="shared" si="0"/>
        <v>207</v>
      </c>
      <c r="M8" s="233">
        <f t="shared" si="0"/>
        <v>1812</v>
      </c>
      <c r="N8" s="231">
        <f t="shared" si="0"/>
        <v>61393</v>
      </c>
      <c r="O8" s="232">
        <f t="shared" si="0"/>
        <v>11895</v>
      </c>
      <c r="P8" s="233">
        <f t="shared" si="0"/>
        <v>79883</v>
      </c>
      <c r="Q8" s="231">
        <f t="shared" si="0"/>
        <v>36022</v>
      </c>
      <c r="R8" s="232">
        <f t="shared" si="0"/>
        <v>6844</v>
      </c>
      <c r="S8" s="232">
        <f t="shared" si="0"/>
        <v>47887</v>
      </c>
      <c r="T8" s="231">
        <f>ROUND((SUM(T9:T40)/V8)*V8,-2)</f>
        <v>129900</v>
      </c>
      <c r="U8" s="234">
        <f>ROUND(V8-T8,-2)</f>
        <v>45200</v>
      </c>
      <c r="V8" s="233">
        <f>SUM(V9:V40)</f>
        <v>175092</v>
      </c>
      <c r="W8" s="231">
        <f>SUM(W9:W40)</f>
        <v>4536</v>
      </c>
      <c r="X8" s="232">
        <f>SUM(X9:X40)</f>
        <v>1286</v>
      </c>
      <c r="Y8" s="233">
        <f>SUM(Y9:Y40)</f>
        <v>6433</v>
      </c>
      <c r="Z8" s="235"/>
      <c r="AA8" s="235"/>
      <c r="AB8" s="235"/>
      <c r="AF8" s="236"/>
      <c r="AG8" s="236"/>
    </row>
    <row r="9" spans="1:33" ht="16.5" customHeight="1" x14ac:dyDescent="0.3">
      <c r="A9" s="237" t="s">
        <v>56</v>
      </c>
      <c r="B9" s="200" t="str">
        <f>$M$1&amp;A9</f>
        <v>2023100 (Aberdeen City)</v>
      </c>
      <c r="C9" s="200" t="str">
        <f>($M$1-1)&amp;A9</f>
        <v>2022100 (Aberdeen City)</v>
      </c>
      <c r="D9" s="238" t="s">
        <v>4</v>
      </c>
      <c r="E9" s="239">
        <f>IF($AC9=1,"na",IF(VLOOKUP($C9,DATA!$A$6:$Y$745,COLUMN()+15,FALSE)="","..",VLOOKUP($C9,DATA!$A$6:$Y$745,COLUMN()+15,FALSE)))</f>
        <v>3129</v>
      </c>
      <c r="F9" s="240">
        <f>IF($AC9=1,"na",IF(VLOOKUP($C9,DATA!$A$6:$Y$745,COLUMN()+15,FALSE)="","..",VLOOKUP($C9,DATA!$A$6:$Y$745,COLUMN()+15,FALSE)))</f>
        <v>1621</v>
      </c>
      <c r="G9" s="240">
        <f>IF($AC9=1,"na",IF(VLOOKUP($C9,DATA!$A$6:$Y$745,COLUMN()+15,FALSE)="","..",VLOOKUP($C9,DATA!$A$6:$Y$745,COLUMN()+15,FALSE)))</f>
        <v>4750</v>
      </c>
      <c r="H9" s="239">
        <f>IF($AC9=1,"na",IF(VLOOKUP($B9,DATA!$A$6:$Y$745,COLUMN(),FALSE)="","..",VLOOKUP($B9,DATA!$A$6:$Y$745,COLUMN(),FALSE)))</f>
        <v>449</v>
      </c>
      <c r="I9" s="240">
        <f>IF($AC9=1,"na",IF(VLOOKUP($B9,DATA!$A$6:$Y$745,COLUMN(),FALSE)="","..",VLOOKUP($B9,DATA!$A$6:$Y$745,COLUMN(),FALSE)))</f>
        <v>493</v>
      </c>
      <c r="J9" s="240">
        <f>IF($AC9=1,"na",IF(VLOOKUP($B9,DATA!$A$6:$Y$745,COLUMN(),FALSE)="","..",VLOOKUP($B9,DATA!$A$6:$Y$745,COLUMN(),FALSE)))</f>
        <v>942</v>
      </c>
      <c r="K9" s="239">
        <f>IF($AC9=1,"na",IF(VLOOKUP($B9,DATA!$A$6:$Y$745,COLUMN(),FALSE)="","..",VLOOKUP($B9,DATA!$A$6:$Y$745,COLUMN(),FALSE)))</f>
        <v>39</v>
      </c>
      <c r="L9" s="240">
        <f>IF($AC9=1,"na",IF(VLOOKUP($B9,DATA!$A$6:$Y$745,COLUMN(),FALSE)="","..",VLOOKUP($B9,DATA!$A$6:$Y$745,COLUMN(),FALSE)))</f>
        <v>0</v>
      </c>
      <c r="M9" s="240">
        <f>IF($AC9=1,"na",IF(VLOOKUP($B9,DATA!$A$6:$Y$745,COLUMN(),FALSE)="","..",VLOOKUP($B9,DATA!$A$6:$Y$745,COLUMN(),FALSE)))</f>
        <v>39</v>
      </c>
      <c r="N9" s="239">
        <f>IF($AC9=1,"na",IF(VLOOKUP($B9,DATA!$A$6:$Y$745,COLUMN(),FALSE)="","..",VLOOKUP($B9,DATA!$A$6:$Y$745,COLUMN(),FALSE)))</f>
        <v>2484</v>
      </c>
      <c r="O9" s="240">
        <f>IF($AC9=1,"na",IF(VLOOKUP($B9,DATA!$A$6:$Y$745,COLUMN(),FALSE)="","..",VLOOKUP($B9,DATA!$A$6:$Y$745,COLUMN(),FALSE)))</f>
        <v>1015</v>
      </c>
      <c r="P9" s="240">
        <f>IF($AC9=1,"na",IF(VLOOKUP($B9,DATA!$A$6:$Y$745,COLUMN(),FALSE)="","..",VLOOKUP($B9,DATA!$A$6:$Y$745,COLUMN(),FALSE)))</f>
        <v>3499</v>
      </c>
      <c r="Q9" s="239">
        <f>IF($AC9=1,"na",IF(VLOOKUP($B9,DATA!$A$6:$Y$745,COLUMN(),FALSE)="","..",VLOOKUP($B9,DATA!$A$6:$Y$745,COLUMN(),FALSE)))</f>
        <v>1064</v>
      </c>
      <c r="R9" s="240">
        <f>IF($AC9=1,"na",IF(VLOOKUP($B9,DATA!$A$6:$Y$745,COLUMN(),FALSE)="","..",VLOOKUP($B9,DATA!$A$6:$Y$745,COLUMN(),FALSE)))</f>
        <v>536</v>
      </c>
      <c r="S9" s="240">
        <f>IF($AC9=1,"na",IF(VLOOKUP($B9,DATA!$A$6:$Y$745,COLUMN(),FALSE)="","..",VLOOKUP($B9,DATA!$A$6:$Y$745,COLUMN(),FALSE)))</f>
        <v>1600</v>
      </c>
      <c r="T9" s="239">
        <f>IF($AC9=1,"na",IF(VLOOKUP($B9,DATA!$A$6:$Y$745,COLUMN(),FALSE)="","..",VLOOKUP($B9,DATA!$A$6:$Y$745,COLUMN(),FALSE)))</f>
        <v>3720</v>
      </c>
      <c r="U9" s="241">
        <f>IF($AC9=1,"na",IF(VLOOKUP($B9,DATA!$A$6:$Y$745,COLUMN(),FALSE)="","..",VLOOKUP($B9,DATA!$A$6:$Y$745,COLUMN(),FALSE)))</f>
        <v>1774</v>
      </c>
      <c r="V9" s="242">
        <f>IF($AC9=1,"na",IF(VLOOKUP($B9,DATA!$A$6:$Y$745,COLUMN(),FALSE)="","..",VLOOKUP($B9,DATA!$A$6:$Y$745,COLUMN(),FALSE)))</f>
        <v>5494</v>
      </c>
      <c r="W9" s="239">
        <f>IF($AC9=1,"na",IF(VLOOKUP($B9,DATA!$A$6:$Y$745,COLUMN(),FALSE)="","..",VLOOKUP($B9,DATA!$A$6:$Y$745,COLUMN(),FALSE)))</f>
        <v>425</v>
      </c>
      <c r="X9" s="240">
        <f>IF($AC9=1,"na",IF(VLOOKUP($B9,DATA!$A$6:$Y$745,COLUMN(),FALSE)="","..",VLOOKUP($B9,DATA!$A$6:$Y$745,COLUMN(),FALSE)))</f>
        <v>281</v>
      </c>
      <c r="Y9" s="243">
        <f>IF($AC9=1,"na",IF(VLOOKUP($B9,DATA!$A$6:$Y$745,COLUMN(),FALSE)="","..",VLOOKUP($B9,DATA!$A$6:$Y$745,COLUMN(),FALSE)))</f>
        <v>706</v>
      </c>
      <c r="Z9" s="244" t="str">
        <f>IF($AC9=1,"na",IF(VLOOKUP($B9,DATA!$A$6:$AK$745,COLUMN(),FALSE)="","..",VLOOKUP($B9,DATA!$A$6:$AK$745,COLUMN()+1,FALSE)))</f>
        <v>..</v>
      </c>
      <c r="AA9" s="245" t="str">
        <f>IF(AC9=1,"n/a",IF(VLOOKUP(TblHousingList!B9,DATA!A6:AL745,32,FALSE)="","",IF(VLOOKUP(TblHousingList!B9,DATA!A6:AL745,33,FALSE)=0,VLOOKUP(TblHousingList!B9,DATA!A6:AL745,32,FALSE),CONCATENATE(VLOOKUP(TblHousingList!B9,DATA!A6:AL745,32,FALSE)," ",VLOOKUP(TblHousingList!B9,DATA!A6:AL745,33,FALSE)))))</f>
        <v/>
      </c>
      <c r="AB9" s="246" t="str">
        <f>IF($AC9=1,"na",IF(VLOOKUP($B9,DATA!$A$6:$AL$745,34,FALSE)="0","No",VLOOKUP($B9,DATA!$A$6:$AL$745,38,FALSE)))</f>
        <v>-</v>
      </c>
      <c r="AF9" s="236"/>
      <c r="AG9" s="236"/>
    </row>
    <row r="10" spans="1:33" ht="16.5" customHeight="1" x14ac:dyDescent="0.3">
      <c r="A10" s="247" t="s">
        <v>57</v>
      </c>
      <c r="B10" s="200" t="str">
        <f t="shared" ref="B10:B40" si="1">$M$1&amp;A10</f>
        <v>2023110 (Aberdeenshire)</v>
      </c>
      <c r="C10" s="200" t="str">
        <f t="shared" ref="C10:C40" si="2">($M$1-1)&amp;A10</f>
        <v>2022110 (Aberdeenshire)</v>
      </c>
      <c r="D10" s="238" t="s">
        <v>412</v>
      </c>
      <c r="E10" s="239">
        <f>IF($AC10=1,"na",IF(VLOOKUP($C10,DATA!$A$6:$Y$745,COLUMN()+15,FALSE)="","..",VLOOKUP($C10,DATA!$A$6:$Y$745,COLUMN()+15,FALSE)))</f>
        <v>3614</v>
      </c>
      <c r="F10" s="240">
        <f>IF($AC10=1,"na",IF(VLOOKUP($C10,DATA!$A$6:$Y$745,COLUMN()+15,FALSE)="","..",VLOOKUP($C10,DATA!$A$6:$Y$745,COLUMN()+15,FALSE)))</f>
        <v>1266</v>
      </c>
      <c r="G10" s="240">
        <f>IF($AC10=1,"na",IF(VLOOKUP($C10,DATA!$A$6:$Y$745,COLUMN()+15,FALSE)="","..",VLOOKUP($C10,DATA!$A$6:$Y$745,COLUMN()+15,FALSE)))</f>
        <v>4880</v>
      </c>
      <c r="H10" s="239">
        <f>IF($AC10=1,"na",IF(VLOOKUP($B10,DATA!$A$6:$Y$745,COLUMN(),FALSE)="","..",VLOOKUP($B10,DATA!$A$6:$Y$745,COLUMN(),FALSE)))</f>
        <v>492</v>
      </c>
      <c r="I10" s="240">
        <f>IF($AC10=1,"na",IF(VLOOKUP($B10,DATA!$A$6:$Y$745,COLUMN(),FALSE)="","..",VLOOKUP($B10,DATA!$A$6:$Y$745,COLUMN(),FALSE)))</f>
        <v>277</v>
      </c>
      <c r="J10" s="240">
        <f>IF($AC10=1,"na",IF(VLOOKUP($B10,DATA!$A$6:$Y$745,COLUMN(),FALSE)="","..",VLOOKUP($B10,DATA!$A$6:$Y$745,COLUMN(),FALSE)))</f>
        <v>769</v>
      </c>
      <c r="K10" s="239">
        <f>IF($AC10=1,"na",IF(VLOOKUP($B10,DATA!$A$6:$Y$745,COLUMN(),FALSE)="","..",VLOOKUP($B10,DATA!$A$6:$Y$745,COLUMN(),FALSE)))</f>
        <v>57</v>
      </c>
      <c r="L10" s="240">
        <f>IF($AC10=1,"na",IF(VLOOKUP($B10,DATA!$A$6:$Y$745,COLUMN(),FALSE)="","..",VLOOKUP($B10,DATA!$A$6:$Y$745,COLUMN(),FALSE)))</f>
        <v>19</v>
      </c>
      <c r="M10" s="240">
        <f>IF($AC10=1,"na",IF(VLOOKUP($B10,DATA!$A$6:$Y$745,COLUMN(),FALSE)="","..",VLOOKUP($B10,DATA!$A$6:$Y$745,COLUMN(),FALSE)))</f>
        <v>76</v>
      </c>
      <c r="N10" s="239">
        <f>IF($AC10=1,"na",IF(VLOOKUP($B10,DATA!$A$6:$Y$745,COLUMN(),FALSE)="","..",VLOOKUP($B10,DATA!$A$6:$Y$745,COLUMN(),FALSE)))</f>
        <v>2572</v>
      </c>
      <c r="O10" s="240">
        <f>IF($AC10=1,"na",IF(VLOOKUP($B10,DATA!$A$6:$Y$745,COLUMN(),FALSE)="","..",VLOOKUP($B10,DATA!$A$6:$Y$745,COLUMN(),FALSE)))</f>
        <v>798</v>
      </c>
      <c r="P10" s="240">
        <f>IF($AC10=1,"na",IF(VLOOKUP($B10,DATA!$A$6:$Y$745,COLUMN(),FALSE)="","..",VLOOKUP($B10,DATA!$A$6:$Y$745,COLUMN(),FALSE)))</f>
        <v>3370</v>
      </c>
      <c r="Q10" s="239">
        <f>IF($AC10=1,"na",IF(VLOOKUP($B10,DATA!$A$6:$Y$745,COLUMN(),FALSE)="","..",VLOOKUP($B10,DATA!$A$6:$Y$745,COLUMN(),FALSE)))</f>
        <v>2021</v>
      </c>
      <c r="R10" s="240">
        <f>IF($AC10=1,"na",IF(VLOOKUP($B10,DATA!$A$6:$Y$745,COLUMN(),FALSE)="","..",VLOOKUP($B10,DATA!$A$6:$Y$745,COLUMN(),FALSE)))</f>
        <v>393</v>
      </c>
      <c r="S10" s="240">
        <f>IF($AC10=1,"na",IF(VLOOKUP($B10,DATA!$A$6:$Y$745,COLUMN(),FALSE)="","..",VLOOKUP($B10,DATA!$A$6:$Y$745,COLUMN(),FALSE)))</f>
        <v>2414</v>
      </c>
      <c r="T10" s="239">
        <f>IF($AC10=1,"na",IF(VLOOKUP($B10,DATA!$A$6:$Y$745,COLUMN(),FALSE)="","..",VLOOKUP($B10,DATA!$A$6:$Y$745,COLUMN(),FALSE)))</f>
        <v>3459</v>
      </c>
      <c r="U10" s="241">
        <f>IF($AC10=1,"na",IF(VLOOKUP($B10,DATA!$A$6:$Y$745,COLUMN(),FALSE)="","..",VLOOKUP($B10,DATA!$A$6:$Y$745,COLUMN(),FALSE)))</f>
        <v>1002</v>
      </c>
      <c r="V10" s="242">
        <f>IF($AC10=1,"na",IF(VLOOKUP($B10,DATA!$A$6:$Y$745,COLUMN(),FALSE)="","..",VLOOKUP($B10,DATA!$A$6:$Y$745,COLUMN(),FALSE)))</f>
        <v>4461</v>
      </c>
      <c r="W10" s="239">
        <f>IF($AC10=1,"na",IF(VLOOKUP($B10,DATA!$A$6:$Y$745,COLUMN(),FALSE)="","..",VLOOKUP($B10,DATA!$A$6:$Y$745,COLUMN(),FALSE)))</f>
        <v>104</v>
      </c>
      <c r="X10" s="240">
        <f>IF($AC10=1,"na",IF(VLOOKUP($B10,DATA!$A$6:$Y$745,COLUMN(),FALSE)="","..",VLOOKUP($B10,DATA!$A$6:$Y$745,COLUMN(),FALSE)))</f>
        <v>27</v>
      </c>
      <c r="Y10" s="243">
        <f>IF($AC10=1,"na",IF(VLOOKUP($B10,DATA!$A$6:$Y$745,COLUMN(),FALSE)="","..",VLOOKUP($B10,DATA!$A$6:$Y$745,COLUMN(),FALSE)))</f>
        <v>131</v>
      </c>
      <c r="Z10" s="244" t="str">
        <f>IF($AC10=1,"na",IF(VLOOKUP($B10,DATA!$A$6:$AK$745,COLUMN(),FALSE)="","..",VLOOKUP($B10,DATA!$A$6:$AK$745,COLUMN()+1,FALSE)))</f>
        <v>..</v>
      </c>
      <c r="AA10" s="245" t="str">
        <f>IF(AC10=1,"n/a",IF(VLOOKUP(TblHousingList!B10,DATA!A7:AL733,32,FALSE)="","",IF(VLOOKUP(TblHousingList!B10,DATA!A7:AL733,33,FALSE)=0,VLOOKUP(TblHousingList!B10,DATA!A7:AL733,32,FALSE),CONCATENATE(VLOOKUP(TblHousingList!B10,DATA!A7:AL733,32,FALSE)," ",VLOOKUP(TblHousingList!B10,DATA!A7:AL733,33,FALSE)))))</f>
        <v/>
      </c>
      <c r="AB10" s="246" t="str">
        <f>IF($AC10=1,"na",IF(VLOOKUP($B10,DATA!$A$6:$AL$745,34,FALSE)="0","No",VLOOKUP($B10,DATA!$A$6:$AL$745,38,FALSE)))</f>
        <v>-</v>
      </c>
      <c r="AF10" s="236"/>
      <c r="AG10" s="236"/>
    </row>
    <row r="11" spans="1:33" ht="16.5" customHeight="1" x14ac:dyDescent="0.3">
      <c r="A11" s="247" t="s">
        <v>58</v>
      </c>
      <c r="B11" s="200" t="str">
        <f t="shared" si="1"/>
        <v>2023120 (Angus)</v>
      </c>
      <c r="C11" s="200" t="str">
        <f t="shared" si="2"/>
        <v>2022120 (Angus)</v>
      </c>
      <c r="D11" s="238" t="s">
        <v>413</v>
      </c>
      <c r="E11" s="239">
        <f>IF($AC11=1,"na",IF(VLOOKUP($C11,DATA!$A$6:$Y$745,COLUMN()+15,FALSE)="","..",VLOOKUP($C11,DATA!$A$6:$Y$745,COLUMN()+15,FALSE)))</f>
        <v>4555</v>
      </c>
      <c r="F11" s="240">
        <f>IF($AC11=1,"na",IF(VLOOKUP($C11,DATA!$A$6:$Y$745,COLUMN()+15,FALSE)="","..",VLOOKUP($C11,DATA!$A$6:$Y$745,COLUMN()+15,FALSE)))</f>
        <v>0</v>
      </c>
      <c r="G11" s="240">
        <f>IF($AC11=1,"na",IF(VLOOKUP($C11,DATA!$A$6:$Y$745,COLUMN()+15,FALSE)="","..",VLOOKUP($C11,DATA!$A$6:$Y$745,COLUMN()+15,FALSE)))</f>
        <v>4555</v>
      </c>
      <c r="H11" s="239">
        <f>IF($AC11=1,"na",IF(VLOOKUP($B11,DATA!$A$6:$Y$745,COLUMN(),FALSE)="","..",VLOOKUP($B11,DATA!$A$6:$Y$745,COLUMN(),FALSE)))</f>
        <v>837</v>
      </c>
      <c r="I11" s="240">
        <f>IF($AC11=1,"na",IF(VLOOKUP($B11,DATA!$A$6:$Y$745,COLUMN(),FALSE)="","..",VLOOKUP($B11,DATA!$A$6:$Y$745,COLUMN(),FALSE)))</f>
        <v>0</v>
      </c>
      <c r="J11" s="240">
        <f>IF($AC11=1,"na",IF(VLOOKUP($B11,DATA!$A$6:$Y$745,COLUMN(),FALSE)="","..",VLOOKUP($B11,DATA!$A$6:$Y$745,COLUMN(),FALSE)))</f>
        <v>837</v>
      </c>
      <c r="K11" s="239">
        <f>IF($AC11=1,"na",IF(VLOOKUP($B11,DATA!$A$6:$Y$745,COLUMN(),FALSE)="","..",VLOOKUP($B11,DATA!$A$6:$Y$745,COLUMN(),FALSE)))</f>
        <v>194</v>
      </c>
      <c r="L11" s="240">
        <f>IF($AC11=1,"na",IF(VLOOKUP($B11,DATA!$A$6:$Y$745,COLUMN(),FALSE)="","..",VLOOKUP($B11,DATA!$A$6:$Y$745,COLUMN(),FALSE)))</f>
        <v>0</v>
      </c>
      <c r="M11" s="240">
        <f>IF($AC11=1,"na",IF(VLOOKUP($B11,DATA!$A$6:$Y$745,COLUMN(),FALSE)="","..",VLOOKUP($B11,DATA!$A$6:$Y$745,COLUMN(),FALSE)))</f>
        <v>194</v>
      </c>
      <c r="N11" s="239">
        <f>IF($AC11=1,"na",IF(VLOOKUP($B11,DATA!$A$6:$Y$745,COLUMN(),FALSE)="","..",VLOOKUP($B11,DATA!$A$6:$Y$745,COLUMN(),FALSE)))</f>
        <v>2639</v>
      </c>
      <c r="O11" s="240">
        <f>IF($AC11=1,"na",IF(VLOOKUP($B11,DATA!$A$6:$Y$745,COLUMN(),FALSE)="","..",VLOOKUP($B11,DATA!$A$6:$Y$745,COLUMN(),FALSE)))</f>
        <v>0</v>
      </c>
      <c r="P11" s="240">
        <f>IF($AC11=1,"na",IF(VLOOKUP($B11,DATA!$A$6:$Y$745,COLUMN(),FALSE)="","..",VLOOKUP($B11,DATA!$A$6:$Y$745,COLUMN(),FALSE)))</f>
        <v>2639</v>
      </c>
      <c r="Q11" s="239">
        <f>IF($AC11=1,"na",IF(VLOOKUP($B11,DATA!$A$6:$Y$745,COLUMN(),FALSE)="","..",VLOOKUP($B11,DATA!$A$6:$Y$745,COLUMN(),FALSE)))</f>
        <v>592</v>
      </c>
      <c r="R11" s="240">
        <f>IF($AC11=1,"na",IF(VLOOKUP($B11,DATA!$A$6:$Y$745,COLUMN(),FALSE)="","..",VLOOKUP($B11,DATA!$A$6:$Y$745,COLUMN(),FALSE)))</f>
        <v>0</v>
      </c>
      <c r="S11" s="240">
        <f>IF($AC11=1,"na",IF(VLOOKUP($B11,DATA!$A$6:$Y$745,COLUMN(),FALSE)="","..",VLOOKUP($B11,DATA!$A$6:$Y$745,COLUMN(),FALSE)))</f>
        <v>592</v>
      </c>
      <c r="T11" s="239">
        <f>IF($AC11=1,"na",IF(VLOOKUP($B11,DATA!$A$6:$Y$745,COLUMN(),FALSE)="","..",VLOOKUP($B11,DATA!$A$6:$Y$745,COLUMN(),FALSE)))</f>
        <v>5544</v>
      </c>
      <c r="U11" s="241">
        <f>IF($AC11=1,"na",IF(VLOOKUP($B11,DATA!$A$6:$Y$745,COLUMN(),FALSE)="","..",VLOOKUP($B11,DATA!$A$6:$Y$745,COLUMN(),FALSE)))</f>
        <v>0</v>
      </c>
      <c r="V11" s="242">
        <f>IF($AC11=1,"na",IF(VLOOKUP($B11,DATA!$A$6:$Y$745,COLUMN(),FALSE)="","..",VLOOKUP($B11,DATA!$A$6:$Y$745,COLUMN(),FALSE)))</f>
        <v>5544</v>
      </c>
      <c r="W11" s="239">
        <f>IF($AC11=1,"na",IF(VLOOKUP($B11,DATA!$A$6:$Y$745,COLUMN(),FALSE)="","..",VLOOKUP($B11,DATA!$A$6:$Y$745,COLUMN(),FALSE)))</f>
        <v>571</v>
      </c>
      <c r="X11" s="240">
        <f>IF($AC11=1,"na",IF(VLOOKUP($B11,DATA!$A$6:$Y$745,COLUMN(),FALSE)="","..",VLOOKUP($B11,DATA!$A$6:$Y$745,COLUMN(),FALSE)))</f>
        <v>0</v>
      </c>
      <c r="Y11" s="243">
        <f>IF($AC11=1,"na",IF(VLOOKUP($B11,DATA!$A$6:$Y$745,COLUMN(),FALSE)="","..",VLOOKUP($B11,DATA!$A$6:$Y$745,COLUMN(),FALSE)))</f>
        <v>571</v>
      </c>
      <c r="Z11" s="244" t="str">
        <f>IF($AC11=1,"na",IF(VLOOKUP($B11,DATA!$A$6:$AK$745,COLUMN(),FALSE)="","..",VLOOKUP($B11,DATA!$A$6:$AK$745,COLUMN()+1,FALSE)))</f>
        <v>..</v>
      </c>
      <c r="AA11" s="245" t="str">
        <f>IF(AC11=1,"n/a",IF(VLOOKUP(TblHousingList!B11,DATA!A8:AL734,32,FALSE)="","",IF(VLOOKUP(TblHousingList!B11,DATA!A8:AL734,33,FALSE)=0,VLOOKUP(TblHousingList!B11,DATA!A8:AL734,32,FALSE),CONCATENATE(VLOOKUP(TblHousingList!B11,DATA!A8:AL734,32,FALSE)," ",VLOOKUP(TblHousingList!B11,DATA!A8:AL734,33,FALSE)))))</f>
        <v/>
      </c>
      <c r="AB11" s="246" t="str">
        <f>IF($AC11=1,"na",IF(VLOOKUP($B11,DATA!$A$6:$AL$745,34,FALSE)="0","No",VLOOKUP($B11,DATA!$A$6:$AL$745,38,FALSE)))</f>
        <v>CHR operated</v>
      </c>
      <c r="AF11" s="236"/>
      <c r="AG11" s="236"/>
    </row>
    <row r="12" spans="1:33" ht="16.5" customHeight="1" x14ac:dyDescent="0.3">
      <c r="A12" s="247" t="s">
        <v>59</v>
      </c>
      <c r="B12" s="200" t="str">
        <f t="shared" si="1"/>
        <v>2023130 (Argyll &amp; Bute)</v>
      </c>
      <c r="C12" s="200" t="str">
        <f t="shared" si="2"/>
        <v>2022130 (Argyll &amp; Bute)</v>
      </c>
      <c r="D12" s="238" t="s">
        <v>5</v>
      </c>
      <c r="E12" s="239" t="str">
        <f>IF($AC12=1,"na",IF(VLOOKUP($C12,DATA!$A$6:$Y$745,COLUMN()+15,FALSE)="","..",VLOOKUP($C12,DATA!$A$6:$Y$745,COLUMN()+15,FALSE)))</f>
        <v>na</v>
      </c>
      <c r="F12" s="240" t="str">
        <f>IF($AC12=1,"na",IF(VLOOKUP($C12,DATA!$A$6:$Y$745,COLUMN()+15,FALSE)="","..",VLOOKUP($C12,DATA!$A$6:$Y$745,COLUMN()+15,FALSE)))</f>
        <v>na</v>
      </c>
      <c r="G12" s="240" t="str">
        <f>IF($AC12=1,"na",IF(VLOOKUP($C12,DATA!$A$6:$Y$745,COLUMN()+15,FALSE)="","..",VLOOKUP($C12,DATA!$A$6:$Y$745,COLUMN()+15,FALSE)))</f>
        <v>na</v>
      </c>
      <c r="H12" s="239" t="str">
        <f>IF($AC12=1,"na",IF(VLOOKUP($B12,DATA!$A$6:$Y$745,COLUMN(),FALSE)="","..",VLOOKUP($B12,DATA!$A$6:$Y$745,COLUMN(),FALSE)))</f>
        <v>na</v>
      </c>
      <c r="I12" s="240" t="str">
        <f>IF($AC12=1,"na",IF(VLOOKUP($B12,DATA!$A$6:$Y$745,COLUMN(),FALSE)="","..",VLOOKUP($B12,DATA!$A$6:$Y$745,COLUMN(),FALSE)))</f>
        <v>na</v>
      </c>
      <c r="J12" s="240" t="str">
        <f>IF($AC12=1,"na",IF(VLOOKUP($B12,DATA!$A$6:$Y$745,COLUMN(),FALSE)="","..",VLOOKUP($B12,DATA!$A$6:$Y$745,COLUMN(),FALSE)))</f>
        <v>na</v>
      </c>
      <c r="K12" s="239" t="str">
        <f>IF($AC12=1,"na",IF(VLOOKUP($B12,DATA!$A$6:$Y$745,COLUMN(),FALSE)="","..",VLOOKUP($B12,DATA!$A$6:$Y$745,COLUMN(),FALSE)))</f>
        <v>na</v>
      </c>
      <c r="L12" s="240" t="str">
        <f>IF($AC12=1,"na",IF(VLOOKUP($B12,DATA!$A$6:$Y$745,COLUMN(),FALSE)="","..",VLOOKUP($B12,DATA!$A$6:$Y$745,COLUMN(),FALSE)))</f>
        <v>na</v>
      </c>
      <c r="M12" s="240" t="str">
        <f>IF($AC12=1,"na",IF(VLOOKUP($B12,DATA!$A$6:$Y$745,COLUMN(),FALSE)="","..",VLOOKUP($B12,DATA!$A$6:$Y$745,COLUMN(),FALSE)))</f>
        <v>na</v>
      </c>
      <c r="N12" s="239" t="str">
        <f>IF($AC12=1,"na",IF(VLOOKUP($B12,DATA!$A$6:$Y$745,COLUMN(),FALSE)="","..",VLOOKUP($B12,DATA!$A$6:$Y$745,COLUMN(),FALSE)))</f>
        <v>na</v>
      </c>
      <c r="O12" s="240" t="str">
        <f>IF($AC12=1,"na",IF(VLOOKUP($B12,DATA!$A$6:$Y$745,COLUMN(),FALSE)="","..",VLOOKUP($B12,DATA!$A$6:$Y$745,COLUMN(),FALSE)))</f>
        <v>na</v>
      </c>
      <c r="P12" s="240" t="str">
        <f>IF($AC12=1,"na",IF(VLOOKUP($B12,DATA!$A$6:$Y$745,COLUMN(),FALSE)="","..",VLOOKUP($B12,DATA!$A$6:$Y$745,COLUMN(),FALSE)))</f>
        <v>na</v>
      </c>
      <c r="Q12" s="239" t="str">
        <f>IF($AC12=1,"na",IF(VLOOKUP($B12,DATA!$A$6:$Y$745,COLUMN(),FALSE)="","..",VLOOKUP($B12,DATA!$A$6:$Y$745,COLUMN(),FALSE)))</f>
        <v>na</v>
      </c>
      <c r="R12" s="240" t="str">
        <f>IF($AC12=1,"na",IF(VLOOKUP($B12,DATA!$A$6:$Y$745,COLUMN(),FALSE)="","..",VLOOKUP($B12,DATA!$A$6:$Y$745,COLUMN(),FALSE)))</f>
        <v>na</v>
      </c>
      <c r="S12" s="240" t="str">
        <f>IF($AC12=1,"na",IF(VLOOKUP($B12,DATA!$A$6:$Y$745,COLUMN(),FALSE)="","..",VLOOKUP($B12,DATA!$A$6:$Y$745,COLUMN(),FALSE)))</f>
        <v>na</v>
      </c>
      <c r="T12" s="239" t="str">
        <f>IF($AC12=1,"na",IF(VLOOKUP($B12,DATA!$A$6:$Y$745,COLUMN(),FALSE)="","..",VLOOKUP($B12,DATA!$A$6:$Y$745,COLUMN(),FALSE)))</f>
        <v>na</v>
      </c>
      <c r="U12" s="241" t="str">
        <f>IF($AC12=1,"na",IF(VLOOKUP($B12,DATA!$A$6:$Y$745,COLUMN(),FALSE)="","..",VLOOKUP($B12,DATA!$A$6:$Y$745,COLUMN(),FALSE)))</f>
        <v>na</v>
      </c>
      <c r="V12" s="242" t="str">
        <f>IF($AC12=1,"na",IF(VLOOKUP($B12,DATA!$A$6:$Y$745,COLUMN(),FALSE)="","..",VLOOKUP($B12,DATA!$A$6:$Y$745,COLUMN(),FALSE)))</f>
        <v>na</v>
      </c>
      <c r="W12" s="239" t="str">
        <f>IF($AC12=1,"na",IF(VLOOKUP($B12,DATA!$A$6:$Y$745,COLUMN(),FALSE)="","..",VLOOKUP($B12,DATA!$A$6:$Y$745,COLUMN(),FALSE)))</f>
        <v>na</v>
      </c>
      <c r="X12" s="240" t="str">
        <f>IF($AC12=1,"na",IF(VLOOKUP($B12,DATA!$A$6:$Y$745,COLUMN(),FALSE)="","..",VLOOKUP($B12,DATA!$A$6:$Y$745,COLUMN(),FALSE)))</f>
        <v>na</v>
      </c>
      <c r="Y12" s="243" t="str">
        <f>IF($AC12=1,"na",IF(VLOOKUP($B12,DATA!$A$6:$Y$745,COLUMN(),FALSE)="","..",VLOOKUP($B12,DATA!$A$6:$Y$745,COLUMN(),FALSE)))</f>
        <v>na</v>
      </c>
      <c r="Z12" s="244" t="str">
        <f>IF($AC12=1,"na",IF(VLOOKUP($B12,DATA!$A$6:$AK$745,COLUMN(),FALSE)="","..",VLOOKUP($B12,DATA!$A$6:$AK$745,COLUMN()+1,FALSE)))</f>
        <v>na</v>
      </c>
      <c r="AA12" s="245" t="str">
        <f>IF(AC12=1,"n/a",IF(VLOOKUP(TblHousingList!B12,DATA!A9:AL735,32,FALSE)="","",IF(VLOOKUP(TblHousingList!B12,DATA!A9:AL735,33,FALSE)=0,VLOOKUP(TblHousingList!B12,DATA!A9:AL735,32,FALSE),CONCATENATE(VLOOKUP(TblHousingList!B12,DATA!A9:AL735,32,FALSE)," ",VLOOKUP(TblHousingList!B12,DATA!A9:AL735,33,FALSE)))))</f>
        <v>n/a</v>
      </c>
      <c r="AB12" s="246" t="str">
        <f>IF($AC12=1,"na",IF(VLOOKUP($B12,DATA!$A$6:$AL$745,34,FALSE)="0","No",VLOOKUP($B12,DATA!$A$6:$AL$745,38,FALSE)))</f>
        <v>na</v>
      </c>
      <c r="AC12" s="200">
        <f>IF(VALUE($M$1)&gt;=2007,1,"")</f>
        <v>1</v>
      </c>
      <c r="AF12" s="236"/>
      <c r="AG12" s="236"/>
    </row>
    <row r="13" spans="1:33" ht="16.5" customHeight="1" x14ac:dyDescent="0.3">
      <c r="A13" s="247" t="s">
        <v>60</v>
      </c>
      <c r="B13" s="200" t="str">
        <f t="shared" si="1"/>
        <v>2023150 (Clackmannanshire)</v>
      </c>
      <c r="C13" s="200" t="str">
        <f t="shared" si="2"/>
        <v>2022150 (Clackmannanshire)</v>
      </c>
      <c r="D13" s="238" t="s">
        <v>414</v>
      </c>
      <c r="E13" s="239">
        <f>IF($AC13=1,"na",IF(VLOOKUP($C13,DATA!$A$6:$Y$745,COLUMN()+15,FALSE)="","..",VLOOKUP($C13,DATA!$A$6:$Y$745,COLUMN()+15,FALSE)))</f>
        <v>1713</v>
      </c>
      <c r="F13" s="240">
        <f>IF($AC13=1,"na",IF(VLOOKUP($C13,DATA!$A$6:$Y$745,COLUMN()+15,FALSE)="","..",VLOOKUP($C13,DATA!$A$6:$Y$745,COLUMN()+15,FALSE)))</f>
        <v>467</v>
      </c>
      <c r="G13" s="240">
        <f>IF($AC13=1,"na",IF(VLOOKUP($C13,DATA!$A$6:$Y$745,COLUMN()+15,FALSE)="","..",VLOOKUP($C13,DATA!$A$6:$Y$745,COLUMN()+15,FALSE)))</f>
        <v>2180</v>
      </c>
      <c r="H13" s="239">
        <f>IF($AC13=1,"na",IF(VLOOKUP($B13,DATA!$A$6:$Y$745,COLUMN(),FALSE)="","..",VLOOKUP($B13,DATA!$A$6:$Y$745,COLUMN(),FALSE)))</f>
        <v>0</v>
      </c>
      <c r="I13" s="240">
        <f>IF($AC13=1,"na",IF(VLOOKUP($B13,DATA!$A$6:$Y$745,COLUMN(),FALSE)="","..",VLOOKUP($B13,DATA!$A$6:$Y$745,COLUMN(),FALSE)))</f>
        <v>0</v>
      </c>
      <c r="J13" s="240">
        <f>IF($AC13=1,"na",IF(VLOOKUP($B13,DATA!$A$6:$Y$745,COLUMN(),FALSE)="","..",VLOOKUP($B13,DATA!$A$6:$Y$745,COLUMN(),FALSE)))</f>
        <v>351</v>
      </c>
      <c r="K13" s="239">
        <f>IF($AC13=1,"na",IF(VLOOKUP($B13,DATA!$A$6:$Y$745,COLUMN(),FALSE)="","..",VLOOKUP($B13,DATA!$A$6:$Y$745,COLUMN(),FALSE)))</f>
        <v>0</v>
      </c>
      <c r="L13" s="240">
        <f>IF($AC13=1,"na",IF(VLOOKUP($B13,DATA!$A$6:$Y$745,COLUMN(),FALSE)="","..",VLOOKUP($B13,DATA!$A$6:$Y$745,COLUMN(),FALSE)))</f>
        <v>0</v>
      </c>
      <c r="M13" s="240">
        <f>IF($AC13=1,"na",IF(VLOOKUP($B13,DATA!$A$6:$Y$745,COLUMN(),FALSE)="","..",VLOOKUP($B13,DATA!$A$6:$Y$745,COLUMN(),FALSE)))</f>
        <v>93</v>
      </c>
      <c r="N13" s="239">
        <f>IF($AC13=1,"na",IF(VLOOKUP($B13,DATA!$A$6:$Y$745,COLUMN(),FALSE)="","..",VLOOKUP($B13,DATA!$A$6:$Y$745,COLUMN(),FALSE)))</f>
        <v>0</v>
      </c>
      <c r="O13" s="240">
        <f>IF($AC13=1,"na",IF(VLOOKUP($B13,DATA!$A$6:$Y$745,COLUMN(),FALSE)="","..",VLOOKUP($B13,DATA!$A$6:$Y$745,COLUMN(),FALSE)))</f>
        <v>0</v>
      </c>
      <c r="P13" s="240">
        <f>IF($AC13=1,"na",IF(VLOOKUP($B13,DATA!$A$6:$Y$745,COLUMN(),FALSE)="","..",VLOOKUP($B13,DATA!$A$6:$Y$745,COLUMN(),FALSE)))</f>
        <v>1391</v>
      </c>
      <c r="Q13" s="239">
        <f>IF($AC13=1,"na",IF(VLOOKUP($B13,DATA!$A$6:$Y$745,COLUMN(),FALSE)="","..",VLOOKUP($B13,DATA!$A$6:$Y$745,COLUMN(),FALSE)))</f>
        <v>0</v>
      </c>
      <c r="R13" s="240">
        <f>IF($AC13=1,"na",IF(VLOOKUP($B13,DATA!$A$6:$Y$745,COLUMN(),FALSE)="","..",VLOOKUP($B13,DATA!$A$6:$Y$745,COLUMN(),FALSE)))</f>
        <v>0</v>
      </c>
      <c r="S13" s="240">
        <f>IF($AC13=1,"na",IF(VLOOKUP($B13,DATA!$A$6:$Y$745,COLUMN(),FALSE)="","..",VLOOKUP($B13,DATA!$A$6:$Y$745,COLUMN(),FALSE)))</f>
        <v>1326</v>
      </c>
      <c r="T13" s="239">
        <f>IF($AC13=1,"na",IF(VLOOKUP($B13,DATA!$A$6:$Y$745,COLUMN(),FALSE)="","..",VLOOKUP($B13,DATA!$A$6:$Y$745,COLUMN(),FALSE)))</f>
        <v>0</v>
      </c>
      <c r="U13" s="241">
        <f>IF($AC13=1,"na",IF(VLOOKUP($B13,DATA!$A$6:$Y$745,COLUMN(),FALSE)="","..",VLOOKUP($B13,DATA!$A$6:$Y$745,COLUMN(),FALSE)))</f>
        <v>0</v>
      </c>
      <c r="V13" s="242">
        <f>IF($AC13=1,"na",IF(VLOOKUP($B13,DATA!$A$6:$Y$745,COLUMN(),FALSE)="","..",VLOOKUP($B13,DATA!$A$6:$Y$745,COLUMN(),FALSE)))</f>
        <v>1824</v>
      </c>
      <c r="W13" s="239">
        <f>IF($AC13=1,"na",IF(VLOOKUP($B13,DATA!$A$6:$Y$745,COLUMN(),FALSE)="","..",VLOOKUP($B13,DATA!$A$6:$Y$745,COLUMN(),FALSE)))</f>
        <v>0</v>
      </c>
      <c r="X13" s="240">
        <f>IF($AC13=1,"na",IF(VLOOKUP($B13,DATA!$A$6:$Y$745,COLUMN(),FALSE)="","..",VLOOKUP($B13,DATA!$A$6:$Y$745,COLUMN(),FALSE)))</f>
        <v>0</v>
      </c>
      <c r="Y13" s="243">
        <f>IF($AC13=1,"na",IF(VLOOKUP($B13,DATA!$A$6:$Y$745,COLUMN(),FALSE)="","..",VLOOKUP($B13,DATA!$A$6:$Y$745,COLUMN(),FALSE)))</f>
        <v>1</v>
      </c>
      <c r="Z13" s="244" t="str">
        <f>IF($AC13=1,"na",IF(VLOOKUP($B13,DATA!$A$6:$AK$745,COLUMN(),FALSE)="","..",VLOOKUP($B13,DATA!$A$6:$AK$745,COLUMN()+1,FALSE)))</f>
        <v>..</v>
      </c>
      <c r="AA13" s="245" t="str">
        <f>IF(AC13=1,"n/a",IF(VLOOKUP(TblHousingList!B13,DATA!A10:AL736,32,FALSE)="","",IF(VLOOKUP(TblHousingList!B13,DATA!A10:AL736,33,FALSE)=0,VLOOKUP(TblHousingList!B13,DATA!A10:AL736,32,FALSE),CONCATENATE(VLOOKUP(TblHousingList!B13,DATA!A10:AL736,32,FALSE)," ",VLOOKUP(TblHousingList!B13,DATA!A10:AL736,33,FALSE)))))</f>
        <v/>
      </c>
      <c r="AB13" s="246" t="str">
        <f>IF($AC13=1,"na",IF(VLOOKUP($B13,DATA!$A$6:$AL$745,34,FALSE)="0","No",VLOOKUP($B13,DATA!$A$6:$AL$745,38,FALSE)))</f>
        <v>CHR operated</v>
      </c>
      <c r="AF13" s="236"/>
      <c r="AG13" s="236"/>
    </row>
    <row r="14" spans="1:33" ht="16.5" customHeight="1" x14ac:dyDescent="0.3">
      <c r="A14" s="247" t="s">
        <v>61</v>
      </c>
      <c r="B14" s="200" t="str">
        <f t="shared" si="1"/>
        <v>2023170 (Dumfries &amp; Galloway)</v>
      </c>
      <c r="C14" s="200" t="str">
        <f t="shared" si="2"/>
        <v>2022170 (Dumfries &amp; Galloway)</v>
      </c>
      <c r="D14" s="238" t="s">
        <v>6</v>
      </c>
      <c r="E14" s="239" t="str">
        <f>IF($AC14=1,"na",IF(VLOOKUP($C14,DATA!$A$6:$Y$745,COLUMN()+15,FALSE)="","..",VLOOKUP($C14,DATA!$A$6:$Y$745,COLUMN()+15,FALSE)))</f>
        <v>na</v>
      </c>
      <c r="F14" s="240" t="str">
        <f>IF($AC14=1,"na",IF(VLOOKUP($C14,DATA!$A$6:$Y$745,COLUMN()+15,FALSE)="","..",VLOOKUP($C14,DATA!$A$6:$Y$745,COLUMN()+15,FALSE)))</f>
        <v>na</v>
      </c>
      <c r="G14" s="240" t="str">
        <f>IF($AC14=1,"na",IF(VLOOKUP($C14,DATA!$A$6:$Y$745,COLUMN()+15,FALSE)="","..",VLOOKUP($C14,DATA!$A$6:$Y$745,COLUMN()+15,FALSE)))</f>
        <v>na</v>
      </c>
      <c r="H14" s="239" t="str">
        <f>IF($AC14=1,"na",IF(VLOOKUP($B14,DATA!$A$6:$Y$745,COLUMN(),FALSE)="","..",VLOOKUP($B14,DATA!$A$6:$Y$745,COLUMN(),FALSE)))</f>
        <v>na</v>
      </c>
      <c r="I14" s="240" t="str">
        <f>IF($AC14=1,"na",IF(VLOOKUP($B14,DATA!$A$6:$Y$745,COLUMN(),FALSE)="","..",VLOOKUP($B14,DATA!$A$6:$Y$745,COLUMN(),FALSE)))</f>
        <v>na</v>
      </c>
      <c r="J14" s="240" t="str">
        <f>IF($AC14=1,"na",IF(VLOOKUP($B14,DATA!$A$6:$Y$745,COLUMN(),FALSE)="","..",VLOOKUP($B14,DATA!$A$6:$Y$745,COLUMN(),FALSE)))</f>
        <v>na</v>
      </c>
      <c r="K14" s="239" t="str">
        <f>IF($AC14=1,"na",IF(VLOOKUP($B14,DATA!$A$6:$Y$745,COLUMN(),FALSE)="","..",VLOOKUP($B14,DATA!$A$6:$Y$745,COLUMN(),FALSE)))</f>
        <v>na</v>
      </c>
      <c r="L14" s="240" t="str">
        <f>IF($AC14=1,"na",IF(VLOOKUP($B14,DATA!$A$6:$Y$745,COLUMN(),FALSE)="","..",VLOOKUP($B14,DATA!$A$6:$Y$745,COLUMN(),FALSE)))</f>
        <v>na</v>
      </c>
      <c r="M14" s="240" t="str">
        <f>IF($AC14=1,"na",IF(VLOOKUP($B14,DATA!$A$6:$Y$745,COLUMN(),FALSE)="","..",VLOOKUP($B14,DATA!$A$6:$Y$745,COLUMN(),FALSE)))</f>
        <v>na</v>
      </c>
      <c r="N14" s="239" t="str">
        <f>IF($AC14=1,"na",IF(VLOOKUP($B14,DATA!$A$6:$Y$745,COLUMN(),FALSE)="","..",VLOOKUP($B14,DATA!$A$6:$Y$745,COLUMN(),FALSE)))</f>
        <v>na</v>
      </c>
      <c r="O14" s="240" t="str">
        <f>IF($AC14=1,"na",IF(VLOOKUP($B14,DATA!$A$6:$Y$745,COLUMN(),FALSE)="","..",VLOOKUP($B14,DATA!$A$6:$Y$745,COLUMN(),FALSE)))</f>
        <v>na</v>
      </c>
      <c r="P14" s="240" t="str">
        <f>IF($AC14=1,"na",IF(VLOOKUP($B14,DATA!$A$6:$Y$745,COLUMN(),FALSE)="","..",VLOOKUP($B14,DATA!$A$6:$Y$745,COLUMN(),FALSE)))</f>
        <v>na</v>
      </c>
      <c r="Q14" s="239" t="str">
        <f>IF($AC14=1,"na",IF(VLOOKUP($B14,DATA!$A$6:$Y$745,COLUMN(),FALSE)="","..",VLOOKUP($B14,DATA!$A$6:$Y$745,COLUMN(),FALSE)))</f>
        <v>na</v>
      </c>
      <c r="R14" s="240" t="str">
        <f>IF($AC14=1,"na",IF(VLOOKUP($B14,DATA!$A$6:$Y$745,COLUMN(),FALSE)="","..",VLOOKUP($B14,DATA!$A$6:$Y$745,COLUMN(),FALSE)))</f>
        <v>na</v>
      </c>
      <c r="S14" s="240" t="str">
        <f>IF($AC14=1,"na",IF(VLOOKUP($B14,DATA!$A$6:$Y$745,COLUMN(),FALSE)="","..",VLOOKUP($B14,DATA!$A$6:$Y$745,COLUMN(),FALSE)))</f>
        <v>na</v>
      </c>
      <c r="T14" s="239" t="str">
        <f>IF($AC14=1,"na",IF(VLOOKUP($B14,DATA!$A$6:$Y$745,COLUMN(),FALSE)="","..",VLOOKUP($B14,DATA!$A$6:$Y$745,COLUMN(),FALSE)))</f>
        <v>na</v>
      </c>
      <c r="U14" s="241" t="str">
        <f>IF($AC14=1,"na",IF(VLOOKUP($B14,DATA!$A$6:$Y$745,COLUMN(),FALSE)="","..",VLOOKUP($B14,DATA!$A$6:$Y$745,COLUMN(),FALSE)))</f>
        <v>na</v>
      </c>
      <c r="V14" s="242" t="str">
        <f>IF($AC14=1,"na",IF(VLOOKUP($B14,DATA!$A$6:$Y$745,COLUMN(),FALSE)="","..",VLOOKUP($B14,DATA!$A$6:$Y$745,COLUMN(),FALSE)))</f>
        <v>na</v>
      </c>
      <c r="W14" s="239" t="str">
        <f>IF($AC14=1,"na",IF(VLOOKUP($B14,DATA!$A$6:$Y$745,COLUMN(),FALSE)="","..",VLOOKUP($B14,DATA!$A$6:$Y$745,COLUMN(),FALSE)))</f>
        <v>na</v>
      </c>
      <c r="X14" s="240" t="str">
        <f>IF($AC14=1,"na",IF(VLOOKUP($B14,DATA!$A$6:$Y$745,COLUMN(),FALSE)="","..",VLOOKUP($B14,DATA!$A$6:$Y$745,COLUMN(),FALSE)))</f>
        <v>na</v>
      </c>
      <c r="Y14" s="243" t="str">
        <f>IF($AC14=1,"na",IF(VLOOKUP($B14,DATA!$A$6:$Y$745,COLUMN(),FALSE)="","..",VLOOKUP($B14,DATA!$A$6:$Y$745,COLUMN(),FALSE)))</f>
        <v>na</v>
      </c>
      <c r="Z14" s="244" t="str">
        <f>IF($AC14=1,"na",IF(VLOOKUP($B14,DATA!$A$6:$AK$745,COLUMN(),FALSE)="","..",VLOOKUP($B14,DATA!$A$6:$AK$745,COLUMN()+1,FALSE)))</f>
        <v>na</v>
      </c>
      <c r="AA14" s="245" t="str">
        <f>IF(AC14=1,"n/a",IF(VLOOKUP(TblHousingList!B14,DATA!A11:AL737,32,FALSE)="","",IF(VLOOKUP(TblHousingList!B14,DATA!A11:AL737,33,FALSE)=0,VLOOKUP(TblHousingList!B14,DATA!A11:AL737,32,FALSE),CONCATENATE(VLOOKUP(TblHousingList!B14,DATA!A11:AL737,32,FALSE)," ",VLOOKUP(TblHousingList!B14,DATA!A11:AL737,33,FALSE)))))</f>
        <v>n/a</v>
      </c>
      <c r="AB14" s="246" t="str">
        <f>IF($AC14=1,"na",IF(VLOOKUP($B14,DATA!$A$6:$AL$745,34,FALSE)="0","No",VLOOKUP($B14,DATA!$A$6:$AL$745,38,FALSE)))</f>
        <v>na</v>
      </c>
      <c r="AC14" s="200">
        <f>IF(VALUE($M$1)&gt;=2004,1,"")</f>
        <v>1</v>
      </c>
      <c r="AF14" s="236"/>
      <c r="AG14" s="236"/>
    </row>
    <row r="15" spans="1:33" ht="16.5" customHeight="1" x14ac:dyDescent="0.3">
      <c r="A15" s="247" t="s">
        <v>62</v>
      </c>
      <c r="B15" s="200" t="str">
        <f t="shared" si="1"/>
        <v>2023180 (Dundee City)</v>
      </c>
      <c r="C15" s="200" t="str">
        <f t="shared" si="2"/>
        <v>2022180 (Dundee City)</v>
      </c>
      <c r="D15" s="238" t="s">
        <v>415</v>
      </c>
      <c r="E15" s="239">
        <f>IF($AC15=1,"na",IF(VLOOKUP($C15,DATA!$A$6:$Y$745,COLUMN()+15,FALSE)="","..",VLOOKUP($C15,DATA!$A$6:$Y$745,COLUMN()+15,FALSE)))</f>
        <v>0</v>
      </c>
      <c r="F15" s="240">
        <f>IF($AC15=1,"na",IF(VLOOKUP($C15,DATA!$A$6:$Y$745,COLUMN()+15,FALSE)="","..",VLOOKUP($C15,DATA!$A$6:$Y$745,COLUMN()+15,FALSE)))</f>
        <v>0</v>
      </c>
      <c r="G15" s="240">
        <f>IF($AC15=1,"na",IF(VLOOKUP($C15,DATA!$A$6:$Y$745,COLUMN()+15,FALSE)="","..",VLOOKUP($C15,DATA!$A$6:$Y$745,COLUMN()+15,FALSE)))</f>
        <v>7060</v>
      </c>
      <c r="H15" s="239">
        <f>IF($AC15=1,"na",IF(VLOOKUP($B15,DATA!$A$6:$Y$745,COLUMN(),FALSE)="","..",VLOOKUP($B15,DATA!$A$6:$Y$745,COLUMN(),FALSE)))</f>
        <v>0</v>
      </c>
      <c r="I15" s="240">
        <f>IF($AC15=1,"na",IF(VLOOKUP($B15,DATA!$A$6:$Y$745,COLUMN(),FALSE)="","..",VLOOKUP($B15,DATA!$A$6:$Y$745,COLUMN(),FALSE)))</f>
        <v>0</v>
      </c>
      <c r="J15" s="240">
        <f>IF($AC15=1,"na",IF(VLOOKUP($B15,DATA!$A$6:$Y$745,COLUMN(),FALSE)="","..",VLOOKUP($B15,DATA!$A$6:$Y$745,COLUMN(),FALSE)))</f>
        <v>1080</v>
      </c>
      <c r="K15" s="239">
        <f>IF($AC15=1,"na",IF(VLOOKUP($B15,DATA!$A$6:$Y$745,COLUMN(),FALSE)="","..",VLOOKUP($B15,DATA!$A$6:$Y$745,COLUMN(),FALSE)))</f>
        <v>0</v>
      </c>
      <c r="L15" s="240">
        <f>IF($AC15=1,"na",IF(VLOOKUP($B15,DATA!$A$6:$Y$745,COLUMN(),FALSE)="","..",VLOOKUP($B15,DATA!$A$6:$Y$745,COLUMN(),FALSE)))</f>
        <v>0</v>
      </c>
      <c r="M15" s="240">
        <f>IF($AC15=1,"na",IF(VLOOKUP($B15,DATA!$A$6:$Y$745,COLUMN(),FALSE)="","..",VLOOKUP($B15,DATA!$A$6:$Y$745,COLUMN(),FALSE)))</f>
        <v>417</v>
      </c>
      <c r="N15" s="239">
        <f>IF($AC15=1,"na",IF(VLOOKUP($B15,DATA!$A$6:$Y$745,COLUMN(),FALSE)="","..",VLOOKUP($B15,DATA!$A$6:$Y$745,COLUMN(),FALSE)))</f>
        <v>3106</v>
      </c>
      <c r="O15" s="240">
        <f>IF($AC15=1,"na",IF(VLOOKUP($B15,DATA!$A$6:$Y$745,COLUMN(),FALSE)="","..",VLOOKUP($B15,DATA!$A$6:$Y$745,COLUMN(),FALSE)))</f>
        <v>647</v>
      </c>
      <c r="P15" s="240">
        <f>IF($AC15=1,"na",IF(VLOOKUP($B15,DATA!$A$6:$Y$745,COLUMN(),FALSE)="","..",VLOOKUP($B15,DATA!$A$6:$Y$745,COLUMN(),FALSE)))</f>
        <v>3753</v>
      </c>
      <c r="Q15" s="239">
        <f>IF($AC15=1,"na",IF(VLOOKUP($B15,DATA!$A$6:$Y$745,COLUMN(),FALSE)="","..",VLOOKUP($B15,DATA!$A$6:$Y$745,COLUMN(),FALSE)))</f>
        <v>1513</v>
      </c>
      <c r="R15" s="240">
        <f>IF($AC15=1,"na",IF(VLOOKUP($B15,DATA!$A$6:$Y$745,COLUMN(),FALSE)="","..",VLOOKUP($B15,DATA!$A$6:$Y$745,COLUMN(),FALSE)))</f>
        <v>324</v>
      </c>
      <c r="S15" s="240">
        <f>IF($AC15=1,"na",IF(VLOOKUP($B15,DATA!$A$6:$Y$745,COLUMN(),FALSE)="","..",VLOOKUP($B15,DATA!$A$6:$Y$745,COLUMN(),FALSE)))</f>
        <v>1837</v>
      </c>
      <c r="T15" s="239">
        <f>IF($AC15=1,"na",IF(VLOOKUP($B15,DATA!$A$6:$Y$745,COLUMN(),FALSE)="","..",VLOOKUP($B15,DATA!$A$6:$Y$745,COLUMN(),FALSE)))</f>
        <v>0</v>
      </c>
      <c r="U15" s="241">
        <f>IF($AC15=1,"na",IF(VLOOKUP($B15,DATA!$A$6:$Y$745,COLUMN(),FALSE)="","..",VLOOKUP($B15,DATA!$A$6:$Y$745,COLUMN(),FALSE)))</f>
        <v>0</v>
      </c>
      <c r="V15" s="242">
        <f>IF($AC15=1,"na",IF(VLOOKUP($B15,DATA!$A$6:$Y$745,COLUMN(),FALSE)="","..",VLOOKUP($B15,DATA!$A$6:$Y$745,COLUMN(),FALSE)))</f>
        <v>7453</v>
      </c>
      <c r="W15" s="239">
        <f>IF($AC15=1,"na",IF(VLOOKUP($B15,DATA!$A$6:$Y$745,COLUMN(),FALSE)="","..",VLOOKUP($B15,DATA!$A$6:$Y$745,COLUMN(),FALSE)))</f>
        <v>0</v>
      </c>
      <c r="X15" s="240">
        <f>IF($AC15=1,"na",IF(VLOOKUP($B15,DATA!$A$6:$Y$745,COLUMN(),FALSE)="","..",VLOOKUP($B15,DATA!$A$6:$Y$745,COLUMN(),FALSE)))</f>
        <v>0</v>
      </c>
      <c r="Y15" s="243">
        <f>IF($AC15=1,"na",IF(VLOOKUP($B15,DATA!$A$6:$Y$745,COLUMN(),FALSE)="","..",VLOOKUP($B15,DATA!$A$6:$Y$745,COLUMN(),FALSE)))</f>
        <v>567</v>
      </c>
      <c r="Z15" s="244" t="str">
        <f>IF($AC15=1,"na",IF(VLOOKUP($B15,DATA!$A$6:$AK$745,COLUMN(),FALSE)="","..",VLOOKUP($B15,DATA!$A$6:$AK$745,COLUMN()+1,FALSE)))</f>
        <v>..</v>
      </c>
      <c r="AA15" s="245" t="str">
        <f>IF(AC15=1,"n/a",IF(VLOOKUP(TblHousingList!B15,DATA!A12:AL738,32,FALSE)="","",IF(VLOOKUP(TblHousingList!B15,DATA!A12:AL738,33,FALSE)=0,VLOOKUP(TblHousingList!B15,DATA!A12:AL738,32,FALSE),CONCATENATE(VLOOKUP(TblHousingList!B15,DATA!A12:AL738,32,FALSE)," ",VLOOKUP(TblHousingList!B15,DATA!A12:AL738,33,FALSE)))))</f>
        <v/>
      </c>
      <c r="AB15" s="246" t="str">
        <f>IF($AC15=1,"na",IF(VLOOKUP($B15,DATA!$A$6:$AL$745,34,FALSE)="0","No",VLOOKUP($B15,DATA!$A$6:$AL$745,38,FALSE)))</f>
        <v>CHR operated</v>
      </c>
      <c r="AF15" s="236"/>
      <c r="AG15" s="236"/>
    </row>
    <row r="16" spans="1:33" ht="16.5" customHeight="1" x14ac:dyDescent="0.3">
      <c r="A16" s="247" t="s">
        <v>63</v>
      </c>
      <c r="B16" s="200" t="str">
        <f t="shared" si="1"/>
        <v>2023190 (East Ayrshire)</v>
      </c>
      <c r="C16" s="200" t="str">
        <f t="shared" si="2"/>
        <v>2022190 (East Ayrshire)</v>
      </c>
      <c r="D16" s="238" t="s">
        <v>416</v>
      </c>
      <c r="E16" s="239">
        <f>IF($AC16=1,"na",IF(VLOOKUP($C16,DATA!$A$6:$Y$745,COLUMN()+15,FALSE)="","..",VLOOKUP($C16,DATA!$A$6:$Y$745,COLUMN()+15,FALSE)))</f>
        <v>2669</v>
      </c>
      <c r="F16" s="240">
        <f>IF($AC16=1,"na",IF(VLOOKUP($C16,DATA!$A$6:$Y$745,COLUMN()+15,FALSE)="","..",VLOOKUP($C16,DATA!$A$6:$Y$745,COLUMN()+15,FALSE)))</f>
        <v>960</v>
      </c>
      <c r="G16" s="240">
        <f>IF($AC16=1,"na",IF(VLOOKUP($C16,DATA!$A$6:$Y$745,COLUMN()+15,FALSE)="","..",VLOOKUP($C16,DATA!$A$6:$Y$745,COLUMN()+15,FALSE)))</f>
        <v>3629</v>
      </c>
      <c r="H16" s="239">
        <f>IF($AC16=1,"na",IF(VLOOKUP($B16,DATA!$A$6:$Y$745,COLUMN(),FALSE)="","..",VLOOKUP($B16,DATA!$A$6:$Y$745,COLUMN(),FALSE)))</f>
        <v>991</v>
      </c>
      <c r="I16" s="240">
        <f>IF($AC16=1,"na",IF(VLOOKUP($B16,DATA!$A$6:$Y$745,COLUMN(),FALSE)="","..",VLOOKUP($B16,DATA!$A$6:$Y$745,COLUMN(),FALSE)))</f>
        <v>236</v>
      </c>
      <c r="J16" s="240">
        <f>IF($AC16=1,"na",IF(VLOOKUP($B16,DATA!$A$6:$Y$745,COLUMN(),FALSE)="","..",VLOOKUP($B16,DATA!$A$6:$Y$745,COLUMN(),FALSE)))</f>
        <v>1227</v>
      </c>
      <c r="K16" s="239">
        <f>IF($AC16=1,"na",IF(VLOOKUP($B16,DATA!$A$6:$Y$745,COLUMN(),FALSE)="","..",VLOOKUP($B16,DATA!$A$6:$Y$745,COLUMN(),FALSE)))</f>
        <v>2</v>
      </c>
      <c r="L16" s="240">
        <f>IF($AC16=1,"na",IF(VLOOKUP($B16,DATA!$A$6:$Y$745,COLUMN(),FALSE)="","..",VLOOKUP($B16,DATA!$A$6:$Y$745,COLUMN(),FALSE)))</f>
        <v>0</v>
      </c>
      <c r="M16" s="240">
        <f>IF($AC16=1,"na",IF(VLOOKUP($B16,DATA!$A$6:$Y$745,COLUMN(),FALSE)="","..",VLOOKUP($B16,DATA!$A$6:$Y$745,COLUMN(),FALSE)))</f>
        <v>2</v>
      </c>
      <c r="N16" s="239">
        <f>IF($AC16=1,"na",IF(VLOOKUP($B16,DATA!$A$6:$Y$745,COLUMN(),FALSE)="","..",VLOOKUP($B16,DATA!$A$6:$Y$745,COLUMN(),FALSE)))</f>
        <v>2056</v>
      </c>
      <c r="O16" s="240">
        <f>IF($AC16=1,"na",IF(VLOOKUP($B16,DATA!$A$6:$Y$745,COLUMN(),FALSE)="","..",VLOOKUP($B16,DATA!$A$6:$Y$745,COLUMN(),FALSE)))</f>
        <v>487</v>
      </c>
      <c r="P16" s="240">
        <f>IF($AC16=1,"na",IF(VLOOKUP($B16,DATA!$A$6:$Y$745,COLUMN(),FALSE)="","..",VLOOKUP($B16,DATA!$A$6:$Y$745,COLUMN(),FALSE)))</f>
        <v>2543</v>
      </c>
      <c r="Q16" s="239">
        <f>IF($AC16=1,"na",IF(VLOOKUP($B16,DATA!$A$6:$Y$745,COLUMN(),FALSE)="","..",VLOOKUP($B16,DATA!$A$6:$Y$745,COLUMN(),FALSE)))</f>
        <v>1010</v>
      </c>
      <c r="R16" s="240">
        <f>IF($AC16=1,"na",IF(VLOOKUP($B16,DATA!$A$6:$Y$745,COLUMN(),FALSE)="","..",VLOOKUP($B16,DATA!$A$6:$Y$745,COLUMN(),FALSE)))</f>
        <v>246</v>
      </c>
      <c r="S16" s="240">
        <f>IF($AC16=1,"na",IF(VLOOKUP($B16,DATA!$A$6:$Y$745,COLUMN(),FALSE)="","..",VLOOKUP($B16,DATA!$A$6:$Y$745,COLUMN(),FALSE)))</f>
        <v>1256</v>
      </c>
      <c r="T16" s="239">
        <f>IF($AC16=1,"na",IF(VLOOKUP($B16,DATA!$A$6:$Y$745,COLUMN(),FALSE)="","..",VLOOKUP($B16,DATA!$A$6:$Y$745,COLUMN(),FALSE)))</f>
        <v>2791</v>
      </c>
      <c r="U16" s="241">
        <f>IF($AC16=1,"na",IF(VLOOKUP($B16,DATA!$A$6:$Y$745,COLUMN(),FALSE)="","..",VLOOKUP($B16,DATA!$A$6:$Y$745,COLUMN(),FALSE)))</f>
        <v>970</v>
      </c>
      <c r="V16" s="242">
        <f>IF($AC16=1,"na",IF(VLOOKUP($B16,DATA!$A$6:$Y$745,COLUMN(),FALSE)="","..",VLOOKUP($B16,DATA!$A$6:$Y$745,COLUMN(),FALSE)))</f>
        <v>3761</v>
      </c>
      <c r="W16" s="239">
        <f>IF($AC16=1,"na",IF(VLOOKUP($B16,DATA!$A$6:$Y$745,COLUMN(),FALSE)="","..",VLOOKUP($B16,DATA!$A$6:$Y$745,COLUMN(),FALSE)))</f>
        <v>211</v>
      </c>
      <c r="X16" s="240">
        <f>IF($AC16=1,"na",IF(VLOOKUP($B16,DATA!$A$6:$Y$745,COLUMN(),FALSE)="","..",VLOOKUP($B16,DATA!$A$6:$Y$745,COLUMN(),FALSE)))</f>
        <v>47</v>
      </c>
      <c r="Y16" s="243">
        <f>IF($AC16=1,"na",IF(VLOOKUP($B16,DATA!$A$6:$Y$745,COLUMN(),FALSE)="","..",VLOOKUP($B16,DATA!$A$6:$Y$745,COLUMN(),FALSE)))</f>
        <v>258</v>
      </c>
      <c r="Z16" s="244" t="str">
        <f>IF($AC16=1,"na",IF(VLOOKUP($B16,DATA!$A$6:$AK$745,COLUMN(),FALSE)="","..",VLOOKUP($B16,DATA!$A$6:$AK$745,COLUMN()+1,FALSE)))</f>
        <v>..</v>
      </c>
      <c r="AA16" s="245" t="str">
        <f>IF(AC16=1,"n/a",IF(VLOOKUP(TblHousingList!B16,DATA!A13:AL739,32,FALSE)="","",IF(VLOOKUP(TblHousingList!B16,DATA!A13:AL739,33,FALSE)=0,VLOOKUP(TblHousingList!B16,DATA!A13:AL739,32,FALSE),CONCATENATE(VLOOKUP(TblHousingList!B16,DATA!A13:AL739,32,FALSE)," ",VLOOKUP(TblHousingList!B16,DATA!A13:AL739,33,FALSE)))))</f>
        <v/>
      </c>
      <c r="AB16" s="246" t="str">
        <f>IF($AC16=1,"na",IF(VLOOKUP($B16,DATA!$A$6:$AL$745,34,FALSE)="0","No",VLOOKUP($B16,DATA!$A$6:$AL$745,38,FALSE)))</f>
        <v>CHR operated</v>
      </c>
      <c r="AF16" s="236"/>
      <c r="AG16" s="236"/>
    </row>
    <row r="17" spans="1:33" ht="16.5" customHeight="1" x14ac:dyDescent="0.3">
      <c r="A17" s="247" t="s">
        <v>64</v>
      </c>
      <c r="B17" s="200" t="str">
        <f t="shared" si="1"/>
        <v>2023200 (East Dunbartonshire)</v>
      </c>
      <c r="C17" s="200" t="str">
        <f t="shared" si="2"/>
        <v>2022200 (East Dunbartonshire)</v>
      </c>
      <c r="D17" s="238" t="s">
        <v>8</v>
      </c>
      <c r="E17" s="239">
        <f>IF($AC17=1,"na",IF(VLOOKUP($C17,DATA!$A$6:$Y$745,COLUMN()+15,FALSE)="","..",VLOOKUP($C17,DATA!$A$6:$Y$745,COLUMN()+15,FALSE)))</f>
        <v>2312</v>
      </c>
      <c r="F17" s="240">
        <f>IF($AC17=1,"na",IF(VLOOKUP($C17,DATA!$A$6:$Y$745,COLUMN()+15,FALSE)="","..",VLOOKUP($C17,DATA!$A$6:$Y$745,COLUMN()+15,FALSE)))</f>
        <v>526</v>
      </c>
      <c r="G17" s="240">
        <f>IF($AC17=1,"na",IF(VLOOKUP($C17,DATA!$A$6:$Y$745,COLUMN()+15,FALSE)="","..",VLOOKUP($C17,DATA!$A$6:$Y$745,COLUMN()+15,FALSE)))</f>
        <v>2838</v>
      </c>
      <c r="H17" s="239">
        <f>IF($AC17=1,"na",IF(VLOOKUP($B17,DATA!$A$6:$Y$745,COLUMN(),FALSE)="","..",VLOOKUP($B17,DATA!$A$6:$Y$745,COLUMN(),FALSE)))</f>
        <v>61</v>
      </c>
      <c r="I17" s="240">
        <f>IF($AC17=1,"na",IF(VLOOKUP($B17,DATA!$A$6:$Y$745,COLUMN(),FALSE)="","..",VLOOKUP($B17,DATA!$A$6:$Y$745,COLUMN(),FALSE)))</f>
        <v>64</v>
      </c>
      <c r="J17" s="240">
        <f>IF($AC17=1,"na",IF(VLOOKUP($B17,DATA!$A$6:$Y$745,COLUMN(),FALSE)="","..",VLOOKUP($B17,DATA!$A$6:$Y$745,COLUMN(),FALSE)))</f>
        <v>125</v>
      </c>
      <c r="K17" s="239">
        <f>IF($AC17=1,"na",IF(VLOOKUP($B17,DATA!$A$6:$Y$745,COLUMN(),FALSE)="","..",VLOOKUP($B17,DATA!$A$6:$Y$745,COLUMN(),FALSE)))</f>
        <v>26</v>
      </c>
      <c r="L17" s="240">
        <f>IF($AC17=1,"na",IF(VLOOKUP($B17,DATA!$A$6:$Y$745,COLUMN(),FALSE)="","..",VLOOKUP($B17,DATA!$A$6:$Y$745,COLUMN(),FALSE)))</f>
        <v>24</v>
      </c>
      <c r="M17" s="240">
        <f>IF($AC17=1,"na",IF(VLOOKUP($B17,DATA!$A$6:$Y$745,COLUMN(),FALSE)="","..",VLOOKUP($B17,DATA!$A$6:$Y$745,COLUMN(),FALSE)))</f>
        <v>50</v>
      </c>
      <c r="N17" s="239">
        <f>IF($AC17=1,"na",IF(VLOOKUP($B17,DATA!$A$6:$Y$745,COLUMN(),FALSE)="","..",VLOOKUP($B17,DATA!$A$6:$Y$745,COLUMN(),FALSE)))</f>
        <v>527</v>
      </c>
      <c r="O17" s="240">
        <f>IF($AC17=1,"na",IF(VLOOKUP($B17,DATA!$A$6:$Y$745,COLUMN(),FALSE)="","..",VLOOKUP($B17,DATA!$A$6:$Y$745,COLUMN(),FALSE)))</f>
        <v>153</v>
      </c>
      <c r="P17" s="240">
        <f>IF($AC17=1,"na",IF(VLOOKUP($B17,DATA!$A$6:$Y$745,COLUMN(),FALSE)="","..",VLOOKUP($B17,DATA!$A$6:$Y$745,COLUMN(),FALSE)))</f>
        <v>680</v>
      </c>
      <c r="Q17" s="239">
        <f>IF($AC17=1,"na",IF(VLOOKUP($B17,DATA!$A$6:$Y$745,COLUMN(),FALSE)="","..",VLOOKUP($B17,DATA!$A$6:$Y$745,COLUMN(),FALSE)))</f>
        <v>60</v>
      </c>
      <c r="R17" s="240">
        <f>IF($AC17=1,"na",IF(VLOOKUP($B17,DATA!$A$6:$Y$745,COLUMN(),FALSE)="","..",VLOOKUP($B17,DATA!$A$6:$Y$745,COLUMN(),FALSE)))</f>
        <v>11</v>
      </c>
      <c r="S17" s="240">
        <f>IF($AC17=1,"na",IF(VLOOKUP($B17,DATA!$A$6:$Y$745,COLUMN(),FALSE)="","..",VLOOKUP($B17,DATA!$A$6:$Y$745,COLUMN(),FALSE)))</f>
        <v>71</v>
      </c>
      <c r="T17" s="239">
        <f>IF($AC17=1,"na",IF(VLOOKUP($B17,DATA!$A$6:$Y$745,COLUMN(),FALSE)="","..",VLOOKUP($B17,DATA!$A$6:$Y$745,COLUMN(),FALSE)))</f>
        <v>2700</v>
      </c>
      <c r="U17" s="241">
        <f>IF($AC17=1,"na",IF(VLOOKUP($B17,DATA!$A$6:$Y$745,COLUMN(),FALSE)="","..",VLOOKUP($B17,DATA!$A$6:$Y$745,COLUMN(),FALSE)))</f>
        <v>585</v>
      </c>
      <c r="V17" s="242">
        <f>IF($AC17=1,"na",IF(VLOOKUP($B17,DATA!$A$6:$Y$745,COLUMN(),FALSE)="","..",VLOOKUP($B17,DATA!$A$6:$Y$745,COLUMN(),FALSE)))</f>
        <v>3285</v>
      </c>
      <c r="W17" s="239">
        <f>IF($AC17=1,"na",IF(VLOOKUP($B17,DATA!$A$6:$Y$745,COLUMN(),FALSE)="","..",VLOOKUP($B17,DATA!$A$6:$Y$745,COLUMN(),FALSE)))</f>
        <v>0</v>
      </c>
      <c r="X17" s="240">
        <f>IF($AC17=1,"na",IF(VLOOKUP($B17,DATA!$A$6:$Y$745,COLUMN(),FALSE)="","..",VLOOKUP($B17,DATA!$A$6:$Y$745,COLUMN(),FALSE)))</f>
        <v>0</v>
      </c>
      <c r="Y17" s="243">
        <f>IF($AC17=1,"na",IF(VLOOKUP($B17,DATA!$A$6:$Y$745,COLUMN(),FALSE)="","..",VLOOKUP($B17,DATA!$A$6:$Y$745,COLUMN(),FALSE)))</f>
        <v>0</v>
      </c>
      <c r="Z17" s="244" t="str">
        <f>IF($AC17=1,"na",IF(VLOOKUP($B17,DATA!$A$6:$AK$745,COLUMN(),FALSE)="","..",VLOOKUP($B17,DATA!$A$6:$AK$745,COLUMN()+1,FALSE)))</f>
        <v>..</v>
      </c>
      <c r="AA17" s="245" t="str">
        <f>IF(AC17=1,"n/a",IF(VLOOKUP(TblHousingList!B17,DATA!A14:AL740,32,FALSE)="","",IF(VLOOKUP(TblHousingList!B17,DATA!A14:AL740,33,FALSE)=0,VLOOKUP(TblHousingList!B17,DATA!A14:AL740,32,FALSE),CONCATENATE(VLOOKUP(TblHousingList!B17,DATA!A14:AL740,32,FALSE)," ",VLOOKUP(TblHousingList!B17,DATA!A14:AL740,33,FALSE)))))</f>
        <v/>
      </c>
      <c r="AB17" s="246" t="str">
        <f>IF($AC17=1,"na",IF(VLOOKUP($B17,DATA!$A$6:$AL$745,34,FALSE)="0","No",VLOOKUP($B17,DATA!$A$6:$AL$745,38,FALSE)))</f>
        <v>CHR operated</v>
      </c>
      <c r="AF17" s="236"/>
      <c r="AG17" s="236"/>
    </row>
    <row r="18" spans="1:33" ht="16.5" customHeight="1" x14ac:dyDescent="0.3">
      <c r="A18" s="247" t="s">
        <v>65</v>
      </c>
      <c r="B18" s="200" t="str">
        <f t="shared" si="1"/>
        <v>2023210 (East Lothian)</v>
      </c>
      <c r="C18" s="200" t="str">
        <f t="shared" si="2"/>
        <v>2022210 (East Lothian)</v>
      </c>
      <c r="D18" s="238" t="s">
        <v>9</v>
      </c>
      <c r="E18" s="239">
        <f>IF($AC18=1,"na",IF(VLOOKUP($C18,DATA!$A$6:$Y$745,COLUMN()+15,FALSE)="","..",VLOOKUP($C18,DATA!$A$6:$Y$745,COLUMN()+15,FALSE)))</f>
        <v>2979</v>
      </c>
      <c r="F18" s="240">
        <f>IF($AC18=1,"na",IF(VLOOKUP($C18,DATA!$A$6:$Y$745,COLUMN()+15,FALSE)="","..",VLOOKUP($C18,DATA!$A$6:$Y$745,COLUMN()+15,FALSE)))</f>
        <v>730</v>
      </c>
      <c r="G18" s="240">
        <f>IF($AC18=1,"na",IF(VLOOKUP($C18,DATA!$A$6:$Y$745,COLUMN()+15,FALSE)="","..",VLOOKUP($C18,DATA!$A$6:$Y$745,COLUMN()+15,FALSE)))</f>
        <v>3709</v>
      </c>
      <c r="H18" s="239">
        <f>IF($AC18=1,"na",IF(VLOOKUP($B18,DATA!$A$6:$Y$745,COLUMN(),FALSE)="","..",VLOOKUP($B18,DATA!$A$6:$Y$745,COLUMN(),FALSE)))</f>
        <v>359</v>
      </c>
      <c r="I18" s="240">
        <f>IF($AC18=1,"na",IF(VLOOKUP($B18,DATA!$A$6:$Y$745,COLUMN(),FALSE)="","..",VLOOKUP($B18,DATA!$A$6:$Y$745,COLUMN(),FALSE)))</f>
        <v>120</v>
      </c>
      <c r="J18" s="240">
        <f>IF($AC18=1,"na",IF(VLOOKUP($B18,DATA!$A$6:$Y$745,COLUMN(),FALSE)="","..",VLOOKUP($B18,DATA!$A$6:$Y$745,COLUMN(),FALSE)))</f>
        <v>479</v>
      </c>
      <c r="K18" s="239">
        <f>IF($AC18=1,"na",IF(VLOOKUP($B18,DATA!$A$6:$Y$745,COLUMN(),FALSE)="","..",VLOOKUP($B18,DATA!$A$6:$Y$745,COLUMN(),FALSE)))</f>
        <v>61</v>
      </c>
      <c r="L18" s="240">
        <f>IF($AC18=1,"na",IF(VLOOKUP($B18,DATA!$A$6:$Y$745,COLUMN(),FALSE)="","..",VLOOKUP($B18,DATA!$A$6:$Y$745,COLUMN(),FALSE)))</f>
        <v>0</v>
      </c>
      <c r="M18" s="240">
        <f>IF($AC18=1,"na",IF(VLOOKUP($B18,DATA!$A$6:$Y$745,COLUMN(),FALSE)="","..",VLOOKUP($B18,DATA!$A$6:$Y$745,COLUMN(),FALSE)))</f>
        <v>61</v>
      </c>
      <c r="N18" s="239">
        <f>IF($AC18=1,"na",IF(VLOOKUP($B18,DATA!$A$6:$Y$745,COLUMN(),FALSE)="","..",VLOOKUP($B18,DATA!$A$6:$Y$745,COLUMN(),FALSE)))</f>
        <v>1243</v>
      </c>
      <c r="O18" s="240">
        <f>IF($AC18=1,"na",IF(VLOOKUP($B18,DATA!$A$6:$Y$745,COLUMN(),FALSE)="","..",VLOOKUP($B18,DATA!$A$6:$Y$745,COLUMN(),FALSE)))</f>
        <v>351</v>
      </c>
      <c r="P18" s="240">
        <f>IF($AC18=1,"na",IF(VLOOKUP($B18,DATA!$A$6:$Y$745,COLUMN(),FALSE)="","..",VLOOKUP($B18,DATA!$A$6:$Y$745,COLUMN(),FALSE)))</f>
        <v>1594</v>
      </c>
      <c r="Q18" s="239">
        <f>IF($AC18=1,"na",IF(VLOOKUP($B18,DATA!$A$6:$Y$745,COLUMN(),FALSE)="","..",VLOOKUP($B18,DATA!$A$6:$Y$745,COLUMN(),FALSE)))</f>
        <v>296</v>
      </c>
      <c r="R18" s="240">
        <f>IF($AC18=1,"na",IF(VLOOKUP($B18,DATA!$A$6:$Y$745,COLUMN(),FALSE)="","..",VLOOKUP($B18,DATA!$A$6:$Y$745,COLUMN(),FALSE)))</f>
        <v>120</v>
      </c>
      <c r="S18" s="240">
        <f>IF($AC18=1,"na",IF(VLOOKUP($B18,DATA!$A$6:$Y$745,COLUMN(),FALSE)="","..",VLOOKUP($B18,DATA!$A$6:$Y$745,COLUMN(),FALSE)))</f>
        <v>416</v>
      </c>
      <c r="T18" s="239">
        <f>IF($AC18=1,"na",IF(VLOOKUP($B18,DATA!$A$6:$Y$745,COLUMN(),FALSE)="","..",VLOOKUP($B18,DATA!$A$6:$Y$745,COLUMN(),FALSE)))</f>
        <v>3553</v>
      </c>
      <c r="U18" s="241">
        <f>IF($AC18=1,"na",IF(VLOOKUP($B18,DATA!$A$6:$Y$745,COLUMN(),FALSE)="","..",VLOOKUP($B18,DATA!$A$6:$Y$745,COLUMN(),FALSE)))</f>
        <v>861</v>
      </c>
      <c r="V18" s="242">
        <f>IF($AC18=1,"na",IF(VLOOKUP($B18,DATA!$A$6:$Y$745,COLUMN(),FALSE)="","..",VLOOKUP($B18,DATA!$A$6:$Y$745,COLUMN(),FALSE)))</f>
        <v>4414</v>
      </c>
      <c r="W18" s="239">
        <f>IF($AC18=1,"na",IF(VLOOKUP($B18,DATA!$A$6:$Y$745,COLUMN(),FALSE)="","..",VLOOKUP($B18,DATA!$A$6:$Y$745,COLUMN(),FALSE)))</f>
        <v>590</v>
      </c>
      <c r="X18" s="240">
        <f>IF($AC18=1,"na",IF(VLOOKUP($B18,DATA!$A$6:$Y$745,COLUMN(),FALSE)="","..",VLOOKUP($B18,DATA!$A$6:$Y$745,COLUMN(),FALSE)))</f>
        <v>4</v>
      </c>
      <c r="Y18" s="243">
        <f>IF($AC18=1,"na",IF(VLOOKUP($B18,DATA!$A$6:$Y$745,COLUMN(),FALSE)="","..",VLOOKUP($B18,DATA!$A$6:$Y$745,COLUMN(),FALSE)))</f>
        <v>594</v>
      </c>
      <c r="Z18" s="244" t="str">
        <f>IF($AC18=1,"na",IF(VLOOKUP($B18,DATA!$A$6:$AK$745,COLUMN(),FALSE)="","..",VLOOKUP($B18,DATA!$A$6:$AK$745,COLUMN()+1,FALSE)))</f>
        <v>..</v>
      </c>
      <c r="AA18" s="245" t="str">
        <f>IF(AC18=1,"n/a",IF(VLOOKUP(TblHousingList!B18,DATA!A15:AL741,32,FALSE)="","",IF(VLOOKUP(TblHousingList!B18,DATA!A15:AL741,33,FALSE)=0,VLOOKUP(TblHousingList!B18,DATA!A15:AL741,32,FALSE),CONCATENATE(VLOOKUP(TblHousingList!B18,DATA!A15:AL741,32,FALSE)," ",VLOOKUP(TblHousingList!B18,DATA!A15:AL741,33,FALSE)))))</f>
        <v/>
      </c>
      <c r="AB18" s="246" t="str">
        <f>IF($AC18=1,"na",IF(VLOOKUP($B18,DATA!$A$6:$AL$745,34,FALSE)="0","No",VLOOKUP($B18,DATA!$A$6:$AL$745,38,FALSE)))</f>
        <v>-</v>
      </c>
      <c r="AF18" s="236"/>
      <c r="AG18" s="236"/>
    </row>
    <row r="19" spans="1:33" ht="16.5" customHeight="1" x14ac:dyDescent="0.3">
      <c r="A19" s="247" t="s">
        <v>66</v>
      </c>
      <c r="B19" s="200" t="str">
        <f t="shared" si="1"/>
        <v>2023220 (East Renfrewshire)</v>
      </c>
      <c r="C19" s="200" t="str">
        <f t="shared" si="2"/>
        <v>2022220 (East Renfrewshire)</v>
      </c>
      <c r="D19" s="238" t="s">
        <v>417</v>
      </c>
      <c r="E19" s="239">
        <f>IF($AC19=1,"na",IF(VLOOKUP($C19,DATA!$A$6:$Y$745,COLUMN()+15,FALSE)="","..",VLOOKUP($C19,DATA!$A$6:$Y$745,COLUMN()+15,FALSE)))</f>
        <v>4768</v>
      </c>
      <c r="F19" s="240">
        <f>IF($AC19=1,"na",IF(VLOOKUP($C19,DATA!$A$6:$Y$745,COLUMN()+15,FALSE)="","..",VLOOKUP($C19,DATA!$A$6:$Y$745,COLUMN()+15,FALSE)))</f>
        <v>0</v>
      </c>
      <c r="G19" s="240">
        <f>IF($AC19=1,"na",IF(VLOOKUP($C19,DATA!$A$6:$Y$745,COLUMN()+15,FALSE)="","..",VLOOKUP($C19,DATA!$A$6:$Y$745,COLUMN()+15,FALSE)))</f>
        <v>4768</v>
      </c>
      <c r="H19" s="239">
        <f>IF($AC19=1,"na",IF(VLOOKUP($B19,DATA!$A$6:$Y$745,COLUMN(),FALSE)="","..",VLOOKUP($B19,DATA!$A$6:$Y$745,COLUMN(),FALSE)))</f>
        <v>281</v>
      </c>
      <c r="I19" s="240">
        <f>IF($AC19=1,"na",IF(VLOOKUP($B19,DATA!$A$6:$Y$745,COLUMN(),FALSE)="","..",VLOOKUP($B19,DATA!$A$6:$Y$745,COLUMN(),FALSE)))</f>
        <v>0</v>
      </c>
      <c r="J19" s="240">
        <f>IF($AC19=1,"na",IF(VLOOKUP($B19,DATA!$A$6:$Y$745,COLUMN(),FALSE)="","..",VLOOKUP($B19,DATA!$A$6:$Y$745,COLUMN(),FALSE)))</f>
        <v>281</v>
      </c>
      <c r="K19" s="239">
        <f>IF($AC19=1,"na",IF(VLOOKUP($B19,DATA!$A$6:$Y$745,COLUMN(),FALSE)="","..",VLOOKUP($B19,DATA!$A$6:$Y$745,COLUMN(),FALSE)))</f>
        <v>25</v>
      </c>
      <c r="L19" s="240">
        <f>IF($AC19=1,"na",IF(VLOOKUP($B19,DATA!$A$6:$Y$745,COLUMN(),FALSE)="","..",VLOOKUP($B19,DATA!$A$6:$Y$745,COLUMN(),FALSE)))</f>
        <v>0</v>
      </c>
      <c r="M19" s="240">
        <f>IF($AC19=1,"na",IF(VLOOKUP($B19,DATA!$A$6:$Y$745,COLUMN(),FALSE)="","..",VLOOKUP($B19,DATA!$A$6:$Y$745,COLUMN(),FALSE)))</f>
        <v>25</v>
      </c>
      <c r="N19" s="239">
        <f>IF($AC19=1,"na",IF(VLOOKUP($B19,DATA!$A$6:$Y$745,COLUMN(),FALSE)="","..",VLOOKUP($B19,DATA!$A$6:$Y$745,COLUMN(),FALSE)))</f>
        <v>2122</v>
      </c>
      <c r="O19" s="240">
        <f>IF($AC19=1,"na",IF(VLOOKUP($B19,DATA!$A$6:$Y$745,COLUMN(),FALSE)="","..",VLOOKUP($B19,DATA!$A$6:$Y$745,COLUMN(),FALSE)))</f>
        <v>0</v>
      </c>
      <c r="P19" s="240">
        <f>IF($AC19=1,"na",IF(VLOOKUP($B19,DATA!$A$6:$Y$745,COLUMN(),FALSE)="","..",VLOOKUP($B19,DATA!$A$6:$Y$745,COLUMN(),FALSE)))</f>
        <v>2122</v>
      </c>
      <c r="Q19" s="239">
        <f>IF($AC19=1,"na",IF(VLOOKUP($B19,DATA!$A$6:$Y$745,COLUMN(),FALSE)="","..",VLOOKUP($B19,DATA!$A$6:$Y$745,COLUMN(),FALSE)))</f>
        <v>306</v>
      </c>
      <c r="R19" s="240">
        <f>IF($AC19=1,"na",IF(VLOOKUP($B19,DATA!$A$6:$Y$745,COLUMN(),FALSE)="","..",VLOOKUP($B19,DATA!$A$6:$Y$745,COLUMN(),FALSE)))</f>
        <v>0</v>
      </c>
      <c r="S19" s="240">
        <f>IF($AC19=1,"na",IF(VLOOKUP($B19,DATA!$A$6:$Y$745,COLUMN(),FALSE)="","..",VLOOKUP($B19,DATA!$A$6:$Y$745,COLUMN(),FALSE)))</f>
        <v>306</v>
      </c>
      <c r="T19" s="239">
        <f>IF($AC19=1,"na",IF(VLOOKUP($B19,DATA!$A$6:$Y$745,COLUMN(),FALSE)="","..",VLOOKUP($B19,DATA!$A$6:$Y$745,COLUMN(),FALSE)))</f>
        <v>6278</v>
      </c>
      <c r="U19" s="241">
        <f>IF($AC19=1,"na",IF(VLOOKUP($B19,DATA!$A$6:$Y$745,COLUMN(),FALSE)="","..",VLOOKUP($B19,DATA!$A$6:$Y$745,COLUMN(),FALSE)))</f>
        <v>0</v>
      </c>
      <c r="V19" s="242">
        <f>IF($AC19=1,"na",IF(VLOOKUP($B19,DATA!$A$6:$Y$745,COLUMN(),FALSE)="","..",VLOOKUP($B19,DATA!$A$6:$Y$745,COLUMN(),FALSE)))</f>
        <v>6278</v>
      </c>
      <c r="W19" s="239">
        <f>IF($AC19=1,"na",IF(VLOOKUP($B19,DATA!$A$6:$Y$745,COLUMN(),FALSE)="","..",VLOOKUP($B19,DATA!$A$6:$Y$745,COLUMN(),FALSE)))</f>
        <v>124</v>
      </c>
      <c r="X19" s="240">
        <f>IF($AC19=1,"na",IF(VLOOKUP($B19,DATA!$A$6:$Y$745,COLUMN(),FALSE)="","..",VLOOKUP($B19,DATA!$A$6:$Y$745,COLUMN(),FALSE)))</f>
        <v>0</v>
      </c>
      <c r="Y19" s="243">
        <f>IF($AC19=1,"na",IF(VLOOKUP($B19,DATA!$A$6:$Y$745,COLUMN(),FALSE)="","..",VLOOKUP($B19,DATA!$A$6:$Y$745,COLUMN(),FALSE)))</f>
        <v>124</v>
      </c>
      <c r="Z19" s="244" t="str">
        <f>IF($AC19=1,"na",IF(VLOOKUP($B19,DATA!$A$6:$AK$745,COLUMN(),FALSE)="","..",VLOOKUP($B19,DATA!$A$6:$AK$745,COLUMN()+1,FALSE)))</f>
        <v>..</v>
      </c>
      <c r="AA19" s="245" t="str">
        <f>IF(AC19=1,"n/a",IF(VLOOKUP(TblHousingList!B19,DATA!A16:AL742,32,FALSE)="","",IF(VLOOKUP(TblHousingList!B19,DATA!A16:AL742,33,FALSE)=0,VLOOKUP(TblHousingList!B19,DATA!A16:AL742,32,FALSE),CONCATENATE(VLOOKUP(TblHousingList!B19,DATA!A16:AL742,32,FALSE)," ",VLOOKUP(TblHousingList!B19,DATA!A16:AL742,33,FALSE)))))</f>
        <v/>
      </c>
      <c r="AB19" s="246" t="str">
        <f>IF($AC19=1,"na",IF(VLOOKUP($B19,DATA!$A$6:$AL$745,34,FALSE)="0","No",VLOOKUP($B19,DATA!$A$6:$AL$745,38,FALSE)))</f>
        <v>-</v>
      </c>
      <c r="AF19" s="236"/>
      <c r="AG19" s="236"/>
    </row>
    <row r="20" spans="1:33" ht="16.5" customHeight="1" x14ac:dyDescent="0.3">
      <c r="A20" s="247" t="s">
        <v>67</v>
      </c>
      <c r="B20" s="200" t="str">
        <f t="shared" si="1"/>
        <v>2023230 (City of Edinburgh)</v>
      </c>
      <c r="C20" s="200" t="str">
        <f t="shared" si="2"/>
        <v>2022230 (City of Edinburgh)</v>
      </c>
      <c r="D20" s="238" t="s">
        <v>10</v>
      </c>
      <c r="E20" s="239">
        <f>IF($AC20=1,"na",IF(VLOOKUP($C20,DATA!$A$6:$Y$745,COLUMN()+15,FALSE)="","..",VLOOKUP($C20,DATA!$A$6:$Y$745,COLUMN()+15,FALSE)))</f>
        <v>21013</v>
      </c>
      <c r="F20" s="240">
        <f>IF($AC20=1,"na",IF(VLOOKUP($C20,DATA!$A$6:$Y$745,COLUMN()+15,FALSE)="","..",VLOOKUP($C20,DATA!$A$6:$Y$745,COLUMN()+15,FALSE)))</f>
        <v>0</v>
      </c>
      <c r="G20" s="240">
        <f>IF($AC20=1,"na",IF(VLOOKUP($C20,DATA!$A$6:$Y$745,COLUMN()+15,FALSE)="","..",VLOOKUP($C20,DATA!$A$6:$Y$745,COLUMN()+15,FALSE)))</f>
        <v>21013</v>
      </c>
      <c r="H20" s="239">
        <f>IF($AC20=1,"na",IF(VLOOKUP($B20,DATA!$A$6:$Y$745,COLUMN(),FALSE)="","..",VLOOKUP($B20,DATA!$A$6:$Y$745,COLUMN(),FALSE)))</f>
        <v>946</v>
      </c>
      <c r="I20" s="240">
        <f>IF($AC20=1,"na",IF(VLOOKUP($B20,DATA!$A$6:$Y$745,COLUMN(),FALSE)="","..",VLOOKUP($B20,DATA!$A$6:$Y$745,COLUMN(),FALSE)))</f>
        <v>0</v>
      </c>
      <c r="J20" s="240">
        <f>IF($AC20=1,"na",IF(VLOOKUP($B20,DATA!$A$6:$Y$745,COLUMN(),FALSE)="","..",VLOOKUP($B20,DATA!$A$6:$Y$745,COLUMN(),FALSE)))</f>
        <v>946</v>
      </c>
      <c r="K20" s="239">
        <f>IF($AC20=1,"na",IF(VLOOKUP($B20,DATA!$A$6:$Y$745,COLUMN(),FALSE)="","..",VLOOKUP($B20,DATA!$A$6:$Y$745,COLUMN(),FALSE)))</f>
        <v>0</v>
      </c>
      <c r="L20" s="240">
        <f>IF($AC20=1,"na",IF(VLOOKUP($B20,DATA!$A$6:$Y$745,COLUMN(),FALSE)="","..",VLOOKUP($B20,DATA!$A$6:$Y$745,COLUMN(),FALSE)))</f>
        <v>0</v>
      </c>
      <c r="M20" s="240">
        <f>IF($AC20=1,"na",IF(VLOOKUP($B20,DATA!$A$6:$Y$745,COLUMN(),FALSE)="","..",VLOOKUP($B20,DATA!$A$6:$Y$745,COLUMN(),FALSE)))</f>
        <v>0</v>
      </c>
      <c r="N20" s="239">
        <f>IF($AC20=1,"na",IF(VLOOKUP($B20,DATA!$A$6:$Y$745,COLUMN(),FALSE)="","..",VLOOKUP($B20,DATA!$A$6:$Y$745,COLUMN(),FALSE)))</f>
        <v>8001</v>
      </c>
      <c r="O20" s="240">
        <f>IF($AC20=1,"na",IF(VLOOKUP($B20,DATA!$A$6:$Y$745,COLUMN(),FALSE)="","..",VLOOKUP($B20,DATA!$A$6:$Y$745,COLUMN(),FALSE)))</f>
        <v>0</v>
      </c>
      <c r="P20" s="240">
        <f>IF($AC20=1,"na",IF(VLOOKUP($B20,DATA!$A$6:$Y$745,COLUMN(),FALSE)="","..",VLOOKUP($B20,DATA!$A$6:$Y$745,COLUMN(),FALSE)))</f>
        <v>8001</v>
      </c>
      <c r="Q20" s="239">
        <f>IF($AC20=1,"na",IF(VLOOKUP($B20,DATA!$A$6:$Y$745,COLUMN(),FALSE)="","..",VLOOKUP($B20,DATA!$A$6:$Y$745,COLUMN(),FALSE)))</f>
        <v>4608</v>
      </c>
      <c r="R20" s="240">
        <f>IF($AC20=1,"na",IF(VLOOKUP($B20,DATA!$A$6:$Y$745,COLUMN(),FALSE)="","..",VLOOKUP($B20,DATA!$A$6:$Y$745,COLUMN(),FALSE)))</f>
        <v>0</v>
      </c>
      <c r="S20" s="240">
        <f>IF($AC20=1,"na",IF(VLOOKUP($B20,DATA!$A$6:$Y$745,COLUMN(),FALSE)="","..",VLOOKUP($B20,DATA!$A$6:$Y$745,COLUMN(),FALSE)))</f>
        <v>4608</v>
      </c>
      <c r="T20" s="239">
        <f>IF($AC20=1,"na",IF(VLOOKUP($B20,DATA!$A$6:$Y$745,COLUMN(),FALSE)="","..",VLOOKUP($B20,DATA!$A$6:$Y$745,COLUMN(),FALSE)))</f>
        <v>23550</v>
      </c>
      <c r="U20" s="241">
        <f>IF($AC20=1,"na",IF(VLOOKUP($B20,DATA!$A$6:$Y$745,COLUMN(),FALSE)="","..",VLOOKUP($B20,DATA!$A$6:$Y$745,COLUMN(),FALSE)))</f>
        <v>0</v>
      </c>
      <c r="V20" s="242">
        <f>IF($AC20=1,"na",IF(VLOOKUP($B20,DATA!$A$6:$Y$745,COLUMN(),FALSE)="","..",VLOOKUP($B20,DATA!$A$6:$Y$745,COLUMN(),FALSE)))</f>
        <v>23550</v>
      </c>
      <c r="W20" s="239">
        <f>IF($AC20=1,"na",IF(VLOOKUP($B20,DATA!$A$6:$Y$745,COLUMN(),FALSE)="","..",VLOOKUP($B20,DATA!$A$6:$Y$745,COLUMN(),FALSE)))</f>
        <v>0</v>
      </c>
      <c r="X20" s="240">
        <f>IF($AC20=1,"na",IF(VLOOKUP($B20,DATA!$A$6:$Y$745,COLUMN(),FALSE)="","..",VLOOKUP($B20,DATA!$A$6:$Y$745,COLUMN(),FALSE)))</f>
        <v>0</v>
      </c>
      <c r="Y20" s="243">
        <f>IF($AC20=1,"na",IF(VLOOKUP($B20,DATA!$A$6:$Y$745,COLUMN(),FALSE)="","..",VLOOKUP($B20,DATA!$A$6:$Y$745,COLUMN(),FALSE)))</f>
        <v>0</v>
      </c>
      <c r="Z20" s="244" t="str">
        <f>IF($AC20=1,"na",IF(VLOOKUP($B20,DATA!$A$6:$AK$745,COLUMN(),FALSE)="","..",VLOOKUP($B20,DATA!$A$6:$AK$745,COLUMN()+1,FALSE)))</f>
        <v>..</v>
      </c>
      <c r="AA20" s="245" t="str">
        <f>IF(AC20=1,"n/a",IF(VLOOKUP(TblHousingList!B20,DATA!A17:AL743,32,FALSE)="","",IF(VLOOKUP(TblHousingList!B20,DATA!A17:AL743,33,FALSE)=0,VLOOKUP(TblHousingList!B20,DATA!A17:AL743,32,FALSE),CONCATENATE(VLOOKUP(TblHousingList!B20,DATA!A17:AL743,32,FALSE)," ",VLOOKUP(TblHousingList!B20,DATA!A17:AL743,33,FALSE)))))</f>
        <v/>
      </c>
      <c r="AB20" s="246" t="str">
        <f>IF($AC20=1,"na",IF(VLOOKUP($B20,DATA!$A$6:$AL$745,34,FALSE)="0","No",VLOOKUP($B20,DATA!$A$6:$AL$745,38,FALSE)))</f>
        <v>CHR operated</v>
      </c>
      <c r="AF20" s="236"/>
      <c r="AG20" s="236"/>
    </row>
    <row r="21" spans="1:33" ht="16.5" customHeight="1" x14ac:dyDescent="0.3">
      <c r="A21" s="247" t="s">
        <v>68</v>
      </c>
      <c r="B21" s="200" t="str">
        <f t="shared" si="1"/>
        <v>2023240 (Falkirk)</v>
      </c>
      <c r="C21" s="200" t="str">
        <f t="shared" si="2"/>
        <v>2022240 (Falkirk)</v>
      </c>
      <c r="D21" s="238" t="s">
        <v>418</v>
      </c>
      <c r="E21" s="239">
        <f>IF($AC21=1,"na",IF(VLOOKUP($C21,DATA!$A$6:$Y$745,COLUMN()+15,FALSE)="","..",VLOOKUP($C21,DATA!$A$6:$Y$745,COLUMN()+15,FALSE)))</f>
        <v>5297</v>
      </c>
      <c r="F21" s="240">
        <f>IF($AC21=1,"na",IF(VLOOKUP($C21,DATA!$A$6:$Y$745,COLUMN()+15,FALSE)="","..",VLOOKUP($C21,DATA!$A$6:$Y$745,COLUMN()+15,FALSE)))</f>
        <v>2806</v>
      </c>
      <c r="G21" s="240">
        <f>IF($AC21=1,"na",IF(VLOOKUP($C21,DATA!$A$6:$Y$745,COLUMN()+15,FALSE)="","..",VLOOKUP($C21,DATA!$A$6:$Y$745,COLUMN()+15,FALSE)))</f>
        <v>8103</v>
      </c>
      <c r="H21" s="239">
        <f>IF($AC21=1,"na",IF(VLOOKUP($B21,DATA!$A$6:$Y$745,COLUMN(),FALSE)="","..",VLOOKUP($B21,DATA!$A$6:$Y$745,COLUMN(),FALSE)))</f>
        <v>259</v>
      </c>
      <c r="I21" s="240">
        <f>IF($AC21=1,"na",IF(VLOOKUP($B21,DATA!$A$6:$Y$745,COLUMN(),FALSE)="","..",VLOOKUP($B21,DATA!$A$6:$Y$745,COLUMN(),FALSE)))</f>
        <v>190</v>
      </c>
      <c r="J21" s="240">
        <f>IF($AC21=1,"na",IF(VLOOKUP($B21,DATA!$A$6:$Y$745,COLUMN(),FALSE)="","..",VLOOKUP($B21,DATA!$A$6:$Y$745,COLUMN(),FALSE)))</f>
        <v>449</v>
      </c>
      <c r="K21" s="239">
        <f>IF($AC21=1,"na",IF(VLOOKUP($B21,DATA!$A$6:$Y$745,COLUMN(),FALSE)="","..",VLOOKUP($B21,DATA!$A$6:$Y$745,COLUMN(),FALSE)))</f>
        <v>1</v>
      </c>
      <c r="L21" s="240">
        <f>IF($AC21=1,"na",IF(VLOOKUP($B21,DATA!$A$6:$Y$745,COLUMN(),FALSE)="","..",VLOOKUP($B21,DATA!$A$6:$Y$745,COLUMN(),FALSE)))</f>
        <v>4</v>
      </c>
      <c r="M21" s="240">
        <f>IF($AC21=1,"na",IF(VLOOKUP($B21,DATA!$A$6:$Y$745,COLUMN(),FALSE)="","..",VLOOKUP($B21,DATA!$A$6:$Y$745,COLUMN(),FALSE)))</f>
        <v>5</v>
      </c>
      <c r="N21" s="239">
        <f>IF($AC21=1,"na",IF(VLOOKUP($B21,DATA!$A$6:$Y$745,COLUMN(),FALSE)="","..",VLOOKUP($B21,DATA!$A$6:$Y$745,COLUMN(),FALSE)))</f>
        <v>2786</v>
      </c>
      <c r="O21" s="240">
        <f>IF($AC21=1,"na",IF(VLOOKUP($B21,DATA!$A$6:$Y$745,COLUMN(),FALSE)="","..",VLOOKUP($B21,DATA!$A$6:$Y$745,COLUMN(),FALSE)))</f>
        <v>926</v>
      </c>
      <c r="P21" s="240">
        <f>IF($AC21=1,"na",IF(VLOOKUP($B21,DATA!$A$6:$Y$745,COLUMN(),FALSE)="","..",VLOOKUP($B21,DATA!$A$6:$Y$745,COLUMN(),FALSE)))</f>
        <v>3712</v>
      </c>
      <c r="Q21" s="239">
        <f>IF($AC21=1,"na",IF(VLOOKUP($B21,DATA!$A$6:$Y$745,COLUMN(),FALSE)="","..",VLOOKUP($B21,DATA!$A$6:$Y$745,COLUMN(),FALSE)))</f>
        <v>1130</v>
      </c>
      <c r="R21" s="240">
        <f>IF($AC21=1,"na",IF(VLOOKUP($B21,DATA!$A$6:$Y$745,COLUMN(),FALSE)="","..",VLOOKUP($B21,DATA!$A$6:$Y$745,COLUMN(),FALSE)))</f>
        <v>534</v>
      </c>
      <c r="S21" s="240">
        <f>IF($AC21=1,"na",IF(VLOOKUP($B21,DATA!$A$6:$Y$745,COLUMN(),FALSE)="","..",VLOOKUP($B21,DATA!$A$6:$Y$745,COLUMN(),FALSE)))</f>
        <v>1664</v>
      </c>
      <c r="T21" s="239">
        <f>IF($AC21=1,"na",IF(VLOOKUP($B21,DATA!$A$6:$Y$745,COLUMN(),FALSE)="","..",VLOOKUP($B21,DATA!$A$6:$Y$745,COLUMN(),FALSE)))</f>
        <v>7213</v>
      </c>
      <c r="U21" s="241">
        <f>IF($AC21=1,"na",IF(VLOOKUP($B21,DATA!$A$6:$Y$745,COLUMN(),FALSE)="","..",VLOOKUP($B21,DATA!$A$6:$Y$745,COLUMN(),FALSE)))</f>
        <v>3392</v>
      </c>
      <c r="V21" s="242">
        <f>IF($AC21=1,"na",IF(VLOOKUP($B21,DATA!$A$6:$Y$745,COLUMN(),FALSE)="","..",VLOOKUP($B21,DATA!$A$6:$Y$745,COLUMN(),FALSE)))</f>
        <v>10605</v>
      </c>
      <c r="W21" s="239">
        <f>IF($AC21=1,"na",IF(VLOOKUP($B21,DATA!$A$6:$Y$745,COLUMN(),FALSE)="","..",VLOOKUP($B21,DATA!$A$6:$Y$745,COLUMN(),FALSE)))</f>
        <v>647</v>
      </c>
      <c r="X21" s="240">
        <f>IF($AC21=1,"na",IF(VLOOKUP($B21,DATA!$A$6:$Y$745,COLUMN(),FALSE)="","..",VLOOKUP($B21,DATA!$A$6:$Y$745,COLUMN(),FALSE)))</f>
        <v>37</v>
      </c>
      <c r="Y21" s="243">
        <f>IF($AC21=1,"na",IF(VLOOKUP($B21,DATA!$A$6:$Y$745,COLUMN(),FALSE)="","..",VLOOKUP($B21,DATA!$A$6:$Y$745,COLUMN(),FALSE)))</f>
        <v>684</v>
      </c>
      <c r="Z21" s="244" t="str">
        <f>IF($AC21=1,"na",IF(VLOOKUP($B21,DATA!$A$6:$AK$745,COLUMN(),FALSE)="","..",VLOOKUP($B21,DATA!$A$6:$AK$745,COLUMN()+1,FALSE)))</f>
        <v>..</v>
      </c>
      <c r="AA21" s="245" t="str">
        <f>IF(AC21=1,"n/a",IF(VLOOKUP(TblHousingList!B21,DATA!A19:AL745,32,FALSE)="","",IF(VLOOKUP(TblHousingList!B21,DATA!A19:AL745,33,FALSE)=0,VLOOKUP(TblHousingList!B21,DATA!A19:AL745,32,FALSE),CONCATENATE(VLOOKUP(TblHousingList!B21,DATA!A19:AL745,32,FALSE)," ",VLOOKUP(TblHousingList!B21,DATA!A19:AL745,33,FALSE)))))</f>
        <v/>
      </c>
      <c r="AB21" s="246" t="str">
        <f>IF($AC21=1,"na",IF(VLOOKUP($B21,DATA!$A$6:$AL$745,34,FALSE)="0","No",VLOOKUP($B21,DATA!$A$6:$AL$745,38,FALSE)))</f>
        <v>-</v>
      </c>
      <c r="AF21" s="236"/>
      <c r="AG21" s="236"/>
    </row>
    <row r="22" spans="1:33" ht="16.5" customHeight="1" x14ac:dyDescent="0.3">
      <c r="A22" s="247" t="s">
        <v>69</v>
      </c>
      <c r="B22" s="200" t="str">
        <f t="shared" si="1"/>
        <v>2023250 (Fife)</v>
      </c>
      <c r="C22" s="200" t="str">
        <f t="shared" si="2"/>
        <v>2022250 (Fife)</v>
      </c>
      <c r="D22" s="238" t="s">
        <v>12</v>
      </c>
      <c r="E22" s="239">
        <f>IF($AC22=1,"na",IF(VLOOKUP($C22,DATA!$A$6:$Y$745,COLUMN()+15,FALSE)="","..",VLOOKUP($C22,DATA!$A$6:$Y$745,COLUMN()+15,FALSE)))</f>
        <v>10165</v>
      </c>
      <c r="F22" s="240">
        <f>IF($AC22=1,"na",IF(VLOOKUP($C22,DATA!$A$6:$Y$745,COLUMN()+15,FALSE)="","..",VLOOKUP($C22,DATA!$A$6:$Y$745,COLUMN()+15,FALSE)))</f>
        <v>4852</v>
      </c>
      <c r="G22" s="240">
        <f>IF($AC22=1,"na",IF(VLOOKUP($C22,DATA!$A$6:$Y$745,COLUMN()+15,FALSE)="","..",VLOOKUP($C22,DATA!$A$6:$Y$745,COLUMN()+15,FALSE)))</f>
        <v>15017</v>
      </c>
      <c r="H22" s="239">
        <f>IF($AC22=1,"na",IF(VLOOKUP($B22,DATA!$A$6:$Y$745,COLUMN(),FALSE)="","..",VLOOKUP($B22,DATA!$A$6:$Y$745,COLUMN(),FALSE)))</f>
        <v>279</v>
      </c>
      <c r="I22" s="240">
        <f>IF($AC22=1,"na",IF(VLOOKUP($B22,DATA!$A$6:$Y$745,COLUMN(),FALSE)="","..",VLOOKUP($B22,DATA!$A$6:$Y$745,COLUMN(),FALSE)))</f>
        <v>479</v>
      </c>
      <c r="J22" s="240">
        <f>IF($AC22=1,"na",IF(VLOOKUP($B22,DATA!$A$6:$Y$745,COLUMN(),FALSE)="","..",VLOOKUP($B22,DATA!$A$6:$Y$745,COLUMN(),FALSE)))</f>
        <v>758</v>
      </c>
      <c r="K22" s="239">
        <f>IF($AC22=1,"na",IF(VLOOKUP($B22,DATA!$A$6:$Y$745,COLUMN(),FALSE)="","..",VLOOKUP($B22,DATA!$A$6:$Y$745,COLUMN(),FALSE)))</f>
        <v>50</v>
      </c>
      <c r="L22" s="240">
        <f>IF($AC22=1,"na",IF(VLOOKUP($B22,DATA!$A$6:$Y$745,COLUMN(),FALSE)="","..",VLOOKUP($B22,DATA!$A$6:$Y$745,COLUMN(),FALSE)))</f>
        <v>9</v>
      </c>
      <c r="M22" s="240">
        <f>IF($AC22=1,"na",IF(VLOOKUP($B22,DATA!$A$6:$Y$745,COLUMN(),FALSE)="","..",VLOOKUP($B22,DATA!$A$6:$Y$745,COLUMN(),FALSE)))</f>
        <v>59</v>
      </c>
      <c r="N22" s="239">
        <f>IF($AC22=1,"na",IF(VLOOKUP($B22,DATA!$A$6:$Y$745,COLUMN(),FALSE)="","..",VLOOKUP($B22,DATA!$A$6:$Y$745,COLUMN(),FALSE)))</f>
        <v>5047</v>
      </c>
      <c r="O22" s="240">
        <f>IF($AC22=1,"na",IF(VLOOKUP($B22,DATA!$A$6:$Y$745,COLUMN(),FALSE)="","..",VLOOKUP($B22,DATA!$A$6:$Y$745,COLUMN(),FALSE)))</f>
        <v>1723</v>
      </c>
      <c r="P22" s="240">
        <f>IF($AC22=1,"na",IF(VLOOKUP($B22,DATA!$A$6:$Y$745,COLUMN(),FALSE)="","..",VLOOKUP($B22,DATA!$A$6:$Y$745,COLUMN(),FALSE)))</f>
        <v>6770</v>
      </c>
      <c r="Q22" s="239">
        <f>IF($AC22=1,"na",IF(VLOOKUP($B22,DATA!$A$6:$Y$745,COLUMN(),FALSE)="","..",VLOOKUP($B22,DATA!$A$6:$Y$745,COLUMN(),FALSE)))</f>
        <v>3921</v>
      </c>
      <c r="R22" s="240">
        <f>IF($AC22=1,"na",IF(VLOOKUP($B22,DATA!$A$6:$Y$745,COLUMN(),FALSE)="","..",VLOOKUP($B22,DATA!$A$6:$Y$745,COLUMN(),FALSE)))</f>
        <v>1263</v>
      </c>
      <c r="S22" s="240">
        <f>IF($AC22=1,"na",IF(VLOOKUP($B22,DATA!$A$6:$Y$745,COLUMN(),FALSE)="","..",VLOOKUP($B22,DATA!$A$6:$Y$745,COLUMN(),FALSE)))</f>
        <v>5184</v>
      </c>
      <c r="T22" s="239">
        <f>IF($AC22=1,"na",IF(VLOOKUP($B22,DATA!$A$6:$Y$745,COLUMN(),FALSE)="","..",VLOOKUP($B22,DATA!$A$6:$Y$745,COLUMN(),FALSE)))</f>
        <v>9572</v>
      </c>
      <c r="U22" s="241">
        <f>IF($AC22=1,"na",IF(VLOOKUP($B22,DATA!$A$6:$Y$745,COLUMN(),FALSE)="","..",VLOOKUP($B22,DATA!$A$6:$Y$745,COLUMN(),FALSE)))</f>
        <v>4755</v>
      </c>
      <c r="V22" s="242">
        <f>IF($AC22=1,"na",IF(VLOOKUP($B22,DATA!$A$6:$Y$745,COLUMN(),FALSE)="","..",VLOOKUP($B22,DATA!$A$6:$Y$745,COLUMN(),FALSE)))</f>
        <v>14327</v>
      </c>
      <c r="W22" s="239">
        <f>IF($AC22=1,"na",IF(VLOOKUP($B22,DATA!$A$6:$Y$745,COLUMN(),FALSE)="","..",VLOOKUP($B22,DATA!$A$6:$Y$745,COLUMN(),FALSE)))</f>
        <v>286</v>
      </c>
      <c r="X22" s="240">
        <f>IF($AC22=1,"na",IF(VLOOKUP($B22,DATA!$A$6:$Y$745,COLUMN(),FALSE)="","..",VLOOKUP($B22,DATA!$A$6:$Y$745,COLUMN(),FALSE)))</f>
        <v>205</v>
      </c>
      <c r="Y22" s="243">
        <f>IF($AC22=1,"na",IF(VLOOKUP($B22,DATA!$A$6:$Y$745,COLUMN(),FALSE)="","..",VLOOKUP($B22,DATA!$A$6:$Y$745,COLUMN(),FALSE)))</f>
        <v>491</v>
      </c>
      <c r="Z22" s="244" t="str">
        <f>IF($AC22=1,"na",IF(VLOOKUP($B22,DATA!$A$6:$AK$745,COLUMN(),FALSE)="","..",VLOOKUP($B22,DATA!$A$6:$AK$745,COLUMN()+1,FALSE)))</f>
        <v>..</v>
      </c>
      <c r="AA22" s="245" t="str">
        <f>IF(AC22=1,"n/a",IF(VLOOKUP(TblHousingList!B22,DATA!A20:AL746,32,FALSE)="","",IF(VLOOKUP(TblHousingList!B22,DATA!A20:AL746,33,FALSE)=0,VLOOKUP(TblHousingList!B22,DATA!A20:AL746,32,FALSE),CONCATENATE(VLOOKUP(TblHousingList!B22,DATA!A20:AL746,32,FALSE)," ",VLOOKUP(TblHousingList!B22,DATA!A20:AL746,33,FALSE)))))</f>
        <v/>
      </c>
      <c r="AB22" s="246" t="str">
        <f>IF($AC22=1,"na",IF(VLOOKUP($B22,DATA!$A$6:$AL$745,34,FALSE)="0","No",VLOOKUP($B22,DATA!$A$6:$AL$745,38,FALSE)))</f>
        <v>CHR operated</v>
      </c>
      <c r="AF22" s="236"/>
      <c r="AG22" s="236"/>
    </row>
    <row r="23" spans="1:33" ht="16.5" customHeight="1" x14ac:dyDescent="0.3">
      <c r="A23" s="247" t="s">
        <v>70</v>
      </c>
      <c r="B23" s="200" t="str">
        <f t="shared" si="1"/>
        <v>2023260 (Glasgow City)</v>
      </c>
      <c r="C23" s="200" t="str">
        <f t="shared" si="2"/>
        <v>2022260 (Glasgow City)</v>
      </c>
      <c r="D23" s="238" t="s">
        <v>13</v>
      </c>
      <c r="E23" s="239" t="str">
        <f>IF($AC23=1,"na",IF(VLOOKUP($C23,DATA!$A$6:$Y$745,COLUMN()+15,FALSE)="","..",VLOOKUP($C23,DATA!$A$6:$Y$745,COLUMN()+15,FALSE)))</f>
        <v>na</v>
      </c>
      <c r="F23" s="240" t="str">
        <f>IF($AC23=1,"na",IF(VLOOKUP($C23,DATA!$A$6:$Y$745,COLUMN()+15,FALSE)="","..",VLOOKUP($C23,DATA!$A$6:$Y$745,COLUMN()+15,FALSE)))</f>
        <v>na</v>
      </c>
      <c r="G23" s="240" t="str">
        <f>IF($AC23=1,"na",IF(VLOOKUP($C23,DATA!$A$6:$Y$745,COLUMN()+15,FALSE)="","..",VLOOKUP($C23,DATA!$A$6:$Y$745,COLUMN()+15,FALSE)))</f>
        <v>na</v>
      </c>
      <c r="H23" s="239" t="str">
        <f>IF($AC23=1,"na",IF(VLOOKUP($B23,DATA!$A$6:$Y$745,COLUMN(),FALSE)="","..",VLOOKUP($B23,DATA!$A$6:$Y$745,COLUMN(),FALSE)))</f>
        <v>na</v>
      </c>
      <c r="I23" s="240" t="str">
        <f>IF($AC23=1,"na",IF(VLOOKUP($B23,DATA!$A$6:$Y$745,COLUMN(),FALSE)="","..",VLOOKUP($B23,DATA!$A$6:$Y$745,COLUMN(),FALSE)))</f>
        <v>na</v>
      </c>
      <c r="J23" s="240" t="str">
        <f>IF($AC23=1,"na",IF(VLOOKUP($B23,DATA!$A$6:$Y$745,COLUMN(),FALSE)="","..",VLOOKUP($B23,DATA!$A$6:$Y$745,COLUMN(),FALSE)))</f>
        <v>na</v>
      </c>
      <c r="K23" s="239" t="str">
        <f>IF($AC23=1,"na",IF(VLOOKUP($B23,DATA!$A$6:$Y$745,COLUMN(),FALSE)="","..",VLOOKUP($B23,DATA!$A$6:$Y$745,COLUMN(),FALSE)))</f>
        <v>na</v>
      </c>
      <c r="L23" s="240" t="str">
        <f>IF($AC23=1,"na",IF(VLOOKUP($B23,DATA!$A$6:$Y$745,COLUMN(),FALSE)="","..",VLOOKUP($B23,DATA!$A$6:$Y$745,COLUMN(),FALSE)))</f>
        <v>na</v>
      </c>
      <c r="M23" s="240" t="str">
        <f>IF($AC23=1,"na",IF(VLOOKUP($B23,DATA!$A$6:$Y$745,COLUMN(),FALSE)="","..",VLOOKUP($B23,DATA!$A$6:$Y$745,COLUMN(),FALSE)))</f>
        <v>na</v>
      </c>
      <c r="N23" s="239" t="str">
        <f>IF($AC23=1,"na",IF(VLOOKUP($B23,DATA!$A$6:$Y$745,COLUMN(),FALSE)="","..",VLOOKUP($B23,DATA!$A$6:$Y$745,COLUMN(),FALSE)))</f>
        <v>na</v>
      </c>
      <c r="O23" s="240" t="str">
        <f>IF($AC23=1,"na",IF(VLOOKUP($B23,DATA!$A$6:$Y$745,COLUMN(),FALSE)="","..",VLOOKUP($B23,DATA!$A$6:$Y$745,COLUMN(),FALSE)))</f>
        <v>na</v>
      </c>
      <c r="P23" s="240" t="str">
        <f>IF($AC23=1,"na",IF(VLOOKUP($B23,DATA!$A$6:$Y$745,COLUMN(),FALSE)="","..",VLOOKUP($B23,DATA!$A$6:$Y$745,COLUMN(),FALSE)))</f>
        <v>na</v>
      </c>
      <c r="Q23" s="239" t="str">
        <f>IF($AC23=1,"na",IF(VLOOKUP($B23,DATA!$A$6:$Y$745,COLUMN(),FALSE)="","..",VLOOKUP($B23,DATA!$A$6:$Y$745,COLUMN(),FALSE)))</f>
        <v>na</v>
      </c>
      <c r="R23" s="240" t="str">
        <f>IF($AC23=1,"na",IF(VLOOKUP($B23,DATA!$A$6:$Y$745,COLUMN(),FALSE)="","..",VLOOKUP($B23,DATA!$A$6:$Y$745,COLUMN(),FALSE)))</f>
        <v>na</v>
      </c>
      <c r="S23" s="240" t="str">
        <f>IF($AC23=1,"na",IF(VLOOKUP($B23,DATA!$A$6:$Y$745,COLUMN(),FALSE)="","..",VLOOKUP($B23,DATA!$A$6:$Y$745,COLUMN(),FALSE)))</f>
        <v>na</v>
      </c>
      <c r="T23" s="239" t="str">
        <f>IF($AC23=1,"na",IF(VLOOKUP($B23,DATA!$A$6:$Y$745,COLUMN(),FALSE)="","..",VLOOKUP($B23,DATA!$A$6:$Y$745,COLUMN(),FALSE)))</f>
        <v>na</v>
      </c>
      <c r="U23" s="241" t="str">
        <f>IF($AC23=1,"na",IF(VLOOKUP($B23,DATA!$A$6:$Y$745,COLUMN(),FALSE)="","..",VLOOKUP($B23,DATA!$A$6:$Y$745,COLUMN(),FALSE)))</f>
        <v>na</v>
      </c>
      <c r="V23" s="242" t="str">
        <f>IF($AC23=1,"na",IF(VLOOKUP($B23,DATA!$A$6:$Y$745,COLUMN(),FALSE)="","..",VLOOKUP($B23,DATA!$A$6:$Y$745,COLUMN(),FALSE)))</f>
        <v>na</v>
      </c>
      <c r="W23" s="239" t="str">
        <f>IF($AC23=1,"na",IF(VLOOKUP($B23,DATA!$A$6:$Y$745,COLUMN(),FALSE)="","..",VLOOKUP($B23,DATA!$A$6:$Y$745,COLUMN(),FALSE)))</f>
        <v>na</v>
      </c>
      <c r="X23" s="240" t="str">
        <f>IF($AC23=1,"na",IF(VLOOKUP($B23,DATA!$A$6:$Y$745,COLUMN(),FALSE)="","..",VLOOKUP($B23,DATA!$A$6:$Y$745,COLUMN(),FALSE)))</f>
        <v>na</v>
      </c>
      <c r="Y23" s="243" t="str">
        <f>IF($AC23=1,"na",IF(VLOOKUP($B23,DATA!$A$6:$Y$745,COLUMN(),FALSE)="","..",VLOOKUP($B23,DATA!$A$6:$Y$745,COLUMN(),FALSE)))</f>
        <v>na</v>
      </c>
      <c r="Z23" s="244" t="str">
        <f>IF($AC23=1,"na",IF(VLOOKUP($B23,DATA!$A$6:$AK$745,COLUMN(),FALSE)="","..",VLOOKUP($B23,DATA!$A$6:$AK$745,COLUMN()+1,FALSE)))</f>
        <v>na</v>
      </c>
      <c r="AA23" s="245" t="str">
        <f>IF(AC23=1,"n/a",IF(VLOOKUP(TblHousingList!B23,DATA!A21:AL747,32,FALSE)="","",IF(VLOOKUP(TblHousingList!B23,DATA!A21:AL747,33,FALSE)=0,VLOOKUP(TblHousingList!B23,DATA!A21:AL747,32,FALSE),CONCATENATE(VLOOKUP(TblHousingList!B23,DATA!A21:AL747,32,FALSE)," ",VLOOKUP(TblHousingList!B23,DATA!A21:AL747,33,FALSE)))))</f>
        <v>n/a</v>
      </c>
      <c r="AB23" s="246" t="str">
        <f>IF($AC23=1,"na",IF(VLOOKUP($B23,DATA!$A$6:$AL$745,34,FALSE)="0","No",VLOOKUP($B23,DATA!$A$6:$AL$745,38,FALSE)))</f>
        <v>na</v>
      </c>
      <c r="AC23" s="200">
        <f>IF(VALUE($M$1)&gt;=2003,1,"")</f>
        <v>1</v>
      </c>
      <c r="AF23" s="236"/>
      <c r="AG23" s="236"/>
    </row>
    <row r="24" spans="1:33" ht="16.5" customHeight="1" x14ac:dyDescent="0.3">
      <c r="A24" s="247" t="s">
        <v>27</v>
      </c>
      <c r="B24" s="200" t="str">
        <f t="shared" si="1"/>
        <v>2023270 (Highland)</v>
      </c>
      <c r="C24" s="200" t="str">
        <f t="shared" si="2"/>
        <v>2022270 (Highland)</v>
      </c>
      <c r="D24" s="238" t="s">
        <v>14</v>
      </c>
      <c r="E24" s="239">
        <f>IF($AC24=1,"na",IF(VLOOKUP($C24,DATA!$A$6:$Y$745,COLUMN()+15,FALSE)="","..",VLOOKUP($C24,DATA!$A$6:$Y$745,COLUMN()+15,FALSE)))</f>
        <v>7153</v>
      </c>
      <c r="F24" s="240">
        <f>IF($AC24=1,"na",IF(VLOOKUP($C24,DATA!$A$6:$Y$745,COLUMN()+15,FALSE)="","..",VLOOKUP($C24,DATA!$A$6:$Y$745,COLUMN()+15,FALSE)))</f>
        <v>2647</v>
      </c>
      <c r="G24" s="240">
        <f>IF($AC24=1,"na",IF(VLOOKUP($C24,DATA!$A$6:$Y$745,COLUMN()+15,FALSE)="","..",VLOOKUP($C24,DATA!$A$6:$Y$745,COLUMN()+15,FALSE)))</f>
        <v>9800</v>
      </c>
      <c r="H24" s="239">
        <f>IF($AC24=1,"na",IF(VLOOKUP($B24,DATA!$A$6:$Y$745,COLUMN(),FALSE)="","..",VLOOKUP($B24,DATA!$A$6:$Y$745,COLUMN(),FALSE)))</f>
        <v>985</v>
      </c>
      <c r="I24" s="240">
        <f>IF($AC24=1,"na",IF(VLOOKUP($B24,DATA!$A$6:$Y$745,COLUMN(),FALSE)="","..",VLOOKUP($B24,DATA!$A$6:$Y$745,COLUMN(),FALSE)))</f>
        <v>363</v>
      </c>
      <c r="J24" s="240">
        <f>IF($AC24=1,"na",IF(VLOOKUP($B24,DATA!$A$6:$Y$745,COLUMN(),FALSE)="","..",VLOOKUP($B24,DATA!$A$6:$Y$745,COLUMN(),FALSE)))</f>
        <v>1348</v>
      </c>
      <c r="K24" s="239">
        <f>IF($AC24=1,"na",IF(VLOOKUP($B24,DATA!$A$6:$Y$745,COLUMN(),FALSE)="","..",VLOOKUP($B24,DATA!$A$6:$Y$745,COLUMN(),FALSE)))</f>
        <v>2</v>
      </c>
      <c r="L24" s="240">
        <f>IF($AC24=1,"na",IF(VLOOKUP($B24,DATA!$A$6:$Y$745,COLUMN(),FALSE)="","..",VLOOKUP($B24,DATA!$A$6:$Y$745,COLUMN(),FALSE)))</f>
        <v>0</v>
      </c>
      <c r="M24" s="240">
        <f>IF($AC24=1,"na",IF(VLOOKUP($B24,DATA!$A$6:$Y$745,COLUMN(),FALSE)="","..",VLOOKUP($B24,DATA!$A$6:$Y$745,COLUMN(),FALSE)))</f>
        <v>2</v>
      </c>
      <c r="N24" s="239">
        <f>IF($AC24=1,"na",IF(VLOOKUP($B24,DATA!$A$6:$Y$745,COLUMN(),FALSE)="","..",VLOOKUP($B24,DATA!$A$6:$Y$745,COLUMN(),FALSE)))</f>
        <v>4199</v>
      </c>
      <c r="O24" s="240">
        <f>IF($AC24=1,"na",IF(VLOOKUP($B24,DATA!$A$6:$Y$745,COLUMN(),FALSE)="","..",VLOOKUP($B24,DATA!$A$6:$Y$745,COLUMN(),FALSE)))</f>
        <v>1111</v>
      </c>
      <c r="P24" s="240">
        <f>IF($AC24=1,"na",IF(VLOOKUP($B24,DATA!$A$6:$Y$745,COLUMN(),FALSE)="","..",VLOOKUP($B24,DATA!$A$6:$Y$745,COLUMN(),FALSE)))</f>
        <v>5310</v>
      </c>
      <c r="Q24" s="239">
        <f>IF($AC24=1,"na",IF(VLOOKUP($B24,DATA!$A$6:$Y$745,COLUMN(),FALSE)="","..",VLOOKUP($B24,DATA!$A$6:$Y$745,COLUMN(),FALSE)))</f>
        <v>3272</v>
      </c>
      <c r="R24" s="240">
        <f>IF($AC24=1,"na",IF(VLOOKUP($B24,DATA!$A$6:$Y$745,COLUMN(),FALSE)="","..",VLOOKUP($B24,DATA!$A$6:$Y$745,COLUMN(),FALSE)))</f>
        <v>634</v>
      </c>
      <c r="S24" s="240">
        <f>IF($AC24=1,"na",IF(VLOOKUP($B24,DATA!$A$6:$Y$745,COLUMN(),FALSE)="","..",VLOOKUP($B24,DATA!$A$6:$Y$745,COLUMN(),FALSE)))</f>
        <v>3906</v>
      </c>
      <c r="T24" s="239">
        <f>IF($AC24=1,"na",IF(VLOOKUP($B24,DATA!$A$6:$Y$745,COLUMN(),FALSE)="","..",VLOOKUP($B24,DATA!$A$6:$Y$745,COLUMN(),FALSE)))</f>
        <v>6654</v>
      </c>
      <c r="U24" s="241">
        <f>IF($AC24=1,"na",IF(VLOOKUP($B24,DATA!$A$6:$Y$745,COLUMN(),FALSE)="","..",VLOOKUP($B24,DATA!$A$6:$Y$745,COLUMN(),FALSE)))</f>
        <v>2593</v>
      </c>
      <c r="V24" s="242">
        <f>IF($AC24=1,"na",IF(VLOOKUP($B24,DATA!$A$6:$Y$745,COLUMN(),FALSE)="","..",VLOOKUP($B24,DATA!$A$6:$Y$745,COLUMN(),FALSE)))</f>
        <v>9247</v>
      </c>
      <c r="W24" s="239">
        <f>IF($AC24=1,"na",IF(VLOOKUP($B24,DATA!$A$6:$Y$745,COLUMN(),FALSE)="","..",VLOOKUP($B24,DATA!$A$6:$Y$745,COLUMN(),FALSE)))</f>
        <v>63</v>
      </c>
      <c r="X24" s="240">
        <f>IF($AC24=1,"na",IF(VLOOKUP($B24,DATA!$A$6:$Y$745,COLUMN(),FALSE)="","..",VLOOKUP($B24,DATA!$A$6:$Y$745,COLUMN(),FALSE)))</f>
        <v>9</v>
      </c>
      <c r="Y24" s="243">
        <f>IF($AC24=1,"na",IF(VLOOKUP($B24,DATA!$A$6:$Y$745,COLUMN(),FALSE)="","..",VLOOKUP($B24,DATA!$A$6:$Y$745,COLUMN(),FALSE)))</f>
        <v>72</v>
      </c>
      <c r="Z24" s="244" t="str">
        <f>IF($AC24=1,"na",IF(VLOOKUP($B24,DATA!$A$6:$AK$745,COLUMN(),FALSE)="","..",VLOOKUP($B24,DATA!$A$6:$AK$745,COLUMN()+1,FALSE)))</f>
        <v>..</v>
      </c>
      <c r="AA24" s="245" t="str">
        <f>IF(AC24=1,"n/a",IF(VLOOKUP(TblHousingList!B24,DATA!A22:AL748,32,FALSE)="","",IF(VLOOKUP(TblHousingList!B24,DATA!A22:AL748,33,FALSE)=0,VLOOKUP(TblHousingList!B24,DATA!A22:AL748,32,FALSE),CONCATENATE(VLOOKUP(TblHousingList!B24,DATA!A22:AL748,32,FALSE)," ",VLOOKUP(TblHousingList!B24,DATA!A22:AL748,33,FALSE)))))</f>
        <v/>
      </c>
      <c r="AB24" s="246" t="str">
        <f>IF($AC24=1,"na",IF(VLOOKUP($B24,DATA!$A$6:$AL$745,34,FALSE)="0","No",VLOOKUP($B24,DATA!$A$6:$AL$745,38,FALSE)))</f>
        <v>CHR operated</v>
      </c>
      <c r="AF24" s="236"/>
      <c r="AG24" s="236"/>
    </row>
    <row r="25" spans="1:33" ht="16.5" customHeight="1" x14ac:dyDescent="0.3">
      <c r="A25" s="247" t="s">
        <v>28</v>
      </c>
      <c r="B25" s="200" t="str">
        <f t="shared" si="1"/>
        <v>2023280 (Inverclyde)</v>
      </c>
      <c r="C25" s="200" t="str">
        <f t="shared" si="2"/>
        <v>2022280 (Inverclyde)</v>
      </c>
      <c r="D25" s="238" t="s">
        <v>15</v>
      </c>
      <c r="E25" s="239" t="str">
        <f>IF($AC25=1,"na",IF(VLOOKUP($C25,DATA!$A$6:$Y$745,COLUMN()+15,FALSE)="","..",VLOOKUP($C25,DATA!$A$6:$Y$745,COLUMN()+15,FALSE)))</f>
        <v>na</v>
      </c>
      <c r="F25" s="240" t="str">
        <f>IF($AC25=1,"na",IF(VLOOKUP($C25,DATA!$A$6:$Y$745,COLUMN()+15,FALSE)="","..",VLOOKUP($C25,DATA!$A$6:$Y$745,COLUMN()+15,FALSE)))</f>
        <v>na</v>
      </c>
      <c r="G25" s="240" t="str">
        <f>IF($AC25=1,"na",IF(VLOOKUP($C25,DATA!$A$6:$Y$745,COLUMN()+15,FALSE)="","..",VLOOKUP($C25,DATA!$A$6:$Y$745,COLUMN()+15,FALSE)))</f>
        <v>na</v>
      </c>
      <c r="H25" s="239" t="str">
        <f>IF($AC25=1,"na",IF(VLOOKUP($B25,DATA!$A$6:$Y$745,COLUMN(),FALSE)="","..",VLOOKUP($B25,DATA!$A$6:$Y$745,COLUMN(),FALSE)))</f>
        <v>na</v>
      </c>
      <c r="I25" s="240" t="str">
        <f>IF($AC25=1,"na",IF(VLOOKUP($B25,DATA!$A$6:$Y$745,COLUMN(),FALSE)="","..",VLOOKUP($B25,DATA!$A$6:$Y$745,COLUMN(),FALSE)))</f>
        <v>na</v>
      </c>
      <c r="J25" s="240" t="str">
        <f>IF($AC25=1,"na",IF(VLOOKUP($B25,DATA!$A$6:$Y$745,COLUMN(),FALSE)="","..",VLOOKUP($B25,DATA!$A$6:$Y$745,COLUMN(),FALSE)))</f>
        <v>na</v>
      </c>
      <c r="K25" s="239" t="str">
        <f>IF($AC25=1,"na",IF(VLOOKUP($B25,DATA!$A$6:$Y$745,COLUMN(),FALSE)="","..",VLOOKUP($B25,DATA!$A$6:$Y$745,COLUMN(),FALSE)))</f>
        <v>na</v>
      </c>
      <c r="L25" s="240" t="str">
        <f>IF($AC25=1,"na",IF(VLOOKUP($B25,DATA!$A$6:$Y$745,COLUMN(),FALSE)="","..",VLOOKUP($B25,DATA!$A$6:$Y$745,COLUMN(),FALSE)))</f>
        <v>na</v>
      </c>
      <c r="M25" s="240" t="str">
        <f>IF($AC25=1,"na",IF(VLOOKUP($B25,DATA!$A$6:$Y$745,COLUMN(),FALSE)="","..",VLOOKUP($B25,DATA!$A$6:$Y$745,COLUMN(),FALSE)))</f>
        <v>na</v>
      </c>
      <c r="N25" s="239" t="str">
        <f>IF($AC25=1,"na",IF(VLOOKUP($B25,DATA!$A$6:$Y$745,COLUMN(),FALSE)="","..",VLOOKUP($B25,DATA!$A$6:$Y$745,COLUMN(),FALSE)))</f>
        <v>na</v>
      </c>
      <c r="O25" s="240" t="str">
        <f>IF($AC25=1,"na",IF(VLOOKUP($B25,DATA!$A$6:$Y$745,COLUMN(),FALSE)="","..",VLOOKUP($B25,DATA!$A$6:$Y$745,COLUMN(),FALSE)))</f>
        <v>na</v>
      </c>
      <c r="P25" s="240" t="str">
        <f>IF($AC25=1,"na",IF(VLOOKUP($B25,DATA!$A$6:$Y$745,COLUMN(),FALSE)="","..",VLOOKUP($B25,DATA!$A$6:$Y$745,COLUMN(),FALSE)))</f>
        <v>na</v>
      </c>
      <c r="Q25" s="239" t="str">
        <f>IF($AC25=1,"na",IF(VLOOKUP($B25,DATA!$A$6:$Y$745,COLUMN(),FALSE)="","..",VLOOKUP($B25,DATA!$A$6:$Y$745,COLUMN(),FALSE)))</f>
        <v>na</v>
      </c>
      <c r="R25" s="240" t="str">
        <f>IF($AC25=1,"na",IF(VLOOKUP($B25,DATA!$A$6:$Y$745,COLUMN(),FALSE)="","..",VLOOKUP($B25,DATA!$A$6:$Y$745,COLUMN(),FALSE)))</f>
        <v>na</v>
      </c>
      <c r="S25" s="240" t="str">
        <f>IF($AC25=1,"na",IF(VLOOKUP($B25,DATA!$A$6:$Y$745,COLUMN(),FALSE)="","..",VLOOKUP($B25,DATA!$A$6:$Y$745,COLUMN(),FALSE)))</f>
        <v>na</v>
      </c>
      <c r="T25" s="239" t="str">
        <f>IF($AC25=1,"na",IF(VLOOKUP($B25,DATA!$A$6:$Y$745,COLUMN(),FALSE)="","..",VLOOKUP($B25,DATA!$A$6:$Y$745,COLUMN(),FALSE)))</f>
        <v>na</v>
      </c>
      <c r="U25" s="241" t="str">
        <f>IF($AC25=1,"na",IF(VLOOKUP($B25,DATA!$A$6:$Y$745,COLUMN(),FALSE)="","..",VLOOKUP($B25,DATA!$A$6:$Y$745,COLUMN(),FALSE)))</f>
        <v>na</v>
      </c>
      <c r="V25" s="242" t="str">
        <f>IF($AC25=1,"na",IF(VLOOKUP($B25,DATA!$A$6:$Y$745,COLUMN(),FALSE)="","..",VLOOKUP($B25,DATA!$A$6:$Y$745,COLUMN(),FALSE)))</f>
        <v>na</v>
      </c>
      <c r="W25" s="239" t="str">
        <f>IF($AC25=1,"na",IF(VLOOKUP($B25,DATA!$A$6:$Y$745,COLUMN(),FALSE)="","..",VLOOKUP($B25,DATA!$A$6:$Y$745,COLUMN(),FALSE)))</f>
        <v>na</v>
      </c>
      <c r="X25" s="240" t="str">
        <f>IF($AC25=1,"na",IF(VLOOKUP($B25,DATA!$A$6:$Y$745,COLUMN(),FALSE)="","..",VLOOKUP($B25,DATA!$A$6:$Y$745,COLUMN(),FALSE)))</f>
        <v>na</v>
      </c>
      <c r="Y25" s="243" t="str">
        <f>IF($AC25=1,"na",IF(VLOOKUP($B25,DATA!$A$6:$Y$745,COLUMN(),FALSE)="","..",VLOOKUP($B25,DATA!$A$6:$Y$745,COLUMN(),FALSE)))</f>
        <v>na</v>
      </c>
      <c r="Z25" s="244" t="str">
        <f>IF($AC25=1,"na",IF(VLOOKUP($B25,DATA!$A$6:$AK$745,COLUMN(),FALSE)="","..",VLOOKUP($B25,DATA!$A$6:$AK$745,COLUMN()+1,FALSE)))</f>
        <v>na</v>
      </c>
      <c r="AA25" s="245" t="str">
        <f>IF(AC25=1,"n/a",IF(VLOOKUP(TblHousingList!B25,DATA!A23:AL749,32,FALSE)="","",IF(VLOOKUP(TblHousingList!B25,DATA!A23:AL749,33,FALSE)=0,VLOOKUP(TblHousingList!B25,DATA!A23:AL749,32,FALSE),CONCATENATE(VLOOKUP(TblHousingList!B25,DATA!A23:AL749,32,FALSE)," ",VLOOKUP(TblHousingList!B25,DATA!A23:AL749,33,FALSE)))))</f>
        <v>n/a</v>
      </c>
      <c r="AB25" s="246" t="str">
        <f>IF($AC25=1,"na",IF(VLOOKUP($B25,DATA!$A$6:$AL$745,34,FALSE)="0","No",VLOOKUP($B25,DATA!$A$6:$AL$745,38,FALSE)))</f>
        <v>na</v>
      </c>
      <c r="AC25" s="200">
        <f>IF(VALUE($M$1)&gt;=2008,1,"")</f>
        <v>1</v>
      </c>
      <c r="AF25" s="236"/>
      <c r="AG25" s="236"/>
    </row>
    <row r="26" spans="1:33" ht="16.5" customHeight="1" x14ac:dyDescent="0.3">
      <c r="A26" s="247" t="s">
        <v>29</v>
      </c>
      <c r="B26" s="200" t="str">
        <f t="shared" si="1"/>
        <v>2023290 (Midlothian)</v>
      </c>
      <c r="C26" s="200" t="str">
        <f t="shared" si="2"/>
        <v>2022290 (Midlothian)</v>
      </c>
      <c r="D26" s="238" t="s">
        <v>16</v>
      </c>
      <c r="E26" s="239">
        <f>IF($AC26=1,"na",IF(VLOOKUP($C26,DATA!$A$6:$Y$745,COLUMN()+15,FALSE)="","..",VLOOKUP($C26,DATA!$A$6:$Y$745,COLUMN()+15,FALSE)))</f>
        <v>3706</v>
      </c>
      <c r="F26" s="240">
        <f>IF($AC26=1,"na",IF(VLOOKUP($C26,DATA!$A$6:$Y$745,COLUMN()+15,FALSE)="","..",VLOOKUP($C26,DATA!$A$6:$Y$745,COLUMN()+15,FALSE)))</f>
        <v>0</v>
      </c>
      <c r="G26" s="240">
        <f>IF($AC26=1,"na",IF(VLOOKUP($C26,DATA!$A$6:$Y$745,COLUMN()+15,FALSE)="","..",VLOOKUP($C26,DATA!$A$6:$Y$745,COLUMN()+15,FALSE)))</f>
        <v>3706</v>
      </c>
      <c r="H26" s="239">
        <f>IF($AC26=1,"na",IF(VLOOKUP($B26,DATA!$A$6:$Y$745,COLUMN(),FALSE)="","..",VLOOKUP($B26,DATA!$A$6:$Y$745,COLUMN(),FALSE)))</f>
        <v>46</v>
      </c>
      <c r="I26" s="240">
        <f>IF($AC26=1,"na",IF(VLOOKUP($B26,DATA!$A$6:$Y$745,COLUMN(),FALSE)="","..",VLOOKUP($B26,DATA!$A$6:$Y$745,COLUMN(),FALSE)))</f>
        <v>136</v>
      </c>
      <c r="J26" s="240">
        <f>IF($AC26=1,"na",IF(VLOOKUP($B26,DATA!$A$6:$Y$745,COLUMN(),FALSE)="","..",VLOOKUP($B26,DATA!$A$6:$Y$745,COLUMN(),FALSE)))</f>
        <v>182</v>
      </c>
      <c r="K26" s="239">
        <f>IF($AC26=1,"na",IF(VLOOKUP($B26,DATA!$A$6:$Y$745,COLUMN(),FALSE)="","..",VLOOKUP($B26,DATA!$A$6:$Y$745,COLUMN(),FALSE)))</f>
        <v>155</v>
      </c>
      <c r="L26" s="240">
        <f>IF($AC26=1,"na",IF(VLOOKUP($B26,DATA!$A$6:$Y$745,COLUMN(),FALSE)="","..",VLOOKUP($B26,DATA!$A$6:$Y$745,COLUMN(),FALSE)))</f>
        <v>0</v>
      </c>
      <c r="M26" s="240">
        <f>IF($AC26=1,"na",IF(VLOOKUP($B26,DATA!$A$6:$Y$745,COLUMN(),FALSE)="","..",VLOOKUP($B26,DATA!$A$6:$Y$745,COLUMN(),FALSE)))</f>
        <v>155</v>
      </c>
      <c r="N26" s="239">
        <f>IF($AC26=1,"na",IF(VLOOKUP($B26,DATA!$A$6:$Y$745,COLUMN(),FALSE)="","..",VLOOKUP($B26,DATA!$A$6:$Y$745,COLUMN(),FALSE)))</f>
        <v>696</v>
      </c>
      <c r="O26" s="240">
        <f>IF($AC26=1,"na",IF(VLOOKUP($B26,DATA!$A$6:$Y$745,COLUMN(),FALSE)="","..",VLOOKUP($B26,DATA!$A$6:$Y$745,COLUMN(),FALSE)))</f>
        <v>0</v>
      </c>
      <c r="P26" s="240">
        <f>IF($AC26=1,"na",IF(VLOOKUP($B26,DATA!$A$6:$Y$745,COLUMN(),FALSE)="","..",VLOOKUP($B26,DATA!$A$6:$Y$745,COLUMN(),FALSE)))</f>
        <v>696</v>
      </c>
      <c r="Q26" s="239">
        <f>IF($AC26=1,"na",IF(VLOOKUP($B26,DATA!$A$6:$Y$745,COLUMN(),FALSE)="","..",VLOOKUP($B26,DATA!$A$6:$Y$745,COLUMN(),FALSE)))</f>
        <v>500</v>
      </c>
      <c r="R26" s="240">
        <f>IF($AC26=1,"na",IF(VLOOKUP($B26,DATA!$A$6:$Y$745,COLUMN(),FALSE)="","..",VLOOKUP($B26,DATA!$A$6:$Y$745,COLUMN(),FALSE)))</f>
        <v>0</v>
      </c>
      <c r="S26" s="240">
        <f>IF($AC26=1,"na",IF(VLOOKUP($B26,DATA!$A$6:$Y$745,COLUMN(),FALSE)="","..",VLOOKUP($B26,DATA!$A$6:$Y$745,COLUMN(),FALSE)))</f>
        <v>500</v>
      </c>
      <c r="T26" s="239">
        <f>IF($AC26=1,"na",IF(VLOOKUP($B26,DATA!$A$6:$Y$745,COLUMN(),FALSE)="","..",VLOOKUP($B26,DATA!$A$6:$Y$745,COLUMN(),FALSE)))</f>
        <v>4034</v>
      </c>
      <c r="U26" s="241">
        <f>IF($AC26=1,"na",IF(VLOOKUP($B26,DATA!$A$6:$Y$745,COLUMN(),FALSE)="","..",VLOOKUP($B26,DATA!$A$6:$Y$745,COLUMN(),FALSE)))</f>
        <v>0</v>
      </c>
      <c r="V26" s="242">
        <f>IF($AC26=1,"na",IF(VLOOKUP($B26,DATA!$A$6:$Y$745,COLUMN(),FALSE)="","..",VLOOKUP($B26,DATA!$A$6:$Y$745,COLUMN(),FALSE)))</f>
        <v>4034</v>
      </c>
      <c r="W26" s="239">
        <f>IF($AC26=1,"na",IF(VLOOKUP($B26,DATA!$A$6:$Y$745,COLUMN(),FALSE)="","..",VLOOKUP($B26,DATA!$A$6:$Y$745,COLUMN(),FALSE)))</f>
        <v>169</v>
      </c>
      <c r="X26" s="240">
        <f>IF($AC26=1,"na",IF(VLOOKUP($B26,DATA!$A$6:$Y$745,COLUMN(),FALSE)="","..",VLOOKUP($B26,DATA!$A$6:$Y$745,COLUMN(),FALSE)))</f>
        <v>0</v>
      </c>
      <c r="Y26" s="243">
        <f>IF($AC26=1,"na",IF(VLOOKUP($B26,DATA!$A$6:$Y$745,COLUMN(),FALSE)="","..",VLOOKUP($B26,DATA!$A$6:$Y$745,COLUMN(),FALSE)))</f>
        <v>169</v>
      </c>
      <c r="Z26" s="244" t="str">
        <f>IF($AC26=1,"na",IF(VLOOKUP($B26,DATA!$A$6:$AK$745,COLUMN(),FALSE)="","..",VLOOKUP($B26,DATA!$A$6:$AK$745,COLUMN()+1,FALSE)))</f>
        <v>..</v>
      </c>
      <c r="AA26" s="245" t="str">
        <f>IF(AC26=1,"n/a",IF(VLOOKUP(TblHousingList!B26,DATA!A24:AL750,32,FALSE)="","",IF(VLOOKUP(TblHousingList!B26,DATA!A24:AL750,33,FALSE)=0,VLOOKUP(TblHousingList!B26,DATA!A24:AL750,32,FALSE),CONCATENATE(VLOOKUP(TblHousingList!B26,DATA!A24:AL750,32,FALSE)," ",VLOOKUP(TblHousingList!B26,DATA!A24:AL750,33,FALSE)))))</f>
        <v/>
      </c>
      <c r="AB26" s="246" t="str">
        <f>IF($AC26=1,"na",IF(VLOOKUP($B26,DATA!$A$6:$AL$745,34,FALSE)="0","No",VLOOKUP($B26,DATA!$A$6:$AL$745,38,FALSE)))</f>
        <v>CHR operated</v>
      </c>
      <c r="AF26" s="236"/>
      <c r="AG26" s="236"/>
    </row>
    <row r="27" spans="1:33" ht="16.5" customHeight="1" x14ac:dyDescent="0.3">
      <c r="A27" s="247" t="s">
        <v>30</v>
      </c>
      <c r="B27" s="200" t="str">
        <f t="shared" si="1"/>
        <v>2023300 (Moray)</v>
      </c>
      <c r="C27" s="200" t="str">
        <f t="shared" si="2"/>
        <v>2022300 (Moray)</v>
      </c>
      <c r="D27" s="238" t="s">
        <v>17</v>
      </c>
      <c r="E27" s="239">
        <f>IF($AC27=1,"na",IF(VLOOKUP($C27,DATA!$A$6:$Y$745,COLUMN()+15,FALSE)="","..",VLOOKUP($C27,DATA!$A$6:$Y$745,COLUMN()+15,FALSE)))</f>
        <v>2753</v>
      </c>
      <c r="F27" s="240">
        <f>IF($AC27=1,"na",IF(VLOOKUP($C27,DATA!$A$6:$Y$745,COLUMN()+15,FALSE)="","..",VLOOKUP($C27,DATA!$A$6:$Y$745,COLUMN()+15,FALSE)))</f>
        <v>621</v>
      </c>
      <c r="G27" s="240">
        <f>IF($AC27=1,"na",IF(VLOOKUP($C27,DATA!$A$6:$Y$745,COLUMN()+15,FALSE)="","..",VLOOKUP($C27,DATA!$A$6:$Y$745,COLUMN()+15,FALSE)))</f>
        <v>3374</v>
      </c>
      <c r="H27" s="239">
        <f>IF($AC27=1,"na",IF(VLOOKUP($B27,DATA!$A$6:$Y$745,COLUMN(),FALSE)="","..",VLOOKUP($B27,DATA!$A$6:$Y$745,COLUMN(),FALSE)))</f>
        <v>151</v>
      </c>
      <c r="I27" s="240">
        <f>IF($AC27=1,"na",IF(VLOOKUP($B27,DATA!$A$6:$Y$745,COLUMN(),FALSE)="","..",VLOOKUP($B27,DATA!$A$6:$Y$745,COLUMN(),FALSE)))</f>
        <v>78</v>
      </c>
      <c r="J27" s="240">
        <f>IF($AC27=1,"na",IF(VLOOKUP($B27,DATA!$A$6:$Y$745,COLUMN(),FALSE)="","..",VLOOKUP($B27,DATA!$A$6:$Y$745,COLUMN(),FALSE)))</f>
        <v>229</v>
      </c>
      <c r="K27" s="239">
        <f>IF($AC27=1,"na",IF(VLOOKUP($B27,DATA!$A$6:$Y$745,COLUMN(),FALSE)="","..",VLOOKUP($B27,DATA!$A$6:$Y$745,COLUMN(),FALSE)))</f>
        <v>44</v>
      </c>
      <c r="L27" s="240">
        <f>IF($AC27=1,"na",IF(VLOOKUP($B27,DATA!$A$6:$Y$745,COLUMN(),FALSE)="","..",VLOOKUP($B27,DATA!$A$6:$Y$745,COLUMN(),FALSE)))</f>
        <v>36</v>
      </c>
      <c r="M27" s="240">
        <f>IF($AC27=1,"na",IF(VLOOKUP($B27,DATA!$A$6:$Y$745,COLUMN(),FALSE)="","..",VLOOKUP($B27,DATA!$A$6:$Y$745,COLUMN(),FALSE)))</f>
        <v>80</v>
      </c>
      <c r="N27" s="239">
        <f>IF($AC27=1,"na",IF(VLOOKUP($B27,DATA!$A$6:$Y$745,COLUMN(),FALSE)="","..",VLOOKUP($B27,DATA!$A$6:$Y$745,COLUMN(),FALSE)))</f>
        <v>1368</v>
      </c>
      <c r="O27" s="240">
        <f>IF($AC27=1,"na",IF(VLOOKUP($B27,DATA!$A$6:$Y$745,COLUMN(),FALSE)="","..",VLOOKUP($B27,DATA!$A$6:$Y$745,COLUMN(),FALSE)))</f>
        <v>284</v>
      </c>
      <c r="P27" s="240">
        <f>IF($AC27=1,"na",IF(VLOOKUP($B27,DATA!$A$6:$Y$745,COLUMN(),FALSE)="","..",VLOOKUP($B27,DATA!$A$6:$Y$745,COLUMN(),FALSE)))</f>
        <v>1652</v>
      </c>
      <c r="Q27" s="239">
        <f>IF($AC27=1,"na",IF(VLOOKUP($B27,DATA!$A$6:$Y$745,COLUMN(),FALSE)="","..",VLOOKUP($B27,DATA!$A$6:$Y$745,COLUMN(),FALSE)))</f>
        <v>1356</v>
      </c>
      <c r="R27" s="240">
        <f>IF($AC27=1,"na",IF(VLOOKUP($B27,DATA!$A$6:$Y$745,COLUMN(),FALSE)="","..",VLOOKUP($B27,DATA!$A$6:$Y$745,COLUMN(),FALSE)))</f>
        <v>203</v>
      </c>
      <c r="S27" s="240">
        <f>IF($AC27=1,"na",IF(VLOOKUP($B27,DATA!$A$6:$Y$745,COLUMN(),FALSE)="","..",VLOOKUP($B27,DATA!$A$6:$Y$745,COLUMN(),FALSE)))</f>
        <v>1559</v>
      </c>
      <c r="T27" s="239">
        <f>IF($AC27=1,"na",IF(VLOOKUP($B27,DATA!$A$6:$Y$745,COLUMN(),FALSE)="","..",VLOOKUP($B27,DATA!$A$6:$Y$745,COLUMN(),FALSE)))</f>
        <v>2277</v>
      </c>
      <c r="U27" s="241">
        <f>IF($AC27=1,"na",IF(VLOOKUP($B27,DATA!$A$6:$Y$745,COLUMN(),FALSE)="","..",VLOOKUP($B27,DATA!$A$6:$Y$745,COLUMN(),FALSE)))</f>
        <v>559</v>
      </c>
      <c r="V27" s="242">
        <f>IF($AC27=1,"na",IF(VLOOKUP($B27,DATA!$A$6:$Y$745,COLUMN(),FALSE)="","..",VLOOKUP($B27,DATA!$A$6:$Y$745,COLUMN(),FALSE)))</f>
        <v>2836</v>
      </c>
      <c r="W27" s="239">
        <f>IF($AC27=1,"na",IF(VLOOKUP($B27,DATA!$A$6:$Y$745,COLUMN(),FALSE)="","..",VLOOKUP($B27,DATA!$A$6:$Y$745,COLUMN(),FALSE)))</f>
        <v>42</v>
      </c>
      <c r="X27" s="240">
        <f>IF($AC27=1,"na",IF(VLOOKUP($B27,DATA!$A$6:$Y$745,COLUMN(),FALSE)="","..",VLOOKUP($B27,DATA!$A$6:$Y$745,COLUMN(),FALSE)))</f>
        <v>32</v>
      </c>
      <c r="Y27" s="243">
        <f>IF($AC27=1,"na",IF(VLOOKUP($B27,DATA!$A$6:$Y$745,COLUMN(),FALSE)="","..",VLOOKUP($B27,DATA!$A$6:$Y$745,COLUMN(),FALSE)))</f>
        <v>74</v>
      </c>
      <c r="Z27" s="244" t="str">
        <f>IF($AC27=1,"na",IF(VLOOKUP($B27,DATA!$A$6:$AK$745,COLUMN(),FALSE)="","..",VLOOKUP($B27,DATA!$A$6:$AK$745,COLUMN()+1,FALSE)))</f>
        <v>..</v>
      </c>
      <c r="AA27" s="245" t="str">
        <f>IF(AC27=1,"n/a",IF(VLOOKUP(TblHousingList!B27,DATA!A25:AL751,32,FALSE)="","",IF(VLOOKUP(TblHousingList!B27,DATA!A25:AL751,33,FALSE)=0,VLOOKUP(TblHousingList!B27,DATA!A25:AL751,32,FALSE),CONCATENATE(VLOOKUP(TblHousingList!B27,DATA!A25:AL751,32,FALSE)," ",VLOOKUP(TblHousingList!B27,DATA!A25:AL751,33,FALSE)))))</f>
        <v/>
      </c>
      <c r="AB27" s="246" t="str">
        <f>IF($AC27=1,"na",IF(VLOOKUP($B27,DATA!$A$6:$AL$745,34,FALSE)="0","No",VLOOKUP($B27,DATA!$A$6:$AL$745,38,FALSE)))</f>
        <v>-</v>
      </c>
      <c r="AF27" s="236"/>
      <c r="AG27" s="236"/>
    </row>
    <row r="28" spans="1:33" ht="16.5" customHeight="1" x14ac:dyDescent="0.3">
      <c r="A28" s="247" t="s">
        <v>348</v>
      </c>
      <c r="B28" s="200" t="str">
        <f t="shared" si="1"/>
        <v>2023235 (Na h-Eileanan Siar)</v>
      </c>
      <c r="C28" s="200" t="str">
        <f t="shared" si="2"/>
        <v>2022235 (Na h-Eileanan Siar)</v>
      </c>
      <c r="D28" s="238" t="s">
        <v>349</v>
      </c>
      <c r="E28" s="239" t="str">
        <f>IF($AC28=1,"na",IF(VLOOKUP($C28,DATA!$A$6:$Y$745,COLUMN()+15,FALSE)="","..",VLOOKUP($C28,DATA!$A$6:$Y$745,COLUMN()+15,FALSE)))</f>
        <v>na</v>
      </c>
      <c r="F28" s="240" t="str">
        <f>IF($AC28=1,"na",IF(VLOOKUP($C28,DATA!$A$6:$Y$745,COLUMN()+15,FALSE)="","..",VLOOKUP($C28,DATA!$A$6:$Y$745,COLUMN()+15,FALSE)))</f>
        <v>na</v>
      </c>
      <c r="G28" s="240" t="str">
        <f>IF($AC28=1,"na",IF(VLOOKUP($C28,DATA!$A$6:$Y$745,COLUMN()+15,FALSE)="","..",VLOOKUP($C28,DATA!$A$6:$Y$745,COLUMN()+15,FALSE)))</f>
        <v>na</v>
      </c>
      <c r="H28" s="239" t="str">
        <f>IF($AC28=1,"na",IF(VLOOKUP($B28,DATA!$A$6:$Y$745,COLUMN(),FALSE)="","..",VLOOKUP($B28,DATA!$A$6:$Y$745,COLUMN(),FALSE)))</f>
        <v>na</v>
      </c>
      <c r="I28" s="240" t="str">
        <f>IF($AC28=1,"na",IF(VLOOKUP($B28,DATA!$A$6:$Y$745,COLUMN(),FALSE)="","..",VLOOKUP($B28,DATA!$A$6:$Y$745,COLUMN(),FALSE)))</f>
        <v>na</v>
      </c>
      <c r="J28" s="240" t="str">
        <f>IF($AC28=1,"na",IF(VLOOKUP($B28,DATA!$A$6:$Y$745,COLUMN(),FALSE)="","..",VLOOKUP($B28,DATA!$A$6:$Y$745,COLUMN(),FALSE)))</f>
        <v>na</v>
      </c>
      <c r="K28" s="239" t="str">
        <f>IF($AC28=1,"na",IF(VLOOKUP($B28,DATA!$A$6:$Y$745,COLUMN(),FALSE)="","..",VLOOKUP($B28,DATA!$A$6:$Y$745,COLUMN(),FALSE)))</f>
        <v>na</v>
      </c>
      <c r="L28" s="240" t="str">
        <f>IF($AC28=1,"na",IF(VLOOKUP($B28,DATA!$A$6:$Y$745,COLUMN(),FALSE)="","..",VLOOKUP($B28,DATA!$A$6:$Y$745,COLUMN(),FALSE)))</f>
        <v>na</v>
      </c>
      <c r="M28" s="240" t="str">
        <f>IF($AC28=1,"na",IF(VLOOKUP($B28,DATA!$A$6:$Y$745,COLUMN(),FALSE)="","..",VLOOKUP($B28,DATA!$A$6:$Y$745,COLUMN(),FALSE)))</f>
        <v>na</v>
      </c>
      <c r="N28" s="239" t="str">
        <f>IF($AC28=1,"na",IF(VLOOKUP($B28,DATA!$A$6:$Y$745,COLUMN(),FALSE)="","..",VLOOKUP($B28,DATA!$A$6:$Y$745,COLUMN(),FALSE)))</f>
        <v>na</v>
      </c>
      <c r="O28" s="240" t="str">
        <f>IF($AC28=1,"na",IF(VLOOKUP($B28,DATA!$A$6:$Y$745,COLUMN(),FALSE)="","..",VLOOKUP($B28,DATA!$A$6:$Y$745,COLUMN(),FALSE)))</f>
        <v>na</v>
      </c>
      <c r="P28" s="240" t="str">
        <f>IF($AC28=1,"na",IF(VLOOKUP($B28,DATA!$A$6:$Y$745,COLUMN(),FALSE)="","..",VLOOKUP($B28,DATA!$A$6:$Y$745,COLUMN(),FALSE)))</f>
        <v>na</v>
      </c>
      <c r="Q28" s="239" t="str">
        <f>IF($AC28=1,"na",IF(VLOOKUP($B28,DATA!$A$6:$Y$745,COLUMN(),FALSE)="","..",VLOOKUP($B28,DATA!$A$6:$Y$745,COLUMN(),FALSE)))</f>
        <v>na</v>
      </c>
      <c r="R28" s="240" t="str">
        <f>IF($AC28=1,"na",IF(VLOOKUP($B28,DATA!$A$6:$Y$745,COLUMN(),FALSE)="","..",VLOOKUP($B28,DATA!$A$6:$Y$745,COLUMN(),FALSE)))</f>
        <v>na</v>
      </c>
      <c r="S28" s="240" t="str">
        <f>IF($AC28=1,"na",IF(VLOOKUP($B28,DATA!$A$6:$Y$745,COLUMN(),FALSE)="","..",VLOOKUP($B28,DATA!$A$6:$Y$745,COLUMN(),FALSE)))</f>
        <v>na</v>
      </c>
      <c r="T28" s="239" t="str">
        <f>IF($AC28=1,"na",IF(VLOOKUP($B28,DATA!$A$6:$Y$745,COLUMN(),FALSE)="","..",VLOOKUP($B28,DATA!$A$6:$Y$745,COLUMN(),FALSE)))</f>
        <v>na</v>
      </c>
      <c r="U28" s="241" t="str">
        <f>IF($AC28=1,"na",IF(VLOOKUP($B28,DATA!$A$6:$Y$745,COLUMN(),FALSE)="","..",VLOOKUP($B28,DATA!$A$6:$Y$745,COLUMN(),FALSE)))</f>
        <v>na</v>
      </c>
      <c r="V28" s="242" t="str">
        <f>IF($AC28=1,"na",IF(VLOOKUP($B28,DATA!$A$6:$Y$745,COLUMN(),FALSE)="","..",VLOOKUP($B28,DATA!$A$6:$Y$745,COLUMN(),FALSE)))</f>
        <v>na</v>
      </c>
      <c r="W28" s="239" t="str">
        <f>IF($AC28=1,"na",IF(VLOOKUP($B28,DATA!$A$6:$Y$745,COLUMN(),FALSE)="","..",VLOOKUP($B28,DATA!$A$6:$Y$745,COLUMN(),FALSE)))</f>
        <v>na</v>
      </c>
      <c r="X28" s="240" t="str">
        <f>IF($AC28=1,"na",IF(VLOOKUP($B28,DATA!$A$6:$Y$745,COLUMN(),FALSE)="","..",VLOOKUP($B28,DATA!$A$6:$Y$745,COLUMN(),FALSE)))</f>
        <v>na</v>
      </c>
      <c r="Y28" s="243" t="str">
        <f>IF($AC28=1,"na",IF(VLOOKUP($B28,DATA!$A$6:$Y$745,COLUMN(),FALSE)="","..",VLOOKUP($B28,DATA!$A$6:$Y$745,COLUMN(),FALSE)))</f>
        <v>na</v>
      </c>
      <c r="Z28" s="244" t="str">
        <f>IF($AC28=1,"na",IF(VLOOKUP($B28,DATA!$A$6:$AK$745,COLUMN(),FALSE)="","..",VLOOKUP($B28,DATA!$A$6:$AK$745,COLUMN()+1,FALSE)))</f>
        <v>na</v>
      </c>
      <c r="AA28" s="245" t="str">
        <f>IF(AC28=1,"n/a",IF(VLOOKUP(TblHousingList!B28,DATA!A26:AL752,32,FALSE)="","",IF(VLOOKUP(TblHousingList!B28,DATA!A26:AL752,33,FALSE)=0,VLOOKUP(TblHousingList!B28,DATA!A26:AL752,32,FALSE),CONCATENATE(VLOOKUP(TblHousingList!B28,DATA!A26:AL752,32,FALSE)," ",VLOOKUP(TblHousingList!B28,DATA!A26:AL752,33,FALSE)))))</f>
        <v>n/a</v>
      </c>
      <c r="AB28" s="246" t="str">
        <f>IF($AC28=1,"na",IF(VLOOKUP($B28,DATA!$A$6:$AL$745,34,FALSE)="0","No",VLOOKUP($B28,DATA!$A$6:$AL$745,38,FALSE)))</f>
        <v>na</v>
      </c>
      <c r="AC28" s="200">
        <f>IF(VALUE($M$1)&gt;=2007,1,"")</f>
        <v>1</v>
      </c>
      <c r="AF28" s="236"/>
      <c r="AG28" s="236"/>
    </row>
    <row r="29" spans="1:33" ht="16.5" customHeight="1" x14ac:dyDescent="0.3">
      <c r="A29" s="247" t="s">
        <v>31</v>
      </c>
      <c r="B29" s="200" t="str">
        <f t="shared" si="1"/>
        <v>2023310 (North Ayrshire)</v>
      </c>
      <c r="C29" s="200" t="str">
        <f>($M$1-1)&amp;A29</f>
        <v>2022310 (North Ayrshire)</v>
      </c>
      <c r="D29" s="238" t="s">
        <v>18</v>
      </c>
      <c r="E29" s="239">
        <v>5414</v>
      </c>
      <c r="F29" s="240">
        <f>IF($AC29=1,"na",IF(VLOOKUP($C29,DATA!$A$6:$Y$745,COLUMN()+15,FALSE)="","..",VLOOKUP($C29,DATA!$A$6:$Y$745,COLUMN()+15,FALSE)))</f>
        <v>0</v>
      </c>
      <c r="G29" s="240">
        <f>IF($AC29=1,"na",IF(VLOOKUP($C29,DATA!$A$6:$Y$745,COLUMN()+15,FALSE)="","..",VLOOKUP($C29,DATA!$A$6:$Y$745,COLUMN()+15,FALSE)))</f>
        <v>6684</v>
      </c>
      <c r="H29" s="239">
        <f>IF($AC29=1,"na",IF(VLOOKUP($B29,DATA!$A$6:$Y$745,COLUMN(),FALSE)="","..",VLOOKUP($B29,DATA!$A$6:$Y$745,COLUMN(),FALSE)))</f>
        <v>0</v>
      </c>
      <c r="I29" s="240">
        <f>IF($AC29=1,"na",IF(VLOOKUP($B29,DATA!$A$6:$Y$745,COLUMN(),FALSE)="","..",VLOOKUP($B29,DATA!$A$6:$Y$745,COLUMN(),FALSE)))</f>
        <v>0</v>
      </c>
      <c r="J29" s="240">
        <f>IF($AC29=1,"na",IF(VLOOKUP($B29,DATA!$A$6:$Y$745,COLUMN(),FALSE)="","..",VLOOKUP($B29,DATA!$A$6:$Y$745,COLUMN(),FALSE)))</f>
        <v>1069</v>
      </c>
      <c r="K29" s="239">
        <f>IF($AC29=1,"na",IF(VLOOKUP($B29,DATA!$A$6:$Y$745,COLUMN(),FALSE)="","..",VLOOKUP($B29,DATA!$A$6:$Y$745,COLUMN(),FALSE)))</f>
        <v>0</v>
      </c>
      <c r="L29" s="240">
        <f>IF($AC29=1,"na",IF(VLOOKUP($B29,DATA!$A$6:$Y$745,COLUMN(),FALSE)="","..",VLOOKUP($B29,DATA!$A$6:$Y$745,COLUMN(),FALSE)))</f>
        <v>0</v>
      </c>
      <c r="M29" s="240">
        <f>IF($AC29=1,"na",IF(VLOOKUP($B29,DATA!$A$6:$Y$745,COLUMN(),FALSE)="","..",VLOOKUP($B29,DATA!$A$6:$Y$745,COLUMN(),FALSE)))</f>
        <v>4</v>
      </c>
      <c r="N29" s="239">
        <f>IF($AC29=1,"na",IF(VLOOKUP($B29,DATA!$A$6:$Y$745,COLUMN(),FALSE)="","..",VLOOKUP($B29,DATA!$A$6:$Y$745,COLUMN(),FALSE)))</f>
        <v>0</v>
      </c>
      <c r="O29" s="240">
        <f>IF($AC29=1,"na",IF(VLOOKUP($B29,DATA!$A$6:$Y$745,COLUMN(),FALSE)="","..",VLOOKUP($B29,DATA!$A$6:$Y$745,COLUMN(),FALSE)))</f>
        <v>0</v>
      </c>
      <c r="P29" s="240">
        <f>IF($AC29=1,"na",IF(VLOOKUP($B29,DATA!$A$6:$Y$745,COLUMN(),FALSE)="","..",VLOOKUP($B29,DATA!$A$6:$Y$745,COLUMN(),FALSE)))</f>
        <v>5204</v>
      </c>
      <c r="Q29" s="239">
        <f>IF($AC29=1,"na",IF(VLOOKUP($B29,DATA!$A$6:$Y$745,COLUMN(),FALSE)="","..",VLOOKUP($B29,DATA!$A$6:$Y$745,COLUMN(),FALSE)))</f>
        <v>0</v>
      </c>
      <c r="R29" s="240">
        <f>IF($AC29=1,"na",IF(VLOOKUP($B29,DATA!$A$6:$Y$745,COLUMN(),FALSE)="","..",VLOOKUP($B29,DATA!$A$6:$Y$745,COLUMN(),FALSE)))</f>
        <v>0</v>
      </c>
      <c r="S29" s="240">
        <f>IF($AC29=1,"na",IF(VLOOKUP($B29,DATA!$A$6:$Y$745,COLUMN(),FALSE)="","..",VLOOKUP($B29,DATA!$A$6:$Y$745,COLUMN(),FALSE)))</f>
        <v>3695</v>
      </c>
      <c r="T29" s="239">
        <f>IF($AC29=1,"na",IF(VLOOKUP($B29,DATA!$A$6:$Y$745,COLUMN(),FALSE)="","..",VLOOKUP($B29,DATA!$A$6:$Y$745,COLUMN(),FALSE)))</f>
        <v>0</v>
      </c>
      <c r="U29" s="241">
        <f>IF($AC29=1,"na",IF(VLOOKUP($B29,DATA!$A$6:$Y$745,COLUMN(),FALSE)="","..",VLOOKUP($B29,DATA!$A$6:$Y$745,COLUMN(),FALSE)))</f>
        <v>0</v>
      </c>
      <c r="V29" s="242">
        <f>IF($AC29=1,"na",IF(VLOOKUP($B29,DATA!$A$6:$Y$745,COLUMN(),FALSE)="","..",VLOOKUP($B29,DATA!$A$6:$Y$745,COLUMN(),FALSE)))</f>
        <v>5977</v>
      </c>
      <c r="W29" s="239">
        <f>IF($AC29=1,"na",IF(VLOOKUP($B29,DATA!$A$6:$Y$745,COLUMN(),FALSE)="","..",VLOOKUP($B29,DATA!$A$6:$Y$745,COLUMN(),FALSE)))</f>
        <v>0</v>
      </c>
      <c r="X29" s="240">
        <f>IF($AC29=1,"na",IF(VLOOKUP($B29,DATA!$A$6:$Y$745,COLUMN(),FALSE)="","..",VLOOKUP($B29,DATA!$A$6:$Y$745,COLUMN(),FALSE)))</f>
        <v>0</v>
      </c>
      <c r="Y29" s="243">
        <f>IF($AC29=1,"na",IF(VLOOKUP($B29,DATA!$A$6:$Y$745,COLUMN(),FALSE)="","..",VLOOKUP($B29,DATA!$A$6:$Y$745,COLUMN(),FALSE)))</f>
        <v>43</v>
      </c>
      <c r="Z29" s="244" t="str">
        <f>IF($AC29=1,"na",IF(VLOOKUP($B29,DATA!$A$6:$AK$745,COLUMN(),FALSE)="","..",VLOOKUP($B29,DATA!$A$6:$AK$745,COLUMN()+1,FALSE)))</f>
        <v>..</v>
      </c>
      <c r="AA29" s="245" t="str">
        <f>IF(AC29=1,"n/a",IF(VLOOKUP(TblHousingList!B29,DATA!A26:AL752,32,FALSE)="","",IF(VLOOKUP(TblHousingList!B29,DATA!A26:AL752,33,FALSE)=0,VLOOKUP(TblHousingList!B29,DATA!A26:AL752,32,FALSE),CONCATENATE(VLOOKUP(TblHousingList!B29,DATA!A26:AL752,32,FALSE)," ",VLOOKUP(TblHousingList!B29,DATA!A26:AL752,33,FALSE)))))</f>
        <v/>
      </c>
      <c r="AB29" s="246" t="str">
        <f>IF($AC29=1,"na",IF(VLOOKUP($B29,DATA!$A$6:$AL$745,34,FALSE)="0","No",VLOOKUP($B29,DATA!$A$6:$AL$745,38,FALSE)))</f>
        <v>CHR operated</v>
      </c>
      <c r="AF29" s="236"/>
      <c r="AG29" s="236"/>
    </row>
    <row r="30" spans="1:33" ht="16.5" customHeight="1" x14ac:dyDescent="0.3">
      <c r="A30" s="247" t="s">
        <v>32</v>
      </c>
      <c r="B30" s="200" t="str">
        <f t="shared" si="1"/>
        <v>2023320 (North Lanarkshire)</v>
      </c>
      <c r="C30" s="200" t="str">
        <f t="shared" si="2"/>
        <v>2022320 (North Lanarkshire)</v>
      </c>
      <c r="D30" s="238" t="s">
        <v>19</v>
      </c>
      <c r="E30" s="239">
        <f>IF($AC30=1,"na",IF(VLOOKUP($C30,DATA!$A$6:$Y$745,COLUMN()+15,FALSE)="","..",VLOOKUP($C30,DATA!$A$6:$Y$745,COLUMN()+15,FALSE)))</f>
        <v>8798</v>
      </c>
      <c r="F30" s="240">
        <f>IF($AC30=1,"na",IF(VLOOKUP($C30,DATA!$A$6:$Y$745,COLUMN()+15,FALSE)="","..",VLOOKUP($C30,DATA!$A$6:$Y$745,COLUMN()+15,FALSE)))</f>
        <v>3717</v>
      </c>
      <c r="G30" s="240">
        <f>IF($AC30=1,"na",IF(VLOOKUP($C30,DATA!$A$6:$Y$745,COLUMN()+15,FALSE)="","..",VLOOKUP($C30,DATA!$A$6:$Y$745,COLUMN()+15,FALSE)))</f>
        <v>12515</v>
      </c>
      <c r="H30" s="239">
        <f>IF($AC30=1,"na",IF(VLOOKUP($B30,DATA!$A$6:$Y$745,COLUMN(),FALSE)="","..",VLOOKUP($B30,DATA!$A$6:$Y$745,COLUMN(),FALSE)))</f>
        <v>1875</v>
      </c>
      <c r="I30" s="240">
        <f>IF($AC30=1,"na",IF(VLOOKUP($B30,DATA!$A$6:$Y$745,COLUMN(),FALSE)="","..",VLOOKUP($B30,DATA!$A$6:$Y$745,COLUMN(),FALSE)))</f>
        <v>772</v>
      </c>
      <c r="J30" s="240">
        <f>IF($AC30=1,"na",IF(VLOOKUP($B30,DATA!$A$6:$Y$745,COLUMN(),FALSE)="","..",VLOOKUP($B30,DATA!$A$6:$Y$745,COLUMN(),FALSE)))</f>
        <v>2647</v>
      </c>
      <c r="K30" s="239">
        <f>IF($AC30=1,"na",IF(VLOOKUP($B30,DATA!$A$6:$Y$745,COLUMN(),FALSE)="","..",VLOOKUP($B30,DATA!$A$6:$Y$745,COLUMN(),FALSE)))</f>
        <v>0</v>
      </c>
      <c r="L30" s="240">
        <f>IF($AC30=1,"na",IF(VLOOKUP($B30,DATA!$A$6:$Y$745,COLUMN(),FALSE)="","..",VLOOKUP($B30,DATA!$A$6:$Y$745,COLUMN(),FALSE)))</f>
        <v>0</v>
      </c>
      <c r="M30" s="240">
        <f>IF($AC30=1,"na",IF(VLOOKUP($B30,DATA!$A$6:$Y$745,COLUMN(),FALSE)="","..",VLOOKUP($B30,DATA!$A$6:$Y$745,COLUMN(),FALSE)))</f>
        <v>34</v>
      </c>
      <c r="N30" s="239">
        <f>IF($AC30=1,"na",IF(VLOOKUP($B30,DATA!$A$6:$Y$745,COLUMN(),FALSE)="","..",VLOOKUP($B30,DATA!$A$6:$Y$745,COLUMN(),FALSE)))</f>
        <v>5608</v>
      </c>
      <c r="O30" s="240">
        <f>IF($AC30=1,"na",IF(VLOOKUP($B30,DATA!$A$6:$Y$745,COLUMN(),FALSE)="","..",VLOOKUP($B30,DATA!$A$6:$Y$745,COLUMN(),FALSE)))</f>
        <v>1578</v>
      </c>
      <c r="P30" s="240">
        <f>IF($AC30=1,"na",IF(VLOOKUP($B30,DATA!$A$6:$Y$745,COLUMN(),FALSE)="","..",VLOOKUP($B30,DATA!$A$6:$Y$745,COLUMN(),FALSE)))</f>
        <v>7186</v>
      </c>
      <c r="Q30" s="239">
        <f>IF($AC30=1,"na",IF(VLOOKUP($B30,DATA!$A$6:$Y$745,COLUMN(),FALSE)="","..",VLOOKUP($B30,DATA!$A$6:$Y$745,COLUMN(),FALSE)))</f>
        <v>2073</v>
      </c>
      <c r="R30" s="240">
        <f>IF($AC30=1,"na",IF(VLOOKUP($B30,DATA!$A$6:$Y$745,COLUMN(),FALSE)="","..",VLOOKUP($B30,DATA!$A$6:$Y$745,COLUMN(),FALSE)))</f>
        <v>567</v>
      </c>
      <c r="S30" s="240">
        <f>IF($AC30=1,"na",IF(VLOOKUP($B30,DATA!$A$6:$Y$745,COLUMN(),FALSE)="","..",VLOOKUP($B30,DATA!$A$6:$Y$745,COLUMN(),FALSE)))</f>
        <v>2640</v>
      </c>
      <c r="T30" s="239">
        <f>IF($AC30=1,"na",IF(VLOOKUP($B30,DATA!$A$6:$Y$745,COLUMN(),FALSE)="","..",VLOOKUP($B30,DATA!$A$6:$Y$745,COLUMN(),FALSE)))</f>
        <v>9892</v>
      </c>
      <c r="U30" s="241">
        <f>IF($AC30=1,"na",IF(VLOOKUP($B30,DATA!$A$6:$Y$745,COLUMN(),FALSE)="","..",VLOOKUP($B30,DATA!$A$6:$Y$745,COLUMN(),FALSE)))</f>
        <v>3842</v>
      </c>
      <c r="V30" s="242">
        <f>IF($AC30=1,"na",IF(VLOOKUP($B30,DATA!$A$6:$Y$745,COLUMN(),FALSE)="","..",VLOOKUP($B30,DATA!$A$6:$Y$745,COLUMN(),FALSE)))</f>
        <v>13734</v>
      </c>
      <c r="W30" s="239">
        <f>IF($AC30=1,"na",IF(VLOOKUP($B30,DATA!$A$6:$Y$745,COLUMN(),FALSE)="","..",VLOOKUP($B30,DATA!$A$6:$Y$745,COLUMN(),FALSE)))</f>
        <v>341</v>
      </c>
      <c r="X30" s="240">
        <f>IF($AC30=1,"na",IF(VLOOKUP($B30,DATA!$A$6:$Y$745,COLUMN(),FALSE)="","..",VLOOKUP($B30,DATA!$A$6:$Y$745,COLUMN(),FALSE)))</f>
        <v>280</v>
      </c>
      <c r="Y30" s="243">
        <f>IF($AC30=1,"na",IF(VLOOKUP($B30,DATA!$A$6:$Y$745,COLUMN(),FALSE)="","..",VLOOKUP($B30,DATA!$A$6:$Y$745,COLUMN(),FALSE)))</f>
        <v>621</v>
      </c>
      <c r="Z30" s="244" t="str">
        <f>IF($AC30=1,"na",IF(VLOOKUP($B30,DATA!$A$6:$AK$745,COLUMN(),FALSE)="","..",VLOOKUP($B30,DATA!$A$6:$AK$745,COLUMN()+1,FALSE)))</f>
        <v>..</v>
      </c>
      <c r="AA30" s="245" t="str">
        <f>IF(AC30=1,"n/a",IF(VLOOKUP(TblHousingList!B30,DATA!A27:AL753,32,FALSE)="","",IF(VLOOKUP(TblHousingList!B30,DATA!A27:AL753,33,FALSE)=0,VLOOKUP(TblHousingList!B30,DATA!A27:AL753,32,FALSE),CONCATENATE(VLOOKUP(TblHousingList!B30,DATA!A27:AL753,32,FALSE)," ",VLOOKUP(TblHousingList!B30,DATA!A27:AL753,33,FALSE)))))</f>
        <v/>
      </c>
      <c r="AB30" s="246" t="str">
        <f>IF($AC30=1,"na",IF(VLOOKUP($B30,DATA!$A$6:$AL$745,34,FALSE)="0","No",VLOOKUP($B30,DATA!$A$6:$AL$745,38,FALSE)))</f>
        <v>CHR operated</v>
      </c>
      <c r="AF30" s="236"/>
      <c r="AG30" s="236"/>
    </row>
    <row r="31" spans="1:33" ht="16.5" customHeight="1" x14ac:dyDescent="0.3">
      <c r="A31" s="247" t="s">
        <v>33</v>
      </c>
      <c r="B31" s="200" t="str">
        <f t="shared" si="1"/>
        <v>2023330 (Orkney)</v>
      </c>
      <c r="C31" s="200" t="str">
        <f t="shared" si="2"/>
        <v>2022330 (Orkney)</v>
      </c>
      <c r="D31" s="238" t="s">
        <v>419</v>
      </c>
      <c r="E31" s="239">
        <f>IF($AC31=1,"na",IF(VLOOKUP($C31,DATA!$A$6:$Y$745,COLUMN()+15,FALSE)="","..",VLOOKUP($C31,DATA!$A$6:$Y$745,COLUMN()+15,FALSE)))</f>
        <v>827</v>
      </c>
      <c r="F31" s="240">
        <f>IF($AC31=1,"na",IF(VLOOKUP($C31,DATA!$A$6:$Y$745,COLUMN()+15,FALSE)="","..",VLOOKUP($C31,DATA!$A$6:$Y$745,COLUMN()+15,FALSE)))</f>
        <v>71</v>
      </c>
      <c r="G31" s="240">
        <f>IF($AC31=1,"na",IF(VLOOKUP($C31,DATA!$A$6:$Y$745,COLUMN()+15,FALSE)="","..",VLOOKUP($C31,DATA!$A$6:$Y$745,COLUMN()+15,FALSE)))</f>
        <v>898</v>
      </c>
      <c r="H31" s="239">
        <f>IF($AC31=1,"na",IF(VLOOKUP($B31,DATA!$A$6:$Y$745,COLUMN(),FALSE)="","..",VLOOKUP($B31,DATA!$A$6:$Y$745,COLUMN(),FALSE)))</f>
        <v>33</v>
      </c>
      <c r="I31" s="240">
        <f>IF($AC31=1,"na",IF(VLOOKUP($B31,DATA!$A$6:$Y$745,COLUMN(),FALSE)="","..",VLOOKUP($B31,DATA!$A$6:$Y$745,COLUMN(),FALSE)))</f>
        <v>6</v>
      </c>
      <c r="J31" s="240">
        <f>IF($AC31=1,"na",IF(VLOOKUP($B31,DATA!$A$6:$Y$745,COLUMN(),FALSE)="","..",VLOOKUP($B31,DATA!$A$6:$Y$745,COLUMN(),FALSE)))</f>
        <v>39</v>
      </c>
      <c r="K31" s="239">
        <f>IF($AC31=1,"na",IF(VLOOKUP($B31,DATA!$A$6:$Y$745,COLUMN(),FALSE)="","..",VLOOKUP($B31,DATA!$A$6:$Y$745,COLUMN(),FALSE)))</f>
        <v>0</v>
      </c>
      <c r="L31" s="240">
        <f>IF($AC31=1,"na",IF(VLOOKUP($B31,DATA!$A$6:$Y$745,COLUMN(),FALSE)="","..",VLOOKUP($B31,DATA!$A$6:$Y$745,COLUMN(),FALSE)))</f>
        <v>0</v>
      </c>
      <c r="M31" s="240">
        <f>IF($AC31=1,"na",IF(VLOOKUP($B31,DATA!$A$6:$Y$745,COLUMN(),FALSE)="","..",VLOOKUP($B31,DATA!$A$6:$Y$745,COLUMN(),FALSE)))</f>
        <v>0</v>
      </c>
      <c r="N31" s="239">
        <f>IF($AC31=1,"na",IF(VLOOKUP($B31,DATA!$A$6:$Y$745,COLUMN(),FALSE)="","..",VLOOKUP($B31,DATA!$A$6:$Y$745,COLUMN(),FALSE)))</f>
        <v>338</v>
      </c>
      <c r="O31" s="240">
        <f>IF($AC31=1,"na",IF(VLOOKUP($B31,DATA!$A$6:$Y$745,COLUMN(),FALSE)="","..",VLOOKUP($B31,DATA!$A$6:$Y$745,COLUMN(),FALSE)))</f>
        <v>17</v>
      </c>
      <c r="P31" s="240">
        <f>IF($AC31=1,"na",IF(VLOOKUP($B31,DATA!$A$6:$Y$745,COLUMN(),FALSE)="","..",VLOOKUP($B31,DATA!$A$6:$Y$745,COLUMN(),FALSE)))</f>
        <v>355</v>
      </c>
      <c r="Q31" s="239">
        <f>IF($AC31=1,"na",IF(VLOOKUP($B31,DATA!$A$6:$Y$745,COLUMN(),FALSE)="","..",VLOOKUP($B31,DATA!$A$6:$Y$745,COLUMN(),FALSE)))</f>
        <v>119</v>
      </c>
      <c r="R31" s="240">
        <f>IF($AC31=1,"na",IF(VLOOKUP($B31,DATA!$A$6:$Y$745,COLUMN(),FALSE)="","..",VLOOKUP($B31,DATA!$A$6:$Y$745,COLUMN(),FALSE)))</f>
        <v>16</v>
      </c>
      <c r="S31" s="240">
        <f>IF($AC31=1,"na",IF(VLOOKUP($B31,DATA!$A$6:$Y$745,COLUMN(),FALSE)="","..",VLOOKUP($B31,DATA!$A$6:$Y$745,COLUMN(),FALSE)))</f>
        <v>135</v>
      </c>
      <c r="T31" s="239">
        <f>IF($AC31=1,"na",IF(VLOOKUP($B31,DATA!$A$6:$Y$745,COLUMN(),FALSE)="","..",VLOOKUP($B31,DATA!$A$6:$Y$745,COLUMN(),FALSE)))</f>
        <v>1013</v>
      </c>
      <c r="U31" s="241">
        <f>IF($AC31=1,"na",IF(VLOOKUP($B31,DATA!$A$6:$Y$745,COLUMN(),FALSE)="","..",VLOOKUP($B31,DATA!$A$6:$Y$745,COLUMN(),FALSE)))</f>
        <v>66</v>
      </c>
      <c r="V31" s="242">
        <f>IF($AC31=1,"na",IF(VLOOKUP($B31,DATA!$A$6:$Y$745,COLUMN(),FALSE)="","..",VLOOKUP($B31,DATA!$A$6:$Y$745,COLUMN(),FALSE)))</f>
        <v>1079</v>
      </c>
      <c r="W31" s="239">
        <f>IF($AC31=1,"na",IF(VLOOKUP($B31,DATA!$A$6:$Y$745,COLUMN(),FALSE)="","..",VLOOKUP($B31,DATA!$A$6:$Y$745,COLUMN(),FALSE)))</f>
        <v>10</v>
      </c>
      <c r="X31" s="240">
        <f>IF($AC31=1,"na",IF(VLOOKUP($B31,DATA!$A$6:$Y$745,COLUMN(),FALSE)="","..",VLOOKUP($B31,DATA!$A$6:$Y$745,COLUMN(),FALSE)))</f>
        <v>0</v>
      </c>
      <c r="Y31" s="243">
        <f>IF($AC31=1,"na",IF(VLOOKUP($B31,DATA!$A$6:$Y$745,COLUMN(),FALSE)="","..",VLOOKUP($B31,DATA!$A$6:$Y$745,COLUMN(),FALSE)))</f>
        <v>10</v>
      </c>
      <c r="Z31" s="244" t="str">
        <f>IF($AC31=1,"na",IF(VLOOKUP($B31,DATA!$A$6:$AK$745,COLUMN(),FALSE)="","..",VLOOKUP($B31,DATA!$A$6:$AK$745,COLUMN()+1,FALSE)))</f>
        <v>..</v>
      </c>
      <c r="AA31" s="245" t="str">
        <f>IF(AC31=1,"n/a",IF(VLOOKUP(TblHousingList!B31,DATA!A28:AL754,32,FALSE)="","",IF(VLOOKUP(TblHousingList!B31,DATA!A28:AL754,33,FALSE)=0,VLOOKUP(TblHousingList!B31,DATA!A28:AL754,32,FALSE),CONCATENATE(VLOOKUP(TblHousingList!B31,DATA!A28:AL754,32,FALSE)," ",VLOOKUP(TblHousingList!B31,DATA!A28:AL754,33,FALSE)))))</f>
        <v/>
      </c>
      <c r="AB31" s="246" t="str">
        <f>IF($AC31=1,"na",IF(VLOOKUP($B31,DATA!$A$6:$AL$745,34,FALSE)="0","No",VLOOKUP($B31,DATA!$A$6:$AL$745,38,FALSE)))</f>
        <v>CHR operated</v>
      </c>
      <c r="AF31" s="236"/>
      <c r="AG31" s="236"/>
    </row>
    <row r="32" spans="1:33" ht="16.5" customHeight="1" x14ac:dyDescent="0.3">
      <c r="A32" s="247" t="s">
        <v>34</v>
      </c>
      <c r="B32" s="200" t="str">
        <f t="shared" si="1"/>
        <v>2023340 (Perth &amp; Kinross)</v>
      </c>
      <c r="C32" s="200" t="str">
        <f t="shared" si="2"/>
        <v>2022340 (Perth &amp; Kinross)</v>
      </c>
      <c r="D32" s="238" t="s">
        <v>420</v>
      </c>
      <c r="E32" s="239">
        <f>IF($AC32=1,"na",IF(VLOOKUP($C32,DATA!$A$6:$Y$745,COLUMN()+15,FALSE)="","..",VLOOKUP($C32,DATA!$A$6:$Y$745,COLUMN()+15,FALSE)))</f>
        <v>3245</v>
      </c>
      <c r="F32" s="240">
        <f>IF($AC32=1,"na",IF(VLOOKUP($C32,DATA!$A$6:$Y$745,COLUMN()+15,FALSE)="","..",VLOOKUP($C32,DATA!$A$6:$Y$745,COLUMN()+15,FALSE)))</f>
        <v>0</v>
      </c>
      <c r="G32" s="240">
        <f>IF($AC32=1,"na",IF(VLOOKUP($C32,DATA!$A$6:$Y$745,COLUMN()+15,FALSE)="","..",VLOOKUP($C32,DATA!$A$6:$Y$745,COLUMN()+15,FALSE)))</f>
        <v>3245</v>
      </c>
      <c r="H32" s="239">
        <f>IF($AC32=1,"na",IF(VLOOKUP($B32,DATA!$A$6:$Y$745,COLUMN(),FALSE)="","..",VLOOKUP($B32,DATA!$A$6:$Y$745,COLUMN(),FALSE)))</f>
        <v>599</v>
      </c>
      <c r="I32" s="240">
        <f>IF($AC32=1,"na",IF(VLOOKUP($B32,DATA!$A$6:$Y$745,COLUMN(),FALSE)="","..",VLOOKUP($B32,DATA!$A$6:$Y$745,COLUMN(),FALSE)))</f>
        <v>0</v>
      </c>
      <c r="J32" s="240">
        <f>IF($AC32=1,"na",IF(VLOOKUP($B32,DATA!$A$6:$Y$745,COLUMN(),FALSE)="","..",VLOOKUP($B32,DATA!$A$6:$Y$745,COLUMN(),FALSE)))</f>
        <v>599</v>
      </c>
      <c r="K32" s="239">
        <f>IF($AC32=1,"na",IF(VLOOKUP($B32,DATA!$A$6:$Y$745,COLUMN(),FALSE)="","..",VLOOKUP($B32,DATA!$A$6:$Y$745,COLUMN(),FALSE)))</f>
        <v>2</v>
      </c>
      <c r="L32" s="240">
        <f>IF($AC32=1,"na",IF(VLOOKUP($B32,DATA!$A$6:$Y$745,COLUMN(),FALSE)="","..",VLOOKUP($B32,DATA!$A$6:$Y$745,COLUMN(),FALSE)))</f>
        <v>0</v>
      </c>
      <c r="M32" s="240">
        <f>IF($AC32=1,"na",IF(VLOOKUP($B32,DATA!$A$6:$Y$745,COLUMN(),FALSE)="","..",VLOOKUP($B32,DATA!$A$6:$Y$745,COLUMN(),FALSE)))</f>
        <v>2</v>
      </c>
      <c r="N32" s="239">
        <f>IF($AC32=1,"na",IF(VLOOKUP($B32,DATA!$A$6:$Y$745,COLUMN(),FALSE)="","..",VLOOKUP($B32,DATA!$A$6:$Y$745,COLUMN(),FALSE)))</f>
        <v>2508</v>
      </c>
      <c r="O32" s="240">
        <f>IF($AC32=1,"na",IF(VLOOKUP($B32,DATA!$A$6:$Y$745,COLUMN(),FALSE)="","..",VLOOKUP($B32,DATA!$A$6:$Y$745,COLUMN(),FALSE)))</f>
        <v>0</v>
      </c>
      <c r="P32" s="240">
        <f>IF($AC32=1,"na",IF(VLOOKUP($B32,DATA!$A$6:$Y$745,COLUMN(),FALSE)="","..",VLOOKUP($B32,DATA!$A$6:$Y$745,COLUMN(),FALSE)))</f>
        <v>2508</v>
      </c>
      <c r="Q32" s="239">
        <f>IF($AC32=1,"na",IF(VLOOKUP($B32,DATA!$A$6:$Y$745,COLUMN(),FALSE)="","..",VLOOKUP($B32,DATA!$A$6:$Y$745,COLUMN(),FALSE)))</f>
        <v>1284</v>
      </c>
      <c r="R32" s="240">
        <f>IF($AC32=1,"na",IF(VLOOKUP($B32,DATA!$A$6:$Y$745,COLUMN(),FALSE)="","..",VLOOKUP($B32,DATA!$A$6:$Y$745,COLUMN(),FALSE)))</f>
        <v>0</v>
      </c>
      <c r="S32" s="240">
        <f>IF($AC32=1,"na",IF(VLOOKUP($B32,DATA!$A$6:$Y$745,COLUMN(),FALSE)="","..",VLOOKUP($B32,DATA!$A$6:$Y$745,COLUMN(),FALSE)))</f>
        <v>1284</v>
      </c>
      <c r="T32" s="239">
        <f>IF($AC32=1,"na",IF(VLOOKUP($B32,DATA!$A$6:$Y$745,COLUMN(),FALSE)="","..",VLOOKUP($B32,DATA!$A$6:$Y$745,COLUMN(),FALSE)))</f>
        <v>3481</v>
      </c>
      <c r="U32" s="241">
        <f>IF($AC32=1,"na",IF(VLOOKUP($B32,DATA!$A$6:$Y$745,COLUMN(),FALSE)="","..",VLOOKUP($B32,DATA!$A$6:$Y$745,COLUMN(),FALSE)))</f>
        <v>0</v>
      </c>
      <c r="V32" s="242">
        <f>IF($AC32=1,"na",IF(VLOOKUP($B32,DATA!$A$6:$Y$745,COLUMN(),FALSE)="","..",VLOOKUP($B32,DATA!$A$6:$Y$745,COLUMN(),FALSE)))</f>
        <v>3481</v>
      </c>
      <c r="W32" s="239">
        <f>IF($AC32=1,"na",IF(VLOOKUP($B32,DATA!$A$6:$Y$745,COLUMN(),FALSE)="","..",VLOOKUP($B32,DATA!$A$6:$Y$745,COLUMN(),FALSE)))</f>
        <v>93</v>
      </c>
      <c r="X32" s="240">
        <f>IF($AC32=1,"na",IF(VLOOKUP($B32,DATA!$A$6:$Y$745,COLUMN(),FALSE)="","..",VLOOKUP($B32,DATA!$A$6:$Y$745,COLUMN(),FALSE)))</f>
        <v>0</v>
      </c>
      <c r="Y32" s="243">
        <f>IF($AC32=1,"na",IF(VLOOKUP($B32,DATA!$A$6:$Y$745,COLUMN(),FALSE)="","..",VLOOKUP($B32,DATA!$A$6:$Y$745,COLUMN(),FALSE)))</f>
        <v>93</v>
      </c>
      <c r="Z32" s="244" t="str">
        <f>IF($AC32=1,"na",IF(VLOOKUP($B32,DATA!$A$6:$AK$745,COLUMN(),FALSE)="","..",VLOOKUP($B32,DATA!$A$6:$AK$745,COLUMN()+1,FALSE)))</f>
        <v>..</v>
      </c>
      <c r="AA32" s="245" t="str">
        <f>IF(AC32=1,"n/a",IF(VLOOKUP(TblHousingList!B32,DATA!A29:AL755,32,FALSE)="","",IF(VLOOKUP(TblHousingList!B32,DATA!A29:AL755,33,FALSE)=0,VLOOKUP(TblHousingList!B32,DATA!A29:AL755,32,FALSE),CONCATENATE(VLOOKUP(TblHousingList!B32,DATA!A29:AL755,32,FALSE)," ",VLOOKUP(TblHousingList!B32,DATA!A29:AL755,33,FALSE)))))</f>
        <v/>
      </c>
      <c r="AB32" s="246" t="str">
        <f>IF($AC32=1,"na",IF(VLOOKUP($B32,DATA!$A$6:$AL$745,34,FALSE)="0","No",VLOOKUP($B32,DATA!$A$6:$AL$745,38,FALSE)))</f>
        <v>CHR operated</v>
      </c>
      <c r="AF32" s="236"/>
      <c r="AG32" s="236"/>
    </row>
    <row r="33" spans="1:33" ht="16.5" customHeight="1" x14ac:dyDescent="0.3">
      <c r="A33" s="247" t="s">
        <v>35</v>
      </c>
      <c r="B33" s="200" t="str">
        <f t="shared" si="1"/>
        <v>2023350 (Renfrewshire)</v>
      </c>
      <c r="C33" s="200" t="str">
        <f t="shared" si="2"/>
        <v>2022350 (Renfrewshire)</v>
      </c>
      <c r="D33" s="238" t="s">
        <v>20</v>
      </c>
      <c r="E33" s="239">
        <f>IF($AC33=1,"na",IF(VLOOKUP($C33,DATA!$A$6:$Y$745,COLUMN()+15,FALSE)="","..",VLOOKUP($C33,DATA!$A$6:$Y$745,COLUMN()+15,FALSE)))</f>
        <v>3665</v>
      </c>
      <c r="F33" s="240">
        <f>IF($AC33=1,"na",IF(VLOOKUP($C33,DATA!$A$6:$Y$745,COLUMN()+15,FALSE)="","..",VLOOKUP($C33,DATA!$A$6:$Y$745,COLUMN()+15,FALSE)))</f>
        <v>1467</v>
      </c>
      <c r="G33" s="240">
        <f>IF($AC33=1,"na",IF(VLOOKUP($C33,DATA!$A$6:$Y$745,COLUMN()+15,FALSE)="","..",VLOOKUP($C33,DATA!$A$6:$Y$745,COLUMN()+15,FALSE)))</f>
        <v>5132</v>
      </c>
      <c r="H33" s="239">
        <f>IF($AC33=1,"na",IF(VLOOKUP($B33,DATA!$A$6:$Y$745,COLUMN(),FALSE)="","..",VLOOKUP($B33,DATA!$A$6:$Y$745,COLUMN(),FALSE)))</f>
        <v>357</v>
      </c>
      <c r="I33" s="240">
        <f>IF($AC33=1,"na",IF(VLOOKUP($B33,DATA!$A$6:$Y$745,COLUMN(),FALSE)="","..",VLOOKUP($B33,DATA!$A$6:$Y$745,COLUMN(),FALSE)))</f>
        <v>270</v>
      </c>
      <c r="J33" s="240">
        <f>IF($AC33=1,"na",IF(VLOOKUP($B33,DATA!$A$6:$Y$745,COLUMN(),FALSE)="","..",VLOOKUP($B33,DATA!$A$6:$Y$745,COLUMN(),FALSE)))</f>
        <v>627</v>
      </c>
      <c r="K33" s="239">
        <f>IF($AC33=1,"na",IF(VLOOKUP($B33,DATA!$A$6:$Y$745,COLUMN(),FALSE)="","..",VLOOKUP($B33,DATA!$A$6:$Y$745,COLUMN(),FALSE)))</f>
        <v>57</v>
      </c>
      <c r="L33" s="240">
        <f>IF($AC33=1,"na",IF(VLOOKUP($B33,DATA!$A$6:$Y$745,COLUMN(),FALSE)="","..",VLOOKUP($B33,DATA!$A$6:$Y$745,COLUMN(),FALSE)))</f>
        <v>0</v>
      </c>
      <c r="M33" s="240">
        <f>IF($AC33=1,"na",IF(VLOOKUP($B33,DATA!$A$6:$Y$745,COLUMN(),FALSE)="","..",VLOOKUP($B33,DATA!$A$6:$Y$745,COLUMN(),FALSE)))</f>
        <v>57</v>
      </c>
      <c r="N33" s="239">
        <f>IF($AC33=1,"na",IF(VLOOKUP($B33,DATA!$A$6:$Y$745,COLUMN(),FALSE)="","..",VLOOKUP($B33,DATA!$A$6:$Y$745,COLUMN(),FALSE)))</f>
        <v>1381</v>
      </c>
      <c r="O33" s="240">
        <f>IF($AC33=1,"na",IF(VLOOKUP($B33,DATA!$A$6:$Y$745,COLUMN(),FALSE)="","..",VLOOKUP($B33,DATA!$A$6:$Y$745,COLUMN(),FALSE)))</f>
        <v>576</v>
      </c>
      <c r="P33" s="240">
        <f>IF($AC33=1,"na",IF(VLOOKUP($B33,DATA!$A$6:$Y$745,COLUMN(),FALSE)="","..",VLOOKUP($B33,DATA!$A$6:$Y$745,COLUMN(),FALSE)))</f>
        <v>1957</v>
      </c>
      <c r="Q33" s="239">
        <f>IF($AC33=1,"na",IF(VLOOKUP($B33,DATA!$A$6:$Y$745,COLUMN(),FALSE)="","..",VLOOKUP($B33,DATA!$A$6:$Y$745,COLUMN(),FALSE)))</f>
        <v>1309</v>
      </c>
      <c r="R33" s="240">
        <f>IF($AC33=1,"na",IF(VLOOKUP($B33,DATA!$A$6:$Y$745,COLUMN(),FALSE)="","..",VLOOKUP($B33,DATA!$A$6:$Y$745,COLUMN(),FALSE)))</f>
        <v>404</v>
      </c>
      <c r="S33" s="240">
        <f>IF($AC33=1,"na",IF(VLOOKUP($B33,DATA!$A$6:$Y$745,COLUMN(),FALSE)="","..",VLOOKUP($B33,DATA!$A$6:$Y$745,COLUMN(),FALSE)))</f>
        <v>1713</v>
      </c>
      <c r="T33" s="239">
        <f>IF($AC33=1,"na",IF(VLOOKUP($B33,DATA!$A$6:$Y$745,COLUMN(),FALSE)="","..",VLOOKUP($B33,DATA!$A$6:$Y$745,COLUMN(),FALSE)))</f>
        <v>3323</v>
      </c>
      <c r="U33" s="241">
        <f>IF($AC33=1,"na",IF(VLOOKUP($B33,DATA!$A$6:$Y$745,COLUMN(),FALSE)="","..",VLOOKUP($B33,DATA!$A$6:$Y$745,COLUMN(),FALSE)))</f>
        <v>1369</v>
      </c>
      <c r="V33" s="242">
        <f>IF($AC33=1,"na",IF(VLOOKUP($B33,DATA!$A$6:$Y$745,COLUMN(),FALSE)="","..",VLOOKUP($B33,DATA!$A$6:$Y$745,COLUMN(),FALSE)))</f>
        <v>4692</v>
      </c>
      <c r="W33" s="239">
        <f>IF($AC33=1,"na",IF(VLOOKUP($B33,DATA!$A$6:$Y$745,COLUMN(),FALSE)="","..",VLOOKUP($B33,DATA!$A$6:$Y$745,COLUMN(),FALSE)))</f>
        <v>26</v>
      </c>
      <c r="X33" s="240">
        <f>IF($AC33=1,"na",IF(VLOOKUP($B33,DATA!$A$6:$Y$745,COLUMN(),FALSE)="","..",VLOOKUP($B33,DATA!$A$6:$Y$745,COLUMN(),FALSE)))</f>
        <v>20</v>
      </c>
      <c r="Y33" s="243">
        <f>IF($AC33=1,"na",IF(VLOOKUP($B33,DATA!$A$6:$Y$745,COLUMN(),FALSE)="","..",VLOOKUP($B33,DATA!$A$6:$Y$745,COLUMN(),FALSE)))</f>
        <v>46</v>
      </c>
      <c r="Z33" s="244" t="str">
        <f>IF($AC33=1,"na",IF(VLOOKUP($B33,DATA!$A$6:$AK$745,COLUMN(),FALSE)="","..",VLOOKUP($B33,DATA!$A$6:$AK$745,COLUMN()+1,FALSE)))</f>
        <v>..</v>
      </c>
      <c r="AA33" s="245" t="str">
        <f>IF(AC33=1,"n/a",IF(VLOOKUP(TblHousingList!B33,DATA!A30:AL756,32,FALSE)="","",IF(VLOOKUP(TblHousingList!B33,DATA!A30:AL756,33,FALSE)=0,VLOOKUP(TblHousingList!B33,DATA!A30:AL756,32,FALSE),CONCATENATE(VLOOKUP(TblHousingList!B33,DATA!A30:AL756,32,FALSE)," ",VLOOKUP(TblHousingList!B33,DATA!A30:AL756,33,FALSE)))))</f>
        <v/>
      </c>
      <c r="AB33" s="246" t="str">
        <f>IF($AC33=1,"na",IF(VLOOKUP($B33,DATA!$A$6:$AL$745,34,FALSE)="0","No",VLOOKUP($B33,DATA!$A$6:$AL$745,38,FALSE)))</f>
        <v>-</v>
      </c>
      <c r="AF33" s="236"/>
      <c r="AG33" s="236"/>
    </row>
    <row r="34" spans="1:33" ht="16.5" customHeight="1" x14ac:dyDescent="0.3">
      <c r="A34" s="247" t="s">
        <v>36</v>
      </c>
      <c r="B34" s="200" t="str">
        <f t="shared" si="1"/>
        <v>2023355 (Scottish Borders)</v>
      </c>
      <c r="C34" s="200" t="str">
        <f t="shared" si="2"/>
        <v>2022355 (Scottish Borders)</v>
      </c>
      <c r="D34" s="238" t="s">
        <v>21</v>
      </c>
      <c r="E34" s="239" t="str">
        <f>IF($AC34=1,"na",IF(VLOOKUP($C34,DATA!$A$6:$Y$745,COLUMN()+15,FALSE)="","..",VLOOKUP($C34,DATA!$A$6:$Y$745,COLUMN()+15,FALSE)))</f>
        <v>na</v>
      </c>
      <c r="F34" s="240" t="str">
        <f>IF($AC34=1,"na",IF(VLOOKUP($C34,DATA!$A$6:$Y$745,COLUMN()+15,FALSE)="","..",VLOOKUP($C34,DATA!$A$6:$Y$745,COLUMN()+15,FALSE)))</f>
        <v>na</v>
      </c>
      <c r="G34" s="240" t="str">
        <f>IF($AC34=1,"na",IF(VLOOKUP($C34,DATA!$A$6:$Y$745,COLUMN()+15,FALSE)="","..",VLOOKUP($C34,DATA!$A$6:$Y$745,COLUMN()+15,FALSE)))</f>
        <v>na</v>
      </c>
      <c r="H34" s="239" t="str">
        <f>IF($AC34=1,"na",IF(VLOOKUP($B34,DATA!$A$6:$Y$745,COLUMN(),FALSE)="","..",VLOOKUP($B34,DATA!$A$6:$Y$745,COLUMN(),FALSE)))</f>
        <v>na</v>
      </c>
      <c r="I34" s="240" t="str">
        <f>IF($AC34=1,"na",IF(VLOOKUP($B34,DATA!$A$6:$Y$745,COLUMN(),FALSE)="","..",VLOOKUP($B34,DATA!$A$6:$Y$745,COLUMN(),FALSE)))</f>
        <v>na</v>
      </c>
      <c r="J34" s="240" t="str">
        <f>IF($AC34=1,"na",IF(VLOOKUP($B34,DATA!$A$6:$Y$745,COLUMN(),FALSE)="","..",VLOOKUP($B34,DATA!$A$6:$Y$745,COLUMN(),FALSE)))</f>
        <v>na</v>
      </c>
      <c r="K34" s="239" t="str">
        <f>IF($AC34=1,"na",IF(VLOOKUP($B34,DATA!$A$6:$Y$745,COLUMN(),FALSE)="","..",VLOOKUP($B34,DATA!$A$6:$Y$745,COLUMN(),FALSE)))</f>
        <v>na</v>
      </c>
      <c r="L34" s="240" t="str">
        <f>IF($AC34=1,"na",IF(VLOOKUP($B34,DATA!$A$6:$Y$745,COLUMN(),FALSE)="","..",VLOOKUP($B34,DATA!$A$6:$Y$745,COLUMN(),FALSE)))</f>
        <v>na</v>
      </c>
      <c r="M34" s="240" t="str">
        <f>IF($AC34=1,"na",IF(VLOOKUP($B34,DATA!$A$6:$Y$745,COLUMN(),FALSE)="","..",VLOOKUP($B34,DATA!$A$6:$Y$745,COLUMN(),FALSE)))</f>
        <v>na</v>
      </c>
      <c r="N34" s="239" t="str">
        <f>IF($AC34=1,"na",IF(VLOOKUP($B34,DATA!$A$6:$Y$745,COLUMN(),FALSE)="","..",VLOOKUP($B34,DATA!$A$6:$Y$745,COLUMN(),FALSE)))</f>
        <v>na</v>
      </c>
      <c r="O34" s="240" t="str">
        <f>IF($AC34=1,"na",IF(VLOOKUP($B34,DATA!$A$6:$Y$745,COLUMN(),FALSE)="","..",VLOOKUP($B34,DATA!$A$6:$Y$745,COLUMN(),FALSE)))</f>
        <v>na</v>
      </c>
      <c r="P34" s="240" t="str">
        <f>IF($AC34=1,"na",IF(VLOOKUP($B34,DATA!$A$6:$Y$745,COLUMN(),FALSE)="","..",VLOOKUP($B34,DATA!$A$6:$Y$745,COLUMN(),FALSE)))</f>
        <v>na</v>
      </c>
      <c r="Q34" s="239" t="str">
        <f>IF($AC34=1,"na",IF(VLOOKUP($B34,DATA!$A$6:$Y$745,COLUMN(),FALSE)="","..",VLOOKUP($B34,DATA!$A$6:$Y$745,COLUMN(),FALSE)))</f>
        <v>na</v>
      </c>
      <c r="R34" s="240" t="str">
        <f>IF($AC34=1,"na",IF(VLOOKUP($B34,DATA!$A$6:$Y$745,COLUMN(),FALSE)="","..",VLOOKUP($B34,DATA!$A$6:$Y$745,COLUMN(),FALSE)))</f>
        <v>na</v>
      </c>
      <c r="S34" s="240" t="str">
        <f>IF($AC34=1,"na",IF(VLOOKUP($B34,DATA!$A$6:$Y$745,COLUMN(),FALSE)="","..",VLOOKUP($B34,DATA!$A$6:$Y$745,COLUMN(),FALSE)))</f>
        <v>na</v>
      </c>
      <c r="T34" s="239" t="str">
        <f>IF($AC34=1,"na",IF(VLOOKUP($B34,DATA!$A$6:$Y$745,COLUMN(),FALSE)="","..",VLOOKUP($B34,DATA!$A$6:$Y$745,COLUMN(),FALSE)))</f>
        <v>na</v>
      </c>
      <c r="U34" s="241" t="str">
        <f>IF($AC34=1,"na",IF(VLOOKUP($B34,DATA!$A$6:$Y$745,COLUMN(),FALSE)="","..",VLOOKUP($B34,DATA!$A$6:$Y$745,COLUMN(),FALSE)))</f>
        <v>na</v>
      </c>
      <c r="V34" s="242" t="str">
        <f>IF($AC34=1,"na",IF(VLOOKUP($B34,DATA!$A$6:$Y$745,COLUMN(),FALSE)="","..",VLOOKUP($B34,DATA!$A$6:$Y$745,COLUMN(),FALSE)))</f>
        <v>na</v>
      </c>
      <c r="W34" s="239" t="str">
        <f>IF($AC34=1,"na",IF(VLOOKUP($B34,DATA!$A$6:$Y$745,COLUMN(),FALSE)="","..",VLOOKUP($B34,DATA!$A$6:$Y$745,COLUMN(),FALSE)))</f>
        <v>na</v>
      </c>
      <c r="X34" s="240" t="str">
        <f>IF($AC34=1,"na",IF(VLOOKUP($B34,DATA!$A$6:$Y$745,COLUMN(),FALSE)="","..",VLOOKUP($B34,DATA!$A$6:$Y$745,COLUMN(),FALSE)))</f>
        <v>na</v>
      </c>
      <c r="Y34" s="243" t="str">
        <f>IF($AC34=1,"na",IF(VLOOKUP($B34,DATA!$A$6:$Y$745,COLUMN(),FALSE)="","..",VLOOKUP($B34,DATA!$A$6:$Y$745,COLUMN(),FALSE)))</f>
        <v>na</v>
      </c>
      <c r="Z34" s="244" t="str">
        <f>IF($AC34=1,"na",IF(VLOOKUP($B34,DATA!$A$6:$AK$745,COLUMN(),FALSE)="","..",VLOOKUP($B34,DATA!$A$6:$AK$745,COLUMN()+1,FALSE)))</f>
        <v>na</v>
      </c>
      <c r="AA34" s="245" t="str">
        <f>IF(AC34=1,"n/a",IF(VLOOKUP(TblHousingList!B34,DATA!A31:AL757,32,FALSE)="","",IF(VLOOKUP(TblHousingList!B34,DATA!A31:AL757,33,FALSE)=0,VLOOKUP(TblHousingList!B34,DATA!A31:AL757,32,FALSE),CONCATENATE(VLOOKUP(TblHousingList!B34,DATA!A31:AL757,32,FALSE)," ",VLOOKUP(TblHousingList!B34,DATA!A31:AL757,33,FALSE)))))</f>
        <v>n/a</v>
      </c>
      <c r="AB34" s="246" t="str">
        <f>IF($AC34=1,"na",IF(VLOOKUP($B34,DATA!$A$6:$AL$745,34,FALSE)="0","No",VLOOKUP($B34,DATA!$A$6:$AL$745,38,FALSE)))</f>
        <v>na</v>
      </c>
      <c r="AC34" s="200">
        <f>IF(VALUE($M$1)&gt;=2003,1,"")</f>
        <v>1</v>
      </c>
      <c r="AF34" s="236"/>
      <c r="AG34" s="236"/>
    </row>
    <row r="35" spans="1:33" ht="16.5" customHeight="1" x14ac:dyDescent="0.3">
      <c r="A35" s="247" t="s">
        <v>37</v>
      </c>
      <c r="B35" s="200" t="str">
        <f t="shared" si="1"/>
        <v>2023360 (Shetland)</v>
      </c>
      <c r="C35" s="200" t="str">
        <f t="shared" si="2"/>
        <v>2022360 (Shetland)</v>
      </c>
      <c r="D35" s="238" t="s">
        <v>421</v>
      </c>
      <c r="E35" s="239">
        <f>IF($AC35=1,"na",IF(VLOOKUP($C35,DATA!$A$6:$Y$745,COLUMN()+15,FALSE)="","..",VLOOKUP($C35,DATA!$A$6:$Y$745,COLUMN()+15,FALSE)))</f>
        <v>590</v>
      </c>
      <c r="F35" s="240">
        <f>IF($AC35=1,"na",IF(VLOOKUP($C35,DATA!$A$6:$Y$745,COLUMN()+15,FALSE)="","..",VLOOKUP($C35,DATA!$A$6:$Y$745,COLUMN()+15,FALSE)))</f>
        <v>102</v>
      </c>
      <c r="G35" s="240">
        <f>IF($AC35=1,"na",IF(VLOOKUP($C35,DATA!$A$6:$Y$745,COLUMN()+15,FALSE)="","..",VLOOKUP($C35,DATA!$A$6:$Y$745,COLUMN()+15,FALSE)))</f>
        <v>692</v>
      </c>
      <c r="H35" s="239">
        <f>IF($AC35=1,"na",IF(VLOOKUP($B35,DATA!$A$6:$Y$745,COLUMN(),FALSE)="","..",VLOOKUP($B35,DATA!$A$6:$Y$745,COLUMN(),FALSE)))</f>
        <v>67</v>
      </c>
      <c r="I35" s="240">
        <f>IF($AC35=1,"na",IF(VLOOKUP($B35,DATA!$A$6:$Y$745,COLUMN(),FALSE)="","..",VLOOKUP($B35,DATA!$A$6:$Y$745,COLUMN(),FALSE)))</f>
        <v>17</v>
      </c>
      <c r="J35" s="240">
        <f>IF($AC35=1,"na",IF(VLOOKUP($B35,DATA!$A$6:$Y$745,COLUMN(),FALSE)="","..",VLOOKUP($B35,DATA!$A$6:$Y$745,COLUMN(),FALSE)))</f>
        <v>84</v>
      </c>
      <c r="K35" s="239">
        <f>IF($AC35=1,"na",IF(VLOOKUP($B35,DATA!$A$6:$Y$745,COLUMN(),FALSE)="","..",VLOOKUP($B35,DATA!$A$6:$Y$745,COLUMN(),FALSE)))</f>
        <v>36</v>
      </c>
      <c r="L35" s="240">
        <f>IF($AC35=1,"na",IF(VLOOKUP($B35,DATA!$A$6:$Y$745,COLUMN(),FALSE)="","..",VLOOKUP($B35,DATA!$A$6:$Y$745,COLUMN(),FALSE)))</f>
        <v>6</v>
      </c>
      <c r="M35" s="240">
        <f>IF($AC35=1,"na",IF(VLOOKUP($B35,DATA!$A$6:$Y$745,COLUMN(),FALSE)="","..",VLOOKUP($B35,DATA!$A$6:$Y$745,COLUMN(),FALSE)))</f>
        <v>42</v>
      </c>
      <c r="N35" s="239">
        <f>IF($AC35=1,"na",IF(VLOOKUP($B35,DATA!$A$6:$Y$745,COLUMN(),FALSE)="","..",VLOOKUP($B35,DATA!$A$6:$Y$745,COLUMN(),FALSE)))</f>
        <v>524</v>
      </c>
      <c r="O35" s="240">
        <f>IF($AC35=1,"na",IF(VLOOKUP($B35,DATA!$A$6:$Y$745,COLUMN(),FALSE)="","..",VLOOKUP($B35,DATA!$A$6:$Y$745,COLUMN(),FALSE)))</f>
        <v>70</v>
      </c>
      <c r="P35" s="240">
        <f>IF($AC35=1,"na",IF(VLOOKUP($B35,DATA!$A$6:$Y$745,COLUMN(),FALSE)="","..",VLOOKUP($B35,DATA!$A$6:$Y$745,COLUMN(),FALSE)))</f>
        <v>594</v>
      </c>
      <c r="Q35" s="239">
        <f>IF($AC35=1,"na",IF(VLOOKUP($B35,DATA!$A$6:$Y$745,COLUMN(),FALSE)="","..",VLOOKUP($B35,DATA!$A$6:$Y$745,COLUMN(),FALSE)))</f>
        <v>468</v>
      </c>
      <c r="R35" s="240">
        <f>IF($AC35=1,"na",IF(VLOOKUP($B35,DATA!$A$6:$Y$745,COLUMN(),FALSE)="","..",VLOOKUP($B35,DATA!$A$6:$Y$745,COLUMN(),FALSE)))</f>
        <v>57</v>
      </c>
      <c r="S35" s="240">
        <f>IF($AC35=1,"na",IF(VLOOKUP($B35,DATA!$A$6:$Y$745,COLUMN(),FALSE)="","..",VLOOKUP($B35,DATA!$A$6:$Y$745,COLUMN(),FALSE)))</f>
        <v>525</v>
      </c>
      <c r="T35" s="239">
        <f>IF($AC35=1,"na",IF(VLOOKUP($B35,DATA!$A$6:$Y$745,COLUMN(),FALSE)="","..",VLOOKUP($B35,DATA!$A$6:$Y$745,COLUMN(),FALSE)))</f>
        <v>577</v>
      </c>
      <c r="U35" s="241">
        <f>IF($AC35=1,"na",IF(VLOOKUP($B35,DATA!$A$6:$Y$745,COLUMN(),FALSE)="","..",VLOOKUP($B35,DATA!$A$6:$Y$745,COLUMN(),FALSE)))</f>
        <v>98</v>
      </c>
      <c r="V35" s="242">
        <f>IF($AC35=1,"na",IF(VLOOKUP($B35,DATA!$A$6:$Y$745,COLUMN(),FALSE)="","..",VLOOKUP($B35,DATA!$A$6:$Y$745,COLUMN(),FALSE)))</f>
        <v>675</v>
      </c>
      <c r="W35" s="239">
        <f>IF($AC35=1,"na",IF(VLOOKUP($B35,DATA!$A$6:$Y$745,COLUMN(),FALSE)="","..",VLOOKUP($B35,DATA!$A$6:$Y$745,COLUMN(),FALSE)))</f>
        <v>132</v>
      </c>
      <c r="X35" s="240">
        <f>IF($AC35=1,"na",IF(VLOOKUP($B35,DATA!$A$6:$Y$745,COLUMN(),FALSE)="","..",VLOOKUP($B35,DATA!$A$6:$Y$745,COLUMN(),FALSE)))</f>
        <v>7</v>
      </c>
      <c r="Y35" s="243">
        <f>IF($AC35=1,"na",IF(VLOOKUP($B35,DATA!$A$6:$Y$745,COLUMN(),FALSE)="","..",VLOOKUP($B35,DATA!$A$6:$Y$745,COLUMN(),FALSE)))</f>
        <v>139</v>
      </c>
      <c r="Z35" s="244" t="str">
        <f>IF($AC35=1,"na",IF(VLOOKUP($B35,DATA!$A$6:$AK$745,COLUMN(),FALSE)="","..",VLOOKUP($B35,DATA!$A$6:$AK$745,COLUMN()+1,FALSE)))</f>
        <v>..</v>
      </c>
      <c r="AA35" s="245" t="str">
        <f>IF(AC35=1,"n/a",IF(VLOOKUP(TblHousingList!B35,DATA!A32:AL758,32,FALSE)="","",IF(VLOOKUP(TblHousingList!B35,DATA!A32:AL758,33,FALSE)=0,VLOOKUP(TblHousingList!B35,DATA!A32:AL758,32,FALSE),CONCATENATE(VLOOKUP(TblHousingList!B35,DATA!A32:AL758,32,FALSE)," ",VLOOKUP(TblHousingList!B35,DATA!A32:AL758,33,FALSE)))))</f>
        <v/>
      </c>
      <c r="AB35" s="246" t="str">
        <f>IF($AC35=1,"na",IF(VLOOKUP($B35,DATA!$A$6:$AL$745,34,FALSE)="0","No",VLOOKUP($B35,DATA!$A$6:$AL$745,38,FALSE)))</f>
        <v>CHR operated</v>
      </c>
      <c r="AF35" s="236"/>
      <c r="AG35" s="236"/>
    </row>
    <row r="36" spans="1:33" ht="16.5" customHeight="1" x14ac:dyDescent="0.3">
      <c r="A36" s="247" t="s">
        <v>38</v>
      </c>
      <c r="B36" s="200" t="str">
        <f t="shared" si="1"/>
        <v>2023370 (South Ayrshire)</v>
      </c>
      <c r="C36" s="200" t="str">
        <f t="shared" si="2"/>
        <v>2022370 (South Ayrshire)</v>
      </c>
      <c r="D36" s="238" t="s">
        <v>22</v>
      </c>
      <c r="E36" s="239">
        <f>IF($AC36=1,"na",IF(VLOOKUP($C36,DATA!$A$6:$Y$745,COLUMN()+15,FALSE)="","..",VLOOKUP($C36,DATA!$A$6:$Y$745,COLUMN()+15,FALSE)))</f>
        <v>3668</v>
      </c>
      <c r="F36" s="240">
        <f>IF($AC36=1,"na",IF(VLOOKUP($C36,DATA!$A$6:$Y$745,COLUMN()+15,FALSE)="","..",VLOOKUP($C36,DATA!$A$6:$Y$745,COLUMN()+15,FALSE)))</f>
        <v>803</v>
      </c>
      <c r="G36" s="240">
        <f>IF($AC36=1,"na",IF(VLOOKUP($C36,DATA!$A$6:$Y$745,COLUMN()+15,FALSE)="","..",VLOOKUP($C36,DATA!$A$6:$Y$745,COLUMN()+15,FALSE)))</f>
        <v>4471</v>
      </c>
      <c r="H36" s="239">
        <f>IF($AC36=1,"na",IF(VLOOKUP($B36,DATA!$A$6:$Y$745,COLUMN(),FALSE)="","..",VLOOKUP($B36,DATA!$A$6:$Y$745,COLUMN(),FALSE)))</f>
        <v>228</v>
      </c>
      <c r="I36" s="240">
        <f>IF($AC36=1,"na",IF(VLOOKUP($B36,DATA!$A$6:$Y$745,COLUMN(),FALSE)="","..",VLOOKUP($B36,DATA!$A$6:$Y$745,COLUMN(),FALSE)))</f>
        <v>136</v>
      </c>
      <c r="J36" s="240">
        <f>IF($AC36=1,"na",IF(VLOOKUP($B36,DATA!$A$6:$Y$745,COLUMN(),FALSE)="","..",VLOOKUP($B36,DATA!$A$6:$Y$745,COLUMN(),FALSE)))</f>
        <v>364</v>
      </c>
      <c r="K36" s="239">
        <f>IF($AC36=1,"na",IF(VLOOKUP($B36,DATA!$A$6:$Y$745,COLUMN(),FALSE)="","..",VLOOKUP($B36,DATA!$A$6:$Y$745,COLUMN(),FALSE)))</f>
        <v>6</v>
      </c>
      <c r="L36" s="240">
        <f>IF($AC36=1,"na",IF(VLOOKUP($B36,DATA!$A$6:$Y$745,COLUMN(),FALSE)="","..",VLOOKUP($B36,DATA!$A$6:$Y$745,COLUMN(),FALSE)))</f>
        <v>8</v>
      </c>
      <c r="M36" s="240">
        <f>IF($AC36=1,"na",IF(VLOOKUP($B36,DATA!$A$6:$Y$745,COLUMN(),FALSE)="","..",VLOOKUP($B36,DATA!$A$6:$Y$745,COLUMN(),FALSE)))</f>
        <v>14</v>
      </c>
      <c r="N36" s="239">
        <f>IF($AC36=1,"na",IF(VLOOKUP($B36,DATA!$A$6:$Y$745,COLUMN(),FALSE)="","..",VLOOKUP($B36,DATA!$A$6:$Y$745,COLUMN(),FALSE)))</f>
        <v>2425</v>
      </c>
      <c r="O36" s="240">
        <f>IF($AC36=1,"na",IF(VLOOKUP($B36,DATA!$A$6:$Y$745,COLUMN(),FALSE)="","..",VLOOKUP($B36,DATA!$A$6:$Y$745,COLUMN(),FALSE)))</f>
        <v>383</v>
      </c>
      <c r="P36" s="240">
        <f>IF($AC36=1,"na",IF(VLOOKUP($B36,DATA!$A$6:$Y$745,COLUMN(),FALSE)="","..",VLOOKUP($B36,DATA!$A$6:$Y$745,COLUMN(),FALSE)))</f>
        <v>2808</v>
      </c>
      <c r="Q36" s="239">
        <f>IF($AC36=1,"na",IF(VLOOKUP($B36,DATA!$A$6:$Y$745,COLUMN(),FALSE)="","..",VLOOKUP($B36,DATA!$A$6:$Y$745,COLUMN(),FALSE)))</f>
        <v>2388</v>
      </c>
      <c r="R36" s="240">
        <f>IF($AC36=1,"na",IF(VLOOKUP($B36,DATA!$A$6:$Y$745,COLUMN(),FALSE)="","..",VLOOKUP($B36,DATA!$A$6:$Y$745,COLUMN(),FALSE)))</f>
        <v>193</v>
      </c>
      <c r="S36" s="240">
        <f>IF($AC36=1,"na",IF(VLOOKUP($B36,DATA!$A$6:$Y$745,COLUMN(),FALSE)="","..",VLOOKUP($B36,DATA!$A$6:$Y$745,COLUMN(),FALSE)))</f>
        <v>2581</v>
      </c>
      <c r="T36" s="239">
        <f>IF($AC36=1,"na",IF(VLOOKUP($B36,DATA!$A$6:$Y$745,COLUMN(),FALSE)="","..",VLOOKUP($B36,DATA!$A$6:$Y$745,COLUMN(),FALSE)))</f>
        <v>3471</v>
      </c>
      <c r="U36" s="241">
        <f>IF($AC36=1,"na",IF(VLOOKUP($B36,DATA!$A$6:$Y$745,COLUMN(),FALSE)="","..",VLOOKUP($B36,DATA!$A$6:$Y$745,COLUMN(),FALSE)))</f>
        <v>849</v>
      </c>
      <c r="V36" s="242">
        <f>IF($AC36=1,"na",IF(VLOOKUP($B36,DATA!$A$6:$Y$745,COLUMN(),FALSE)="","..",VLOOKUP($B36,DATA!$A$6:$Y$745,COLUMN(),FALSE)))</f>
        <v>4320</v>
      </c>
      <c r="W36" s="239">
        <f>IF($AC36=1,"na",IF(VLOOKUP($B36,DATA!$A$6:$Y$745,COLUMN(),FALSE)="","..",VLOOKUP($B36,DATA!$A$6:$Y$745,COLUMN(),FALSE)))</f>
        <v>68</v>
      </c>
      <c r="X36" s="240">
        <f>IF($AC36=1,"na",IF(VLOOKUP($B36,DATA!$A$6:$Y$745,COLUMN(),FALSE)="","..",VLOOKUP($B36,DATA!$A$6:$Y$745,COLUMN(),FALSE)))</f>
        <v>47</v>
      </c>
      <c r="Y36" s="243">
        <f>IF($AC36=1,"na",IF(VLOOKUP($B36,DATA!$A$6:$Y$745,COLUMN(),FALSE)="","..",VLOOKUP($B36,DATA!$A$6:$Y$745,COLUMN(),FALSE)))</f>
        <v>115</v>
      </c>
      <c r="Z36" s="244" t="str">
        <f>IF($AC36=1,"na",IF(VLOOKUP($B36,DATA!$A$6:$AK$745,COLUMN(),FALSE)="","..",VLOOKUP($B36,DATA!$A$6:$AK$745,COLUMN()+1,FALSE)))</f>
        <v>..</v>
      </c>
      <c r="AA36" s="245" t="str">
        <f>IF(AC36=1,"n/a",IF(VLOOKUP(TblHousingList!B36,DATA!A33:AL759,32,FALSE)="","",IF(VLOOKUP(TblHousingList!B36,DATA!A33:AL759,33,FALSE)=0,VLOOKUP(TblHousingList!B36,DATA!A33:AL759,32,FALSE),CONCATENATE(VLOOKUP(TblHousingList!B36,DATA!A33:AL759,32,FALSE)," ",VLOOKUP(TblHousingList!B36,DATA!A33:AL759,33,FALSE)))))</f>
        <v/>
      </c>
      <c r="AB36" s="246" t="str">
        <f>IF($AC36=1,"na",IF(VLOOKUP($B36,DATA!$A$6:$AL$745,34,FALSE)="0","No",VLOOKUP($B36,DATA!$A$6:$AL$745,38,FALSE)))</f>
        <v>-</v>
      </c>
      <c r="AF36" s="236"/>
      <c r="AG36" s="236"/>
    </row>
    <row r="37" spans="1:33" ht="16.5" customHeight="1" x14ac:dyDescent="0.3">
      <c r="A37" s="247" t="s">
        <v>39</v>
      </c>
      <c r="B37" s="200" t="str">
        <f t="shared" si="1"/>
        <v>2023380 (South Lanarkshire)</v>
      </c>
      <c r="C37" s="200" t="str">
        <f t="shared" si="2"/>
        <v>2022380 (South Lanarkshire)</v>
      </c>
      <c r="D37" s="238" t="s">
        <v>23</v>
      </c>
      <c r="E37" s="239">
        <f>IF($AC37=1,"na",IF(VLOOKUP($C37,DATA!$A$6:$Y$745,COLUMN()+15,FALSE)="","..",VLOOKUP($C37,DATA!$A$6:$Y$745,COLUMN()+15,FALSE)))</f>
        <v>13751</v>
      </c>
      <c r="F37" s="240">
        <f>IF($AC37=1,"na",IF(VLOOKUP($C37,DATA!$A$6:$Y$745,COLUMN()+15,FALSE)="","..",VLOOKUP($C37,DATA!$A$6:$Y$745,COLUMN()+15,FALSE)))</f>
        <v>3625</v>
      </c>
      <c r="G37" s="240">
        <f>IF($AC37=1,"na",IF(VLOOKUP($C37,DATA!$A$6:$Y$745,COLUMN()+15,FALSE)="","..",VLOOKUP($C37,DATA!$A$6:$Y$745,COLUMN()+15,FALSE)))</f>
        <v>17376</v>
      </c>
      <c r="H37" s="239">
        <f>IF($AC37=1,"na",IF(VLOOKUP($B37,DATA!$A$6:$Y$745,COLUMN(),FALSE)="","..",VLOOKUP($B37,DATA!$A$6:$Y$745,COLUMN(),FALSE)))</f>
        <v>1528</v>
      </c>
      <c r="I37" s="240">
        <f>IF($AC37=1,"na",IF(VLOOKUP($B37,DATA!$A$6:$Y$745,COLUMN(),FALSE)="","..",VLOOKUP($B37,DATA!$A$6:$Y$745,COLUMN(),FALSE)))</f>
        <v>326</v>
      </c>
      <c r="J37" s="240">
        <f>IF($AC37=1,"na",IF(VLOOKUP($B37,DATA!$A$6:$Y$745,COLUMN(),FALSE)="","..",VLOOKUP($B37,DATA!$A$6:$Y$745,COLUMN(),FALSE)))</f>
        <v>1854</v>
      </c>
      <c r="K37" s="239">
        <f>IF($AC37=1,"na",IF(VLOOKUP($B37,DATA!$A$6:$Y$745,COLUMN(),FALSE)="","..",VLOOKUP($B37,DATA!$A$6:$Y$745,COLUMN(),FALSE)))</f>
        <v>168</v>
      </c>
      <c r="L37" s="240">
        <f>IF($AC37=1,"na",IF(VLOOKUP($B37,DATA!$A$6:$Y$745,COLUMN(),FALSE)="","..",VLOOKUP($B37,DATA!$A$6:$Y$745,COLUMN(),FALSE)))</f>
        <v>92</v>
      </c>
      <c r="M37" s="240">
        <f>IF($AC37=1,"na",IF(VLOOKUP($B37,DATA!$A$6:$Y$745,COLUMN(),FALSE)="","..",VLOOKUP($B37,DATA!$A$6:$Y$745,COLUMN(),FALSE)))</f>
        <v>260</v>
      </c>
      <c r="N37" s="239">
        <f>IF($AC37=1,"na",IF(VLOOKUP($B37,DATA!$A$6:$Y$745,COLUMN(),FALSE)="","..",VLOOKUP($B37,DATA!$A$6:$Y$745,COLUMN(),FALSE)))</f>
        <v>3988</v>
      </c>
      <c r="O37" s="240">
        <f>IF($AC37=1,"na",IF(VLOOKUP($B37,DATA!$A$6:$Y$745,COLUMN(),FALSE)="","..",VLOOKUP($B37,DATA!$A$6:$Y$745,COLUMN(),FALSE)))</f>
        <v>803</v>
      </c>
      <c r="P37" s="240">
        <f>IF($AC37=1,"na",IF(VLOOKUP($B37,DATA!$A$6:$Y$745,COLUMN(),FALSE)="","..",VLOOKUP($B37,DATA!$A$6:$Y$745,COLUMN(),FALSE)))</f>
        <v>4791</v>
      </c>
      <c r="Q37" s="239">
        <f>IF($AC37=1,"na",IF(VLOOKUP($B37,DATA!$A$6:$Y$745,COLUMN(),FALSE)="","..",VLOOKUP($B37,DATA!$A$6:$Y$745,COLUMN(),FALSE)))</f>
        <v>4029</v>
      </c>
      <c r="R37" s="240">
        <f>IF($AC37=1,"na",IF(VLOOKUP($B37,DATA!$A$6:$Y$745,COLUMN(),FALSE)="","..",VLOOKUP($B37,DATA!$A$6:$Y$745,COLUMN(),FALSE)))</f>
        <v>744</v>
      </c>
      <c r="S37" s="240">
        <f>IF($AC37=1,"na",IF(VLOOKUP($B37,DATA!$A$6:$Y$745,COLUMN(),FALSE)="","..",VLOOKUP($B37,DATA!$A$6:$Y$745,COLUMN(),FALSE)))</f>
        <v>4773</v>
      </c>
      <c r="T37" s="239">
        <f>IF($AC37=1,"na",IF(VLOOKUP($B37,DATA!$A$6:$Y$745,COLUMN(),FALSE)="","..",VLOOKUP($B37,DATA!$A$6:$Y$745,COLUMN(),FALSE)))</f>
        <v>12014</v>
      </c>
      <c r="U37" s="241">
        <f>IF($AC37=1,"na",IF(VLOOKUP($B37,DATA!$A$6:$Y$745,COLUMN(),FALSE)="","..",VLOOKUP($B37,DATA!$A$6:$Y$745,COLUMN(),FALSE)))</f>
        <v>3266</v>
      </c>
      <c r="V37" s="242">
        <f>IF($AC37=1,"na",IF(VLOOKUP($B37,DATA!$A$6:$Y$745,COLUMN(),FALSE)="","..",VLOOKUP($B37,DATA!$A$6:$Y$745,COLUMN(),FALSE)))</f>
        <v>15280</v>
      </c>
      <c r="W37" s="239">
        <f>IF($AC37=1,"na",IF(VLOOKUP($B37,DATA!$A$6:$Y$745,COLUMN(),FALSE)="","..",VLOOKUP($B37,DATA!$A$6:$Y$745,COLUMN(),FALSE)))</f>
        <v>17</v>
      </c>
      <c r="X37" s="240">
        <f>IF($AC37=1,"na",IF(VLOOKUP($B37,DATA!$A$6:$Y$745,COLUMN(),FALSE)="","..",VLOOKUP($B37,DATA!$A$6:$Y$745,COLUMN(),FALSE)))</f>
        <v>80</v>
      </c>
      <c r="Y37" s="243">
        <f>IF($AC37=1,"na",IF(VLOOKUP($B37,DATA!$A$6:$Y$745,COLUMN(),FALSE)="","..",VLOOKUP($B37,DATA!$A$6:$Y$745,COLUMN(),FALSE)))</f>
        <v>97</v>
      </c>
      <c r="Z37" s="244" t="str">
        <f>IF($AC37=1,"na",IF(VLOOKUP($B37,DATA!$A$6:$AK$745,COLUMN(),FALSE)="","..",VLOOKUP($B37,DATA!$A$6:$AK$745,COLUMN()+1,FALSE)))</f>
        <v>..</v>
      </c>
      <c r="AA37" s="245" t="str">
        <f>IF(AC37=1,"n/a",IF(VLOOKUP(TblHousingList!B37,DATA!A34:AL760,32,FALSE)="","",IF(VLOOKUP(TblHousingList!B37,DATA!A34:AL760,33,FALSE)=0,VLOOKUP(TblHousingList!B37,DATA!A34:AL760,32,FALSE),CONCATENATE(VLOOKUP(TblHousingList!B37,DATA!A34:AL760,32,FALSE)," ",VLOOKUP(TblHousingList!B37,DATA!A34:AL760,33,FALSE)))))</f>
        <v/>
      </c>
      <c r="AB37" s="246" t="str">
        <f>IF($AC37=1,"na",IF(VLOOKUP($B37,DATA!$A$6:$AL$745,34,FALSE)="0","No",VLOOKUP($B37,DATA!$A$6:$AL$745,38,FALSE)))</f>
        <v>CHR operated</v>
      </c>
      <c r="AF37" s="236"/>
      <c r="AG37" s="236"/>
    </row>
    <row r="38" spans="1:33" ht="16.5" customHeight="1" x14ac:dyDescent="0.3">
      <c r="A38" s="247" t="s">
        <v>40</v>
      </c>
      <c r="B38" s="200" t="str">
        <f t="shared" si="1"/>
        <v>2023390 (Stirling)</v>
      </c>
      <c r="C38" s="200" t="str">
        <f t="shared" si="2"/>
        <v>2022390 (Stirling)</v>
      </c>
      <c r="D38" s="238" t="s">
        <v>24</v>
      </c>
      <c r="E38" s="239">
        <f>IF($AC38=1,"na",IF(VLOOKUP($C38,DATA!$A$6:$Y$745,COLUMN()+15,FALSE)="","..",VLOOKUP($C38,DATA!$A$6:$Y$745,COLUMN()+15,FALSE)))</f>
        <v>1619</v>
      </c>
      <c r="F38" s="240">
        <f>IF($AC38=1,"na",IF(VLOOKUP($C38,DATA!$A$6:$Y$745,COLUMN()+15,FALSE)="","..",VLOOKUP($C38,DATA!$A$6:$Y$745,COLUMN()+15,FALSE)))</f>
        <v>810</v>
      </c>
      <c r="G38" s="240">
        <f>IF($AC38=1,"na",IF(VLOOKUP($C38,DATA!$A$6:$Y$745,COLUMN()+15,FALSE)="","..",VLOOKUP($C38,DATA!$A$6:$Y$745,COLUMN()+15,FALSE)))</f>
        <v>2429</v>
      </c>
      <c r="H38" s="239">
        <f>IF($AC38=1,"na",IF(VLOOKUP($B38,DATA!$A$6:$Y$745,COLUMN(),FALSE)="","..",VLOOKUP($B38,DATA!$A$6:$Y$745,COLUMN(),FALSE)))</f>
        <v>100</v>
      </c>
      <c r="I38" s="240">
        <f>IF($AC38=1,"na",IF(VLOOKUP($B38,DATA!$A$6:$Y$745,COLUMN(),FALSE)="","..",VLOOKUP($B38,DATA!$A$6:$Y$745,COLUMN(),FALSE)))</f>
        <v>61</v>
      </c>
      <c r="J38" s="240">
        <f>IF($AC38=1,"na",IF(VLOOKUP($B38,DATA!$A$6:$Y$745,COLUMN(),FALSE)="","..",VLOOKUP($B38,DATA!$A$6:$Y$745,COLUMN(),FALSE)))</f>
        <v>161</v>
      </c>
      <c r="K38" s="239">
        <f>IF($AC38=1,"na",IF(VLOOKUP($B38,DATA!$A$6:$Y$745,COLUMN(),FALSE)="","..",VLOOKUP($B38,DATA!$A$6:$Y$745,COLUMN(),FALSE)))</f>
        <v>0</v>
      </c>
      <c r="L38" s="240">
        <f>IF($AC38=1,"na",IF(VLOOKUP($B38,DATA!$A$6:$Y$745,COLUMN(),FALSE)="","..",VLOOKUP($B38,DATA!$A$6:$Y$745,COLUMN(),FALSE)))</f>
        <v>0</v>
      </c>
      <c r="M38" s="240">
        <f>IF($AC38=1,"na",IF(VLOOKUP($B38,DATA!$A$6:$Y$745,COLUMN(),FALSE)="","..",VLOOKUP($B38,DATA!$A$6:$Y$745,COLUMN(),FALSE)))</f>
        <v>0</v>
      </c>
      <c r="N38" s="239">
        <f>IF($AC38=1,"na",IF(VLOOKUP($B38,DATA!$A$6:$Y$745,COLUMN(),FALSE)="","..",VLOOKUP($B38,DATA!$A$6:$Y$745,COLUMN(),FALSE)))</f>
        <v>889</v>
      </c>
      <c r="O38" s="240">
        <f>IF($AC38=1,"na",IF(VLOOKUP($B38,DATA!$A$6:$Y$745,COLUMN(),FALSE)="","..",VLOOKUP($B38,DATA!$A$6:$Y$745,COLUMN(),FALSE)))</f>
        <v>124</v>
      </c>
      <c r="P38" s="240">
        <f>IF($AC38=1,"na",IF(VLOOKUP($B38,DATA!$A$6:$Y$745,COLUMN(),FALSE)="","..",VLOOKUP($B38,DATA!$A$6:$Y$745,COLUMN(),FALSE)))</f>
        <v>1013</v>
      </c>
      <c r="Q38" s="239">
        <f>IF($AC38=1,"na",IF(VLOOKUP($B38,DATA!$A$6:$Y$745,COLUMN(),FALSE)="","..",VLOOKUP($B38,DATA!$A$6:$Y$745,COLUMN(),FALSE)))</f>
        <v>246</v>
      </c>
      <c r="R38" s="240">
        <f>IF($AC38=1,"na",IF(VLOOKUP($B38,DATA!$A$6:$Y$745,COLUMN(),FALSE)="","..",VLOOKUP($B38,DATA!$A$6:$Y$745,COLUMN(),FALSE)))</f>
        <v>68</v>
      </c>
      <c r="S38" s="240">
        <f>IF($AC38=1,"na",IF(VLOOKUP($B38,DATA!$A$6:$Y$745,COLUMN(),FALSE)="","..",VLOOKUP($B38,DATA!$A$6:$Y$745,COLUMN(),FALSE)))</f>
        <v>314</v>
      </c>
      <c r="T38" s="239">
        <f>IF($AC38=1,"na",IF(VLOOKUP($B38,DATA!$A$6:$Y$745,COLUMN(),FALSE)="","..",VLOOKUP($B38,DATA!$A$6:$Y$745,COLUMN(),FALSE)))</f>
        <v>2162</v>
      </c>
      <c r="U38" s="241">
        <f>IF($AC38=1,"na",IF(VLOOKUP($B38,DATA!$A$6:$Y$745,COLUMN(),FALSE)="","..",VLOOKUP($B38,DATA!$A$6:$Y$745,COLUMN(),FALSE)))</f>
        <v>805</v>
      </c>
      <c r="V38" s="242">
        <f>IF($AC38=1,"na",IF(VLOOKUP($B38,DATA!$A$6:$Y$745,COLUMN(),FALSE)="","..",VLOOKUP($B38,DATA!$A$6:$Y$745,COLUMN(),FALSE)))</f>
        <v>2967</v>
      </c>
      <c r="W38" s="239">
        <f>IF($AC38=1,"na",IF(VLOOKUP($B38,DATA!$A$6:$Y$745,COLUMN(),FALSE)="","..",VLOOKUP($B38,DATA!$A$6:$Y$745,COLUMN(),FALSE)))</f>
        <v>525</v>
      </c>
      <c r="X38" s="240">
        <f>IF($AC38=1,"na",IF(VLOOKUP($B38,DATA!$A$6:$Y$745,COLUMN(),FALSE)="","..",VLOOKUP($B38,DATA!$A$6:$Y$745,COLUMN(),FALSE)))</f>
        <v>110</v>
      </c>
      <c r="Y38" s="243">
        <f>IF($AC38=1,"na",IF(VLOOKUP($B38,DATA!$A$6:$Y$745,COLUMN(),FALSE)="","..",VLOOKUP($B38,DATA!$A$6:$Y$745,COLUMN(),FALSE)))</f>
        <v>635</v>
      </c>
      <c r="Z38" s="244" t="str">
        <f>IF($AC38=1,"na",IF(VLOOKUP($B38,DATA!$A$6:$AK$745,COLUMN(),FALSE)="","..",VLOOKUP($B38,DATA!$A$6:$AK$745,COLUMN()+1,FALSE)))</f>
        <v>..</v>
      </c>
      <c r="AA38" s="245" t="str">
        <f>IF(AC38=1,"n/a",IF(VLOOKUP(TblHousingList!B38,DATA!A35:AL761,32,FALSE)="","",IF(VLOOKUP(TblHousingList!B38,DATA!A35:AL761,33,FALSE)=0,VLOOKUP(TblHousingList!B38,DATA!A35:AL761,32,FALSE),CONCATENATE(VLOOKUP(TblHousingList!B38,DATA!A35:AL761,32,FALSE)," ",VLOOKUP(TblHousingList!B38,DATA!A35:AL761,33,FALSE)))))</f>
        <v/>
      </c>
      <c r="AB38" s="246" t="str">
        <f>IF($AC38=1,"na",IF(VLOOKUP($B38,DATA!$A$6:$AL$745,34,FALSE)="0","No",VLOOKUP($B38,DATA!$A$6:$AL$745,38,FALSE)))</f>
        <v>-</v>
      </c>
      <c r="AF38" s="236"/>
      <c r="AG38" s="236"/>
    </row>
    <row r="39" spans="1:33" ht="16.5" customHeight="1" x14ac:dyDescent="0.3">
      <c r="A39" s="247" t="s">
        <v>41</v>
      </c>
      <c r="B39" s="200" t="str">
        <f t="shared" si="1"/>
        <v>2023395 (West Dunbartonshire)</v>
      </c>
      <c r="C39" s="200" t="str">
        <f t="shared" si="2"/>
        <v>2022395 (West Dunbartonshire)</v>
      </c>
      <c r="D39" s="238" t="s">
        <v>25</v>
      </c>
      <c r="E39" s="239">
        <f>IF($AC39=1,"na",IF(VLOOKUP($C39,DATA!$A$6:$Y$745,COLUMN()+15,FALSE)="","..",VLOOKUP($C39,DATA!$A$6:$Y$745,COLUMN()+15,FALSE)))</f>
        <v>3097</v>
      </c>
      <c r="F39" s="240">
        <f>IF($AC39=1,"na",IF(VLOOKUP($C39,DATA!$A$6:$Y$745,COLUMN()+15,FALSE)="","..",VLOOKUP($C39,DATA!$A$6:$Y$745,COLUMN()+15,FALSE)))</f>
        <v>1354</v>
      </c>
      <c r="G39" s="240">
        <f>IF($AC39=1,"na",IF(VLOOKUP($C39,DATA!$A$6:$Y$745,COLUMN()+15,FALSE)="","..",VLOOKUP($C39,DATA!$A$6:$Y$745,COLUMN()+15,FALSE)))</f>
        <v>4737</v>
      </c>
      <c r="H39" s="239">
        <f>IF($AC39=1,"na",IF(VLOOKUP($B39,DATA!$A$6:$Y$745,COLUMN(),FALSE)="","..",VLOOKUP($B39,DATA!$A$6:$Y$745,COLUMN(),FALSE)))</f>
        <v>177</v>
      </c>
      <c r="I39" s="240">
        <f>IF($AC39=1,"na",IF(VLOOKUP($B39,DATA!$A$6:$Y$745,COLUMN(),FALSE)="","..",VLOOKUP($B39,DATA!$A$6:$Y$745,COLUMN(),FALSE)))</f>
        <v>155</v>
      </c>
      <c r="J39" s="240">
        <f>IF($AC39=1,"na",IF(VLOOKUP($B39,DATA!$A$6:$Y$745,COLUMN(),FALSE)="","..",VLOOKUP($B39,DATA!$A$6:$Y$745,COLUMN(),FALSE)))</f>
        <v>332</v>
      </c>
      <c r="K39" s="239">
        <f>IF($AC39=1,"na",IF(VLOOKUP($B39,DATA!$A$6:$Y$745,COLUMN(),FALSE)="","..",VLOOKUP($B39,DATA!$A$6:$Y$745,COLUMN(),FALSE)))</f>
        <v>11</v>
      </c>
      <c r="L39" s="240">
        <f>IF($AC39=1,"na",IF(VLOOKUP($B39,DATA!$A$6:$Y$745,COLUMN(),FALSE)="","..",VLOOKUP($B39,DATA!$A$6:$Y$745,COLUMN(),FALSE)))</f>
        <v>3</v>
      </c>
      <c r="M39" s="240">
        <f>IF($AC39=1,"na",IF(VLOOKUP($B39,DATA!$A$6:$Y$745,COLUMN(),FALSE)="","..",VLOOKUP($B39,DATA!$A$6:$Y$745,COLUMN(),FALSE)))</f>
        <v>14</v>
      </c>
      <c r="N39" s="239">
        <f>IF($AC39=1,"na",IF(VLOOKUP($B39,DATA!$A$6:$Y$745,COLUMN(),FALSE)="","..",VLOOKUP($B39,DATA!$A$6:$Y$745,COLUMN(),FALSE)))</f>
        <v>1181</v>
      </c>
      <c r="O39" s="240">
        <f>IF($AC39=1,"na",IF(VLOOKUP($B39,DATA!$A$6:$Y$745,COLUMN(),FALSE)="","..",VLOOKUP($B39,DATA!$A$6:$Y$745,COLUMN(),FALSE)))</f>
        <v>329</v>
      </c>
      <c r="P39" s="240">
        <f>IF($AC39=1,"na",IF(VLOOKUP($B39,DATA!$A$6:$Y$745,COLUMN(),FALSE)="","..",VLOOKUP($B39,DATA!$A$6:$Y$745,COLUMN(),FALSE)))</f>
        <v>1510</v>
      </c>
      <c r="Q39" s="239">
        <f>IF($AC39=1,"na",IF(VLOOKUP($B39,DATA!$A$6:$Y$745,COLUMN(),FALSE)="","..",VLOOKUP($B39,DATA!$A$6:$Y$745,COLUMN(),FALSE)))</f>
        <v>533</v>
      </c>
      <c r="R39" s="240">
        <f>IF($AC39=1,"na",IF(VLOOKUP($B39,DATA!$A$6:$Y$745,COLUMN(),FALSE)="","..",VLOOKUP($B39,DATA!$A$6:$Y$745,COLUMN(),FALSE)))</f>
        <v>70</v>
      </c>
      <c r="S39" s="240">
        <f>IF($AC39=1,"na",IF(VLOOKUP($B39,DATA!$A$6:$Y$745,COLUMN(),FALSE)="","..",VLOOKUP($B39,DATA!$A$6:$Y$745,COLUMN(),FALSE)))</f>
        <v>603</v>
      </c>
      <c r="T39" s="239">
        <f>IF($AC39=1,"na",IF(VLOOKUP($B39,DATA!$A$6:$Y$745,COLUMN(),FALSE)="","..",VLOOKUP($B39,DATA!$A$6:$Y$745,COLUMN(),FALSE)))</f>
        <v>3759</v>
      </c>
      <c r="U39" s="241">
        <f>IF($AC39=1,"na",IF(VLOOKUP($B39,DATA!$A$6:$Y$745,COLUMN(),FALSE)="","..",VLOOKUP($B39,DATA!$A$6:$Y$745,COLUMN(),FALSE)))</f>
        <v>1539</v>
      </c>
      <c r="V39" s="242">
        <f>IF($AC39=1,"na",IF(VLOOKUP($B39,DATA!$A$6:$Y$745,COLUMN(),FALSE)="","..",VLOOKUP($B39,DATA!$A$6:$Y$745,COLUMN(),FALSE)))</f>
        <v>5298</v>
      </c>
      <c r="W39" s="239">
        <f>IF($AC39=1,"na",IF(VLOOKUP($B39,DATA!$A$6:$Y$745,COLUMN(),FALSE)="","..",VLOOKUP($B39,DATA!$A$6:$Y$745,COLUMN(),FALSE)))</f>
        <v>42</v>
      </c>
      <c r="X39" s="240">
        <f>IF($AC39=1,"na",IF(VLOOKUP($B39,DATA!$A$6:$Y$745,COLUMN(),FALSE)="","..",VLOOKUP($B39,DATA!$A$6:$Y$745,COLUMN(),FALSE)))</f>
        <v>97</v>
      </c>
      <c r="Y39" s="243">
        <f>IF($AC39=1,"na",IF(VLOOKUP($B39,DATA!$A$6:$Y$745,COLUMN(),FALSE)="","..",VLOOKUP($B39,DATA!$A$6:$Y$745,COLUMN(),FALSE)))</f>
        <v>139</v>
      </c>
      <c r="Z39" s="244" t="str">
        <f>IF($AC39=1,"na",IF(VLOOKUP($B39,DATA!$A$6:$AK$745,COLUMN(),FALSE)="","..",VLOOKUP($B39,DATA!$A$6:$AK$745,COLUMN()+1,FALSE)))</f>
        <v>..</v>
      </c>
      <c r="AA39" s="245" t="str">
        <f>IF(AC39=1,"n/a",IF(VLOOKUP(TblHousingList!B39,DATA!A36:AL762,32,FALSE)="","",IF(VLOOKUP(TblHousingList!B39,DATA!A36:AL762,33,FALSE)=0,VLOOKUP(TblHousingList!B39,DATA!A36:AL762,32,FALSE),CONCATENATE(VLOOKUP(TblHousingList!B39,DATA!A36:AL762,32,FALSE)," ",VLOOKUP(TblHousingList!B39,DATA!A36:AL762,33,FALSE)))))</f>
        <v/>
      </c>
      <c r="AB39" s="246" t="str">
        <f>IF($AC39=1,"na",IF(VLOOKUP($B39,DATA!$A$6:$AL$745,34,FALSE)="0","No",VLOOKUP($B39,DATA!$A$6:$AL$745,38,FALSE)))</f>
        <v>-</v>
      </c>
      <c r="AF39" s="236"/>
      <c r="AG39" s="236"/>
    </row>
    <row r="40" spans="1:33" ht="16.5" customHeight="1" x14ac:dyDescent="0.3">
      <c r="A40" s="248" t="s">
        <v>42</v>
      </c>
      <c r="B40" s="249" t="str">
        <f t="shared" si="1"/>
        <v>2023400 (West Lothian)</v>
      </c>
      <c r="C40" s="250" t="str">
        <f t="shared" si="2"/>
        <v>2022400 (West Lothian)</v>
      </c>
      <c r="D40" s="251" t="s">
        <v>26</v>
      </c>
      <c r="E40" s="252">
        <f>IF($AC40=1,"na",IF(VLOOKUP($C40,DATA!$A$6:$Y$745,COLUMN()+15,FALSE)="","..",VLOOKUP($C40,DATA!$A$6:$Y$745,COLUMN()+15,FALSE)))</f>
        <v>7800</v>
      </c>
      <c r="F40" s="253">
        <f>IF($AC40=1,"na",IF(VLOOKUP($C40,DATA!$A$6:$Y$745,COLUMN()+15,FALSE)="","..",VLOOKUP($C40,DATA!$A$6:$Y$745,COLUMN()+15,FALSE)))</f>
        <v>1712</v>
      </c>
      <c r="G40" s="254">
        <f>IF($AC40=1,"na",IF(VLOOKUP($C40,DATA!$A$6:$Y$745,COLUMN()+15,FALSE)="","..",VLOOKUP($C40,DATA!$A$6:$Y$745,COLUMN()+15,FALSE)))</f>
        <v>9512</v>
      </c>
      <c r="H40" s="252">
        <f>IF($AC40=1,"na",IF(VLOOKUP($B40,DATA!$A$6:$Y$745,COLUMN(),FALSE)="","..",VLOOKUP($B40,DATA!$A$6:$Y$745,COLUMN(),FALSE)))</f>
        <v>581</v>
      </c>
      <c r="I40" s="253">
        <f>IF($AC40=1,"na",IF(VLOOKUP($B40,DATA!$A$6:$Y$745,COLUMN(),FALSE)="","..",VLOOKUP($B40,DATA!$A$6:$Y$745,COLUMN(),FALSE)))</f>
        <v>168</v>
      </c>
      <c r="J40" s="254">
        <f>IF($AC40=1,"na",IF(VLOOKUP($B40,DATA!$A$6:$Y$745,COLUMN(),FALSE)="","..",VLOOKUP($B40,DATA!$A$6:$Y$745,COLUMN(),FALSE)))</f>
        <v>749</v>
      </c>
      <c r="K40" s="252">
        <f>IF($AC40=1,"na",IF(VLOOKUP($B40,DATA!$A$6:$Y$745,COLUMN(),FALSE)="","..",VLOOKUP($B40,DATA!$A$6:$Y$745,COLUMN(),FALSE)))</f>
        <v>121</v>
      </c>
      <c r="L40" s="253">
        <f>IF($AC40=1,"na",IF(VLOOKUP($B40,DATA!$A$6:$Y$745,COLUMN(),FALSE)="","..",VLOOKUP($B40,DATA!$A$6:$Y$745,COLUMN(),FALSE)))</f>
        <v>6</v>
      </c>
      <c r="M40" s="254">
        <f>IF($AC40=1,"na",IF(VLOOKUP($B40,DATA!$A$6:$Y$745,COLUMN(),FALSE)="","..",VLOOKUP($B40,DATA!$A$6:$Y$745,COLUMN(),FALSE)))</f>
        <v>127</v>
      </c>
      <c r="N40" s="252">
        <f>IF($AC40=1,"na",IF(VLOOKUP($B40,DATA!$A$6:$Y$745,COLUMN(),FALSE)="","..",VLOOKUP($B40,DATA!$A$6:$Y$745,COLUMN(),FALSE)))</f>
        <v>3705</v>
      </c>
      <c r="O40" s="253">
        <f>IF($AC40=1,"na",IF(VLOOKUP($B40,DATA!$A$6:$Y$745,COLUMN(),FALSE)="","..",VLOOKUP($B40,DATA!$A$6:$Y$745,COLUMN(),FALSE)))</f>
        <v>520</v>
      </c>
      <c r="P40" s="254">
        <f>IF($AC40=1,"na",IF(VLOOKUP($B40,DATA!$A$6:$Y$745,COLUMN(),FALSE)="","..",VLOOKUP($B40,DATA!$A$6:$Y$745,COLUMN(),FALSE)))</f>
        <v>4225</v>
      </c>
      <c r="Q40" s="252">
        <f>IF($AC40=1,"na",IF(VLOOKUP($B40,DATA!$A$6:$Y$745,COLUMN(),FALSE)="","..",VLOOKUP($B40,DATA!$A$6:$Y$745,COLUMN(),FALSE)))</f>
        <v>1924</v>
      </c>
      <c r="R40" s="253">
        <f>IF($AC40=1,"na",IF(VLOOKUP($B40,DATA!$A$6:$Y$745,COLUMN(),FALSE)="","..",VLOOKUP($B40,DATA!$A$6:$Y$745,COLUMN(),FALSE)))</f>
        <v>461</v>
      </c>
      <c r="S40" s="253">
        <f>IF($AC40=1,"na",IF(VLOOKUP($B40,DATA!$A$6:$Y$745,COLUMN(),FALSE)="","..",VLOOKUP($B40,DATA!$A$6:$Y$745,COLUMN(),FALSE)))</f>
        <v>2385</v>
      </c>
      <c r="T40" s="252">
        <f>IF($AC40=1,"na",IF(VLOOKUP($B40,DATA!$A$6:$Y$745,COLUMN(),FALSE)="","..",VLOOKUP($B40,DATA!$A$6:$Y$745,COLUMN(),FALSE)))</f>
        <v>8879</v>
      </c>
      <c r="U40" s="255">
        <f>IF($AC40=1,"na",IF(VLOOKUP($B40,DATA!$A$6:$Y$745,COLUMN(),FALSE)="","..",VLOOKUP($B40,DATA!$A$6:$Y$745,COLUMN(),FALSE)))</f>
        <v>1597</v>
      </c>
      <c r="V40" s="254">
        <f>IF($AC40=1,"na",IF(VLOOKUP($B40,DATA!$A$6:$Y$745,COLUMN(),FALSE)="","..",VLOOKUP($B40,DATA!$A$6:$Y$745,COLUMN(),FALSE)))</f>
        <v>10476</v>
      </c>
      <c r="W40" s="252">
        <f>IF($AC40=1,"na",IF(VLOOKUP($B40,DATA!$A$6:$Y$745,COLUMN(),FALSE)="","..",VLOOKUP($B40,DATA!$A$6:$Y$745,COLUMN(),FALSE)))</f>
        <v>50</v>
      </c>
      <c r="X40" s="253">
        <f>IF($AC40=1,"na",IF(VLOOKUP($B40,DATA!$A$6:$Y$745,COLUMN(),FALSE)="","..",VLOOKUP($B40,DATA!$A$6:$Y$745,COLUMN(),FALSE)))</f>
        <v>3</v>
      </c>
      <c r="Y40" s="256">
        <f>IF($AC40=1,"na",IF(VLOOKUP($B40,DATA!$A$6:$Y$745,COLUMN(),FALSE)="","..",VLOOKUP($B40,DATA!$A$6:$Y$745,COLUMN(),FALSE)))</f>
        <v>53</v>
      </c>
      <c r="Z40" s="257" t="str">
        <f>IF($AC40=1,"na",IF(VLOOKUP($B40,DATA!$A$6:$AK$745,COLUMN(),FALSE)="","..",VLOOKUP($B40,DATA!$A$6:$AK$745,COLUMN()+1,FALSE)))</f>
        <v>..</v>
      </c>
      <c r="AA40" s="245" t="str">
        <f>IF(AC40=1,"n/a",IF(VLOOKUP(TblHousingList!B40,DATA!A37:AL763,32,FALSE)="","",IF(VLOOKUP(TblHousingList!B40,DATA!A37:AL763,33,FALSE)=0,VLOOKUP(TblHousingList!B40,DATA!A37:AL763,32,FALSE),CONCATENATE(VLOOKUP(TblHousingList!B40,DATA!A37:AL763,32,FALSE)," ",VLOOKUP(TblHousingList!B40,DATA!A37:AL763,33,FALSE)))))</f>
        <v/>
      </c>
      <c r="AB40" s="258" t="str">
        <f>IF($AC40=1,"na",IF(VLOOKUP($B40,DATA!$A$6:$AL$745,34,FALSE)="0","No",VLOOKUP($B40,DATA!$A$6:$AL$745,38,FALSE)))</f>
        <v>CHR operated</v>
      </c>
      <c r="AC40" s="249"/>
      <c r="AF40" s="236"/>
      <c r="AG40" s="236"/>
    </row>
    <row r="41" spans="1:33" x14ac:dyDescent="0.3">
      <c r="U41" s="205"/>
      <c r="Z41" s="200"/>
      <c r="AA41" s="260"/>
    </row>
    <row r="42" spans="1:33" x14ac:dyDescent="0.3">
      <c r="D42" s="319"/>
      <c r="E42" s="302"/>
      <c r="F42" s="302"/>
      <c r="G42" s="302"/>
      <c r="H42" s="302"/>
      <c r="I42" s="302"/>
      <c r="J42" s="302"/>
      <c r="K42" s="302"/>
      <c r="L42" s="302"/>
      <c r="M42" s="302"/>
      <c r="N42" s="302"/>
      <c r="O42" s="302"/>
      <c r="P42" s="302"/>
    </row>
    <row r="43" spans="1:33" x14ac:dyDescent="0.3">
      <c r="D43" s="319"/>
      <c r="E43" s="302"/>
      <c r="F43" s="302"/>
      <c r="G43" s="302"/>
      <c r="H43" s="302"/>
      <c r="I43" s="302"/>
      <c r="J43" s="302"/>
      <c r="K43" s="302"/>
      <c r="L43" s="302"/>
      <c r="M43" s="302"/>
      <c r="N43" s="302"/>
      <c r="O43" s="302"/>
      <c r="P43" s="302"/>
    </row>
    <row r="44" spans="1:33" ht="15" x14ac:dyDescent="0.25">
      <c r="D44" s="306"/>
      <c r="E44" s="302"/>
      <c r="F44" s="302"/>
      <c r="G44" s="302"/>
      <c r="H44" s="302"/>
      <c r="I44" s="302"/>
      <c r="J44" s="302"/>
      <c r="K44" s="302"/>
      <c r="L44" s="302"/>
      <c r="M44" s="302"/>
      <c r="N44" s="302"/>
      <c r="O44" s="302"/>
      <c r="P44" s="302"/>
    </row>
    <row r="45" spans="1:33" ht="15" x14ac:dyDescent="0.25">
      <c r="D45" s="331"/>
      <c r="E45" s="301"/>
      <c r="F45" s="301"/>
      <c r="G45" s="301"/>
      <c r="H45" s="301"/>
      <c r="I45" s="301"/>
      <c r="J45" s="301"/>
      <c r="K45" s="301"/>
      <c r="L45" s="301"/>
      <c r="M45" s="301"/>
      <c r="N45" s="301"/>
      <c r="O45" s="301"/>
      <c r="P45" s="301"/>
    </row>
    <row r="46" spans="1:33" ht="15" x14ac:dyDescent="0.25">
      <c r="D46" s="306"/>
      <c r="E46" s="302"/>
      <c r="F46" s="302"/>
      <c r="G46" s="302"/>
      <c r="H46" s="302"/>
      <c r="I46" s="302"/>
      <c r="J46" s="302"/>
      <c r="K46" s="302"/>
      <c r="L46" s="302"/>
      <c r="M46" s="302"/>
      <c r="N46" s="302"/>
      <c r="O46" s="302"/>
      <c r="P46" s="302"/>
    </row>
    <row r="47" spans="1:33" x14ac:dyDescent="0.3">
      <c r="D47" s="164"/>
      <c r="E47" s="165"/>
      <c r="F47" s="165"/>
      <c r="G47" s="165"/>
      <c r="H47" s="165"/>
      <c r="I47" s="165"/>
      <c r="J47" s="165"/>
      <c r="K47" s="165"/>
      <c r="L47" s="165"/>
      <c r="M47" s="165"/>
      <c r="N47" s="165"/>
      <c r="O47" s="165"/>
      <c r="P47" s="165"/>
    </row>
    <row r="48" spans="1:33" ht="15" x14ac:dyDescent="0.25">
      <c r="D48" s="302"/>
      <c r="E48" s="302"/>
      <c r="F48" s="302"/>
      <c r="G48" s="302"/>
      <c r="H48" s="302"/>
      <c r="I48" s="302"/>
      <c r="J48" s="302"/>
      <c r="K48" s="302"/>
      <c r="L48" s="302"/>
      <c r="M48" s="302"/>
      <c r="N48" s="302"/>
      <c r="O48" s="302"/>
      <c r="P48" s="302"/>
    </row>
    <row r="49" spans="4:25" ht="15" x14ac:dyDescent="0.25">
      <c r="D49" s="302"/>
      <c r="E49" s="302"/>
      <c r="F49" s="302"/>
      <c r="G49" s="302"/>
      <c r="H49" s="302"/>
      <c r="I49" s="302"/>
      <c r="J49" s="302"/>
      <c r="K49" s="302"/>
      <c r="L49" s="302"/>
      <c r="M49" s="302"/>
      <c r="N49" s="302"/>
      <c r="O49" s="302"/>
      <c r="P49" s="302"/>
    </row>
    <row r="50" spans="4:25" ht="15" x14ac:dyDescent="0.25">
      <c r="D50" s="302"/>
      <c r="E50" s="302"/>
      <c r="F50" s="302"/>
      <c r="G50" s="302"/>
      <c r="H50" s="302"/>
      <c r="I50" s="302"/>
      <c r="J50" s="302"/>
      <c r="K50" s="302"/>
      <c r="L50" s="302"/>
      <c r="M50" s="302"/>
      <c r="N50" s="302"/>
      <c r="O50" s="302"/>
      <c r="P50" s="302"/>
    </row>
    <row r="51" spans="4:25" ht="15" x14ac:dyDescent="0.25">
      <c r="D51" s="332"/>
      <c r="E51" s="302"/>
      <c r="F51" s="302"/>
      <c r="G51" s="302"/>
      <c r="H51" s="302"/>
      <c r="I51" s="302"/>
      <c r="J51" s="302"/>
      <c r="K51" s="302"/>
      <c r="L51" s="302"/>
      <c r="M51" s="302"/>
      <c r="N51" s="302"/>
      <c r="O51" s="302"/>
      <c r="P51" s="302"/>
    </row>
    <row r="52" spans="4:25" ht="15" x14ac:dyDescent="0.25">
      <c r="D52" s="301"/>
      <c r="E52" s="301"/>
      <c r="F52" s="301"/>
      <c r="G52" s="301"/>
      <c r="H52" s="301"/>
      <c r="I52" s="301"/>
      <c r="J52" s="301"/>
      <c r="K52" s="301"/>
      <c r="L52" s="301"/>
      <c r="M52" s="301"/>
      <c r="N52" s="301"/>
      <c r="O52" s="301"/>
      <c r="P52" s="301"/>
    </row>
    <row r="53" spans="4:25" ht="15" x14ac:dyDescent="0.25">
      <c r="D53" s="301"/>
      <c r="E53" s="301"/>
      <c r="F53" s="301"/>
      <c r="G53" s="301"/>
      <c r="H53" s="301"/>
      <c r="I53" s="301"/>
      <c r="J53" s="301"/>
      <c r="K53" s="301"/>
      <c r="L53" s="301"/>
      <c r="M53" s="301"/>
      <c r="N53" s="301"/>
      <c r="O53" s="301"/>
      <c r="P53" s="301"/>
    </row>
    <row r="54" spans="4:25" ht="15" x14ac:dyDescent="0.25">
      <c r="D54" s="301"/>
      <c r="E54" s="301"/>
      <c r="F54" s="301"/>
      <c r="G54" s="301"/>
      <c r="H54" s="301"/>
      <c r="I54" s="301"/>
      <c r="J54" s="301"/>
      <c r="K54" s="301"/>
      <c r="L54" s="301"/>
      <c r="M54" s="301"/>
      <c r="N54" s="301"/>
      <c r="O54" s="301"/>
      <c r="P54" s="301"/>
    </row>
    <row r="55" spans="4:25" ht="15" x14ac:dyDescent="0.25">
      <c r="D55" s="301"/>
      <c r="E55" s="301"/>
      <c r="F55" s="301"/>
      <c r="G55" s="301"/>
      <c r="H55" s="301"/>
      <c r="I55" s="301"/>
      <c r="J55" s="301"/>
      <c r="K55" s="301"/>
      <c r="L55" s="301"/>
      <c r="M55" s="301"/>
      <c r="N55" s="301"/>
      <c r="O55" s="301"/>
      <c r="P55" s="301"/>
    </row>
    <row r="56" spans="4:25" ht="15" x14ac:dyDescent="0.25">
      <c r="D56" s="301"/>
      <c r="E56" s="301"/>
      <c r="F56" s="301"/>
      <c r="G56" s="301"/>
      <c r="H56" s="301"/>
      <c r="I56" s="301"/>
      <c r="J56" s="301"/>
      <c r="K56" s="301"/>
      <c r="L56" s="301"/>
      <c r="M56" s="301"/>
      <c r="N56" s="301"/>
      <c r="O56" s="301"/>
      <c r="P56" s="301"/>
    </row>
    <row r="57" spans="4:25" ht="15" x14ac:dyDescent="0.25">
      <c r="D57" s="301"/>
      <c r="E57" s="301"/>
      <c r="F57" s="301"/>
      <c r="G57" s="301"/>
      <c r="H57" s="301"/>
      <c r="I57" s="301"/>
      <c r="J57" s="301"/>
      <c r="K57" s="301"/>
      <c r="L57" s="301"/>
      <c r="M57" s="301"/>
      <c r="N57" s="301"/>
      <c r="O57" s="301"/>
      <c r="P57" s="301"/>
    </row>
    <row r="58" spans="4:25" ht="15" x14ac:dyDescent="0.25">
      <c r="D58" s="301"/>
      <c r="E58" s="301"/>
      <c r="F58" s="301"/>
      <c r="G58" s="301"/>
      <c r="H58" s="301"/>
      <c r="I58" s="301"/>
      <c r="J58" s="301"/>
      <c r="K58" s="301"/>
      <c r="L58" s="301"/>
      <c r="M58" s="301"/>
      <c r="N58" s="301"/>
      <c r="O58" s="301"/>
      <c r="P58" s="301"/>
    </row>
    <row r="59" spans="4:25" ht="15" x14ac:dyDescent="0.25">
      <c r="D59" s="301"/>
      <c r="E59" s="301"/>
      <c r="F59" s="301"/>
      <c r="G59" s="301"/>
      <c r="H59" s="301"/>
      <c r="I59" s="301"/>
      <c r="J59" s="301"/>
      <c r="K59" s="301"/>
      <c r="L59" s="301"/>
      <c r="M59" s="301"/>
      <c r="N59" s="301"/>
      <c r="O59" s="301"/>
      <c r="P59" s="301"/>
      <c r="Q59" s="261"/>
      <c r="R59" s="261"/>
      <c r="S59" s="261"/>
      <c r="T59" s="261"/>
      <c r="U59" s="261"/>
      <c r="V59" s="261"/>
      <c r="W59" s="261"/>
      <c r="X59" s="261"/>
      <c r="Y59" s="261"/>
    </row>
    <row r="60" spans="4:25" ht="15" x14ac:dyDescent="0.25">
      <c r="D60" s="301"/>
      <c r="E60" s="301"/>
      <c r="F60" s="301"/>
      <c r="G60" s="301"/>
      <c r="H60" s="301"/>
      <c r="I60" s="301"/>
      <c r="J60" s="301"/>
      <c r="K60" s="301"/>
      <c r="L60" s="301"/>
      <c r="M60" s="301"/>
      <c r="N60" s="301"/>
      <c r="O60" s="301"/>
      <c r="P60" s="301"/>
      <c r="Q60" s="261"/>
      <c r="R60" s="261"/>
      <c r="S60" s="261"/>
      <c r="T60" s="261"/>
      <c r="U60" s="261"/>
      <c r="V60" s="261"/>
      <c r="W60" s="261"/>
      <c r="X60" s="261"/>
      <c r="Y60" s="261"/>
    </row>
    <row r="61" spans="4:25" x14ac:dyDescent="0.3">
      <c r="D61" s="262"/>
      <c r="E61" s="261"/>
      <c r="F61" s="261"/>
      <c r="G61" s="261"/>
      <c r="H61" s="261"/>
      <c r="I61" s="261"/>
      <c r="J61" s="261"/>
      <c r="K61" s="261"/>
      <c r="L61" s="261"/>
      <c r="M61" s="261"/>
      <c r="N61" s="261"/>
      <c r="O61" s="261"/>
      <c r="P61" s="261"/>
      <c r="Q61" s="261"/>
      <c r="R61" s="261"/>
      <c r="S61" s="261"/>
      <c r="T61" s="261"/>
      <c r="U61" s="261"/>
      <c r="V61" s="261"/>
      <c r="W61" s="261"/>
      <c r="X61" s="261"/>
      <c r="Y61" s="261"/>
    </row>
    <row r="62" spans="4:25" x14ac:dyDescent="0.3">
      <c r="D62" s="262"/>
      <c r="E62" s="261"/>
      <c r="F62" s="261"/>
      <c r="G62" s="261"/>
      <c r="H62" s="261"/>
      <c r="I62" s="261"/>
      <c r="J62" s="261"/>
      <c r="K62" s="261"/>
      <c r="L62" s="261"/>
      <c r="M62" s="261"/>
      <c r="N62" s="261"/>
      <c r="O62" s="261"/>
      <c r="P62" s="261"/>
      <c r="Q62" s="261"/>
      <c r="R62" s="261"/>
      <c r="S62" s="261"/>
      <c r="T62" s="261"/>
      <c r="U62" s="261"/>
      <c r="V62" s="261"/>
      <c r="W62" s="261"/>
      <c r="X62" s="261"/>
      <c r="Y62" s="261"/>
    </row>
    <row r="63" spans="4:25" x14ac:dyDescent="0.3">
      <c r="D63" s="262"/>
      <c r="E63" s="261"/>
      <c r="F63" s="261"/>
      <c r="G63" s="261"/>
      <c r="H63" s="261"/>
      <c r="I63" s="261"/>
      <c r="J63" s="261"/>
      <c r="K63" s="261"/>
      <c r="L63" s="261"/>
      <c r="M63" s="261"/>
      <c r="N63" s="261"/>
      <c r="O63" s="261"/>
      <c r="P63" s="261"/>
      <c r="Q63" s="261"/>
      <c r="R63" s="261"/>
      <c r="S63" s="261"/>
      <c r="T63" s="261"/>
      <c r="U63" s="261"/>
      <c r="V63" s="261"/>
      <c r="W63" s="261"/>
      <c r="X63" s="261"/>
      <c r="Y63" s="261"/>
    </row>
    <row r="64" spans="4:25" x14ac:dyDescent="0.3">
      <c r="D64" s="262"/>
      <c r="E64" s="261"/>
      <c r="F64" s="261"/>
      <c r="G64" s="261"/>
      <c r="H64" s="261"/>
      <c r="I64" s="261"/>
      <c r="J64" s="261"/>
      <c r="K64" s="261"/>
      <c r="L64" s="261"/>
      <c r="M64" s="261"/>
      <c r="N64" s="261"/>
      <c r="O64" s="261"/>
      <c r="P64" s="261"/>
      <c r="Q64" s="261"/>
      <c r="R64" s="261"/>
      <c r="S64" s="261"/>
      <c r="T64" s="261"/>
      <c r="U64" s="261"/>
      <c r="V64" s="261"/>
      <c r="W64" s="261"/>
      <c r="X64" s="261"/>
      <c r="Y64" s="261"/>
    </row>
    <row r="65" spans="4:25" x14ac:dyDescent="0.3">
      <c r="D65" s="262"/>
      <c r="E65" s="261"/>
      <c r="F65" s="261"/>
      <c r="G65" s="261"/>
      <c r="H65" s="261"/>
      <c r="I65" s="261"/>
      <c r="J65" s="261"/>
      <c r="K65" s="261"/>
      <c r="L65" s="261"/>
      <c r="M65" s="261"/>
      <c r="N65" s="261"/>
      <c r="O65" s="261"/>
      <c r="P65" s="261"/>
      <c r="Q65" s="261"/>
      <c r="R65" s="261"/>
      <c r="S65" s="261"/>
      <c r="T65" s="261"/>
      <c r="U65" s="261"/>
      <c r="V65" s="261"/>
      <c r="W65" s="261"/>
      <c r="X65" s="261"/>
      <c r="Y65" s="261"/>
    </row>
    <row r="66" spans="4:25" x14ac:dyDescent="0.3">
      <c r="D66" s="262"/>
      <c r="E66" s="261"/>
      <c r="F66" s="261"/>
      <c r="G66" s="261"/>
      <c r="H66" s="261"/>
      <c r="I66" s="261"/>
      <c r="J66" s="261"/>
      <c r="K66" s="261"/>
      <c r="L66" s="261"/>
      <c r="M66" s="261"/>
      <c r="N66" s="261"/>
      <c r="O66" s="261"/>
      <c r="P66" s="261"/>
      <c r="Q66" s="261"/>
      <c r="R66" s="261"/>
      <c r="S66" s="261"/>
      <c r="T66" s="261"/>
      <c r="U66" s="261"/>
      <c r="V66" s="261"/>
      <c r="W66" s="261"/>
      <c r="X66" s="261"/>
      <c r="Y66" s="261"/>
    </row>
    <row r="67" spans="4:25" x14ac:dyDescent="0.3">
      <c r="D67" s="262"/>
      <c r="E67" s="261"/>
      <c r="F67" s="261"/>
      <c r="G67" s="261"/>
      <c r="H67" s="261"/>
      <c r="I67" s="261"/>
      <c r="J67" s="261"/>
      <c r="K67" s="261"/>
      <c r="L67" s="261"/>
      <c r="M67" s="261"/>
      <c r="N67" s="261"/>
      <c r="O67" s="261"/>
      <c r="P67" s="261"/>
      <c r="Q67" s="261"/>
      <c r="R67" s="261"/>
      <c r="S67" s="261"/>
      <c r="T67" s="261"/>
      <c r="U67" s="261"/>
      <c r="V67" s="261"/>
      <c r="W67" s="261"/>
      <c r="X67" s="261"/>
      <c r="Y67" s="261"/>
    </row>
    <row r="68" spans="4:25" x14ac:dyDescent="0.3">
      <c r="D68" s="262"/>
      <c r="E68" s="261"/>
      <c r="F68" s="261"/>
      <c r="G68" s="261"/>
      <c r="H68" s="261"/>
      <c r="I68" s="261"/>
      <c r="J68" s="261"/>
      <c r="K68" s="261"/>
      <c r="L68" s="261"/>
      <c r="M68" s="261"/>
      <c r="N68" s="261"/>
      <c r="O68" s="261"/>
      <c r="P68" s="261"/>
      <c r="Q68" s="261"/>
      <c r="R68" s="261"/>
      <c r="S68" s="261"/>
      <c r="T68" s="261"/>
      <c r="U68" s="261"/>
      <c r="V68" s="261"/>
      <c r="W68" s="261"/>
      <c r="X68" s="261"/>
      <c r="Y68" s="261"/>
    </row>
    <row r="69" spans="4:25" x14ac:dyDescent="0.3">
      <c r="D69" s="262"/>
      <c r="E69" s="261"/>
      <c r="F69" s="261"/>
      <c r="G69" s="261"/>
      <c r="H69" s="261"/>
      <c r="I69" s="261"/>
      <c r="J69" s="261"/>
      <c r="K69" s="261"/>
      <c r="L69" s="261"/>
      <c r="M69" s="261"/>
      <c r="N69" s="261"/>
      <c r="O69" s="261"/>
      <c r="P69" s="261"/>
      <c r="Q69" s="261"/>
      <c r="R69" s="261"/>
      <c r="S69" s="261"/>
      <c r="T69" s="261"/>
      <c r="U69" s="261"/>
      <c r="V69" s="261"/>
      <c r="W69" s="261"/>
      <c r="X69" s="261"/>
      <c r="Y69" s="261"/>
    </row>
    <row r="70" spans="4:25" x14ac:dyDescent="0.3">
      <c r="D70" s="262"/>
      <c r="E70" s="261"/>
      <c r="F70" s="261"/>
      <c r="G70" s="261"/>
      <c r="H70" s="261"/>
      <c r="I70" s="261"/>
      <c r="J70" s="261"/>
      <c r="K70" s="261"/>
      <c r="L70" s="261"/>
      <c r="M70" s="261"/>
      <c r="N70" s="261"/>
      <c r="O70" s="261"/>
      <c r="P70" s="261"/>
      <c r="Q70" s="261"/>
      <c r="R70" s="261"/>
      <c r="S70" s="261"/>
      <c r="T70" s="261"/>
      <c r="U70" s="261"/>
      <c r="V70" s="261"/>
      <c r="W70" s="261"/>
      <c r="X70" s="261"/>
      <c r="Y70" s="261"/>
    </row>
    <row r="71" spans="4:25" x14ac:dyDescent="0.3">
      <c r="D71" s="262"/>
      <c r="E71" s="261"/>
      <c r="F71" s="261"/>
      <c r="G71" s="261"/>
      <c r="H71" s="261"/>
      <c r="I71" s="261"/>
      <c r="J71" s="261"/>
      <c r="K71" s="261"/>
      <c r="L71" s="261"/>
      <c r="M71" s="261"/>
      <c r="N71" s="261"/>
      <c r="O71" s="261"/>
      <c r="P71" s="261"/>
      <c r="Q71" s="261"/>
      <c r="R71" s="261"/>
      <c r="S71" s="261"/>
      <c r="T71" s="261"/>
      <c r="U71" s="261"/>
      <c r="V71" s="261"/>
      <c r="W71" s="261"/>
      <c r="X71" s="261"/>
      <c r="Y71" s="261"/>
    </row>
    <row r="72" spans="4:25" x14ac:dyDescent="0.3">
      <c r="D72" s="262"/>
      <c r="E72" s="261"/>
      <c r="F72" s="261"/>
      <c r="G72" s="261"/>
      <c r="H72" s="261"/>
      <c r="I72" s="261"/>
      <c r="J72" s="261"/>
      <c r="K72" s="261"/>
      <c r="L72" s="261"/>
      <c r="M72" s="261"/>
      <c r="N72" s="261"/>
      <c r="O72" s="261"/>
      <c r="P72" s="261"/>
      <c r="Q72" s="261"/>
      <c r="R72" s="261"/>
      <c r="S72" s="261"/>
      <c r="T72" s="261"/>
      <c r="U72" s="261"/>
      <c r="V72" s="261"/>
      <c r="W72" s="261"/>
      <c r="X72" s="261"/>
      <c r="Y72" s="261"/>
    </row>
    <row r="73" spans="4:25" x14ac:dyDescent="0.3">
      <c r="D73" s="262"/>
      <c r="E73" s="261"/>
      <c r="F73" s="261"/>
      <c r="G73" s="261"/>
      <c r="H73" s="261"/>
      <c r="I73" s="261"/>
      <c r="J73" s="261"/>
      <c r="K73" s="261"/>
      <c r="L73" s="261"/>
      <c r="M73" s="261"/>
      <c r="N73" s="261"/>
      <c r="O73" s="261"/>
      <c r="P73" s="261"/>
      <c r="Q73" s="261"/>
      <c r="R73" s="261"/>
      <c r="S73" s="261"/>
      <c r="T73" s="261"/>
      <c r="U73" s="261"/>
      <c r="V73" s="261"/>
      <c r="W73" s="261"/>
      <c r="X73" s="261"/>
      <c r="Y73" s="261"/>
    </row>
    <row r="74" spans="4:25" x14ac:dyDescent="0.3">
      <c r="D74" s="262"/>
      <c r="E74" s="261"/>
      <c r="F74" s="261"/>
      <c r="G74" s="261"/>
      <c r="H74" s="261"/>
      <c r="I74" s="261"/>
      <c r="J74" s="261"/>
      <c r="K74" s="261"/>
      <c r="L74" s="261"/>
      <c r="M74" s="261"/>
      <c r="N74" s="261"/>
      <c r="O74" s="261"/>
      <c r="P74" s="261"/>
      <c r="Q74" s="261"/>
      <c r="R74" s="261"/>
      <c r="S74" s="261"/>
      <c r="T74" s="261"/>
      <c r="U74" s="261"/>
      <c r="V74" s="261"/>
      <c r="W74" s="261"/>
      <c r="X74" s="261"/>
      <c r="Y74" s="261"/>
    </row>
    <row r="75" spans="4:25" x14ac:dyDescent="0.3">
      <c r="D75" s="262"/>
      <c r="E75" s="261"/>
      <c r="F75" s="261"/>
      <c r="G75" s="261"/>
      <c r="H75" s="261"/>
      <c r="I75" s="261"/>
      <c r="J75" s="261"/>
      <c r="K75" s="261"/>
      <c r="L75" s="261"/>
      <c r="M75" s="261"/>
      <c r="N75" s="261"/>
      <c r="O75" s="261"/>
      <c r="P75" s="261"/>
      <c r="Q75" s="261"/>
      <c r="R75" s="261"/>
      <c r="S75" s="261"/>
      <c r="T75" s="261"/>
      <c r="U75" s="261"/>
      <c r="V75" s="261"/>
      <c r="W75" s="261"/>
      <c r="X75" s="261"/>
      <c r="Y75" s="261"/>
    </row>
    <row r="76" spans="4:25" x14ac:dyDescent="0.3">
      <c r="D76" s="262"/>
      <c r="E76" s="261"/>
      <c r="F76" s="261"/>
      <c r="G76" s="261"/>
      <c r="H76" s="261"/>
      <c r="I76" s="261"/>
      <c r="J76" s="261"/>
      <c r="K76" s="261"/>
      <c r="L76" s="261"/>
      <c r="M76" s="261"/>
      <c r="N76" s="261"/>
      <c r="O76" s="261"/>
      <c r="P76" s="261"/>
      <c r="Q76" s="261"/>
      <c r="R76" s="261"/>
      <c r="S76" s="261"/>
      <c r="T76" s="261"/>
      <c r="U76" s="261"/>
      <c r="V76" s="261"/>
      <c r="W76" s="261"/>
      <c r="X76" s="261"/>
      <c r="Y76" s="261"/>
    </row>
    <row r="77" spans="4:25" x14ac:dyDescent="0.3">
      <c r="D77" s="262"/>
      <c r="E77" s="261"/>
      <c r="F77" s="261"/>
      <c r="G77" s="261"/>
      <c r="H77" s="261"/>
      <c r="I77" s="261"/>
      <c r="J77" s="261"/>
      <c r="K77" s="261"/>
      <c r="L77" s="261"/>
      <c r="M77" s="261"/>
      <c r="N77" s="261"/>
      <c r="O77" s="261"/>
      <c r="P77" s="261"/>
      <c r="Q77" s="261"/>
      <c r="R77" s="261"/>
      <c r="S77" s="261"/>
      <c r="T77" s="261"/>
      <c r="U77" s="261"/>
      <c r="V77" s="261"/>
      <c r="W77" s="261"/>
      <c r="X77" s="261"/>
      <c r="Y77" s="261"/>
    </row>
    <row r="78" spans="4:25" x14ac:dyDescent="0.3">
      <c r="D78" s="262"/>
      <c r="E78" s="261"/>
      <c r="F78" s="261"/>
      <c r="G78" s="261"/>
      <c r="H78" s="261"/>
      <c r="I78" s="261"/>
      <c r="J78" s="261"/>
      <c r="K78" s="261"/>
      <c r="L78" s="261"/>
      <c r="M78" s="261"/>
      <c r="N78" s="261"/>
      <c r="O78" s="261"/>
      <c r="P78" s="261"/>
      <c r="Q78" s="261"/>
      <c r="R78" s="261"/>
      <c r="S78" s="261"/>
      <c r="T78" s="261"/>
      <c r="U78" s="261"/>
      <c r="V78" s="261"/>
      <c r="W78" s="261"/>
      <c r="X78" s="261"/>
      <c r="Y78" s="261"/>
    </row>
    <row r="79" spans="4:25" x14ac:dyDescent="0.3">
      <c r="D79" s="262"/>
      <c r="E79" s="261"/>
      <c r="F79" s="261"/>
      <c r="G79" s="261"/>
      <c r="H79" s="261"/>
      <c r="I79" s="261"/>
      <c r="J79" s="261"/>
      <c r="K79" s="261"/>
      <c r="L79" s="261"/>
      <c r="M79" s="261"/>
      <c r="N79" s="261"/>
      <c r="O79" s="261"/>
      <c r="P79" s="261"/>
      <c r="Q79" s="261"/>
      <c r="R79" s="261"/>
      <c r="S79" s="261"/>
      <c r="T79" s="261"/>
      <c r="U79" s="261"/>
      <c r="V79" s="261"/>
      <c r="W79" s="261"/>
      <c r="X79" s="261"/>
      <c r="Y79" s="261"/>
    </row>
    <row r="80" spans="4:25" x14ac:dyDescent="0.3">
      <c r="D80" s="262"/>
      <c r="E80" s="261"/>
      <c r="F80" s="261"/>
      <c r="G80" s="261"/>
      <c r="H80" s="261"/>
      <c r="I80" s="261"/>
      <c r="J80" s="261"/>
      <c r="K80" s="261"/>
      <c r="L80" s="261"/>
      <c r="M80" s="261"/>
      <c r="N80" s="261"/>
      <c r="O80" s="261"/>
      <c r="P80" s="261"/>
      <c r="Q80" s="261"/>
      <c r="R80" s="261"/>
      <c r="S80" s="261"/>
      <c r="T80" s="261"/>
      <c r="U80" s="261"/>
      <c r="V80" s="261"/>
      <c r="W80" s="261"/>
      <c r="X80" s="261"/>
      <c r="Y80" s="261"/>
    </row>
    <row r="81" spans="4:25" x14ac:dyDescent="0.3">
      <c r="D81" s="262"/>
      <c r="E81" s="261"/>
      <c r="F81" s="261"/>
      <c r="G81" s="261"/>
      <c r="H81" s="261"/>
      <c r="I81" s="261"/>
      <c r="J81" s="261"/>
      <c r="K81" s="261"/>
      <c r="L81" s="261"/>
      <c r="M81" s="261"/>
      <c r="N81" s="261"/>
      <c r="O81" s="261"/>
      <c r="P81" s="261"/>
      <c r="Q81" s="261"/>
      <c r="R81" s="261"/>
      <c r="S81" s="261"/>
      <c r="T81" s="261"/>
      <c r="U81" s="261"/>
      <c r="V81" s="261"/>
      <c r="W81" s="261"/>
      <c r="X81" s="261"/>
      <c r="Y81" s="261"/>
    </row>
    <row r="82" spans="4:25" x14ac:dyDescent="0.3">
      <c r="D82" s="262"/>
      <c r="E82" s="261"/>
      <c r="F82" s="261"/>
      <c r="G82" s="261"/>
      <c r="H82" s="261"/>
      <c r="I82" s="261"/>
      <c r="J82" s="261"/>
      <c r="K82" s="261"/>
      <c r="L82" s="261"/>
      <c r="M82" s="261"/>
      <c r="N82" s="261"/>
      <c r="O82" s="261"/>
      <c r="P82" s="261"/>
      <c r="Q82" s="261"/>
      <c r="R82" s="261"/>
      <c r="S82" s="261"/>
      <c r="T82" s="261"/>
      <c r="U82" s="261"/>
      <c r="V82" s="261"/>
      <c r="W82" s="261"/>
      <c r="X82" s="261"/>
      <c r="Y82" s="261"/>
    </row>
    <row r="83" spans="4:25" x14ac:dyDescent="0.3">
      <c r="D83" s="262"/>
      <c r="E83" s="261"/>
      <c r="F83" s="261"/>
      <c r="G83" s="261"/>
      <c r="H83" s="261"/>
      <c r="I83" s="261"/>
      <c r="J83" s="261"/>
      <c r="K83" s="261"/>
      <c r="L83" s="261"/>
      <c r="M83" s="261"/>
      <c r="N83" s="261"/>
      <c r="O83" s="261"/>
      <c r="P83" s="261"/>
      <c r="Q83" s="261"/>
      <c r="R83" s="261"/>
      <c r="S83" s="261"/>
      <c r="T83" s="261"/>
      <c r="U83" s="261"/>
      <c r="V83" s="261"/>
      <c r="W83" s="261"/>
      <c r="X83" s="261"/>
      <c r="Y83" s="261"/>
    </row>
    <row r="84" spans="4:25" x14ac:dyDescent="0.3">
      <c r="D84" s="262"/>
      <c r="E84" s="261"/>
      <c r="F84" s="261"/>
      <c r="G84" s="261"/>
      <c r="H84" s="261"/>
      <c r="I84" s="261"/>
      <c r="J84" s="261"/>
      <c r="K84" s="261"/>
      <c r="L84" s="261"/>
      <c r="M84" s="261"/>
      <c r="N84" s="261"/>
      <c r="O84" s="261"/>
      <c r="P84" s="261"/>
      <c r="Q84" s="261"/>
      <c r="R84" s="261"/>
      <c r="S84" s="261"/>
      <c r="T84" s="261"/>
      <c r="U84" s="261"/>
      <c r="V84" s="261"/>
      <c r="W84" s="261"/>
      <c r="X84" s="261"/>
      <c r="Y84" s="261"/>
    </row>
    <row r="85" spans="4:25" x14ac:dyDescent="0.3">
      <c r="D85" s="262"/>
      <c r="E85" s="261"/>
      <c r="F85" s="261"/>
      <c r="G85" s="261"/>
      <c r="H85" s="261"/>
      <c r="I85" s="261"/>
      <c r="J85" s="261"/>
      <c r="K85" s="261"/>
      <c r="L85" s="261"/>
      <c r="M85" s="261"/>
      <c r="N85" s="261"/>
      <c r="O85" s="261"/>
      <c r="P85" s="261"/>
      <c r="Q85" s="261"/>
      <c r="R85" s="261"/>
      <c r="S85" s="261"/>
      <c r="T85" s="261"/>
      <c r="U85" s="261"/>
      <c r="V85" s="261"/>
      <c r="W85" s="261"/>
      <c r="X85" s="261"/>
      <c r="Y85" s="261"/>
    </row>
    <row r="86" spans="4:25" x14ac:dyDescent="0.3">
      <c r="D86" s="262"/>
      <c r="E86" s="261"/>
      <c r="F86" s="261"/>
      <c r="G86" s="261"/>
      <c r="H86" s="261"/>
      <c r="I86" s="261"/>
      <c r="J86" s="261"/>
      <c r="K86" s="261"/>
      <c r="L86" s="261"/>
      <c r="M86" s="261"/>
      <c r="N86" s="261"/>
      <c r="O86" s="261"/>
      <c r="P86" s="261"/>
      <c r="Q86" s="261"/>
      <c r="R86" s="261"/>
      <c r="S86" s="261"/>
      <c r="T86" s="261"/>
      <c r="U86" s="261"/>
      <c r="V86" s="261"/>
      <c r="W86" s="261"/>
      <c r="X86" s="261"/>
      <c r="Y86" s="261"/>
    </row>
    <row r="87" spans="4:25" x14ac:dyDescent="0.3">
      <c r="D87" s="262"/>
      <c r="E87" s="261"/>
      <c r="F87" s="261"/>
      <c r="G87" s="261"/>
      <c r="H87" s="261"/>
      <c r="I87" s="261"/>
      <c r="J87" s="261"/>
      <c r="K87" s="261"/>
      <c r="L87" s="261"/>
      <c r="M87" s="261"/>
      <c r="N87" s="261"/>
      <c r="O87" s="261"/>
      <c r="P87" s="261"/>
      <c r="Q87" s="261"/>
      <c r="R87" s="261"/>
      <c r="S87" s="261"/>
      <c r="T87" s="261"/>
      <c r="U87" s="261"/>
      <c r="V87" s="261"/>
      <c r="W87" s="261"/>
      <c r="X87" s="261"/>
      <c r="Y87" s="261"/>
    </row>
    <row r="88" spans="4:25" x14ac:dyDescent="0.3">
      <c r="D88" s="262"/>
      <c r="E88" s="261"/>
      <c r="F88" s="261"/>
      <c r="G88" s="261"/>
      <c r="H88" s="261"/>
      <c r="I88" s="261"/>
      <c r="J88" s="261"/>
      <c r="K88" s="261"/>
      <c r="L88" s="261"/>
      <c r="M88" s="261"/>
      <c r="N88" s="261"/>
      <c r="O88" s="261"/>
      <c r="P88" s="261"/>
      <c r="Q88" s="261"/>
      <c r="R88" s="261"/>
      <c r="S88" s="261"/>
      <c r="T88" s="261"/>
      <c r="U88" s="261"/>
      <c r="V88" s="261"/>
      <c r="W88" s="261"/>
      <c r="X88" s="261"/>
      <c r="Y88" s="261"/>
    </row>
    <row r="89" spans="4:25" x14ac:dyDescent="0.3">
      <c r="D89" s="262"/>
      <c r="E89" s="261"/>
      <c r="F89" s="261"/>
      <c r="G89" s="261"/>
      <c r="H89" s="261"/>
      <c r="I89" s="261"/>
      <c r="J89" s="261"/>
      <c r="K89" s="261"/>
      <c r="L89" s="261"/>
      <c r="M89" s="261"/>
      <c r="N89" s="261"/>
      <c r="O89" s="261"/>
      <c r="P89" s="261"/>
      <c r="Q89" s="261"/>
      <c r="R89" s="261"/>
      <c r="S89" s="261"/>
      <c r="T89" s="261"/>
      <c r="U89" s="261"/>
      <c r="V89" s="261"/>
      <c r="W89" s="261"/>
      <c r="X89" s="261"/>
      <c r="Y89" s="261"/>
    </row>
    <row r="90" spans="4:25" x14ac:dyDescent="0.3">
      <c r="D90" s="262"/>
      <c r="E90" s="261"/>
      <c r="F90" s="261"/>
      <c r="G90" s="261"/>
      <c r="H90" s="261"/>
      <c r="I90" s="261"/>
      <c r="J90" s="261"/>
      <c r="K90" s="261"/>
      <c r="L90" s="261"/>
      <c r="M90" s="261"/>
      <c r="N90" s="261"/>
      <c r="O90" s="261"/>
      <c r="P90" s="261"/>
      <c r="Q90" s="261"/>
      <c r="R90" s="261"/>
      <c r="S90" s="261"/>
      <c r="T90" s="261"/>
      <c r="U90" s="261"/>
      <c r="V90" s="261"/>
      <c r="W90" s="261"/>
      <c r="X90" s="261"/>
      <c r="Y90" s="261"/>
    </row>
    <row r="91" spans="4:25" x14ac:dyDescent="0.3">
      <c r="D91" s="262"/>
      <c r="E91" s="261"/>
      <c r="F91" s="261"/>
      <c r="G91" s="261"/>
      <c r="H91" s="261"/>
      <c r="I91" s="261"/>
      <c r="J91" s="261"/>
      <c r="K91" s="261"/>
      <c r="L91" s="261"/>
      <c r="M91" s="261"/>
      <c r="N91" s="261"/>
      <c r="O91" s="261"/>
      <c r="P91" s="261"/>
      <c r="Q91" s="261"/>
      <c r="R91" s="261"/>
      <c r="S91" s="261"/>
      <c r="T91" s="261"/>
      <c r="U91" s="261"/>
      <c r="V91" s="261"/>
      <c r="W91" s="261"/>
      <c r="X91" s="261"/>
      <c r="Y91" s="261"/>
    </row>
    <row r="92" spans="4:25" x14ac:dyDescent="0.3">
      <c r="D92" s="262"/>
      <c r="E92" s="165"/>
      <c r="F92" s="165"/>
      <c r="G92" s="165"/>
      <c r="H92" s="165"/>
      <c r="I92" s="165"/>
      <c r="J92" s="165"/>
      <c r="K92" s="165"/>
      <c r="L92" s="165"/>
      <c r="M92" s="165"/>
      <c r="N92" s="165"/>
      <c r="O92" s="165"/>
      <c r="P92" s="165"/>
    </row>
    <row r="93" spans="4:25" x14ac:dyDescent="0.3">
      <c r="D93" s="262"/>
      <c r="E93" s="165"/>
      <c r="F93" s="165"/>
      <c r="G93" s="165"/>
      <c r="H93" s="165"/>
      <c r="I93" s="165"/>
      <c r="J93" s="165"/>
      <c r="K93" s="165"/>
      <c r="L93" s="165"/>
      <c r="M93" s="165"/>
      <c r="N93" s="165"/>
      <c r="O93" s="165"/>
      <c r="P93" s="165"/>
    </row>
    <row r="94" spans="4:25" x14ac:dyDescent="0.3">
      <c r="D94" s="262"/>
      <c r="E94" s="165"/>
      <c r="F94" s="165"/>
      <c r="G94" s="165"/>
      <c r="H94" s="165"/>
      <c r="I94" s="165"/>
      <c r="J94" s="165"/>
      <c r="K94" s="165"/>
      <c r="L94" s="165"/>
      <c r="M94" s="165"/>
      <c r="N94" s="165"/>
      <c r="O94" s="165"/>
      <c r="P94" s="165"/>
    </row>
    <row r="95" spans="4:25" x14ac:dyDescent="0.3">
      <c r="D95" s="262"/>
      <c r="E95" s="165"/>
      <c r="F95" s="165"/>
      <c r="G95" s="165"/>
      <c r="H95" s="165"/>
      <c r="I95" s="165"/>
      <c r="J95" s="165"/>
      <c r="K95" s="165"/>
      <c r="L95" s="165"/>
      <c r="M95" s="165"/>
      <c r="N95" s="165"/>
      <c r="O95" s="165"/>
      <c r="P95" s="165"/>
    </row>
    <row r="96" spans="4:25" x14ac:dyDescent="0.3">
      <c r="D96" s="262"/>
      <c r="E96" s="165"/>
      <c r="F96" s="165"/>
      <c r="G96" s="165"/>
      <c r="H96" s="165"/>
      <c r="I96" s="165"/>
      <c r="J96" s="165"/>
      <c r="K96" s="165"/>
      <c r="L96" s="165"/>
      <c r="M96" s="165"/>
      <c r="N96" s="165"/>
      <c r="O96" s="165"/>
      <c r="P96" s="165"/>
    </row>
    <row r="97" spans="4:16" x14ac:dyDescent="0.3">
      <c r="D97" s="262"/>
      <c r="E97" s="165"/>
      <c r="F97" s="165"/>
      <c r="G97" s="165"/>
      <c r="H97" s="165"/>
      <c r="I97" s="165"/>
      <c r="J97" s="165"/>
      <c r="K97" s="165"/>
      <c r="L97" s="165"/>
      <c r="M97" s="165"/>
      <c r="N97" s="165"/>
      <c r="O97" s="165"/>
      <c r="P97" s="165"/>
    </row>
    <row r="98" spans="4:16" x14ac:dyDescent="0.3">
      <c r="D98" s="262"/>
      <c r="E98" s="165"/>
      <c r="F98" s="165"/>
      <c r="G98" s="165"/>
      <c r="H98" s="165"/>
      <c r="I98" s="165"/>
      <c r="J98" s="165"/>
      <c r="K98" s="165"/>
      <c r="L98" s="165"/>
      <c r="M98" s="165"/>
      <c r="N98" s="165"/>
      <c r="O98" s="165"/>
      <c r="P98" s="165"/>
    </row>
    <row r="99" spans="4:16" x14ac:dyDescent="0.3">
      <c r="D99" s="262"/>
      <c r="E99" s="165"/>
      <c r="F99" s="165"/>
      <c r="G99" s="165"/>
      <c r="H99" s="165"/>
      <c r="I99" s="165"/>
      <c r="J99" s="165"/>
      <c r="K99" s="165"/>
      <c r="L99" s="165"/>
      <c r="M99" s="165"/>
      <c r="N99" s="165"/>
      <c r="O99" s="165"/>
      <c r="P99" s="165"/>
    </row>
    <row r="100" spans="4:16" x14ac:dyDescent="0.3">
      <c r="D100" s="262"/>
      <c r="E100" s="165"/>
      <c r="F100" s="165"/>
      <c r="G100" s="165"/>
      <c r="H100" s="165"/>
      <c r="I100" s="165"/>
      <c r="J100" s="165"/>
      <c r="K100" s="165"/>
      <c r="L100" s="165"/>
      <c r="M100" s="165"/>
      <c r="N100" s="165"/>
      <c r="O100" s="165"/>
      <c r="P100" s="165"/>
    </row>
    <row r="101" spans="4:16" x14ac:dyDescent="0.3">
      <c r="D101" s="262"/>
      <c r="E101" s="165"/>
      <c r="F101" s="165"/>
      <c r="G101" s="165"/>
      <c r="H101" s="165"/>
      <c r="I101" s="165"/>
      <c r="J101" s="165"/>
      <c r="K101" s="165"/>
      <c r="L101" s="165"/>
      <c r="M101" s="165"/>
      <c r="N101" s="165"/>
      <c r="O101" s="165"/>
      <c r="P101" s="165"/>
    </row>
    <row r="102" spans="4:16" x14ac:dyDescent="0.3">
      <c r="D102" s="262"/>
      <c r="E102" s="165"/>
      <c r="F102" s="165"/>
      <c r="G102" s="165"/>
      <c r="H102" s="165"/>
      <c r="I102" s="165"/>
      <c r="J102" s="165"/>
      <c r="K102" s="165"/>
      <c r="L102" s="165"/>
      <c r="M102" s="165"/>
      <c r="N102" s="165"/>
      <c r="O102" s="165"/>
      <c r="P102" s="165"/>
    </row>
    <row r="103" spans="4:16" x14ac:dyDescent="0.3">
      <c r="D103" s="262"/>
      <c r="E103" s="165"/>
      <c r="F103" s="165"/>
      <c r="G103" s="165"/>
      <c r="H103" s="165"/>
      <c r="I103" s="165"/>
      <c r="J103" s="165"/>
      <c r="K103" s="165"/>
      <c r="L103" s="165"/>
      <c r="M103" s="165"/>
      <c r="N103" s="165"/>
      <c r="O103" s="165"/>
      <c r="P103" s="165"/>
    </row>
    <row r="104" spans="4:16" x14ac:dyDescent="0.3">
      <c r="D104" s="262"/>
      <c r="E104" s="165"/>
      <c r="F104" s="165"/>
      <c r="G104" s="165"/>
      <c r="H104" s="165"/>
      <c r="I104" s="165"/>
      <c r="J104" s="165"/>
      <c r="K104" s="165"/>
      <c r="L104" s="165"/>
      <c r="M104" s="165"/>
      <c r="N104" s="165"/>
      <c r="O104" s="165"/>
      <c r="P104" s="165"/>
    </row>
    <row r="105" spans="4:16" x14ac:dyDescent="0.3">
      <c r="D105" s="262"/>
      <c r="E105" s="165"/>
      <c r="F105" s="165"/>
      <c r="G105" s="165"/>
      <c r="H105" s="165"/>
      <c r="I105" s="165"/>
      <c r="J105" s="165"/>
      <c r="K105" s="165"/>
      <c r="L105" s="165"/>
      <c r="M105" s="165"/>
      <c r="N105" s="165"/>
      <c r="O105" s="165"/>
      <c r="P105" s="165"/>
    </row>
    <row r="106" spans="4:16" x14ac:dyDescent="0.3">
      <c r="D106" s="262"/>
      <c r="E106" s="165"/>
      <c r="F106" s="165"/>
      <c r="G106" s="165"/>
      <c r="H106" s="165"/>
      <c r="I106" s="165"/>
      <c r="J106" s="165"/>
      <c r="K106" s="165"/>
      <c r="L106" s="165"/>
      <c r="M106" s="165"/>
      <c r="N106" s="165"/>
      <c r="O106" s="165"/>
      <c r="P106" s="165"/>
    </row>
    <row r="107" spans="4:16" x14ac:dyDescent="0.3">
      <c r="D107" s="262"/>
      <c r="E107" s="165"/>
      <c r="F107" s="165"/>
      <c r="G107" s="165"/>
      <c r="H107" s="165"/>
      <c r="I107" s="165"/>
      <c r="J107" s="165"/>
      <c r="K107" s="165"/>
      <c r="L107" s="165"/>
      <c r="M107" s="165"/>
      <c r="N107" s="165"/>
      <c r="O107" s="165"/>
      <c r="P107" s="165"/>
    </row>
    <row r="108" spans="4:16" x14ac:dyDescent="0.3">
      <c r="D108" s="262"/>
      <c r="E108" s="165"/>
      <c r="F108" s="165"/>
      <c r="G108" s="165"/>
      <c r="H108" s="165"/>
      <c r="I108" s="165"/>
      <c r="J108" s="165"/>
      <c r="K108" s="165"/>
      <c r="L108" s="165"/>
      <c r="M108" s="165"/>
      <c r="N108" s="165"/>
      <c r="O108" s="165"/>
      <c r="P108" s="165"/>
    </row>
    <row r="109" spans="4:16" x14ac:dyDescent="0.3">
      <c r="D109" s="262"/>
      <c r="E109" s="165"/>
      <c r="F109" s="165"/>
      <c r="G109" s="165"/>
      <c r="H109" s="165"/>
      <c r="I109" s="165"/>
      <c r="J109" s="165"/>
      <c r="K109" s="165"/>
      <c r="L109" s="165"/>
      <c r="M109" s="165"/>
      <c r="N109" s="165"/>
      <c r="O109" s="165"/>
      <c r="P109" s="165"/>
    </row>
    <row r="110" spans="4:16" x14ac:dyDescent="0.3">
      <c r="D110" s="262"/>
      <c r="E110" s="165"/>
      <c r="F110" s="165"/>
      <c r="G110" s="165"/>
      <c r="H110" s="165"/>
      <c r="I110" s="165"/>
      <c r="J110" s="165"/>
      <c r="K110" s="165"/>
      <c r="L110" s="165"/>
      <c r="M110" s="165"/>
      <c r="N110" s="165"/>
      <c r="O110" s="165"/>
      <c r="P110" s="165"/>
    </row>
    <row r="111" spans="4:16" x14ac:dyDescent="0.3">
      <c r="D111" s="262"/>
      <c r="E111" s="165"/>
      <c r="F111" s="165"/>
      <c r="G111" s="165"/>
      <c r="H111" s="165"/>
      <c r="I111" s="165"/>
      <c r="J111" s="165"/>
      <c r="K111" s="165"/>
      <c r="L111" s="165"/>
      <c r="M111" s="165"/>
      <c r="N111" s="165"/>
      <c r="O111" s="165"/>
      <c r="P111" s="165"/>
    </row>
    <row r="112" spans="4:16" x14ac:dyDescent="0.3">
      <c r="D112" s="262"/>
      <c r="E112" s="165"/>
      <c r="F112" s="165"/>
      <c r="G112" s="165"/>
      <c r="H112" s="165"/>
      <c r="I112" s="165"/>
      <c r="J112" s="165"/>
      <c r="K112" s="165"/>
      <c r="L112" s="165"/>
      <c r="M112" s="165"/>
      <c r="N112" s="165"/>
      <c r="O112" s="165"/>
      <c r="P112" s="165"/>
    </row>
    <row r="113" spans="4:16" x14ac:dyDescent="0.3">
      <c r="D113" s="262"/>
      <c r="E113" s="165"/>
      <c r="F113" s="165"/>
      <c r="G113" s="165"/>
      <c r="H113" s="165"/>
      <c r="I113" s="165"/>
      <c r="J113" s="165"/>
      <c r="K113" s="165"/>
      <c r="L113" s="165"/>
      <c r="M113" s="165"/>
      <c r="N113" s="165"/>
      <c r="O113" s="165"/>
      <c r="P113" s="165"/>
    </row>
    <row r="114" spans="4:16" x14ac:dyDescent="0.3">
      <c r="D114" s="262"/>
      <c r="E114" s="165"/>
      <c r="F114" s="165"/>
      <c r="G114" s="165"/>
      <c r="H114" s="165"/>
      <c r="I114" s="165"/>
      <c r="J114" s="165"/>
      <c r="K114" s="165"/>
      <c r="L114" s="165"/>
      <c r="M114" s="165"/>
      <c r="N114" s="165"/>
      <c r="O114" s="165"/>
      <c r="P114" s="165"/>
    </row>
    <row r="115" spans="4:16" x14ac:dyDescent="0.3">
      <c r="D115" s="262"/>
      <c r="E115" s="165"/>
      <c r="F115" s="165"/>
      <c r="G115" s="165"/>
      <c r="H115" s="165"/>
      <c r="I115" s="165"/>
      <c r="J115" s="165"/>
      <c r="K115" s="165"/>
      <c r="L115" s="165"/>
      <c r="M115" s="165"/>
      <c r="N115" s="165"/>
      <c r="O115" s="165"/>
      <c r="P115" s="165"/>
    </row>
    <row r="116" spans="4:16" x14ac:dyDescent="0.3">
      <c r="D116" s="262"/>
      <c r="E116" s="165"/>
      <c r="F116" s="165"/>
      <c r="G116" s="165"/>
      <c r="H116" s="165"/>
      <c r="I116" s="165"/>
      <c r="J116" s="165"/>
      <c r="K116" s="165"/>
      <c r="L116" s="165"/>
      <c r="M116" s="165"/>
      <c r="N116" s="165"/>
      <c r="O116" s="165"/>
      <c r="P116" s="165"/>
    </row>
    <row r="117" spans="4:16" x14ac:dyDescent="0.3">
      <c r="D117" s="262"/>
      <c r="E117" s="165"/>
      <c r="F117" s="165"/>
      <c r="G117" s="165"/>
      <c r="H117" s="165"/>
      <c r="I117" s="165"/>
      <c r="J117" s="165"/>
      <c r="K117" s="165"/>
      <c r="L117" s="165"/>
      <c r="M117" s="165"/>
      <c r="N117" s="165"/>
      <c r="O117" s="165"/>
      <c r="P117" s="165"/>
    </row>
    <row r="118" spans="4:16" x14ac:dyDescent="0.3">
      <c r="D118" s="262"/>
      <c r="E118" s="165"/>
      <c r="F118" s="165"/>
      <c r="G118" s="165"/>
      <c r="H118" s="165"/>
      <c r="I118" s="165"/>
      <c r="J118" s="165"/>
      <c r="K118" s="165"/>
      <c r="L118" s="165"/>
      <c r="M118" s="165"/>
      <c r="N118" s="165"/>
      <c r="O118" s="165"/>
      <c r="P118" s="165"/>
    </row>
    <row r="119" spans="4:16" x14ac:dyDescent="0.3">
      <c r="D119" s="262"/>
      <c r="E119" s="165"/>
      <c r="F119" s="165"/>
      <c r="G119" s="165"/>
      <c r="H119" s="165"/>
      <c r="I119" s="165"/>
      <c r="J119" s="165"/>
      <c r="K119" s="165"/>
      <c r="L119" s="165"/>
      <c r="M119" s="165"/>
      <c r="N119" s="165"/>
      <c r="O119" s="165"/>
      <c r="P119" s="165"/>
    </row>
    <row r="120" spans="4:16" x14ac:dyDescent="0.3">
      <c r="D120" s="262"/>
      <c r="E120" s="165"/>
      <c r="F120" s="165"/>
      <c r="G120" s="165"/>
      <c r="H120" s="165"/>
      <c r="I120" s="165"/>
      <c r="J120" s="165"/>
      <c r="K120" s="165"/>
      <c r="L120" s="165"/>
      <c r="M120" s="165"/>
      <c r="N120" s="165"/>
      <c r="O120" s="165"/>
      <c r="P120" s="165"/>
    </row>
    <row r="121" spans="4:16" x14ac:dyDescent="0.3">
      <c r="D121" s="262"/>
      <c r="E121" s="165"/>
      <c r="F121" s="165"/>
      <c r="G121" s="165"/>
      <c r="H121" s="165"/>
      <c r="I121" s="165"/>
      <c r="J121" s="165"/>
      <c r="K121" s="165"/>
      <c r="L121" s="165"/>
      <c r="M121" s="165"/>
      <c r="N121" s="165"/>
      <c r="O121" s="165"/>
      <c r="P121" s="165"/>
    </row>
    <row r="122" spans="4:16" x14ac:dyDescent="0.3">
      <c r="D122" s="262"/>
      <c r="E122" s="165"/>
      <c r="F122" s="165"/>
      <c r="G122" s="165"/>
      <c r="H122" s="165"/>
      <c r="I122" s="165"/>
      <c r="J122" s="165"/>
      <c r="K122" s="165"/>
      <c r="L122" s="165"/>
      <c r="M122" s="165"/>
      <c r="N122" s="165"/>
      <c r="O122" s="165"/>
      <c r="P122" s="165"/>
    </row>
    <row r="123" spans="4:16" x14ac:dyDescent="0.3">
      <c r="D123" s="262"/>
      <c r="E123" s="165"/>
      <c r="F123" s="165"/>
      <c r="G123" s="165"/>
      <c r="H123" s="165"/>
      <c r="I123" s="165"/>
      <c r="J123" s="165"/>
      <c r="K123" s="165"/>
      <c r="L123" s="165"/>
      <c r="M123" s="165"/>
      <c r="N123" s="165"/>
      <c r="O123" s="165"/>
      <c r="P123" s="165"/>
    </row>
    <row r="124" spans="4:16" x14ac:dyDescent="0.3">
      <c r="D124" s="262"/>
      <c r="E124" s="165"/>
      <c r="F124" s="165"/>
      <c r="G124" s="165"/>
      <c r="H124" s="165"/>
      <c r="I124" s="165"/>
      <c r="J124" s="165"/>
      <c r="K124" s="165"/>
      <c r="L124" s="165"/>
      <c r="M124" s="165"/>
      <c r="N124" s="165"/>
      <c r="O124" s="165"/>
      <c r="P124" s="165"/>
    </row>
    <row r="125" spans="4:16" x14ac:dyDescent="0.3">
      <c r="D125" s="262"/>
      <c r="E125" s="165"/>
      <c r="F125" s="165"/>
      <c r="G125" s="165"/>
      <c r="H125" s="165"/>
      <c r="I125" s="165"/>
      <c r="J125" s="165"/>
      <c r="K125" s="165"/>
      <c r="L125" s="165"/>
      <c r="M125" s="165"/>
      <c r="N125" s="165"/>
      <c r="O125" s="165"/>
      <c r="P125" s="165"/>
    </row>
    <row r="126" spans="4:16" x14ac:dyDescent="0.3">
      <c r="D126" s="262"/>
      <c r="E126" s="165"/>
      <c r="F126" s="165"/>
      <c r="G126" s="165"/>
      <c r="H126" s="165"/>
      <c r="I126" s="165"/>
      <c r="J126" s="165"/>
      <c r="K126" s="165"/>
      <c r="L126" s="165"/>
      <c r="M126" s="165"/>
      <c r="N126" s="165"/>
      <c r="O126" s="165"/>
      <c r="P126" s="165"/>
    </row>
    <row r="127" spans="4:16" x14ac:dyDescent="0.3">
      <c r="D127" s="262"/>
      <c r="E127" s="165"/>
      <c r="F127" s="165"/>
      <c r="G127" s="165"/>
      <c r="H127" s="165"/>
      <c r="I127" s="165"/>
      <c r="J127" s="165"/>
      <c r="K127" s="165"/>
      <c r="L127" s="165"/>
      <c r="M127" s="165"/>
      <c r="N127" s="165"/>
      <c r="O127" s="165"/>
      <c r="P127" s="165"/>
    </row>
    <row r="128" spans="4:16" x14ac:dyDescent="0.3">
      <c r="D128" s="262"/>
      <c r="E128" s="165"/>
      <c r="F128" s="165"/>
      <c r="G128" s="165"/>
      <c r="H128" s="165"/>
      <c r="I128" s="165"/>
      <c r="J128" s="165"/>
      <c r="K128" s="165"/>
      <c r="L128" s="165"/>
      <c r="M128" s="165"/>
      <c r="N128" s="165"/>
      <c r="O128" s="165"/>
      <c r="P128" s="165"/>
    </row>
    <row r="129" spans="4:16" x14ac:dyDescent="0.3">
      <c r="D129" s="262"/>
      <c r="E129" s="165"/>
      <c r="F129" s="165"/>
      <c r="G129" s="165"/>
      <c r="H129" s="165"/>
      <c r="I129" s="165"/>
      <c r="J129" s="165"/>
      <c r="K129" s="165"/>
      <c r="L129" s="165"/>
      <c r="M129" s="165"/>
      <c r="N129" s="165"/>
      <c r="O129" s="165"/>
      <c r="P129" s="165"/>
    </row>
    <row r="130" spans="4:16" x14ac:dyDescent="0.3">
      <c r="D130" s="262"/>
      <c r="E130" s="165"/>
      <c r="F130" s="165"/>
      <c r="G130" s="165"/>
      <c r="H130" s="165"/>
      <c r="I130" s="165"/>
      <c r="J130" s="165"/>
      <c r="K130" s="165"/>
      <c r="L130" s="165"/>
      <c r="M130" s="165"/>
      <c r="N130" s="165"/>
      <c r="O130" s="165"/>
      <c r="P130" s="165"/>
    </row>
    <row r="131" spans="4:16" x14ac:dyDescent="0.3">
      <c r="D131" s="262"/>
      <c r="E131" s="165"/>
      <c r="F131" s="165"/>
      <c r="G131" s="165"/>
      <c r="H131" s="165"/>
      <c r="I131" s="165"/>
      <c r="J131" s="165"/>
      <c r="K131" s="165"/>
      <c r="L131" s="165"/>
      <c r="M131" s="165"/>
      <c r="N131" s="165"/>
      <c r="O131" s="165"/>
      <c r="P131" s="165"/>
    </row>
    <row r="132" spans="4:16" x14ac:dyDescent="0.3">
      <c r="D132" s="262"/>
      <c r="E132" s="165"/>
      <c r="F132" s="165"/>
      <c r="G132" s="165"/>
      <c r="H132" s="165"/>
      <c r="I132" s="165"/>
      <c r="J132" s="165"/>
      <c r="K132" s="165"/>
      <c r="L132" s="165"/>
      <c r="M132" s="165"/>
      <c r="N132" s="165"/>
      <c r="O132" s="165"/>
      <c r="P132" s="165"/>
    </row>
    <row r="133" spans="4:16" x14ac:dyDescent="0.3">
      <c r="D133" s="262"/>
      <c r="E133" s="165"/>
      <c r="F133" s="165"/>
      <c r="G133" s="165"/>
      <c r="H133" s="165"/>
      <c r="I133" s="165"/>
      <c r="J133" s="165"/>
      <c r="K133" s="165"/>
      <c r="L133" s="165"/>
      <c r="M133" s="165"/>
      <c r="N133" s="165"/>
      <c r="O133" s="165"/>
      <c r="P133" s="165"/>
    </row>
    <row r="134" spans="4:16" x14ac:dyDescent="0.3">
      <c r="D134" s="262"/>
      <c r="E134" s="165"/>
      <c r="F134" s="165"/>
      <c r="G134" s="165"/>
      <c r="H134" s="165"/>
      <c r="I134" s="165"/>
      <c r="J134" s="165"/>
      <c r="K134" s="165"/>
      <c r="L134" s="165"/>
      <c r="M134" s="165"/>
      <c r="N134" s="165"/>
      <c r="O134" s="165"/>
      <c r="P134" s="165"/>
    </row>
    <row r="135" spans="4:16" x14ac:dyDescent="0.3">
      <c r="D135" s="262"/>
      <c r="E135" s="165"/>
      <c r="F135" s="165"/>
      <c r="G135" s="165"/>
      <c r="H135" s="165"/>
      <c r="I135" s="165"/>
      <c r="J135" s="165"/>
      <c r="K135" s="165"/>
      <c r="L135" s="165"/>
      <c r="M135" s="165"/>
      <c r="N135" s="165"/>
      <c r="O135" s="165"/>
      <c r="P135" s="165"/>
    </row>
    <row r="136" spans="4:16" x14ac:dyDescent="0.3">
      <c r="D136" s="262"/>
      <c r="E136" s="165"/>
      <c r="F136" s="165"/>
      <c r="G136" s="165"/>
      <c r="H136" s="165"/>
      <c r="I136" s="165"/>
      <c r="J136" s="165"/>
      <c r="K136" s="165"/>
      <c r="L136" s="165"/>
      <c r="M136" s="165"/>
      <c r="N136" s="165"/>
      <c r="O136" s="165"/>
      <c r="P136" s="165"/>
    </row>
    <row r="137" spans="4:16" x14ac:dyDescent="0.3">
      <c r="D137" s="262"/>
      <c r="E137" s="165"/>
      <c r="F137" s="165"/>
      <c r="G137" s="165"/>
      <c r="H137" s="165"/>
      <c r="I137" s="165"/>
      <c r="J137" s="165"/>
      <c r="K137" s="165"/>
      <c r="L137" s="165"/>
      <c r="M137" s="165"/>
      <c r="N137" s="165"/>
      <c r="O137" s="165"/>
      <c r="P137" s="165"/>
    </row>
    <row r="138" spans="4:16" x14ac:dyDescent="0.3">
      <c r="D138" s="262"/>
      <c r="E138" s="165"/>
      <c r="F138" s="165"/>
      <c r="G138" s="165"/>
      <c r="H138" s="165"/>
      <c r="I138" s="165"/>
      <c r="J138" s="165"/>
      <c r="K138" s="165"/>
      <c r="L138" s="165"/>
      <c r="M138" s="165"/>
      <c r="N138" s="165"/>
      <c r="O138" s="165"/>
      <c r="P138" s="165"/>
    </row>
    <row r="139" spans="4:16" x14ac:dyDescent="0.3">
      <c r="D139" s="262"/>
      <c r="E139" s="165"/>
      <c r="F139" s="165"/>
      <c r="G139" s="165"/>
      <c r="H139" s="165"/>
      <c r="I139" s="165"/>
      <c r="J139" s="165"/>
      <c r="K139" s="165"/>
      <c r="L139" s="165"/>
      <c r="M139" s="165"/>
      <c r="N139" s="165"/>
      <c r="O139" s="165"/>
      <c r="P139" s="165"/>
    </row>
    <row r="140" spans="4:16" x14ac:dyDescent="0.3">
      <c r="D140" s="262"/>
      <c r="E140" s="165"/>
      <c r="F140" s="165"/>
      <c r="G140" s="165"/>
      <c r="H140" s="165"/>
      <c r="I140" s="165"/>
      <c r="J140" s="165"/>
      <c r="K140" s="165"/>
      <c r="L140" s="165"/>
      <c r="M140" s="165"/>
      <c r="N140" s="165"/>
      <c r="O140" s="165"/>
      <c r="P140" s="165"/>
    </row>
    <row r="141" spans="4:16" x14ac:dyDescent="0.3">
      <c r="D141" s="262"/>
      <c r="E141" s="165"/>
      <c r="F141" s="165"/>
      <c r="G141" s="165"/>
      <c r="H141" s="165"/>
      <c r="I141" s="165"/>
      <c r="J141" s="165"/>
      <c r="K141" s="165"/>
      <c r="L141" s="165"/>
      <c r="M141" s="165"/>
      <c r="N141" s="165"/>
      <c r="O141" s="165"/>
      <c r="P141" s="165"/>
    </row>
    <row r="142" spans="4:16" x14ac:dyDescent="0.3">
      <c r="D142" s="262"/>
      <c r="E142" s="165"/>
      <c r="F142" s="165"/>
      <c r="G142" s="165"/>
      <c r="H142" s="165"/>
      <c r="I142" s="165"/>
      <c r="J142" s="165"/>
      <c r="K142" s="165"/>
      <c r="L142" s="165"/>
      <c r="M142" s="165"/>
      <c r="N142" s="165"/>
      <c r="O142" s="165"/>
      <c r="P142" s="165"/>
    </row>
    <row r="143" spans="4:16" x14ac:dyDescent="0.3">
      <c r="D143" s="262"/>
      <c r="E143" s="165"/>
      <c r="F143" s="165"/>
      <c r="G143" s="165"/>
      <c r="H143" s="165"/>
      <c r="I143" s="165"/>
      <c r="J143" s="165"/>
      <c r="K143" s="165"/>
      <c r="L143" s="165"/>
      <c r="M143" s="165"/>
      <c r="N143" s="165"/>
      <c r="O143" s="165"/>
      <c r="P143" s="165"/>
    </row>
    <row r="144" spans="4:16" x14ac:dyDescent="0.3">
      <c r="D144" s="262"/>
      <c r="E144" s="165"/>
      <c r="F144" s="165"/>
      <c r="G144" s="165"/>
      <c r="H144" s="165"/>
      <c r="I144" s="165"/>
      <c r="J144" s="165"/>
      <c r="K144" s="165"/>
      <c r="L144" s="165"/>
      <c r="M144" s="165"/>
      <c r="N144" s="165"/>
      <c r="O144" s="165"/>
      <c r="P144" s="165"/>
    </row>
    <row r="145" spans="4:16" x14ac:dyDescent="0.3">
      <c r="D145" s="262"/>
      <c r="E145" s="165"/>
      <c r="F145" s="165"/>
      <c r="G145" s="165"/>
      <c r="H145" s="165"/>
      <c r="I145" s="165"/>
      <c r="J145" s="165"/>
      <c r="K145" s="165"/>
      <c r="L145" s="165"/>
      <c r="M145" s="165"/>
      <c r="N145" s="165"/>
      <c r="O145" s="165"/>
      <c r="P145" s="165"/>
    </row>
    <row r="146" spans="4:16" x14ac:dyDescent="0.3">
      <c r="D146" s="262"/>
      <c r="E146" s="165"/>
      <c r="F146" s="165"/>
      <c r="G146" s="165"/>
      <c r="H146" s="165"/>
      <c r="I146" s="165"/>
      <c r="J146" s="165"/>
      <c r="K146" s="165"/>
      <c r="L146" s="165"/>
      <c r="M146" s="165"/>
      <c r="N146" s="165"/>
      <c r="O146" s="165"/>
      <c r="P146" s="165"/>
    </row>
    <row r="147" spans="4:16" x14ac:dyDescent="0.3">
      <c r="D147" s="262"/>
      <c r="E147" s="165"/>
      <c r="F147" s="165"/>
      <c r="G147" s="165"/>
      <c r="H147" s="165"/>
      <c r="I147" s="165"/>
      <c r="J147" s="165"/>
      <c r="K147" s="165"/>
      <c r="L147" s="165"/>
      <c r="M147" s="165"/>
      <c r="N147" s="165"/>
      <c r="O147" s="165"/>
      <c r="P147" s="165"/>
    </row>
    <row r="148" spans="4:16" x14ac:dyDescent="0.3">
      <c r="D148" s="262"/>
      <c r="E148" s="165"/>
      <c r="F148" s="165"/>
      <c r="G148" s="165"/>
      <c r="H148" s="165"/>
      <c r="I148" s="165"/>
      <c r="J148" s="165"/>
      <c r="K148" s="165"/>
      <c r="L148" s="165"/>
      <c r="M148" s="165"/>
      <c r="N148" s="165"/>
      <c r="O148" s="165"/>
      <c r="P148" s="165"/>
    </row>
    <row r="149" spans="4:16" x14ac:dyDescent="0.3">
      <c r="D149" s="262"/>
      <c r="E149" s="165"/>
      <c r="F149" s="165"/>
      <c r="G149" s="165"/>
      <c r="H149" s="165"/>
      <c r="I149" s="165"/>
      <c r="J149" s="165"/>
      <c r="K149" s="165"/>
      <c r="L149" s="165"/>
      <c r="M149" s="165"/>
      <c r="N149" s="165"/>
      <c r="O149" s="165"/>
      <c r="P149" s="165"/>
    </row>
    <row r="150" spans="4:16" x14ac:dyDescent="0.3">
      <c r="D150" s="262"/>
      <c r="E150" s="165"/>
      <c r="F150" s="165"/>
      <c r="G150" s="165"/>
      <c r="H150" s="165"/>
      <c r="I150" s="165"/>
      <c r="J150" s="165"/>
      <c r="K150" s="165"/>
      <c r="L150" s="165"/>
      <c r="M150" s="165"/>
      <c r="N150" s="165"/>
      <c r="O150" s="165"/>
      <c r="P150" s="165"/>
    </row>
    <row r="151" spans="4:16" x14ac:dyDescent="0.3">
      <c r="D151" s="262"/>
      <c r="E151" s="165"/>
      <c r="F151" s="165"/>
      <c r="G151" s="165"/>
      <c r="H151" s="165"/>
      <c r="I151" s="165"/>
      <c r="J151" s="165"/>
      <c r="K151" s="165"/>
      <c r="L151" s="165"/>
      <c r="M151" s="165"/>
      <c r="N151" s="165"/>
      <c r="O151" s="165"/>
      <c r="P151" s="165"/>
    </row>
    <row r="152" spans="4:16" x14ac:dyDescent="0.3">
      <c r="D152" s="262"/>
      <c r="E152" s="165"/>
      <c r="F152" s="165"/>
      <c r="G152" s="165"/>
      <c r="H152" s="165"/>
      <c r="I152" s="165"/>
      <c r="J152" s="165"/>
      <c r="K152" s="165"/>
      <c r="L152" s="165"/>
      <c r="M152" s="165"/>
      <c r="N152" s="165"/>
      <c r="O152" s="165"/>
      <c r="P152" s="165"/>
    </row>
    <row r="153" spans="4:16" x14ac:dyDescent="0.3">
      <c r="D153" s="262"/>
      <c r="E153" s="165"/>
      <c r="F153" s="165"/>
      <c r="G153" s="165"/>
      <c r="H153" s="165"/>
      <c r="I153" s="165"/>
      <c r="J153" s="165"/>
      <c r="K153" s="165"/>
      <c r="L153" s="165"/>
      <c r="M153" s="165"/>
      <c r="N153" s="165"/>
      <c r="O153" s="165"/>
      <c r="P153" s="165"/>
    </row>
    <row r="154" spans="4:16" x14ac:dyDescent="0.3">
      <c r="D154" s="262"/>
      <c r="E154" s="165"/>
      <c r="F154" s="165"/>
      <c r="G154" s="165"/>
      <c r="H154" s="165"/>
      <c r="I154" s="165"/>
      <c r="J154" s="165"/>
      <c r="K154" s="165"/>
      <c r="L154" s="165"/>
      <c r="M154" s="165"/>
      <c r="N154" s="165"/>
      <c r="O154" s="165"/>
      <c r="P154" s="165"/>
    </row>
    <row r="155" spans="4:16" x14ac:dyDescent="0.3">
      <c r="D155" s="262"/>
      <c r="E155" s="165"/>
      <c r="F155" s="165"/>
      <c r="G155" s="165"/>
      <c r="H155" s="165"/>
      <c r="I155" s="165"/>
      <c r="J155" s="165"/>
      <c r="K155" s="165"/>
      <c r="L155" s="165"/>
      <c r="M155" s="165"/>
      <c r="N155" s="165"/>
      <c r="O155" s="165"/>
      <c r="P155" s="165"/>
    </row>
    <row r="156" spans="4:16" x14ac:dyDescent="0.3">
      <c r="D156" s="262"/>
      <c r="E156" s="165"/>
      <c r="F156" s="165"/>
      <c r="G156" s="165"/>
      <c r="H156" s="165"/>
      <c r="I156" s="165"/>
      <c r="J156" s="165"/>
      <c r="K156" s="165"/>
      <c r="L156" s="165"/>
      <c r="M156" s="165"/>
      <c r="N156" s="165"/>
      <c r="O156" s="165"/>
      <c r="P156" s="165"/>
    </row>
    <row r="157" spans="4:16" x14ac:dyDescent="0.3">
      <c r="D157" s="262"/>
      <c r="E157" s="165"/>
      <c r="F157" s="165"/>
      <c r="G157" s="165"/>
      <c r="H157" s="165"/>
      <c r="I157" s="165"/>
      <c r="J157" s="165"/>
      <c r="K157" s="165"/>
      <c r="L157" s="165"/>
      <c r="M157" s="165"/>
      <c r="N157" s="165"/>
      <c r="O157" s="165"/>
      <c r="P157" s="165"/>
    </row>
    <row r="158" spans="4:16" x14ac:dyDescent="0.3">
      <c r="D158" s="262"/>
      <c r="E158" s="165"/>
      <c r="F158" s="165"/>
      <c r="G158" s="165"/>
      <c r="H158" s="165"/>
      <c r="I158" s="165"/>
      <c r="J158" s="165"/>
      <c r="K158" s="165"/>
      <c r="L158" s="165"/>
      <c r="M158" s="165"/>
      <c r="N158" s="165"/>
      <c r="O158" s="165"/>
      <c r="P158" s="165"/>
    </row>
    <row r="159" spans="4:16" x14ac:dyDescent="0.3">
      <c r="D159" s="262"/>
      <c r="E159" s="165"/>
      <c r="F159" s="165"/>
      <c r="G159" s="165"/>
      <c r="H159" s="165"/>
      <c r="I159" s="165"/>
      <c r="J159" s="165"/>
      <c r="K159" s="165"/>
      <c r="L159" s="165"/>
      <c r="M159" s="165"/>
      <c r="N159" s="165"/>
      <c r="O159" s="165"/>
      <c r="P159" s="165"/>
    </row>
    <row r="160" spans="4:16" x14ac:dyDescent="0.3">
      <c r="D160" s="262"/>
      <c r="E160" s="165"/>
      <c r="F160" s="165"/>
      <c r="G160" s="165"/>
      <c r="H160" s="165"/>
      <c r="I160" s="165"/>
      <c r="J160" s="165"/>
      <c r="K160" s="165"/>
      <c r="L160" s="165"/>
      <c r="M160" s="165"/>
      <c r="N160" s="165"/>
      <c r="O160" s="165"/>
      <c r="P160" s="165"/>
    </row>
    <row r="161" spans="4:16" x14ac:dyDescent="0.3">
      <c r="D161" s="262"/>
      <c r="E161" s="165"/>
      <c r="F161" s="165"/>
      <c r="G161" s="165"/>
      <c r="H161" s="165"/>
      <c r="I161" s="165"/>
      <c r="J161" s="165"/>
      <c r="K161" s="165"/>
      <c r="L161" s="165"/>
      <c r="M161" s="165"/>
      <c r="N161" s="165"/>
      <c r="O161" s="165"/>
      <c r="P161" s="165"/>
    </row>
    <row r="162" spans="4:16" x14ac:dyDescent="0.3">
      <c r="D162" s="262"/>
      <c r="E162" s="165"/>
      <c r="F162" s="165"/>
      <c r="G162" s="165"/>
      <c r="H162" s="165"/>
      <c r="I162" s="165"/>
      <c r="J162" s="165"/>
      <c r="K162" s="165"/>
      <c r="L162" s="165"/>
      <c r="M162" s="165"/>
      <c r="N162" s="165"/>
      <c r="O162" s="165"/>
      <c r="P162" s="165"/>
    </row>
    <row r="163" spans="4:16" x14ac:dyDescent="0.3">
      <c r="D163" s="262"/>
      <c r="E163" s="165"/>
      <c r="F163" s="165"/>
      <c r="G163" s="165"/>
      <c r="H163" s="165"/>
      <c r="I163" s="165"/>
      <c r="J163" s="165"/>
      <c r="K163" s="165"/>
      <c r="L163" s="165"/>
      <c r="M163" s="165"/>
      <c r="N163" s="165"/>
      <c r="O163" s="165"/>
      <c r="P163" s="165"/>
    </row>
    <row r="164" spans="4:16" x14ac:dyDescent="0.3">
      <c r="D164" s="262"/>
      <c r="E164" s="165"/>
      <c r="F164" s="165"/>
      <c r="G164" s="165"/>
      <c r="H164" s="165"/>
      <c r="I164" s="165"/>
      <c r="J164" s="165"/>
      <c r="K164" s="165"/>
      <c r="L164" s="165"/>
      <c r="M164" s="165"/>
      <c r="N164" s="165"/>
      <c r="O164" s="165"/>
      <c r="P164" s="165"/>
    </row>
    <row r="165" spans="4:16" x14ac:dyDescent="0.3">
      <c r="D165" s="262"/>
      <c r="E165" s="165"/>
      <c r="F165" s="165"/>
      <c r="G165" s="165"/>
      <c r="H165" s="165"/>
      <c r="I165" s="165"/>
      <c r="J165" s="165"/>
      <c r="K165" s="165"/>
      <c r="L165" s="165"/>
      <c r="M165" s="165"/>
      <c r="N165" s="165"/>
      <c r="O165" s="165"/>
      <c r="P165" s="165"/>
    </row>
    <row r="166" spans="4:16" x14ac:dyDescent="0.3">
      <c r="D166" s="262"/>
      <c r="E166" s="165"/>
      <c r="F166" s="165"/>
      <c r="G166" s="165"/>
      <c r="H166" s="165"/>
      <c r="I166" s="165"/>
      <c r="J166" s="165"/>
      <c r="K166" s="165"/>
      <c r="L166" s="165"/>
      <c r="M166" s="165"/>
      <c r="N166" s="165"/>
      <c r="O166" s="165"/>
      <c r="P166" s="165"/>
    </row>
    <row r="167" spans="4:16" x14ac:dyDescent="0.3">
      <c r="D167" s="262"/>
      <c r="E167" s="165"/>
      <c r="F167" s="165"/>
      <c r="G167" s="165"/>
      <c r="H167" s="165"/>
      <c r="I167" s="165"/>
      <c r="J167" s="165"/>
      <c r="K167" s="165"/>
      <c r="L167" s="165"/>
      <c r="M167" s="165"/>
      <c r="N167" s="165"/>
      <c r="O167" s="165"/>
      <c r="P167" s="165"/>
    </row>
    <row r="168" spans="4:16" x14ac:dyDescent="0.3">
      <c r="D168" s="262"/>
      <c r="E168" s="165"/>
      <c r="F168" s="165"/>
      <c r="G168" s="165"/>
      <c r="H168" s="165"/>
      <c r="I168" s="165"/>
      <c r="J168" s="165"/>
      <c r="K168" s="165"/>
      <c r="L168" s="165"/>
      <c r="M168" s="165"/>
      <c r="N168" s="165"/>
      <c r="O168" s="165"/>
      <c r="P168" s="165"/>
    </row>
  </sheetData>
  <mergeCells count="27">
    <mergeCell ref="D49:P49"/>
    <mergeCell ref="D44:P44"/>
    <mergeCell ref="D43:P43"/>
    <mergeCell ref="D51:P51"/>
    <mergeCell ref="H6:J6"/>
    <mergeCell ref="D48:P48"/>
    <mergeCell ref="D46:P46"/>
    <mergeCell ref="AB4:AB7"/>
    <mergeCell ref="T5:V6"/>
    <mergeCell ref="Z4:Z7"/>
    <mergeCell ref="N5:P6"/>
    <mergeCell ref="Q5:S6"/>
    <mergeCell ref="AA4:AA7"/>
    <mergeCell ref="D42:P42"/>
    <mergeCell ref="E4:G6"/>
    <mergeCell ref="W4:Y6"/>
    <mergeCell ref="D45:P45"/>
    <mergeCell ref="D54:P54"/>
    <mergeCell ref="D50:P50"/>
    <mergeCell ref="D53:P53"/>
    <mergeCell ref="D59:P59"/>
    <mergeCell ref="D60:P60"/>
    <mergeCell ref="D56:P56"/>
    <mergeCell ref="D58:P58"/>
    <mergeCell ref="D57:P57"/>
    <mergeCell ref="D55:P55"/>
    <mergeCell ref="D52:P52"/>
  </mergeCells>
  <phoneticPr fontId="8" type="noConversion"/>
  <conditionalFormatting sqref="D2:D3">
    <cfRule type="cellIs" dxfId="30" priority="1" stopIfTrue="1" operator="equal">
      <formula>"na"</formula>
    </cfRule>
  </conditionalFormatting>
  <dataValidations count="1">
    <dataValidation type="list" allowBlank="1" showErrorMessage="1" sqref="M1" xr:uid="{00000000-0002-0000-0400-000000000000}">
      <formula1>"2001,2002,2003,2004,2005,2006,2007,2008,2009,2010,2011,2012,2013,2014,2015,2016,2017,2018,2019,2020,2021,2022,2023"</formula1>
    </dataValidation>
  </dataValidations>
  <hyperlinks>
    <hyperlink ref="D3" location="CONTENTS!A1" display="back to contents" xr:uid="{00000000-0004-0000-0400-000000000000}"/>
  </hyperlinks>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B164"/>
  <sheetViews>
    <sheetView zoomScaleNormal="100" workbookViewId="0"/>
  </sheetViews>
  <sheetFormatPr defaultColWidth="9.140625" defaultRowHeight="15.6" x14ac:dyDescent="0.3"/>
  <cols>
    <col min="1" max="1" width="55.28515625" style="259" customWidth="1"/>
    <col min="2" max="22" width="13.7109375" style="200" bestFit="1" customWidth="1"/>
    <col min="23" max="23" width="13.7109375" style="204" bestFit="1" customWidth="1"/>
    <col min="24" max="25" width="13.7109375" style="200" bestFit="1" customWidth="1"/>
    <col min="26" max="228" width="12.7109375" style="200" customWidth="1"/>
    <col min="229" max="229" width="9.140625" style="200" customWidth="1"/>
    <col min="230" max="230" width="12.7109375" style="200" customWidth="1"/>
    <col min="231" max="231" width="10.42578125" style="200" customWidth="1"/>
    <col min="232" max="16384" width="9.140625" style="200"/>
  </cols>
  <sheetData>
    <row r="1" spans="1:28" x14ac:dyDescent="0.3">
      <c r="A1" s="271" t="s">
        <v>189</v>
      </c>
      <c r="I1" s="201"/>
      <c r="J1" s="201"/>
    </row>
    <row r="2" spans="1:28" x14ac:dyDescent="0.3">
      <c r="A2" s="271" t="s">
        <v>194</v>
      </c>
      <c r="L2" s="203"/>
    </row>
    <row r="3" spans="1:28" x14ac:dyDescent="0.25">
      <c r="A3" s="198" t="s">
        <v>379</v>
      </c>
      <c r="B3" s="263"/>
      <c r="C3" s="215"/>
      <c r="D3" s="215"/>
      <c r="E3" s="264"/>
      <c r="F3" s="265"/>
      <c r="G3" s="265"/>
      <c r="H3" s="265"/>
      <c r="I3" s="265"/>
      <c r="J3" s="265"/>
      <c r="K3" s="263"/>
      <c r="L3" s="263"/>
      <c r="M3" s="263"/>
      <c r="N3" s="263"/>
      <c r="O3" s="263"/>
      <c r="P3" s="266"/>
      <c r="Q3" s="266"/>
      <c r="R3" s="267"/>
      <c r="S3" s="263"/>
      <c r="T3" s="268"/>
      <c r="U3" s="263"/>
      <c r="V3" s="263"/>
      <c r="W3" s="263"/>
      <c r="X3" s="263"/>
      <c r="Y3" s="263"/>
    </row>
    <row r="4" spans="1:28" x14ac:dyDescent="0.25">
      <c r="A4" s="199" t="s">
        <v>406</v>
      </c>
      <c r="B4" s="263"/>
      <c r="C4" s="215"/>
      <c r="D4" s="215"/>
      <c r="E4" s="264"/>
      <c r="F4" s="265"/>
      <c r="G4" s="265"/>
      <c r="H4" s="265"/>
      <c r="I4" s="265"/>
      <c r="J4" s="265"/>
      <c r="K4" s="263"/>
      <c r="L4" s="263"/>
      <c r="M4" s="263"/>
      <c r="N4" s="263"/>
      <c r="O4" s="263"/>
      <c r="P4" s="266"/>
      <c r="Q4" s="266"/>
      <c r="R4" s="267"/>
      <c r="S4" s="263"/>
      <c r="T4" s="268"/>
      <c r="U4" s="263"/>
      <c r="V4" s="263"/>
      <c r="W4" s="263"/>
      <c r="X4" s="263"/>
      <c r="Y4" s="263"/>
    </row>
    <row r="5" spans="1:28" s="213" customFormat="1" x14ac:dyDescent="0.3">
      <c r="A5" s="272" t="s">
        <v>424</v>
      </c>
      <c r="B5" s="273" t="s">
        <v>425</v>
      </c>
      <c r="C5" s="273" t="s">
        <v>426</v>
      </c>
      <c r="D5" s="273" t="s">
        <v>427</v>
      </c>
      <c r="E5" s="273" t="s">
        <v>428</v>
      </c>
      <c r="F5" s="273" t="s">
        <v>429</v>
      </c>
      <c r="G5" s="273" t="s">
        <v>430</v>
      </c>
      <c r="H5" s="273" t="s">
        <v>431</v>
      </c>
      <c r="I5" s="273" t="s">
        <v>432</v>
      </c>
      <c r="J5" s="273" t="s">
        <v>433</v>
      </c>
      <c r="K5" s="273" t="s">
        <v>434</v>
      </c>
      <c r="L5" s="273" t="s">
        <v>435</v>
      </c>
      <c r="M5" s="273" t="s">
        <v>436</v>
      </c>
      <c r="N5" s="273" t="s">
        <v>437</v>
      </c>
      <c r="O5" s="273" t="s">
        <v>438</v>
      </c>
      <c r="P5" s="273" t="s">
        <v>439</v>
      </c>
      <c r="Q5" s="273" t="s">
        <v>440</v>
      </c>
      <c r="R5" s="273" t="s">
        <v>441</v>
      </c>
      <c r="S5" s="273" t="s">
        <v>442</v>
      </c>
      <c r="T5" s="273" t="s">
        <v>443</v>
      </c>
      <c r="U5" s="273" t="s">
        <v>444</v>
      </c>
      <c r="V5" s="273" t="s">
        <v>445</v>
      </c>
      <c r="W5" s="273" t="s">
        <v>446</v>
      </c>
      <c r="X5" s="273" t="s">
        <v>447</v>
      </c>
      <c r="Y5" s="273" t="s">
        <v>448</v>
      </c>
    </row>
    <row r="6" spans="1:28" s="229" customFormat="1" x14ac:dyDescent="0.2">
      <c r="A6" s="274" t="s">
        <v>3</v>
      </c>
      <c r="B6" s="275">
        <v>219837</v>
      </c>
      <c r="C6" s="275">
        <v>228487</v>
      </c>
      <c r="D6" s="275">
        <v>186547</v>
      </c>
      <c r="E6" s="275">
        <v>192572</v>
      </c>
      <c r="F6" s="275">
        <v>191075</v>
      </c>
      <c r="G6" s="275">
        <v>209705</v>
      </c>
      <c r="H6" s="275">
        <v>199191</v>
      </c>
      <c r="I6" s="275">
        <v>202235</v>
      </c>
      <c r="J6" s="275">
        <v>199554</v>
      </c>
      <c r="K6" s="275">
        <v>198754</v>
      </c>
      <c r="L6" s="275">
        <v>194992</v>
      </c>
      <c r="M6" s="275">
        <v>187935</v>
      </c>
      <c r="N6" s="275">
        <v>184158</v>
      </c>
      <c r="O6" s="275">
        <v>179954</v>
      </c>
      <c r="P6" s="275">
        <v>175333</v>
      </c>
      <c r="Q6" s="275">
        <v>167122</v>
      </c>
      <c r="R6" s="275">
        <v>162152</v>
      </c>
      <c r="S6" s="275">
        <v>157806</v>
      </c>
      <c r="T6" s="275">
        <v>158439</v>
      </c>
      <c r="U6" s="275">
        <v>164946</v>
      </c>
      <c r="V6" s="275">
        <v>178722</v>
      </c>
      <c r="W6" s="275">
        <v>167073</v>
      </c>
      <c r="X6" s="275">
        <v>175092</v>
      </c>
      <c r="Y6" s="275">
        <v>175092</v>
      </c>
      <c r="AA6" s="236"/>
      <c r="AB6" s="269"/>
    </row>
    <row r="7" spans="1:28" s="229" customFormat="1" x14ac:dyDescent="0.2">
      <c r="A7" s="274" t="s">
        <v>373</v>
      </c>
      <c r="B7" s="275">
        <v>172229</v>
      </c>
      <c r="C7" s="275">
        <v>179906</v>
      </c>
      <c r="D7" s="278">
        <v>174019</v>
      </c>
      <c r="E7" s="278">
        <v>185299</v>
      </c>
      <c r="F7" s="278">
        <v>183531</v>
      </c>
      <c r="G7" s="278">
        <v>200144</v>
      </c>
      <c r="H7" s="278">
        <v>193624</v>
      </c>
      <c r="I7" s="278">
        <v>202235</v>
      </c>
      <c r="J7" s="278">
        <v>199554</v>
      </c>
      <c r="K7" s="278">
        <v>198754</v>
      </c>
      <c r="L7" s="278">
        <v>194992</v>
      </c>
      <c r="M7" s="278">
        <v>187935</v>
      </c>
      <c r="N7" s="278">
        <v>184158</v>
      </c>
      <c r="O7" s="278">
        <v>179954</v>
      </c>
      <c r="P7" s="278">
        <v>175333</v>
      </c>
      <c r="Q7" s="278">
        <v>167122</v>
      </c>
      <c r="R7" s="278">
        <v>162152</v>
      </c>
      <c r="S7" s="278">
        <v>157806</v>
      </c>
      <c r="T7" s="278">
        <v>158439</v>
      </c>
      <c r="U7" s="278">
        <v>164946</v>
      </c>
      <c r="V7" s="278">
        <v>178722</v>
      </c>
      <c r="W7" s="278">
        <v>167073</v>
      </c>
      <c r="X7" s="278">
        <v>175092</v>
      </c>
      <c r="Y7" s="278">
        <v>175092</v>
      </c>
    </row>
    <row r="8" spans="1:28" x14ac:dyDescent="0.25">
      <c r="A8" s="274" t="s">
        <v>4</v>
      </c>
      <c r="B8" s="276">
        <v>8971</v>
      </c>
      <c r="C8" s="276">
        <v>7247</v>
      </c>
      <c r="D8" s="277">
        <v>9636</v>
      </c>
      <c r="E8" s="277">
        <v>12195</v>
      </c>
      <c r="F8" s="277">
        <v>12315</v>
      </c>
      <c r="G8" s="277">
        <v>12178</v>
      </c>
      <c r="H8" s="277">
        <v>10287</v>
      </c>
      <c r="I8" s="277">
        <v>10049</v>
      </c>
      <c r="J8" s="277">
        <v>8592</v>
      </c>
      <c r="K8" s="277">
        <v>7957</v>
      </c>
      <c r="L8" s="277">
        <v>7941</v>
      </c>
      <c r="M8" s="277">
        <v>8121</v>
      </c>
      <c r="N8" s="277">
        <v>6950</v>
      </c>
      <c r="O8" s="277">
        <v>6805</v>
      </c>
      <c r="P8" s="277">
        <v>7686</v>
      </c>
      <c r="Q8" s="277">
        <v>6840</v>
      </c>
      <c r="R8" s="277">
        <v>6631</v>
      </c>
      <c r="S8" s="277">
        <v>6236</v>
      </c>
      <c r="T8" s="277">
        <v>6240</v>
      </c>
      <c r="U8" s="277">
        <v>6110</v>
      </c>
      <c r="V8" s="277">
        <v>5806</v>
      </c>
      <c r="W8" s="277">
        <v>4750</v>
      </c>
      <c r="X8" s="277">
        <v>5494</v>
      </c>
      <c r="Y8" s="277">
        <v>5494</v>
      </c>
    </row>
    <row r="9" spans="1:28" ht="18" x14ac:dyDescent="0.25">
      <c r="A9" s="274" t="s">
        <v>412</v>
      </c>
      <c r="B9" s="276">
        <v>4929</v>
      </c>
      <c r="C9" s="276">
        <v>3637</v>
      </c>
      <c r="D9" s="277">
        <v>4112</v>
      </c>
      <c r="E9" s="277">
        <v>4404</v>
      </c>
      <c r="F9" s="277">
        <v>5246</v>
      </c>
      <c r="G9" s="277">
        <v>5067</v>
      </c>
      <c r="H9" s="277">
        <v>6446</v>
      </c>
      <c r="I9" s="277">
        <v>6886</v>
      </c>
      <c r="J9" s="277">
        <v>7984</v>
      </c>
      <c r="K9" s="277">
        <v>7313</v>
      </c>
      <c r="L9" s="277">
        <v>7160</v>
      </c>
      <c r="M9" s="277">
        <v>6824</v>
      </c>
      <c r="N9" s="277">
        <v>7405</v>
      </c>
      <c r="O9" s="277">
        <v>9278</v>
      </c>
      <c r="P9" s="277">
        <v>9984</v>
      </c>
      <c r="Q9" s="277">
        <v>8573</v>
      </c>
      <c r="R9" s="277">
        <v>7270</v>
      </c>
      <c r="S9" s="277">
        <v>6548</v>
      </c>
      <c r="T9" s="277">
        <v>6241</v>
      </c>
      <c r="U9" s="277">
        <v>6109</v>
      </c>
      <c r="V9" s="277">
        <v>6338</v>
      </c>
      <c r="W9" s="277">
        <v>4880</v>
      </c>
      <c r="X9" s="277">
        <v>4461</v>
      </c>
      <c r="Y9" s="277">
        <v>4461</v>
      </c>
    </row>
    <row r="10" spans="1:28" ht="18" x14ac:dyDescent="0.25">
      <c r="A10" s="274" t="s">
        <v>422</v>
      </c>
      <c r="B10" s="276">
        <v>5191</v>
      </c>
      <c r="C10" s="276">
        <v>3241</v>
      </c>
      <c r="D10" s="277">
        <v>3259</v>
      </c>
      <c r="E10" s="277">
        <v>3183</v>
      </c>
      <c r="F10" s="277">
        <v>4113</v>
      </c>
      <c r="G10" s="277">
        <v>5203</v>
      </c>
      <c r="H10" s="277">
        <v>5203</v>
      </c>
      <c r="I10" s="277">
        <v>5380</v>
      </c>
      <c r="J10" s="277">
        <v>4881</v>
      </c>
      <c r="K10" s="277">
        <v>6164</v>
      </c>
      <c r="L10" s="277">
        <v>4466</v>
      </c>
      <c r="M10" s="277">
        <v>4354</v>
      </c>
      <c r="N10" s="277">
        <v>3052</v>
      </c>
      <c r="O10" s="277">
        <v>4979</v>
      </c>
      <c r="P10" s="277">
        <v>3513</v>
      </c>
      <c r="Q10" s="277">
        <v>2856</v>
      </c>
      <c r="R10" s="277">
        <v>4509</v>
      </c>
      <c r="S10" s="277">
        <v>3015</v>
      </c>
      <c r="T10" s="277">
        <v>2773</v>
      </c>
      <c r="U10" s="277">
        <v>3649</v>
      </c>
      <c r="V10" s="277">
        <v>4677</v>
      </c>
      <c r="W10" s="277">
        <v>4555</v>
      </c>
      <c r="X10" s="277">
        <v>5544</v>
      </c>
      <c r="Y10" s="277">
        <v>5544</v>
      </c>
    </row>
    <row r="11" spans="1:28" x14ac:dyDescent="0.25">
      <c r="A11" s="274" t="s">
        <v>5</v>
      </c>
      <c r="B11" s="276">
        <v>1594</v>
      </c>
      <c r="C11" s="276">
        <v>2060</v>
      </c>
      <c r="D11" s="277">
        <v>2623</v>
      </c>
      <c r="E11" s="277">
        <v>2891</v>
      </c>
      <c r="F11" s="277">
        <v>3952</v>
      </c>
      <c r="G11" s="277">
        <v>3994</v>
      </c>
      <c r="H11" s="277" t="s">
        <v>191</v>
      </c>
      <c r="I11" s="277" t="s">
        <v>191</v>
      </c>
      <c r="J11" s="277" t="s">
        <v>191</v>
      </c>
      <c r="K11" s="277" t="s">
        <v>191</v>
      </c>
      <c r="L11" s="277" t="s">
        <v>191</v>
      </c>
      <c r="M11" s="277" t="s">
        <v>191</v>
      </c>
      <c r="N11" s="277" t="s">
        <v>191</v>
      </c>
      <c r="O11" s="277" t="s">
        <v>191</v>
      </c>
      <c r="P11" s="277" t="s">
        <v>191</v>
      </c>
      <c r="Q11" s="277" t="s">
        <v>191</v>
      </c>
      <c r="R11" s="277" t="s">
        <v>191</v>
      </c>
      <c r="S11" s="277" t="s">
        <v>191</v>
      </c>
      <c r="T11" s="277" t="s">
        <v>191</v>
      </c>
      <c r="U11" s="277" t="s">
        <v>191</v>
      </c>
      <c r="V11" s="277">
        <v>0</v>
      </c>
      <c r="W11" s="277">
        <v>0</v>
      </c>
      <c r="X11" s="277">
        <v>0</v>
      </c>
      <c r="Y11" s="277">
        <v>0</v>
      </c>
    </row>
    <row r="12" spans="1:28" ht="18" x14ac:dyDescent="0.25">
      <c r="A12" s="274" t="s">
        <v>414</v>
      </c>
      <c r="B12" s="276">
        <v>2603</v>
      </c>
      <c r="C12" s="276">
        <v>2514</v>
      </c>
      <c r="D12" s="277">
        <v>2867</v>
      </c>
      <c r="E12" s="277">
        <v>1779</v>
      </c>
      <c r="F12" s="277">
        <v>2118</v>
      </c>
      <c r="G12" s="277">
        <v>2536</v>
      </c>
      <c r="H12" s="277">
        <v>1694</v>
      </c>
      <c r="I12" s="277">
        <v>1978</v>
      </c>
      <c r="J12" s="277">
        <v>2148</v>
      </c>
      <c r="K12" s="277">
        <v>1886</v>
      </c>
      <c r="L12" s="277">
        <v>2092</v>
      </c>
      <c r="M12" s="277">
        <v>1762</v>
      </c>
      <c r="N12" s="277">
        <v>2088</v>
      </c>
      <c r="O12" s="277">
        <v>1593</v>
      </c>
      <c r="P12" s="277">
        <v>1974</v>
      </c>
      <c r="Q12" s="277">
        <v>2195</v>
      </c>
      <c r="R12" s="277">
        <v>1964</v>
      </c>
      <c r="S12" s="277">
        <v>2020</v>
      </c>
      <c r="T12" s="277">
        <v>1195</v>
      </c>
      <c r="U12" s="277">
        <v>1502</v>
      </c>
      <c r="V12" s="277">
        <v>1220</v>
      </c>
      <c r="W12" s="277">
        <v>2180</v>
      </c>
      <c r="X12" s="277">
        <v>1824</v>
      </c>
      <c r="Y12" s="277">
        <v>1824</v>
      </c>
    </row>
    <row r="13" spans="1:28" x14ac:dyDescent="0.25">
      <c r="A13" s="274" t="s">
        <v>6</v>
      </c>
      <c r="B13" s="276">
        <v>4750</v>
      </c>
      <c r="C13" s="276">
        <v>4415</v>
      </c>
      <c r="D13" s="277">
        <v>4505</v>
      </c>
      <c r="E13" s="277" t="s">
        <v>191</v>
      </c>
      <c r="F13" s="277" t="s">
        <v>191</v>
      </c>
      <c r="G13" s="277" t="s">
        <v>191</v>
      </c>
      <c r="H13" s="277" t="s">
        <v>191</v>
      </c>
      <c r="I13" s="277" t="s">
        <v>191</v>
      </c>
      <c r="J13" s="277" t="s">
        <v>191</v>
      </c>
      <c r="K13" s="277" t="s">
        <v>191</v>
      </c>
      <c r="L13" s="277" t="s">
        <v>191</v>
      </c>
      <c r="M13" s="277" t="s">
        <v>191</v>
      </c>
      <c r="N13" s="277" t="s">
        <v>191</v>
      </c>
      <c r="O13" s="277" t="s">
        <v>191</v>
      </c>
      <c r="P13" s="277" t="s">
        <v>191</v>
      </c>
      <c r="Q13" s="277" t="s">
        <v>191</v>
      </c>
      <c r="R13" s="277" t="s">
        <v>191</v>
      </c>
      <c r="S13" s="277" t="s">
        <v>191</v>
      </c>
      <c r="T13" s="277" t="s">
        <v>191</v>
      </c>
      <c r="U13" s="277" t="s">
        <v>191</v>
      </c>
      <c r="V13" s="277">
        <v>0</v>
      </c>
      <c r="W13" s="277">
        <v>0</v>
      </c>
      <c r="X13" s="277">
        <v>0</v>
      </c>
      <c r="Y13" s="277">
        <v>0</v>
      </c>
    </row>
    <row r="14" spans="1:28" x14ac:dyDescent="0.25">
      <c r="A14" s="274" t="s">
        <v>7</v>
      </c>
      <c r="B14" s="276">
        <v>4871</v>
      </c>
      <c r="C14" s="276">
        <v>3376</v>
      </c>
      <c r="D14" s="277">
        <v>5271</v>
      </c>
      <c r="E14" s="277">
        <v>5865</v>
      </c>
      <c r="F14" s="277">
        <v>6487</v>
      </c>
      <c r="G14" s="277">
        <v>8321</v>
      </c>
      <c r="H14" s="277">
        <v>8565</v>
      </c>
      <c r="I14" s="277">
        <v>9744</v>
      </c>
      <c r="J14" s="277">
        <v>7171</v>
      </c>
      <c r="K14" s="277">
        <v>7310</v>
      </c>
      <c r="L14" s="277">
        <v>8518</v>
      </c>
      <c r="M14" s="277">
        <v>7731</v>
      </c>
      <c r="N14" s="277">
        <v>7518</v>
      </c>
      <c r="O14" s="277">
        <v>7744</v>
      </c>
      <c r="P14" s="277">
        <v>7158</v>
      </c>
      <c r="Q14" s="277">
        <v>7365</v>
      </c>
      <c r="R14" s="277">
        <v>7333</v>
      </c>
      <c r="S14" s="277">
        <v>7343</v>
      </c>
      <c r="T14" s="277">
        <v>7274</v>
      </c>
      <c r="U14" s="277">
        <v>7157</v>
      </c>
      <c r="V14" s="277">
        <v>7231</v>
      </c>
      <c r="W14" s="277">
        <v>7060</v>
      </c>
      <c r="X14" s="277">
        <v>7453</v>
      </c>
      <c r="Y14" s="277">
        <v>7453</v>
      </c>
    </row>
    <row r="15" spans="1:28" ht="18" x14ac:dyDescent="0.25">
      <c r="A15" s="274" t="s">
        <v>416</v>
      </c>
      <c r="B15" s="276">
        <v>2843</v>
      </c>
      <c r="C15" s="276">
        <v>4081</v>
      </c>
      <c r="D15" s="277">
        <v>4667</v>
      </c>
      <c r="E15" s="277">
        <v>4761</v>
      </c>
      <c r="F15" s="277">
        <v>4913</v>
      </c>
      <c r="G15" s="277">
        <v>5287</v>
      </c>
      <c r="H15" s="277">
        <v>5079</v>
      </c>
      <c r="I15" s="277">
        <v>5128</v>
      </c>
      <c r="J15" s="277">
        <v>5113</v>
      </c>
      <c r="K15" s="277">
        <v>5085</v>
      </c>
      <c r="L15" s="277">
        <v>5078</v>
      </c>
      <c r="M15" s="277">
        <v>4921</v>
      </c>
      <c r="N15" s="277">
        <v>4617</v>
      </c>
      <c r="O15" s="277">
        <v>4361</v>
      </c>
      <c r="P15" s="277">
        <v>4378</v>
      </c>
      <c r="Q15" s="277">
        <v>4343</v>
      </c>
      <c r="R15" s="277">
        <v>3691</v>
      </c>
      <c r="S15" s="277">
        <v>3870</v>
      </c>
      <c r="T15" s="277">
        <v>3722</v>
      </c>
      <c r="U15" s="277">
        <v>3587</v>
      </c>
      <c r="V15" s="277">
        <v>3973</v>
      </c>
      <c r="W15" s="277">
        <v>3629</v>
      </c>
      <c r="X15" s="277">
        <v>3761</v>
      </c>
      <c r="Y15" s="277">
        <v>3761</v>
      </c>
    </row>
    <row r="16" spans="1:28" x14ac:dyDescent="0.25">
      <c r="A16" s="274" t="s">
        <v>8</v>
      </c>
      <c r="B16" s="276">
        <v>4451</v>
      </c>
      <c r="C16" s="276">
        <v>3466</v>
      </c>
      <c r="D16" s="277">
        <v>3793</v>
      </c>
      <c r="E16" s="277">
        <v>4216</v>
      </c>
      <c r="F16" s="277">
        <v>5051</v>
      </c>
      <c r="G16" s="277">
        <v>3859</v>
      </c>
      <c r="H16" s="277">
        <v>4248</v>
      </c>
      <c r="I16" s="277">
        <v>3952</v>
      </c>
      <c r="J16" s="277">
        <v>4560</v>
      </c>
      <c r="K16" s="277">
        <v>5223</v>
      </c>
      <c r="L16" s="277">
        <v>4062</v>
      </c>
      <c r="M16" s="277">
        <v>4946</v>
      </c>
      <c r="N16" s="277">
        <v>5297</v>
      </c>
      <c r="O16" s="277">
        <v>3822</v>
      </c>
      <c r="P16" s="277">
        <v>4458</v>
      </c>
      <c r="Q16" s="277">
        <v>4832</v>
      </c>
      <c r="R16" s="277">
        <v>3210</v>
      </c>
      <c r="S16" s="277">
        <v>3644</v>
      </c>
      <c r="T16" s="277">
        <v>2424</v>
      </c>
      <c r="U16" s="277">
        <v>2296</v>
      </c>
      <c r="V16" s="277">
        <v>2672</v>
      </c>
      <c r="W16" s="277">
        <v>2838</v>
      </c>
      <c r="X16" s="277">
        <v>3285</v>
      </c>
      <c r="Y16" s="277">
        <v>3285</v>
      </c>
    </row>
    <row r="17" spans="1:25" x14ac:dyDescent="0.25">
      <c r="A17" s="274" t="s">
        <v>9</v>
      </c>
      <c r="B17" s="276">
        <v>4138</v>
      </c>
      <c r="C17" s="276">
        <v>5371</v>
      </c>
      <c r="D17" s="277">
        <v>5549</v>
      </c>
      <c r="E17" s="277">
        <v>5520</v>
      </c>
      <c r="F17" s="277">
        <v>6098</v>
      </c>
      <c r="G17" s="277">
        <v>6479</v>
      </c>
      <c r="H17" s="277">
        <v>6479</v>
      </c>
      <c r="I17" s="277">
        <v>6490</v>
      </c>
      <c r="J17" s="277">
        <v>5102</v>
      </c>
      <c r="K17" s="277">
        <v>4497</v>
      </c>
      <c r="L17" s="277">
        <v>4329</v>
      </c>
      <c r="M17" s="277">
        <v>4454</v>
      </c>
      <c r="N17" s="277">
        <v>4657</v>
      </c>
      <c r="O17" s="277">
        <v>4482</v>
      </c>
      <c r="P17" s="277">
        <v>4093</v>
      </c>
      <c r="Q17" s="277">
        <v>3871</v>
      </c>
      <c r="R17" s="277">
        <v>3700</v>
      </c>
      <c r="S17" s="277">
        <v>3600</v>
      </c>
      <c r="T17" s="277">
        <v>3409</v>
      </c>
      <c r="U17" s="277">
        <v>3234</v>
      </c>
      <c r="V17" s="277">
        <v>3387</v>
      </c>
      <c r="W17" s="277">
        <v>3709</v>
      </c>
      <c r="X17" s="277">
        <v>4414</v>
      </c>
      <c r="Y17" s="277">
        <v>4414</v>
      </c>
    </row>
    <row r="18" spans="1:25" ht="18" x14ac:dyDescent="0.25">
      <c r="A18" s="274" t="s">
        <v>417</v>
      </c>
      <c r="B18" s="276">
        <v>2777</v>
      </c>
      <c r="C18" s="276">
        <v>1846</v>
      </c>
      <c r="D18" s="277">
        <v>2292</v>
      </c>
      <c r="E18" s="277">
        <v>2637</v>
      </c>
      <c r="F18" s="277">
        <v>2625</v>
      </c>
      <c r="G18" s="277">
        <v>2239</v>
      </c>
      <c r="H18" s="277">
        <v>1742</v>
      </c>
      <c r="I18" s="277">
        <v>1946</v>
      </c>
      <c r="J18" s="277">
        <v>1688</v>
      </c>
      <c r="K18" s="277">
        <v>2086</v>
      </c>
      <c r="L18" s="277">
        <v>2643</v>
      </c>
      <c r="M18" s="277">
        <v>3035</v>
      </c>
      <c r="N18" s="277">
        <v>2384</v>
      </c>
      <c r="O18" s="277">
        <v>2705</v>
      </c>
      <c r="P18" s="277">
        <v>2644</v>
      </c>
      <c r="Q18" s="277">
        <v>2482</v>
      </c>
      <c r="R18" s="277">
        <v>2278</v>
      </c>
      <c r="S18" s="277">
        <v>2432</v>
      </c>
      <c r="T18" s="277">
        <v>2763</v>
      </c>
      <c r="U18" s="277">
        <v>4046</v>
      </c>
      <c r="V18" s="277">
        <v>3370</v>
      </c>
      <c r="W18" s="277">
        <v>4768</v>
      </c>
      <c r="X18" s="277">
        <v>6278</v>
      </c>
      <c r="Y18" s="277">
        <v>6278</v>
      </c>
    </row>
    <row r="19" spans="1:25" x14ac:dyDescent="0.25">
      <c r="A19" s="274" t="s">
        <v>10</v>
      </c>
      <c r="B19" s="276">
        <v>19512</v>
      </c>
      <c r="C19" s="276">
        <v>20733</v>
      </c>
      <c r="D19" s="277">
        <v>20733</v>
      </c>
      <c r="E19" s="277">
        <v>23304</v>
      </c>
      <c r="F19" s="277">
        <v>23304</v>
      </c>
      <c r="G19" s="277">
        <v>23623</v>
      </c>
      <c r="H19" s="277">
        <v>25207</v>
      </c>
      <c r="I19" s="277">
        <v>25739</v>
      </c>
      <c r="J19" s="277">
        <v>27413</v>
      </c>
      <c r="K19" s="277">
        <v>25127</v>
      </c>
      <c r="L19" s="277">
        <v>25780</v>
      </c>
      <c r="M19" s="277">
        <v>25548</v>
      </c>
      <c r="N19" s="277">
        <v>25765</v>
      </c>
      <c r="O19" s="277">
        <v>24909</v>
      </c>
      <c r="P19" s="277">
        <v>27268</v>
      </c>
      <c r="Q19" s="277">
        <v>22217</v>
      </c>
      <c r="R19" s="277">
        <v>21036</v>
      </c>
      <c r="S19" s="277">
        <v>21130</v>
      </c>
      <c r="T19" s="277">
        <v>20917</v>
      </c>
      <c r="U19" s="277">
        <v>23998</v>
      </c>
      <c r="V19" s="277">
        <v>20564</v>
      </c>
      <c r="W19" s="277">
        <v>21013</v>
      </c>
      <c r="X19" s="277">
        <v>23550</v>
      </c>
      <c r="Y19" s="277">
        <v>23550</v>
      </c>
    </row>
    <row r="20" spans="1:25" x14ac:dyDescent="0.25">
      <c r="A20" s="274" t="s">
        <v>11</v>
      </c>
      <c r="B20" s="276">
        <v>10768</v>
      </c>
      <c r="C20" s="276">
        <v>11138</v>
      </c>
      <c r="D20" s="277">
        <v>10057</v>
      </c>
      <c r="E20" s="277">
        <v>11223</v>
      </c>
      <c r="F20" s="277">
        <v>7094</v>
      </c>
      <c r="G20" s="277">
        <v>9856</v>
      </c>
      <c r="H20" s="277">
        <v>11335</v>
      </c>
      <c r="I20" s="277">
        <v>13236</v>
      </c>
      <c r="J20" s="277">
        <v>10099</v>
      </c>
      <c r="K20" s="277">
        <v>10722</v>
      </c>
      <c r="L20" s="277">
        <v>8831</v>
      </c>
      <c r="M20" s="277">
        <v>8301</v>
      </c>
      <c r="N20" s="277">
        <v>8869</v>
      </c>
      <c r="O20" s="277">
        <v>9982</v>
      </c>
      <c r="P20" s="277">
        <v>10860</v>
      </c>
      <c r="Q20" s="277">
        <v>9681</v>
      </c>
      <c r="R20" s="277">
        <v>10533</v>
      </c>
      <c r="S20" s="277">
        <v>8313</v>
      </c>
      <c r="T20" s="277">
        <v>10772</v>
      </c>
      <c r="U20" s="277">
        <v>12637</v>
      </c>
      <c r="V20" s="277">
        <v>13619</v>
      </c>
      <c r="W20" s="277">
        <v>8103</v>
      </c>
      <c r="X20" s="277">
        <v>10605</v>
      </c>
      <c r="Y20" s="277">
        <v>10605</v>
      </c>
    </row>
    <row r="21" spans="1:25" x14ac:dyDescent="0.25">
      <c r="A21" s="274" t="s">
        <v>12</v>
      </c>
      <c r="B21" s="276">
        <v>19026</v>
      </c>
      <c r="C21" s="276">
        <v>19982</v>
      </c>
      <c r="D21" s="277">
        <v>10340</v>
      </c>
      <c r="E21" s="277">
        <v>13654</v>
      </c>
      <c r="F21" s="277">
        <v>11424</v>
      </c>
      <c r="G21" s="277">
        <v>15511</v>
      </c>
      <c r="H21" s="277">
        <v>11586</v>
      </c>
      <c r="I21" s="277">
        <v>10314</v>
      </c>
      <c r="J21" s="277">
        <v>13460</v>
      </c>
      <c r="K21" s="277">
        <v>11314</v>
      </c>
      <c r="L21" s="277">
        <v>13753</v>
      </c>
      <c r="M21" s="277">
        <v>16714</v>
      </c>
      <c r="N21" s="277">
        <v>15774</v>
      </c>
      <c r="O21" s="277">
        <v>15822</v>
      </c>
      <c r="P21" s="277">
        <v>11836</v>
      </c>
      <c r="Q21" s="277">
        <v>11613</v>
      </c>
      <c r="R21" s="277">
        <v>12204</v>
      </c>
      <c r="S21" s="277">
        <v>13201</v>
      </c>
      <c r="T21" s="277">
        <v>13059</v>
      </c>
      <c r="U21" s="277">
        <v>12666</v>
      </c>
      <c r="V21" s="277">
        <v>16219</v>
      </c>
      <c r="W21" s="277">
        <v>15017</v>
      </c>
      <c r="X21" s="277">
        <v>14327</v>
      </c>
      <c r="Y21" s="277">
        <v>14327</v>
      </c>
    </row>
    <row r="22" spans="1:25" x14ac:dyDescent="0.25">
      <c r="A22" s="274" t="s">
        <v>13</v>
      </c>
      <c r="B22" s="276">
        <v>30297</v>
      </c>
      <c r="C22" s="276">
        <v>34209</v>
      </c>
      <c r="D22" s="276" t="s">
        <v>191</v>
      </c>
      <c r="E22" s="276" t="s">
        <v>191</v>
      </c>
      <c r="F22" s="276" t="s">
        <v>191</v>
      </c>
      <c r="G22" s="276" t="s">
        <v>191</v>
      </c>
      <c r="H22" s="276" t="s">
        <v>191</v>
      </c>
      <c r="I22" s="276" t="s">
        <v>191</v>
      </c>
      <c r="J22" s="276" t="s">
        <v>191</v>
      </c>
      <c r="K22" s="276" t="s">
        <v>191</v>
      </c>
      <c r="L22" s="276" t="s">
        <v>191</v>
      </c>
      <c r="M22" s="276" t="s">
        <v>191</v>
      </c>
      <c r="N22" s="276" t="s">
        <v>191</v>
      </c>
      <c r="O22" s="276" t="s">
        <v>191</v>
      </c>
      <c r="P22" s="276" t="s">
        <v>191</v>
      </c>
      <c r="Q22" s="276" t="s">
        <v>191</v>
      </c>
      <c r="R22" s="276" t="s">
        <v>191</v>
      </c>
      <c r="S22" s="276" t="s">
        <v>191</v>
      </c>
      <c r="T22" s="276" t="s">
        <v>191</v>
      </c>
      <c r="U22" s="276" t="s">
        <v>191</v>
      </c>
      <c r="V22" s="276">
        <v>0</v>
      </c>
      <c r="W22" s="276">
        <v>0</v>
      </c>
      <c r="X22" s="276">
        <v>0</v>
      </c>
      <c r="Y22" s="276">
        <v>0</v>
      </c>
    </row>
    <row r="23" spans="1:25" x14ac:dyDescent="0.25">
      <c r="A23" s="274" t="s">
        <v>14</v>
      </c>
      <c r="B23" s="276">
        <v>7530</v>
      </c>
      <c r="C23" s="276">
        <v>8351</v>
      </c>
      <c r="D23" s="277">
        <v>8652</v>
      </c>
      <c r="E23" s="277">
        <v>9663</v>
      </c>
      <c r="F23" s="277">
        <v>5343</v>
      </c>
      <c r="G23" s="277">
        <v>10809</v>
      </c>
      <c r="H23" s="277">
        <v>7503</v>
      </c>
      <c r="I23" s="277">
        <v>6509</v>
      </c>
      <c r="J23" s="277">
        <v>11345</v>
      </c>
      <c r="K23" s="277">
        <v>11413</v>
      </c>
      <c r="L23" s="277">
        <v>11197</v>
      </c>
      <c r="M23" s="277">
        <v>10109</v>
      </c>
      <c r="N23" s="277">
        <v>8897</v>
      </c>
      <c r="O23" s="277">
        <v>7851</v>
      </c>
      <c r="P23" s="277">
        <v>7638</v>
      </c>
      <c r="Q23" s="277">
        <v>7331</v>
      </c>
      <c r="R23" s="277">
        <v>7721</v>
      </c>
      <c r="S23" s="277">
        <v>7890</v>
      </c>
      <c r="T23" s="277">
        <v>7890</v>
      </c>
      <c r="U23" s="277">
        <v>7785</v>
      </c>
      <c r="V23" s="277">
        <v>9959</v>
      </c>
      <c r="W23" s="277">
        <v>9800</v>
      </c>
      <c r="X23" s="277">
        <v>9247</v>
      </c>
      <c r="Y23" s="277">
        <v>9247</v>
      </c>
    </row>
    <row r="24" spans="1:25" x14ac:dyDescent="0.25">
      <c r="A24" s="274" t="s">
        <v>15</v>
      </c>
      <c r="B24" s="276">
        <v>8482</v>
      </c>
      <c r="C24" s="276">
        <v>5409</v>
      </c>
      <c r="D24" s="277">
        <v>5400</v>
      </c>
      <c r="E24" s="277">
        <v>4382</v>
      </c>
      <c r="F24" s="277">
        <v>3592</v>
      </c>
      <c r="G24" s="277">
        <v>5567</v>
      </c>
      <c r="H24" s="277">
        <v>5567</v>
      </c>
      <c r="I24" s="277" t="s">
        <v>191</v>
      </c>
      <c r="J24" s="277" t="s">
        <v>191</v>
      </c>
      <c r="K24" s="277" t="s">
        <v>191</v>
      </c>
      <c r="L24" s="277" t="s">
        <v>191</v>
      </c>
      <c r="M24" s="277" t="s">
        <v>191</v>
      </c>
      <c r="N24" s="277" t="s">
        <v>191</v>
      </c>
      <c r="O24" s="277" t="s">
        <v>191</v>
      </c>
      <c r="P24" s="277" t="s">
        <v>191</v>
      </c>
      <c r="Q24" s="277" t="s">
        <v>191</v>
      </c>
      <c r="R24" s="277" t="s">
        <v>191</v>
      </c>
      <c r="S24" s="277" t="s">
        <v>191</v>
      </c>
      <c r="T24" s="277" t="s">
        <v>191</v>
      </c>
      <c r="U24" s="277" t="s">
        <v>191</v>
      </c>
      <c r="V24" s="277">
        <v>0</v>
      </c>
      <c r="W24" s="277">
        <v>0</v>
      </c>
      <c r="X24" s="277">
        <v>0</v>
      </c>
      <c r="Y24" s="277">
        <v>0</v>
      </c>
    </row>
    <row r="25" spans="1:25" x14ac:dyDescent="0.25">
      <c r="A25" s="274" t="s">
        <v>16</v>
      </c>
      <c r="B25" s="276">
        <v>2191</v>
      </c>
      <c r="C25" s="276">
        <v>2095</v>
      </c>
      <c r="D25" s="277">
        <v>2550</v>
      </c>
      <c r="E25" s="277">
        <v>2536</v>
      </c>
      <c r="F25" s="277">
        <v>3558</v>
      </c>
      <c r="G25" s="277">
        <v>2465</v>
      </c>
      <c r="H25" s="277">
        <v>3244</v>
      </c>
      <c r="I25" s="277">
        <v>3759</v>
      </c>
      <c r="J25" s="277">
        <v>3895</v>
      </c>
      <c r="K25" s="277">
        <v>4377</v>
      </c>
      <c r="L25" s="277">
        <v>4252</v>
      </c>
      <c r="M25" s="277">
        <v>4735</v>
      </c>
      <c r="N25" s="277">
        <v>5324</v>
      </c>
      <c r="O25" s="277">
        <v>4258</v>
      </c>
      <c r="P25" s="277">
        <v>3592</v>
      </c>
      <c r="Q25" s="277">
        <v>3859</v>
      </c>
      <c r="R25" s="277">
        <v>3736</v>
      </c>
      <c r="S25" s="277">
        <v>3690</v>
      </c>
      <c r="T25" s="277">
        <v>3544</v>
      </c>
      <c r="U25" s="277">
        <v>3255</v>
      </c>
      <c r="V25" s="277">
        <v>3229</v>
      </c>
      <c r="W25" s="277">
        <v>3706</v>
      </c>
      <c r="X25" s="277">
        <v>4034</v>
      </c>
      <c r="Y25" s="277">
        <v>4034</v>
      </c>
    </row>
    <row r="26" spans="1:25" x14ac:dyDescent="0.25">
      <c r="A26" s="274" t="s">
        <v>17</v>
      </c>
      <c r="B26" s="276">
        <v>1676</v>
      </c>
      <c r="C26" s="276">
        <v>2339</v>
      </c>
      <c r="D26" s="277">
        <v>2346</v>
      </c>
      <c r="E26" s="277">
        <v>2550</v>
      </c>
      <c r="F26" s="277">
        <v>2768</v>
      </c>
      <c r="G26" s="277">
        <v>3143</v>
      </c>
      <c r="H26" s="277">
        <v>2830</v>
      </c>
      <c r="I26" s="277">
        <v>2952</v>
      </c>
      <c r="J26" s="277">
        <v>2820</v>
      </c>
      <c r="K26" s="277">
        <v>2945</v>
      </c>
      <c r="L26" s="277">
        <v>2897</v>
      </c>
      <c r="M26" s="277">
        <v>2437</v>
      </c>
      <c r="N26" s="277">
        <v>3685</v>
      </c>
      <c r="O26" s="277">
        <v>3666</v>
      </c>
      <c r="P26" s="277">
        <v>3656</v>
      </c>
      <c r="Q26" s="277">
        <v>3457</v>
      </c>
      <c r="R26" s="277">
        <v>3586</v>
      </c>
      <c r="S26" s="277">
        <v>3067</v>
      </c>
      <c r="T26" s="277">
        <v>3147</v>
      </c>
      <c r="U26" s="277">
        <v>3708</v>
      </c>
      <c r="V26" s="277">
        <v>3059</v>
      </c>
      <c r="W26" s="277">
        <v>3374</v>
      </c>
      <c r="X26" s="277">
        <v>2836</v>
      </c>
      <c r="Y26" s="277">
        <v>2836</v>
      </c>
    </row>
    <row r="27" spans="1:25" x14ac:dyDescent="0.25">
      <c r="A27" s="274" t="s">
        <v>349</v>
      </c>
      <c r="B27" s="276">
        <v>680</v>
      </c>
      <c r="C27" s="276">
        <v>621</v>
      </c>
      <c r="D27" s="276">
        <v>717</v>
      </c>
      <c r="E27" s="276">
        <v>743</v>
      </c>
      <c r="F27" s="276">
        <v>895</v>
      </c>
      <c r="G27" s="276">
        <v>924</v>
      </c>
      <c r="H27" s="276" t="s">
        <v>191</v>
      </c>
      <c r="I27" s="276" t="s">
        <v>191</v>
      </c>
      <c r="J27" s="276" t="s">
        <v>191</v>
      </c>
      <c r="K27" s="276" t="s">
        <v>191</v>
      </c>
      <c r="L27" s="276" t="s">
        <v>191</v>
      </c>
      <c r="M27" s="276" t="s">
        <v>191</v>
      </c>
      <c r="N27" s="276" t="s">
        <v>191</v>
      </c>
      <c r="O27" s="276" t="s">
        <v>191</v>
      </c>
      <c r="P27" s="276" t="s">
        <v>191</v>
      </c>
      <c r="Q27" s="276" t="s">
        <v>191</v>
      </c>
      <c r="R27" s="276" t="s">
        <v>191</v>
      </c>
      <c r="S27" s="276" t="s">
        <v>191</v>
      </c>
      <c r="T27" s="276" t="s">
        <v>191</v>
      </c>
      <c r="U27" s="276" t="s">
        <v>191</v>
      </c>
      <c r="V27" s="276" t="s">
        <v>191</v>
      </c>
      <c r="W27" s="276" t="s">
        <v>191</v>
      </c>
      <c r="X27" s="276" t="s">
        <v>191</v>
      </c>
      <c r="Y27" s="276" t="s">
        <v>191</v>
      </c>
    </row>
    <row r="28" spans="1:25" x14ac:dyDescent="0.25">
      <c r="A28" s="274" t="s">
        <v>18</v>
      </c>
      <c r="B28" s="276" t="s">
        <v>190</v>
      </c>
      <c r="C28" s="276">
        <v>6870</v>
      </c>
      <c r="D28" s="277">
        <v>6474</v>
      </c>
      <c r="E28" s="277">
        <v>5945</v>
      </c>
      <c r="F28" s="277">
        <v>5747</v>
      </c>
      <c r="G28" s="277">
        <v>5250</v>
      </c>
      <c r="H28" s="277">
        <v>5414</v>
      </c>
      <c r="I28" s="277">
        <v>5350</v>
      </c>
      <c r="J28" s="277">
        <v>5757</v>
      </c>
      <c r="K28" s="277">
        <v>6061</v>
      </c>
      <c r="L28" s="277">
        <v>5829</v>
      </c>
      <c r="M28" s="277">
        <v>5535</v>
      </c>
      <c r="N28" s="277">
        <v>5595</v>
      </c>
      <c r="O28" s="277">
        <v>5414</v>
      </c>
      <c r="P28" s="277">
        <v>5048</v>
      </c>
      <c r="Q28" s="277">
        <v>4782</v>
      </c>
      <c r="R28" s="277">
        <v>4880</v>
      </c>
      <c r="S28" s="277">
        <v>4980</v>
      </c>
      <c r="T28" s="277">
        <v>5437</v>
      </c>
      <c r="U28" s="277">
        <v>5706</v>
      </c>
      <c r="V28" s="277">
        <v>6831</v>
      </c>
      <c r="W28" s="277">
        <v>6684</v>
      </c>
      <c r="X28" s="277">
        <v>5977</v>
      </c>
      <c r="Y28" s="277">
        <v>5977</v>
      </c>
    </row>
    <row r="29" spans="1:25" x14ac:dyDescent="0.25">
      <c r="A29" s="274" t="s">
        <v>19</v>
      </c>
      <c r="B29" s="276">
        <v>12664</v>
      </c>
      <c r="C29" s="276">
        <v>14013</v>
      </c>
      <c r="D29" s="277">
        <v>12148</v>
      </c>
      <c r="E29" s="277">
        <v>16576</v>
      </c>
      <c r="F29" s="277">
        <v>19220</v>
      </c>
      <c r="G29" s="277">
        <v>21304</v>
      </c>
      <c r="H29" s="277">
        <v>16660</v>
      </c>
      <c r="I29" s="277">
        <v>18422</v>
      </c>
      <c r="J29" s="277">
        <v>12851</v>
      </c>
      <c r="K29" s="277">
        <v>17698</v>
      </c>
      <c r="L29" s="277">
        <v>17145</v>
      </c>
      <c r="M29" s="277">
        <v>15905</v>
      </c>
      <c r="N29" s="277">
        <v>15479</v>
      </c>
      <c r="O29" s="277">
        <v>14584</v>
      </c>
      <c r="P29" s="277">
        <v>13083</v>
      </c>
      <c r="Q29" s="277">
        <v>12421</v>
      </c>
      <c r="R29" s="277">
        <v>11787</v>
      </c>
      <c r="S29" s="277">
        <v>11124</v>
      </c>
      <c r="T29" s="277">
        <v>12061</v>
      </c>
      <c r="U29" s="277">
        <v>11606</v>
      </c>
      <c r="V29" s="277">
        <v>13366</v>
      </c>
      <c r="W29" s="277">
        <v>12515</v>
      </c>
      <c r="X29" s="277">
        <v>13734</v>
      </c>
      <c r="Y29" s="277">
        <v>13734</v>
      </c>
    </row>
    <row r="30" spans="1:25" ht="18" x14ac:dyDescent="0.25">
      <c r="A30" s="274" t="s">
        <v>419</v>
      </c>
      <c r="B30" s="276">
        <v>331</v>
      </c>
      <c r="C30" s="276">
        <v>428</v>
      </c>
      <c r="D30" s="277">
        <v>333</v>
      </c>
      <c r="E30" s="277">
        <v>591</v>
      </c>
      <c r="F30" s="277">
        <v>495</v>
      </c>
      <c r="G30" s="277">
        <v>711</v>
      </c>
      <c r="H30" s="277">
        <v>630</v>
      </c>
      <c r="I30" s="277">
        <v>642</v>
      </c>
      <c r="J30" s="277">
        <v>560</v>
      </c>
      <c r="K30" s="277">
        <v>664</v>
      </c>
      <c r="L30" s="277">
        <v>622</v>
      </c>
      <c r="M30" s="277">
        <v>629</v>
      </c>
      <c r="N30" s="277">
        <v>598</v>
      </c>
      <c r="O30" s="277">
        <v>549</v>
      </c>
      <c r="P30" s="277">
        <v>561</v>
      </c>
      <c r="Q30" s="277">
        <v>528</v>
      </c>
      <c r="R30" s="277">
        <v>585</v>
      </c>
      <c r="S30" s="277">
        <v>612</v>
      </c>
      <c r="T30" s="277">
        <v>696</v>
      </c>
      <c r="U30" s="277">
        <v>698</v>
      </c>
      <c r="V30" s="277">
        <v>717</v>
      </c>
      <c r="W30" s="277">
        <v>898</v>
      </c>
      <c r="X30" s="277">
        <v>1079</v>
      </c>
      <c r="Y30" s="277">
        <v>1079</v>
      </c>
    </row>
    <row r="31" spans="1:25" ht="18" x14ac:dyDescent="0.25">
      <c r="A31" s="274" t="s">
        <v>420</v>
      </c>
      <c r="B31" s="276" t="s">
        <v>190</v>
      </c>
      <c r="C31" s="276">
        <v>4393</v>
      </c>
      <c r="D31" s="277">
        <v>5639</v>
      </c>
      <c r="E31" s="277">
        <v>4739</v>
      </c>
      <c r="F31" s="277">
        <v>4739</v>
      </c>
      <c r="G31" s="277">
        <v>5546</v>
      </c>
      <c r="H31" s="277">
        <v>5583</v>
      </c>
      <c r="I31" s="277">
        <v>5154</v>
      </c>
      <c r="J31" s="277">
        <v>5120</v>
      </c>
      <c r="K31" s="277">
        <v>4904</v>
      </c>
      <c r="L31" s="277">
        <v>5828</v>
      </c>
      <c r="M31" s="277">
        <v>4962</v>
      </c>
      <c r="N31" s="277">
        <v>4953</v>
      </c>
      <c r="O31" s="277">
        <v>4238</v>
      </c>
      <c r="P31" s="277">
        <v>3786</v>
      </c>
      <c r="Q31" s="277">
        <v>3325</v>
      </c>
      <c r="R31" s="277">
        <v>3054</v>
      </c>
      <c r="S31" s="277">
        <v>2918</v>
      </c>
      <c r="T31" s="277">
        <v>2996</v>
      </c>
      <c r="U31" s="277">
        <v>3132</v>
      </c>
      <c r="V31" s="277">
        <v>3397</v>
      </c>
      <c r="W31" s="277">
        <v>3245</v>
      </c>
      <c r="X31" s="277">
        <v>3481</v>
      </c>
      <c r="Y31" s="277">
        <v>3481</v>
      </c>
    </row>
    <row r="32" spans="1:25" x14ac:dyDescent="0.25">
      <c r="A32" s="274" t="s">
        <v>20</v>
      </c>
      <c r="B32" s="276">
        <v>11046</v>
      </c>
      <c r="C32" s="276">
        <v>9211</v>
      </c>
      <c r="D32" s="277">
        <v>10010</v>
      </c>
      <c r="E32" s="277">
        <v>9015</v>
      </c>
      <c r="F32" s="277">
        <v>9892</v>
      </c>
      <c r="G32" s="277">
        <v>8095</v>
      </c>
      <c r="H32" s="277">
        <v>9142</v>
      </c>
      <c r="I32" s="277">
        <v>9043</v>
      </c>
      <c r="J32" s="277">
        <v>9306</v>
      </c>
      <c r="K32" s="277">
        <v>8923</v>
      </c>
      <c r="L32" s="277">
        <v>8545</v>
      </c>
      <c r="M32" s="277">
        <v>7983</v>
      </c>
      <c r="N32" s="277">
        <v>6898</v>
      </c>
      <c r="O32" s="277">
        <v>6161</v>
      </c>
      <c r="P32" s="277">
        <v>6239</v>
      </c>
      <c r="Q32" s="277">
        <v>5749</v>
      </c>
      <c r="R32" s="277">
        <v>5645</v>
      </c>
      <c r="S32" s="277">
        <v>5532</v>
      </c>
      <c r="T32" s="277">
        <v>5553</v>
      </c>
      <c r="U32" s="277">
        <v>5073</v>
      </c>
      <c r="V32" s="277">
        <v>5647</v>
      </c>
      <c r="W32" s="277">
        <v>5132</v>
      </c>
      <c r="X32" s="277">
        <v>4692</v>
      </c>
      <c r="Y32" s="277">
        <v>4692</v>
      </c>
    </row>
    <row r="33" spans="1:25" x14ac:dyDescent="0.25">
      <c r="A33" s="274" t="s">
        <v>21</v>
      </c>
      <c r="B33" s="276">
        <v>2485</v>
      </c>
      <c r="C33" s="276">
        <v>2488</v>
      </c>
      <c r="D33" s="277" t="s">
        <v>191</v>
      </c>
      <c r="E33" s="277" t="s">
        <v>191</v>
      </c>
      <c r="F33" s="277" t="s">
        <v>191</v>
      </c>
      <c r="G33" s="277" t="s">
        <v>191</v>
      </c>
      <c r="H33" s="277" t="s">
        <v>191</v>
      </c>
      <c r="I33" s="277" t="s">
        <v>191</v>
      </c>
      <c r="J33" s="277" t="s">
        <v>191</v>
      </c>
      <c r="K33" s="277" t="s">
        <v>191</v>
      </c>
      <c r="L33" s="277" t="s">
        <v>191</v>
      </c>
      <c r="M33" s="277" t="s">
        <v>191</v>
      </c>
      <c r="N33" s="277" t="s">
        <v>191</v>
      </c>
      <c r="O33" s="277" t="s">
        <v>191</v>
      </c>
      <c r="P33" s="277" t="s">
        <v>191</v>
      </c>
      <c r="Q33" s="277" t="s">
        <v>191</v>
      </c>
      <c r="R33" s="277" t="s">
        <v>191</v>
      </c>
      <c r="S33" s="277" t="s">
        <v>191</v>
      </c>
      <c r="T33" s="277" t="s">
        <v>191</v>
      </c>
      <c r="U33" s="277" t="s">
        <v>191</v>
      </c>
      <c r="V33" s="277">
        <v>0</v>
      </c>
      <c r="W33" s="277">
        <v>0</v>
      </c>
      <c r="X33" s="277">
        <v>0</v>
      </c>
      <c r="Y33" s="277">
        <v>0</v>
      </c>
    </row>
    <row r="34" spans="1:25" ht="18" x14ac:dyDescent="0.25">
      <c r="A34" s="274" t="s">
        <v>421</v>
      </c>
      <c r="B34" s="276">
        <v>513</v>
      </c>
      <c r="C34" s="276">
        <v>440</v>
      </c>
      <c r="D34" s="277">
        <v>513</v>
      </c>
      <c r="E34" s="277">
        <v>692</v>
      </c>
      <c r="F34" s="277">
        <v>782</v>
      </c>
      <c r="G34" s="277">
        <v>1155</v>
      </c>
      <c r="H34" s="277">
        <v>1241</v>
      </c>
      <c r="I34" s="277">
        <v>1542</v>
      </c>
      <c r="J34" s="277">
        <v>977</v>
      </c>
      <c r="K34" s="277">
        <v>777</v>
      </c>
      <c r="L34" s="277">
        <v>739</v>
      </c>
      <c r="M34" s="277">
        <v>650</v>
      </c>
      <c r="N34" s="277">
        <v>687</v>
      </c>
      <c r="O34" s="277">
        <v>815</v>
      </c>
      <c r="P34" s="277">
        <v>887</v>
      </c>
      <c r="Q34" s="277">
        <v>739</v>
      </c>
      <c r="R34" s="277">
        <v>661</v>
      </c>
      <c r="S34" s="277">
        <v>578</v>
      </c>
      <c r="T34" s="277">
        <v>587</v>
      </c>
      <c r="U34" s="277">
        <v>580</v>
      </c>
      <c r="V34" s="277">
        <v>690</v>
      </c>
      <c r="W34" s="277">
        <v>692</v>
      </c>
      <c r="X34" s="277">
        <v>675</v>
      </c>
      <c r="Y34" s="277">
        <v>675</v>
      </c>
    </row>
    <row r="35" spans="1:25" x14ac:dyDescent="0.25">
      <c r="A35" s="274" t="s">
        <v>22</v>
      </c>
      <c r="B35" s="276">
        <v>5993</v>
      </c>
      <c r="C35" s="276">
        <v>5480</v>
      </c>
      <c r="D35" s="277">
        <v>4306</v>
      </c>
      <c r="E35" s="277">
        <v>3206</v>
      </c>
      <c r="F35" s="277">
        <v>3245</v>
      </c>
      <c r="G35" s="277">
        <v>4486</v>
      </c>
      <c r="H35" s="277">
        <v>4709</v>
      </c>
      <c r="I35" s="277">
        <v>6061</v>
      </c>
      <c r="J35" s="277">
        <v>6417</v>
      </c>
      <c r="K35" s="277">
        <v>4756</v>
      </c>
      <c r="L35" s="277">
        <v>4861</v>
      </c>
      <c r="M35" s="277">
        <v>4574</v>
      </c>
      <c r="N35" s="277">
        <v>4528</v>
      </c>
      <c r="O35" s="277">
        <v>4156</v>
      </c>
      <c r="P35" s="277">
        <v>4020</v>
      </c>
      <c r="Q35" s="277">
        <v>3319</v>
      </c>
      <c r="R35" s="277">
        <v>3418</v>
      </c>
      <c r="S35" s="277">
        <v>4346</v>
      </c>
      <c r="T35" s="277">
        <v>4707</v>
      </c>
      <c r="U35" s="277">
        <v>3113</v>
      </c>
      <c r="V35" s="277">
        <v>4304</v>
      </c>
      <c r="W35" s="277">
        <v>4471</v>
      </c>
      <c r="X35" s="277">
        <v>4320</v>
      </c>
      <c r="Y35" s="277">
        <v>4320</v>
      </c>
    </row>
    <row r="36" spans="1:25" x14ac:dyDescent="0.25">
      <c r="A36" s="274" t="s">
        <v>23</v>
      </c>
      <c r="B36" s="276">
        <v>20544</v>
      </c>
      <c r="C36" s="276">
        <v>21464</v>
      </c>
      <c r="D36" s="277">
        <v>20099</v>
      </c>
      <c r="E36" s="277">
        <v>16099</v>
      </c>
      <c r="F36" s="277">
        <v>16423</v>
      </c>
      <c r="G36" s="277">
        <v>16598</v>
      </c>
      <c r="H36" s="277">
        <v>16562</v>
      </c>
      <c r="I36" s="277">
        <v>16973</v>
      </c>
      <c r="J36" s="277">
        <v>18563</v>
      </c>
      <c r="K36" s="277">
        <v>20527</v>
      </c>
      <c r="L36" s="277">
        <v>20814</v>
      </c>
      <c r="M36" s="277">
        <v>16758</v>
      </c>
      <c r="N36" s="277">
        <v>16091</v>
      </c>
      <c r="O36" s="277">
        <v>15193</v>
      </c>
      <c r="P36" s="277">
        <v>16398</v>
      </c>
      <c r="Q36" s="277">
        <v>18212</v>
      </c>
      <c r="R36" s="277">
        <v>15989</v>
      </c>
      <c r="S36" s="277">
        <v>15156</v>
      </c>
      <c r="T36" s="277">
        <v>14807</v>
      </c>
      <c r="U36" s="277">
        <v>16161</v>
      </c>
      <c r="V36" s="277">
        <v>17346</v>
      </c>
      <c r="W36" s="277">
        <v>17376</v>
      </c>
      <c r="X36" s="277">
        <v>15280</v>
      </c>
      <c r="Y36" s="277">
        <v>15280</v>
      </c>
    </row>
    <row r="37" spans="1:25" x14ac:dyDescent="0.25">
      <c r="A37" s="274" t="s">
        <v>24</v>
      </c>
      <c r="B37" s="276">
        <v>2716</v>
      </c>
      <c r="C37" s="276">
        <v>2873</v>
      </c>
      <c r="D37" s="277">
        <v>3512</v>
      </c>
      <c r="E37" s="277">
        <v>4807</v>
      </c>
      <c r="F37" s="277">
        <v>4526</v>
      </c>
      <c r="G37" s="277">
        <v>3598</v>
      </c>
      <c r="H37" s="277">
        <v>2724</v>
      </c>
      <c r="I37" s="277">
        <v>3023</v>
      </c>
      <c r="J37" s="277">
        <v>3463</v>
      </c>
      <c r="K37" s="277">
        <v>4333</v>
      </c>
      <c r="L37" s="277">
        <v>2060</v>
      </c>
      <c r="M37" s="277">
        <v>2809</v>
      </c>
      <c r="N37" s="277">
        <v>2796</v>
      </c>
      <c r="O37" s="277">
        <v>3207</v>
      </c>
      <c r="P37" s="277">
        <v>3073</v>
      </c>
      <c r="Q37" s="277">
        <v>3475</v>
      </c>
      <c r="R37" s="277">
        <v>3755</v>
      </c>
      <c r="S37" s="277">
        <v>4203</v>
      </c>
      <c r="T37" s="277">
        <v>4054</v>
      </c>
      <c r="U37" s="277">
        <v>4398</v>
      </c>
      <c r="V37" s="277">
        <v>4657</v>
      </c>
      <c r="W37" s="277">
        <v>2429</v>
      </c>
      <c r="X37" s="277">
        <v>2967</v>
      </c>
      <c r="Y37" s="277">
        <v>2967</v>
      </c>
    </row>
    <row r="38" spans="1:25" x14ac:dyDescent="0.25">
      <c r="A38" s="274" t="s">
        <v>25</v>
      </c>
      <c r="B38" s="276">
        <v>6835</v>
      </c>
      <c r="C38" s="276">
        <v>6520</v>
      </c>
      <c r="D38" s="277">
        <v>5326</v>
      </c>
      <c r="E38" s="277">
        <v>6032</v>
      </c>
      <c r="F38" s="277">
        <v>6008</v>
      </c>
      <c r="G38" s="277">
        <v>6799</v>
      </c>
      <c r="H38" s="277">
        <v>8478</v>
      </c>
      <c r="I38" s="277">
        <v>9529</v>
      </c>
      <c r="J38" s="277">
        <v>10058</v>
      </c>
      <c r="K38" s="277">
        <v>7833</v>
      </c>
      <c r="L38" s="277">
        <v>6599</v>
      </c>
      <c r="M38" s="277">
        <v>5390</v>
      </c>
      <c r="N38" s="277">
        <v>4776</v>
      </c>
      <c r="O38" s="277">
        <v>4476</v>
      </c>
      <c r="P38" s="277">
        <v>3943</v>
      </c>
      <c r="Q38" s="277">
        <v>3664</v>
      </c>
      <c r="R38" s="277">
        <v>3459</v>
      </c>
      <c r="S38" s="277">
        <v>3810</v>
      </c>
      <c r="T38" s="277">
        <v>3968</v>
      </c>
      <c r="U38" s="277">
        <v>4803</v>
      </c>
      <c r="V38" s="277">
        <v>6150</v>
      </c>
      <c r="W38" s="277">
        <v>4737</v>
      </c>
      <c r="X38" s="277">
        <v>5298</v>
      </c>
      <c r="Y38" s="277">
        <v>5298</v>
      </c>
    </row>
    <row r="39" spans="1:25" x14ac:dyDescent="0.25">
      <c r="A39" s="272" t="s">
        <v>26</v>
      </c>
      <c r="B39" s="273">
        <v>9430</v>
      </c>
      <c r="C39" s="273">
        <v>8176</v>
      </c>
      <c r="D39" s="273">
        <v>8818</v>
      </c>
      <c r="E39" s="273">
        <v>9364</v>
      </c>
      <c r="F39" s="273">
        <v>9102</v>
      </c>
      <c r="G39" s="273">
        <v>9102</v>
      </c>
      <c r="H39" s="273">
        <v>11033</v>
      </c>
      <c r="I39" s="273">
        <v>12434</v>
      </c>
      <c r="J39" s="273">
        <v>10211</v>
      </c>
      <c r="K39" s="273">
        <v>8859</v>
      </c>
      <c r="L39" s="273">
        <v>8951</v>
      </c>
      <c r="M39" s="273">
        <v>8748</v>
      </c>
      <c r="N39" s="273">
        <v>9475</v>
      </c>
      <c r="O39" s="273">
        <v>8904</v>
      </c>
      <c r="P39" s="273">
        <v>7557</v>
      </c>
      <c r="Q39" s="273">
        <v>9393</v>
      </c>
      <c r="R39" s="273">
        <v>9517</v>
      </c>
      <c r="S39" s="273">
        <v>8548</v>
      </c>
      <c r="T39" s="273">
        <v>8203</v>
      </c>
      <c r="U39" s="273">
        <v>7937</v>
      </c>
      <c r="V39" s="273">
        <v>10294</v>
      </c>
      <c r="W39" s="273">
        <v>9512</v>
      </c>
      <c r="X39" s="273">
        <v>10476</v>
      </c>
      <c r="Y39" s="273">
        <v>10476</v>
      </c>
    </row>
    <row r="40" spans="1:25" x14ac:dyDescent="0.3">
      <c r="T40" s="270"/>
      <c r="W40" s="200"/>
    </row>
    <row r="41" spans="1:25" x14ac:dyDescent="0.3">
      <c r="A41" s="319"/>
      <c r="B41" s="302"/>
      <c r="C41" s="302"/>
      <c r="D41" s="302"/>
      <c r="E41" s="302"/>
      <c r="F41" s="302"/>
      <c r="G41" s="302"/>
      <c r="H41" s="302"/>
      <c r="I41" s="302"/>
      <c r="J41" s="302"/>
      <c r="K41" s="302"/>
      <c r="L41" s="302"/>
      <c r="M41" s="302"/>
      <c r="N41" s="165"/>
      <c r="T41" s="270"/>
    </row>
    <row r="42" spans="1:25" x14ac:dyDescent="0.3">
      <c r="A42" s="319"/>
      <c r="B42" s="302"/>
      <c r="C42" s="302"/>
      <c r="D42" s="302"/>
      <c r="E42" s="302"/>
      <c r="F42" s="302"/>
      <c r="G42" s="302"/>
      <c r="H42" s="302"/>
      <c r="I42" s="302"/>
      <c r="J42" s="302"/>
      <c r="K42" s="302"/>
      <c r="L42" s="302"/>
      <c r="M42" s="302"/>
      <c r="N42" s="165"/>
      <c r="T42" s="270"/>
    </row>
    <row r="43" spans="1:25" ht="15" x14ac:dyDescent="0.25">
      <c r="A43" s="306"/>
      <c r="B43" s="302"/>
      <c r="C43" s="302"/>
      <c r="D43" s="302"/>
      <c r="E43" s="302"/>
      <c r="F43" s="302"/>
      <c r="G43" s="302"/>
      <c r="H43" s="302"/>
      <c r="I43" s="302"/>
      <c r="J43" s="302"/>
      <c r="K43" s="302"/>
      <c r="L43" s="302"/>
      <c r="M43" s="302"/>
      <c r="N43" s="165"/>
    </row>
    <row r="44" spans="1:25" ht="15" x14ac:dyDescent="0.25">
      <c r="A44" s="331"/>
      <c r="B44" s="301"/>
      <c r="C44" s="301"/>
      <c r="D44" s="301"/>
      <c r="E44" s="301"/>
      <c r="F44" s="301"/>
      <c r="G44" s="301"/>
      <c r="H44" s="301"/>
      <c r="I44" s="301"/>
      <c r="J44" s="301"/>
      <c r="K44" s="301"/>
      <c r="L44" s="301"/>
      <c r="M44" s="301"/>
      <c r="N44" s="168"/>
    </row>
    <row r="45" spans="1:25" ht="15" x14ac:dyDescent="0.25">
      <c r="A45" s="306"/>
      <c r="B45" s="302"/>
      <c r="C45" s="302"/>
      <c r="D45" s="302"/>
      <c r="E45" s="302"/>
      <c r="F45" s="302"/>
      <c r="G45" s="302"/>
      <c r="H45" s="302"/>
      <c r="I45" s="302"/>
      <c r="J45" s="302"/>
      <c r="K45" s="302"/>
      <c r="L45" s="302"/>
      <c r="M45" s="302"/>
      <c r="N45" s="165"/>
    </row>
    <row r="46" spans="1:25" x14ac:dyDescent="0.3">
      <c r="A46" s="164"/>
      <c r="B46" s="165"/>
      <c r="C46" s="165"/>
      <c r="D46" s="165"/>
      <c r="E46" s="165"/>
      <c r="F46" s="165"/>
      <c r="G46" s="165"/>
      <c r="H46" s="165"/>
      <c r="I46" s="165"/>
      <c r="J46" s="165"/>
      <c r="K46" s="165"/>
      <c r="L46" s="165"/>
      <c r="M46" s="165"/>
      <c r="N46" s="165"/>
    </row>
    <row r="47" spans="1:25" ht="15" x14ac:dyDescent="0.25">
      <c r="A47" s="302"/>
      <c r="B47" s="302"/>
      <c r="C47" s="302"/>
      <c r="D47" s="302"/>
      <c r="E47" s="302"/>
      <c r="F47" s="302"/>
      <c r="G47" s="302"/>
      <c r="H47" s="302"/>
      <c r="I47" s="302"/>
      <c r="J47" s="302"/>
      <c r="K47" s="302"/>
      <c r="L47" s="302"/>
      <c r="M47" s="302"/>
      <c r="N47" s="165"/>
    </row>
    <row r="48" spans="1:25" ht="15" x14ac:dyDescent="0.25">
      <c r="A48" s="301"/>
      <c r="B48" s="301"/>
      <c r="C48" s="301"/>
      <c r="D48" s="301"/>
      <c r="E48" s="301"/>
      <c r="F48" s="301"/>
      <c r="G48" s="301"/>
      <c r="H48" s="301"/>
      <c r="I48" s="301"/>
      <c r="J48" s="301"/>
      <c r="K48" s="301"/>
      <c r="L48" s="301"/>
      <c r="M48" s="301"/>
      <c r="N48" s="168"/>
    </row>
    <row r="49" spans="1:14" ht="15" x14ac:dyDescent="0.25">
      <c r="A49" s="331"/>
      <c r="B49" s="301"/>
      <c r="C49" s="301"/>
      <c r="D49" s="301"/>
      <c r="E49" s="301"/>
      <c r="F49" s="301"/>
      <c r="G49" s="301"/>
      <c r="H49" s="301"/>
      <c r="I49" s="301"/>
      <c r="J49" s="301"/>
      <c r="K49" s="301"/>
      <c r="L49" s="301"/>
      <c r="M49" s="301"/>
      <c r="N49" s="168"/>
    </row>
    <row r="50" spans="1:14" x14ac:dyDescent="0.3">
      <c r="A50" s="262"/>
      <c r="B50" s="165"/>
      <c r="C50" s="165"/>
      <c r="D50" s="165"/>
      <c r="E50" s="165"/>
      <c r="F50" s="165"/>
      <c r="G50" s="165"/>
      <c r="H50" s="165"/>
      <c r="I50" s="165"/>
      <c r="J50" s="165"/>
      <c r="K50" s="165"/>
      <c r="L50" s="165"/>
      <c r="M50" s="165"/>
      <c r="N50" s="165"/>
    </row>
    <row r="51" spans="1:14" x14ac:dyDescent="0.3">
      <c r="A51" s="262"/>
      <c r="B51" s="165"/>
      <c r="C51" s="165"/>
      <c r="D51" s="165"/>
      <c r="E51" s="165"/>
      <c r="F51" s="165"/>
      <c r="G51" s="165"/>
      <c r="H51" s="165"/>
      <c r="I51" s="165"/>
      <c r="J51" s="165"/>
      <c r="K51" s="165"/>
      <c r="L51" s="165"/>
      <c r="M51" s="165"/>
      <c r="N51" s="165"/>
    </row>
    <row r="52" spans="1:14" x14ac:dyDescent="0.3">
      <c r="A52" s="262"/>
      <c r="B52" s="165"/>
      <c r="C52" s="165"/>
      <c r="D52" s="165"/>
      <c r="E52" s="165"/>
      <c r="F52" s="165"/>
      <c r="G52" s="165"/>
      <c r="H52" s="165"/>
      <c r="I52" s="165"/>
      <c r="J52" s="165"/>
      <c r="K52" s="165"/>
      <c r="L52" s="165"/>
      <c r="M52" s="165"/>
      <c r="N52" s="165"/>
    </row>
    <row r="53" spans="1:14" x14ac:dyDescent="0.3">
      <c r="A53" s="262"/>
      <c r="B53" s="165"/>
      <c r="C53" s="165"/>
      <c r="D53" s="165"/>
      <c r="E53" s="165"/>
      <c r="F53" s="165"/>
      <c r="G53" s="165"/>
      <c r="H53" s="165"/>
      <c r="I53" s="165"/>
      <c r="J53" s="165"/>
      <c r="K53" s="165"/>
      <c r="L53" s="165"/>
      <c r="M53" s="165"/>
      <c r="N53" s="165"/>
    </row>
    <row r="54" spans="1:14" x14ac:dyDescent="0.3">
      <c r="A54" s="262"/>
      <c r="B54" s="165"/>
      <c r="C54" s="165"/>
      <c r="D54" s="165"/>
      <c r="E54" s="165"/>
      <c r="F54" s="165"/>
      <c r="G54" s="165"/>
      <c r="H54" s="165"/>
      <c r="I54" s="165"/>
      <c r="J54" s="165"/>
      <c r="K54" s="165"/>
      <c r="L54" s="165"/>
      <c r="M54" s="165"/>
      <c r="N54" s="165"/>
    </row>
    <row r="55" spans="1:14" x14ac:dyDescent="0.3">
      <c r="A55" s="262"/>
      <c r="B55" s="165"/>
      <c r="C55" s="165"/>
      <c r="D55" s="165"/>
      <c r="E55" s="165"/>
      <c r="F55" s="165"/>
      <c r="G55" s="165"/>
      <c r="H55" s="165"/>
      <c r="I55" s="165"/>
      <c r="J55" s="165"/>
      <c r="K55" s="165"/>
      <c r="L55" s="165"/>
      <c r="M55" s="165"/>
      <c r="N55" s="165"/>
    </row>
    <row r="56" spans="1:14" x14ac:dyDescent="0.3">
      <c r="A56" s="262"/>
      <c r="B56" s="165"/>
      <c r="C56" s="165"/>
      <c r="D56" s="165"/>
      <c r="E56" s="165"/>
      <c r="F56" s="165"/>
      <c r="G56" s="165"/>
      <c r="H56" s="165"/>
      <c r="I56" s="165"/>
      <c r="J56" s="165"/>
      <c r="K56" s="165"/>
      <c r="L56" s="165"/>
      <c r="M56" s="165"/>
      <c r="N56" s="165"/>
    </row>
    <row r="57" spans="1:14" x14ac:dyDescent="0.3">
      <c r="A57" s="262"/>
      <c r="B57" s="165"/>
      <c r="C57" s="165"/>
      <c r="D57" s="165"/>
      <c r="E57" s="165"/>
      <c r="F57" s="165"/>
      <c r="G57" s="165"/>
      <c r="H57" s="165"/>
      <c r="I57" s="165"/>
      <c r="J57" s="165"/>
      <c r="K57" s="165"/>
      <c r="L57" s="165"/>
      <c r="M57" s="165"/>
      <c r="N57" s="165"/>
    </row>
    <row r="58" spans="1:14" x14ac:dyDescent="0.3">
      <c r="A58" s="262"/>
      <c r="B58" s="165"/>
      <c r="C58" s="165"/>
      <c r="D58" s="165"/>
      <c r="E58" s="165"/>
      <c r="F58" s="165"/>
      <c r="G58" s="165"/>
      <c r="H58" s="165"/>
      <c r="I58" s="165"/>
      <c r="J58" s="165"/>
      <c r="K58" s="165"/>
      <c r="L58" s="165"/>
      <c r="M58" s="165"/>
      <c r="N58" s="165"/>
    </row>
    <row r="59" spans="1:14" x14ac:dyDescent="0.3">
      <c r="A59" s="262"/>
      <c r="B59" s="165"/>
      <c r="C59" s="165"/>
      <c r="D59" s="165"/>
      <c r="E59" s="165"/>
      <c r="F59" s="165"/>
      <c r="G59" s="165"/>
      <c r="H59" s="165"/>
      <c r="I59" s="165"/>
      <c r="J59" s="165"/>
      <c r="K59" s="165"/>
      <c r="L59" s="165"/>
      <c r="M59" s="165"/>
      <c r="N59" s="165"/>
    </row>
    <row r="60" spans="1:14" x14ac:dyDescent="0.3">
      <c r="A60" s="262"/>
      <c r="B60" s="165"/>
      <c r="C60" s="165"/>
      <c r="D60" s="165"/>
      <c r="E60" s="165"/>
      <c r="F60" s="165"/>
      <c r="G60" s="165"/>
      <c r="H60" s="165"/>
      <c r="I60" s="165"/>
      <c r="J60" s="165"/>
      <c r="K60" s="165"/>
      <c r="L60" s="165"/>
      <c r="M60" s="165"/>
      <c r="N60" s="165"/>
    </row>
    <row r="61" spans="1:14" x14ac:dyDescent="0.3">
      <c r="A61" s="262"/>
      <c r="B61" s="165"/>
      <c r="C61" s="165"/>
      <c r="D61" s="165"/>
      <c r="E61" s="165"/>
      <c r="F61" s="165"/>
      <c r="G61" s="165"/>
      <c r="H61" s="165"/>
      <c r="I61" s="165"/>
      <c r="J61" s="165"/>
      <c r="K61" s="165"/>
      <c r="L61" s="165"/>
      <c r="M61" s="165"/>
      <c r="N61" s="165"/>
    </row>
    <row r="62" spans="1:14" x14ac:dyDescent="0.3">
      <c r="A62" s="262"/>
      <c r="B62" s="165"/>
      <c r="C62" s="165"/>
      <c r="D62" s="165"/>
      <c r="E62" s="165"/>
      <c r="F62" s="165"/>
      <c r="G62" s="165"/>
      <c r="H62" s="165"/>
      <c r="I62" s="165"/>
      <c r="J62" s="165"/>
      <c r="K62" s="165"/>
      <c r="L62" s="165"/>
      <c r="M62" s="165"/>
      <c r="N62" s="165"/>
    </row>
    <row r="63" spans="1:14" x14ac:dyDescent="0.3">
      <c r="A63" s="262"/>
      <c r="B63" s="165"/>
      <c r="C63" s="165"/>
      <c r="D63" s="165"/>
      <c r="E63" s="165"/>
      <c r="F63" s="165"/>
      <c r="G63" s="165"/>
      <c r="H63" s="165"/>
      <c r="I63" s="165"/>
      <c r="J63" s="165"/>
      <c r="K63" s="165"/>
      <c r="L63" s="165"/>
      <c r="M63" s="165"/>
      <c r="N63" s="165"/>
    </row>
    <row r="64" spans="1:14" x14ac:dyDescent="0.3">
      <c r="A64" s="262"/>
      <c r="B64" s="165"/>
      <c r="C64" s="165"/>
      <c r="D64" s="165"/>
      <c r="E64" s="165"/>
      <c r="F64" s="165"/>
      <c r="G64" s="165"/>
      <c r="H64" s="165"/>
      <c r="I64" s="165"/>
      <c r="J64" s="165"/>
      <c r="K64" s="165"/>
      <c r="L64" s="165"/>
      <c r="M64" s="165"/>
      <c r="N64" s="165"/>
    </row>
    <row r="65" spans="1:14" x14ac:dyDescent="0.3">
      <c r="A65" s="262"/>
      <c r="B65" s="165"/>
      <c r="C65" s="165"/>
      <c r="D65" s="165"/>
      <c r="E65" s="165"/>
      <c r="F65" s="165"/>
      <c r="G65" s="165"/>
      <c r="H65" s="165"/>
      <c r="I65" s="165"/>
      <c r="J65" s="165"/>
      <c r="K65" s="165"/>
      <c r="L65" s="165"/>
      <c r="M65" s="165"/>
      <c r="N65" s="165"/>
    </row>
    <row r="66" spans="1:14" x14ac:dyDescent="0.3">
      <c r="A66" s="262"/>
      <c r="B66" s="165"/>
      <c r="C66" s="165"/>
      <c r="D66" s="165"/>
      <c r="E66" s="165"/>
      <c r="F66" s="165"/>
      <c r="G66" s="165"/>
      <c r="H66" s="165"/>
      <c r="I66" s="165"/>
      <c r="J66" s="165"/>
      <c r="K66" s="165"/>
      <c r="L66" s="165"/>
      <c r="M66" s="165"/>
      <c r="N66" s="165"/>
    </row>
    <row r="67" spans="1:14" x14ac:dyDescent="0.3">
      <c r="A67" s="262"/>
      <c r="B67" s="165"/>
      <c r="C67" s="165"/>
      <c r="D67" s="165"/>
      <c r="E67" s="165"/>
      <c r="F67" s="165"/>
      <c r="G67" s="165"/>
      <c r="H67" s="165"/>
      <c r="I67" s="165"/>
      <c r="J67" s="165"/>
      <c r="K67" s="165"/>
      <c r="L67" s="165"/>
      <c r="M67" s="165"/>
      <c r="N67" s="165"/>
    </row>
    <row r="68" spans="1:14" x14ac:dyDescent="0.3">
      <c r="A68" s="262"/>
      <c r="B68" s="165"/>
      <c r="C68" s="165"/>
      <c r="D68" s="165"/>
      <c r="E68" s="165"/>
      <c r="F68" s="165"/>
      <c r="G68" s="165"/>
      <c r="H68" s="165"/>
      <c r="I68" s="165"/>
      <c r="J68" s="165"/>
      <c r="K68" s="165"/>
      <c r="L68" s="165"/>
      <c r="M68" s="165"/>
      <c r="N68" s="165"/>
    </row>
    <row r="69" spans="1:14" x14ac:dyDescent="0.3">
      <c r="A69" s="262"/>
      <c r="B69" s="165"/>
      <c r="C69" s="165"/>
      <c r="D69" s="165"/>
      <c r="E69" s="165"/>
      <c r="F69" s="165"/>
      <c r="G69" s="165"/>
      <c r="H69" s="165"/>
      <c r="I69" s="165"/>
      <c r="J69" s="165"/>
      <c r="K69" s="165"/>
      <c r="L69" s="165"/>
      <c r="M69" s="165"/>
      <c r="N69" s="165"/>
    </row>
    <row r="70" spans="1:14" x14ac:dyDescent="0.3">
      <c r="A70" s="262"/>
      <c r="B70" s="165"/>
      <c r="C70" s="165"/>
      <c r="D70" s="165"/>
      <c r="E70" s="165"/>
      <c r="F70" s="165"/>
      <c r="G70" s="165"/>
      <c r="H70" s="165"/>
      <c r="I70" s="165"/>
      <c r="J70" s="165"/>
      <c r="K70" s="165"/>
      <c r="L70" s="165"/>
      <c r="M70" s="165"/>
      <c r="N70" s="165"/>
    </row>
    <row r="71" spans="1:14" x14ac:dyDescent="0.3">
      <c r="A71" s="262"/>
      <c r="B71" s="165"/>
      <c r="C71" s="165"/>
      <c r="D71" s="165"/>
      <c r="E71" s="165"/>
      <c r="F71" s="165"/>
      <c r="G71" s="165"/>
      <c r="H71" s="165"/>
      <c r="I71" s="165"/>
      <c r="J71" s="165"/>
      <c r="K71" s="165"/>
      <c r="L71" s="165"/>
      <c r="M71" s="165"/>
      <c r="N71" s="165"/>
    </row>
    <row r="72" spans="1:14" x14ac:dyDescent="0.3">
      <c r="A72" s="262"/>
      <c r="B72" s="165"/>
      <c r="C72" s="165"/>
      <c r="D72" s="165"/>
      <c r="E72" s="165"/>
      <c r="F72" s="165"/>
      <c r="G72" s="165"/>
      <c r="H72" s="165"/>
      <c r="I72" s="165"/>
      <c r="J72" s="165"/>
      <c r="K72" s="165"/>
      <c r="L72" s="165"/>
      <c r="M72" s="165"/>
      <c r="N72" s="165"/>
    </row>
    <row r="73" spans="1:14" x14ac:dyDescent="0.3">
      <c r="A73" s="262"/>
      <c r="B73" s="165"/>
      <c r="C73" s="165"/>
      <c r="D73" s="165"/>
      <c r="E73" s="165"/>
      <c r="F73" s="165"/>
      <c r="G73" s="165"/>
      <c r="H73" s="165"/>
      <c r="I73" s="165"/>
      <c r="J73" s="165"/>
      <c r="K73" s="165"/>
      <c r="L73" s="165"/>
      <c r="M73" s="165"/>
      <c r="N73" s="165"/>
    </row>
    <row r="74" spans="1:14" x14ac:dyDescent="0.3">
      <c r="A74" s="262"/>
      <c r="B74" s="165"/>
      <c r="C74" s="165"/>
      <c r="D74" s="165"/>
      <c r="E74" s="165"/>
      <c r="F74" s="165"/>
      <c r="G74" s="165"/>
      <c r="H74" s="165"/>
      <c r="I74" s="165"/>
      <c r="J74" s="165"/>
      <c r="K74" s="165"/>
      <c r="L74" s="165"/>
      <c r="M74" s="165"/>
      <c r="N74" s="165"/>
    </row>
    <row r="75" spans="1:14" x14ac:dyDescent="0.3">
      <c r="A75" s="262"/>
      <c r="B75" s="165"/>
      <c r="C75" s="165"/>
      <c r="D75" s="165"/>
      <c r="E75" s="165"/>
      <c r="F75" s="165"/>
      <c r="G75" s="165"/>
      <c r="H75" s="165"/>
      <c r="I75" s="165"/>
      <c r="J75" s="165"/>
      <c r="K75" s="165"/>
      <c r="L75" s="165"/>
      <c r="M75" s="165"/>
      <c r="N75" s="165"/>
    </row>
    <row r="76" spans="1:14" x14ac:dyDescent="0.3">
      <c r="A76" s="262"/>
      <c r="B76" s="165"/>
      <c r="C76" s="165"/>
      <c r="D76" s="165"/>
      <c r="E76" s="165"/>
      <c r="F76" s="165"/>
      <c r="G76" s="165"/>
      <c r="H76" s="165"/>
      <c r="I76" s="165"/>
      <c r="J76" s="165"/>
      <c r="K76" s="165"/>
      <c r="L76" s="165"/>
      <c r="M76" s="165"/>
      <c r="N76" s="165"/>
    </row>
    <row r="77" spans="1:14" x14ac:dyDescent="0.3">
      <c r="A77" s="262"/>
      <c r="B77" s="165"/>
      <c r="C77" s="165"/>
      <c r="D77" s="165"/>
      <c r="E77" s="165"/>
      <c r="F77" s="165"/>
      <c r="G77" s="165"/>
      <c r="H77" s="165"/>
      <c r="I77" s="165"/>
      <c r="J77" s="165"/>
      <c r="K77" s="165"/>
      <c r="L77" s="165"/>
      <c r="M77" s="165"/>
      <c r="N77" s="165"/>
    </row>
    <row r="78" spans="1:14" x14ac:dyDescent="0.3">
      <c r="A78" s="262"/>
      <c r="B78" s="165"/>
      <c r="C78" s="165"/>
      <c r="D78" s="165"/>
      <c r="E78" s="165"/>
      <c r="F78" s="165"/>
      <c r="G78" s="165"/>
      <c r="H78" s="165"/>
      <c r="I78" s="165"/>
      <c r="J78" s="165"/>
      <c r="K78" s="165"/>
      <c r="L78" s="165"/>
      <c r="M78" s="165"/>
      <c r="N78" s="165"/>
    </row>
    <row r="79" spans="1:14" x14ac:dyDescent="0.3">
      <c r="A79" s="262"/>
      <c r="B79" s="165"/>
      <c r="C79" s="165"/>
      <c r="D79" s="165"/>
      <c r="E79" s="165"/>
      <c r="F79" s="165"/>
      <c r="G79" s="165"/>
      <c r="H79" s="165"/>
      <c r="I79" s="165"/>
      <c r="J79" s="165"/>
      <c r="K79" s="165"/>
      <c r="L79" s="165"/>
      <c r="M79" s="165"/>
      <c r="N79" s="165"/>
    </row>
    <row r="80" spans="1:14" x14ac:dyDescent="0.3">
      <c r="A80" s="262"/>
      <c r="B80" s="165"/>
      <c r="C80" s="165"/>
      <c r="D80" s="165"/>
      <c r="E80" s="165"/>
      <c r="F80" s="165"/>
      <c r="G80" s="165"/>
      <c r="H80" s="165"/>
      <c r="I80" s="165"/>
      <c r="J80" s="165"/>
      <c r="K80" s="165"/>
      <c r="L80" s="165"/>
      <c r="M80" s="165"/>
      <c r="N80" s="165"/>
    </row>
    <row r="81" spans="1:14" x14ac:dyDescent="0.3">
      <c r="A81" s="262"/>
      <c r="B81" s="165"/>
      <c r="C81" s="165"/>
      <c r="D81" s="165"/>
      <c r="E81" s="165"/>
      <c r="F81" s="165"/>
      <c r="G81" s="165"/>
      <c r="H81" s="165"/>
      <c r="I81" s="165"/>
      <c r="J81" s="165"/>
      <c r="K81" s="165"/>
      <c r="L81" s="165"/>
      <c r="M81" s="165"/>
      <c r="N81" s="165"/>
    </row>
    <row r="82" spans="1:14" x14ac:dyDescent="0.3">
      <c r="A82" s="262"/>
      <c r="B82" s="165"/>
      <c r="C82" s="165"/>
      <c r="D82" s="165"/>
      <c r="E82" s="165"/>
      <c r="F82" s="165"/>
      <c r="G82" s="165"/>
      <c r="H82" s="165"/>
      <c r="I82" s="165"/>
      <c r="J82" s="165"/>
      <c r="K82" s="165"/>
      <c r="L82" s="165"/>
      <c r="M82" s="165"/>
      <c r="N82" s="165"/>
    </row>
    <row r="83" spans="1:14" x14ac:dyDescent="0.3">
      <c r="A83" s="262"/>
      <c r="B83" s="165"/>
      <c r="C83" s="165"/>
      <c r="D83" s="165"/>
      <c r="E83" s="165"/>
      <c r="F83" s="165"/>
      <c r="G83" s="165"/>
      <c r="H83" s="165"/>
      <c r="I83" s="165"/>
      <c r="J83" s="165"/>
      <c r="K83" s="165"/>
      <c r="L83" s="165"/>
      <c r="M83" s="165"/>
      <c r="N83" s="165"/>
    </row>
    <row r="84" spans="1:14" x14ac:dyDescent="0.3">
      <c r="A84" s="262"/>
      <c r="B84" s="165"/>
      <c r="C84" s="165"/>
      <c r="D84" s="165"/>
      <c r="E84" s="165"/>
      <c r="F84" s="165"/>
      <c r="G84" s="165"/>
      <c r="H84" s="165"/>
      <c r="I84" s="165"/>
      <c r="J84" s="165"/>
      <c r="K84" s="165"/>
      <c r="L84" s="165"/>
      <c r="M84" s="165"/>
      <c r="N84" s="165"/>
    </row>
    <row r="85" spans="1:14" x14ac:dyDescent="0.3">
      <c r="A85" s="262"/>
      <c r="B85" s="165"/>
      <c r="C85" s="165"/>
      <c r="D85" s="165"/>
      <c r="E85" s="165"/>
      <c r="F85" s="165"/>
      <c r="G85" s="165"/>
      <c r="H85" s="165"/>
      <c r="I85" s="165"/>
      <c r="J85" s="165"/>
      <c r="K85" s="165"/>
      <c r="L85" s="165"/>
      <c r="M85" s="165"/>
      <c r="N85" s="165"/>
    </row>
    <row r="86" spans="1:14" x14ac:dyDescent="0.3">
      <c r="A86" s="262"/>
      <c r="B86" s="165"/>
      <c r="C86" s="165"/>
      <c r="D86" s="165"/>
      <c r="E86" s="165"/>
      <c r="F86" s="165"/>
      <c r="G86" s="165"/>
      <c r="H86" s="165"/>
      <c r="I86" s="165"/>
      <c r="J86" s="165"/>
      <c r="K86" s="165"/>
      <c r="L86" s="165"/>
      <c r="M86" s="165"/>
      <c r="N86" s="165"/>
    </row>
    <row r="87" spans="1:14" x14ac:dyDescent="0.3">
      <c r="A87" s="262"/>
      <c r="B87" s="165"/>
      <c r="C87" s="165"/>
      <c r="D87" s="165"/>
      <c r="E87" s="165"/>
      <c r="F87" s="165"/>
      <c r="G87" s="165"/>
      <c r="H87" s="165"/>
      <c r="I87" s="165"/>
      <c r="J87" s="165"/>
      <c r="K87" s="165"/>
      <c r="L87" s="165"/>
      <c r="M87" s="165"/>
      <c r="N87" s="165"/>
    </row>
    <row r="88" spans="1:14" x14ac:dyDescent="0.3">
      <c r="A88" s="262"/>
      <c r="B88" s="165"/>
      <c r="C88" s="165"/>
      <c r="D88" s="165"/>
      <c r="E88" s="165"/>
      <c r="F88" s="165"/>
      <c r="G88" s="165"/>
      <c r="H88" s="165"/>
      <c r="I88" s="165"/>
      <c r="J88" s="165"/>
      <c r="K88" s="165"/>
      <c r="L88" s="165"/>
      <c r="M88" s="165"/>
      <c r="N88" s="165"/>
    </row>
    <row r="89" spans="1:14" x14ac:dyDescent="0.3">
      <c r="A89" s="262"/>
      <c r="B89" s="165"/>
      <c r="C89" s="165"/>
      <c r="D89" s="165"/>
      <c r="E89" s="165"/>
      <c r="F89" s="165"/>
      <c r="G89" s="165"/>
      <c r="H89" s="165"/>
      <c r="I89" s="165"/>
      <c r="J89" s="165"/>
      <c r="K89" s="165"/>
      <c r="L89" s="165"/>
      <c r="M89" s="165"/>
      <c r="N89" s="165"/>
    </row>
    <row r="90" spans="1:14" x14ac:dyDescent="0.3">
      <c r="A90" s="262"/>
      <c r="B90" s="165"/>
      <c r="C90" s="165"/>
      <c r="D90" s="165"/>
      <c r="E90" s="165"/>
      <c r="F90" s="165"/>
      <c r="G90" s="165"/>
      <c r="H90" s="165"/>
      <c r="I90" s="165"/>
      <c r="J90" s="165"/>
      <c r="K90" s="165"/>
      <c r="L90" s="165"/>
      <c r="M90" s="165"/>
      <c r="N90" s="165"/>
    </row>
    <row r="91" spans="1:14" x14ac:dyDescent="0.3">
      <c r="A91" s="262"/>
      <c r="B91" s="165"/>
      <c r="C91" s="165"/>
      <c r="D91" s="165"/>
      <c r="E91" s="165"/>
      <c r="F91" s="165"/>
      <c r="G91" s="165"/>
      <c r="H91" s="165"/>
      <c r="I91" s="165"/>
      <c r="J91" s="165"/>
      <c r="K91" s="165"/>
      <c r="L91" s="165"/>
      <c r="M91" s="165"/>
      <c r="N91" s="165"/>
    </row>
    <row r="92" spans="1:14" x14ac:dyDescent="0.3">
      <c r="A92" s="262"/>
      <c r="B92" s="165"/>
      <c r="C92" s="165"/>
      <c r="D92" s="165"/>
      <c r="E92" s="165"/>
      <c r="F92" s="165"/>
      <c r="G92" s="165"/>
      <c r="H92" s="165"/>
      <c r="I92" s="165"/>
      <c r="J92" s="165"/>
      <c r="K92" s="165"/>
      <c r="L92" s="165"/>
      <c r="M92" s="165"/>
      <c r="N92" s="165"/>
    </row>
    <row r="93" spans="1:14" x14ac:dyDescent="0.3">
      <c r="A93" s="262"/>
      <c r="B93" s="165"/>
      <c r="C93" s="165"/>
      <c r="D93" s="165"/>
      <c r="E93" s="165"/>
      <c r="F93" s="165"/>
      <c r="G93" s="165"/>
      <c r="H93" s="165"/>
      <c r="I93" s="165"/>
      <c r="J93" s="165"/>
      <c r="K93" s="165"/>
      <c r="L93" s="165"/>
      <c r="M93" s="165"/>
      <c r="N93" s="165"/>
    </row>
    <row r="94" spans="1:14" x14ac:dyDescent="0.3">
      <c r="A94" s="262"/>
      <c r="B94" s="165"/>
      <c r="C94" s="165"/>
      <c r="D94" s="165"/>
      <c r="E94" s="165"/>
      <c r="F94" s="165"/>
      <c r="G94" s="165"/>
      <c r="H94" s="165"/>
      <c r="I94" s="165"/>
      <c r="J94" s="165"/>
      <c r="K94" s="165"/>
      <c r="L94" s="165"/>
      <c r="M94" s="165"/>
      <c r="N94" s="165"/>
    </row>
    <row r="95" spans="1:14" x14ac:dyDescent="0.3">
      <c r="A95" s="262"/>
      <c r="B95" s="165"/>
      <c r="C95" s="165"/>
      <c r="D95" s="165"/>
      <c r="E95" s="165"/>
      <c r="F95" s="165"/>
      <c r="G95" s="165"/>
      <c r="H95" s="165"/>
      <c r="I95" s="165"/>
      <c r="J95" s="165"/>
      <c r="K95" s="165"/>
      <c r="L95" s="165"/>
      <c r="M95" s="165"/>
      <c r="N95" s="165"/>
    </row>
    <row r="96" spans="1:14" x14ac:dyDescent="0.3">
      <c r="A96" s="262"/>
      <c r="B96" s="165"/>
      <c r="C96" s="165"/>
      <c r="D96" s="165"/>
      <c r="E96" s="165"/>
      <c r="F96" s="165"/>
      <c r="G96" s="165"/>
      <c r="H96" s="165"/>
      <c r="I96" s="165"/>
      <c r="J96" s="165"/>
      <c r="K96" s="165"/>
      <c r="L96" s="165"/>
      <c r="M96" s="165"/>
      <c r="N96" s="165"/>
    </row>
    <row r="97" spans="1:14" x14ac:dyDescent="0.3">
      <c r="A97" s="262"/>
      <c r="B97" s="165"/>
      <c r="C97" s="165"/>
      <c r="D97" s="165"/>
      <c r="E97" s="165"/>
      <c r="F97" s="165"/>
      <c r="G97" s="165"/>
      <c r="H97" s="165"/>
      <c r="I97" s="165"/>
      <c r="J97" s="165"/>
      <c r="K97" s="165"/>
      <c r="L97" s="165"/>
      <c r="M97" s="165"/>
      <c r="N97" s="165"/>
    </row>
    <row r="98" spans="1:14" x14ac:dyDescent="0.3">
      <c r="A98" s="262"/>
      <c r="B98" s="165"/>
      <c r="C98" s="165"/>
      <c r="D98" s="165"/>
      <c r="E98" s="165"/>
      <c r="F98" s="165"/>
      <c r="G98" s="165"/>
      <c r="H98" s="165"/>
      <c r="I98" s="165"/>
      <c r="J98" s="165"/>
      <c r="K98" s="165"/>
      <c r="L98" s="165"/>
      <c r="M98" s="165"/>
      <c r="N98" s="165"/>
    </row>
    <row r="99" spans="1:14" x14ac:dyDescent="0.3">
      <c r="A99" s="262"/>
      <c r="B99" s="165"/>
      <c r="C99" s="165"/>
      <c r="D99" s="165"/>
      <c r="E99" s="165"/>
      <c r="F99" s="165"/>
      <c r="G99" s="165"/>
      <c r="H99" s="165"/>
      <c r="I99" s="165"/>
      <c r="J99" s="165"/>
      <c r="K99" s="165"/>
      <c r="L99" s="165"/>
      <c r="M99" s="165"/>
      <c r="N99" s="165"/>
    </row>
    <row r="100" spans="1:14" x14ac:dyDescent="0.3">
      <c r="A100" s="262"/>
      <c r="B100" s="165"/>
      <c r="C100" s="165"/>
      <c r="D100" s="165"/>
      <c r="E100" s="165"/>
      <c r="F100" s="165"/>
      <c r="G100" s="165"/>
      <c r="H100" s="165"/>
      <c r="I100" s="165"/>
      <c r="J100" s="165"/>
      <c r="K100" s="165"/>
      <c r="L100" s="165"/>
      <c r="M100" s="165"/>
      <c r="N100" s="165"/>
    </row>
    <row r="101" spans="1:14" x14ac:dyDescent="0.3">
      <c r="A101" s="262"/>
      <c r="B101" s="165"/>
      <c r="C101" s="165"/>
      <c r="D101" s="165"/>
      <c r="E101" s="165"/>
      <c r="F101" s="165"/>
      <c r="G101" s="165"/>
      <c r="H101" s="165"/>
      <c r="I101" s="165"/>
      <c r="J101" s="165"/>
      <c r="K101" s="165"/>
      <c r="L101" s="165"/>
      <c r="M101" s="165"/>
      <c r="N101" s="165"/>
    </row>
    <row r="102" spans="1:14" x14ac:dyDescent="0.3">
      <c r="A102" s="262"/>
      <c r="B102" s="165"/>
      <c r="C102" s="165"/>
      <c r="D102" s="165"/>
      <c r="E102" s="165"/>
      <c r="F102" s="165"/>
      <c r="G102" s="165"/>
      <c r="H102" s="165"/>
      <c r="I102" s="165"/>
      <c r="J102" s="165"/>
      <c r="K102" s="165"/>
      <c r="L102" s="165"/>
      <c r="M102" s="165"/>
      <c r="N102" s="165"/>
    </row>
    <row r="103" spans="1:14" x14ac:dyDescent="0.3">
      <c r="A103" s="262"/>
      <c r="B103" s="165"/>
      <c r="C103" s="165"/>
      <c r="D103" s="165"/>
      <c r="E103" s="165"/>
      <c r="F103" s="165"/>
      <c r="G103" s="165"/>
      <c r="H103" s="165"/>
      <c r="I103" s="165"/>
      <c r="J103" s="165"/>
      <c r="K103" s="165"/>
      <c r="L103" s="165"/>
      <c r="M103" s="165"/>
      <c r="N103" s="165"/>
    </row>
    <row r="104" spans="1:14" x14ac:dyDescent="0.3">
      <c r="A104" s="262"/>
      <c r="B104" s="165"/>
      <c r="C104" s="165"/>
      <c r="D104" s="165"/>
      <c r="E104" s="165"/>
      <c r="F104" s="165"/>
      <c r="G104" s="165"/>
      <c r="H104" s="165"/>
      <c r="I104" s="165"/>
      <c r="J104" s="165"/>
      <c r="K104" s="165"/>
      <c r="L104" s="165"/>
      <c r="M104" s="165"/>
      <c r="N104" s="165"/>
    </row>
    <row r="105" spans="1:14" x14ac:dyDescent="0.3">
      <c r="A105" s="262"/>
      <c r="B105" s="165"/>
      <c r="C105" s="165"/>
      <c r="D105" s="165"/>
      <c r="E105" s="165"/>
      <c r="F105" s="165"/>
      <c r="G105" s="165"/>
      <c r="H105" s="165"/>
      <c r="I105" s="165"/>
      <c r="J105" s="165"/>
      <c r="K105" s="165"/>
      <c r="L105" s="165"/>
      <c r="M105" s="165"/>
      <c r="N105" s="165"/>
    </row>
    <row r="106" spans="1:14" x14ac:dyDescent="0.3">
      <c r="A106" s="262"/>
      <c r="B106" s="165"/>
      <c r="C106" s="165"/>
      <c r="D106" s="165"/>
      <c r="E106" s="165"/>
      <c r="F106" s="165"/>
      <c r="G106" s="165"/>
      <c r="H106" s="165"/>
      <c r="I106" s="165"/>
      <c r="J106" s="165"/>
      <c r="K106" s="165"/>
      <c r="L106" s="165"/>
      <c r="M106" s="165"/>
      <c r="N106" s="165"/>
    </row>
    <row r="107" spans="1:14" x14ac:dyDescent="0.3">
      <c r="A107" s="262"/>
      <c r="B107" s="165"/>
      <c r="C107" s="165"/>
      <c r="D107" s="165"/>
      <c r="E107" s="165"/>
      <c r="F107" s="165"/>
      <c r="G107" s="165"/>
      <c r="H107" s="165"/>
      <c r="I107" s="165"/>
      <c r="J107" s="165"/>
      <c r="K107" s="165"/>
      <c r="L107" s="165"/>
      <c r="M107" s="165"/>
      <c r="N107" s="165"/>
    </row>
    <row r="108" spans="1:14" x14ac:dyDescent="0.3">
      <c r="A108" s="262"/>
      <c r="B108" s="165"/>
      <c r="C108" s="165"/>
      <c r="D108" s="165"/>
      <c r="E108" s="165"/>
      <c r="F108" s="165"/>
      <c r="G108" s="165"/>
      <c r="H108" s="165"/>
      <c r="I108" s="165"/>
      <c r="J108" s="165"/>
      <c r="K108" s="165"/>
      <c r="L108" s="165"/>
      <c r="M108" s="165"/>
      <c r="N108" s="165"/>
    </row>
    <row r="109" spans="1:14" x14ac:dyDescent="0.3">
      <c r="A109" s="262"/>
      <c r="B109" s="165"/>
      <c r="C109" s="165"/>
      <c r="D109" s="165"/>
      <c r="E109" s="165"/>
      <c r="F109" s="165"/>
      <c r="G109" s="165"/>
      <c r="H109" s="165"/>
      <c r="I109" s="165"/>
      <c r="J109" s="165"/>
      <c r="K109" s="165"/>
      <c r="L109" s="165"/>
      <c r="M109" s="165"/>
      <c r="N109" s="165"/>
    </row>
    <row r="110" spans="1:14" x14ac:dyDescent="0.3">
      <c r="A110" s="262"/>
      <c r="B110" s="165"/>
      <c r="C110" s="165"/>
      <c r="D110" s="165"/>
      <c r="E110" s="165"/>
      <c r="F110" s="165"/>
      <c r="G110" s="165"/>
      <c r="H110" s="165"/>
      <c r="I110" s="165"/>
      <c r="J110" s="165"/>
      <c r="K110" s="165"/>
      <c r="L110" s="165"/>
      <c r="M110" s="165"/>
      <c r="N110" s="165"/>
    </row>
    <row r="111" spans="1:14" x14ac:dyDescent="0.3">
      <c r="A111" s="262"/>
      <c r="B111" s="165"/>
      <c r="C111" s="165"/>
      <c r="D111" s="165"/>
      <c r="E111" s="165"/>
      <c r="F111" s="165"/>
      <c r="G111" s="165"/>
      <c r="H111" s="165"/>
      <c r="I111" s="165"/>
      <c r="J111" s="165"/>
      <c r="K111" s="165"/>
      <c r="L111" s="165"/>
      <c r="M111" s="165"/>
      <c r="N111" s="165"/>
    </row>
    <row r="112" spans="1:14" x14ac:dyDescent="0.3">
      <c r="A112" s="262"/>
      <c r="B112" s="165"/>
      <c r="C112" s="165"/>
      <c r="D112" s="165"/>
      <c r="E112" s="165"/>
      <c r="F112" s="165"/>
      <c r="G112" s="165"/>
      <c r="H112" s="165"/>
      <c r="I112" s="165"/>
      <c r="J112" s="165"/>
      <c r="K112" s="165"/>
      <c r="L112" s="165"/>
      <c r="M112" s="165"/>
      <c r="N112" s="165"/>
    </row>
    <row r="113" spans="1:14" x14ac:dyDescent="0.3">
      <c r="A113" s="262"/>
      <c r="B113" s="165"/>
      <c r="C113" s="165"/>
      <c r="D113" s="165"/>
      <c r="E113" s="165"/>
      <c r="F113" s="165"/>
      <c r="G113" s="165"/>
      <c r="H113" s="165"/>
      <c r="I113" s="165"/>
      <c r="J113" s="165"/>
      <c r="K113" s="165"/>
      <c r="L113" s="165"/>
      <c r="M113" s="165"/>
      <c r="N113" s="165"/>
    </row>
    <row r="114" spans="1:14" x14ac:dyDescent="0.3">
      <c r="A114" s="262"/>
      <c r="B114" s="165"/>
      <c r="C114" s="165"/>
      <c r="D114" s="165"/>
      <c r="E114" s="165"/>
      <c r="F114" s="165"/>
      <c r="G114" s="165"/>
      <c r="H114" s="165"/>
      <c r="I114" s="165"/>
      <c r="J114" s="165"/>
      <c r="K114" s="165"/>
      <c r="L114" s="165"/>
      <c r="M114" s="165"/>
      <c r="N114" s="165"/>
    </row>
    <row r="115" spans="1:14" x14ac:dyDescent="0.3">
      <c r="A115" s="262"/>
      <c r="B115" s="165"/>
      <c r="C115" s="165"/>
      <c r="D115" s="165"/>
      <c r="E115" s="165"/>
      <c r="F115" s="165"/>
      <c r="G115" s="165"/>
      <c r="H115" s="165"/>
      <c r="I115" s="165"/>
      <c r="J115" s="165"/>
      <c r="K115" s="165"/>
      <c r="L115" s="165"/>
      <c r="M115" s="165"/>
      <c r="N115" s="165"/>
    </row>
    <row r="116" spans="1:14" x14ac:dyDescent="0.3">
      <c r="A116" s="262"/>
      <c r="B116" s="165"/>
      <c r="C116" s="165"/>
      <c r="D116" s="165"/>
      <c r="E116" s="165"/>
      <c r="F116" s="165"/>
      <c r="G116" s="165"/>
      <c r="H116" s="165"/>
      <c r="I116" s="165"/>
      <c r="J116" s="165"/>
      <c r="K116" s="165"/>
      <c r="L116" s="165"/>
      <c r="M116" s="165"/>
      <c r="N116" s="165"/>
    </row>
    <row r="117" spans="1:14" x14ac:dyDescent="0.3">
      <c r="A117" s="262"/>
      <c r="B117" s="165"/>
      <c r="C117" s="165"/>
      <c r="D117" s="165"/>
      <c r="E117" s="165"/>
      <c r="F117" s="165"/>
      <c r="G117" s="165"/>
      <c r="H117" s="165"/>
      <c r="I117" s="165"/>
      <c r="J117" s="165"/>
      <c r="K117" s="165"/>
      <c r="L117" s="165"/>
      <c r="M117" s="165"/>
      <c r="N117" s="165"/>
    </row>
    <row r="118" spans="1:14" x14ac:dyDescent="0.3">
      <c r="A118" s="262"/>
      <c r="B118" s="165"/>
      <c r="C118" s="165"/>
      <c r="D118" s="165"/>
      <c r="E118" s="165"/>
      <c r="F118" s="165"/>
      <c r="G118" s="165"/>
      <c r="H118" s="165"/>
      <c r="I118" s="165"/>
      <c r="J118" s="165"/>
      <c r="K118" s="165"/>
      <c r="L118" s="165"/>
      <c r="M118" s="165"/>
      <c r="N118" s="165"/>
    </row>
    <row r="119" spans="1:14" x14ac:dyDescent="0.3">
      <c r="A119" s="262"/>
      <c r="B119" s="165"/>
      <c r="C119" s="165"/>
      <c r="D119" s="165"/>
      <c r="E119" s="165"/>
      <c r="F119" s="165"/>
      <c r="G119" s="165"/>
      <c r="H119" s="165"/>
      <c r="I119" s="165"/>
      <c r="J119" s="165"/>
      <c r="K119" s="165"/>
      <c r="L119" s="165"/>
      <c r="M119" s="165"/>
      <c r="N119" s="165"/>
    </row>
    <row r="120" spans="1:14" x14ac:dyDescent="0.3">
      <c r="A120" s="262"/>
      <c r="B120" s="165"/>
      <c r="C120" s="165"/>
      <c r="D120" s="165"/>
      <c r="E120" s="165"/>
      <c r="F120" s="165"/>
      <c r="G120" s="165"/>
      <c r="H120" s="165"/>
      <c r="I120" s="165"/>
      <c r="J120" s="165"/>
      <c r="K120" s="165"/>
      <c r="L120" s="165"/>
      <c r="M120" s="165"/>
      <c r="N120" s="165"/>
    </row>
    <row r="121" spans="1:14" x14ac:dyDescent="0.3">
      <c r="A121" s="262"/>
      <c r="B121" s="165"/>
      <c r="C121" s="165"/>
      <c r="D121" s="165"/>
      <c r="E121" s="165"/>
      <c r="F121" s="165"/>
      <c r="G121" s="165"/>
      <c r="H121" s="165"/>
      <c r="I121" s="165"/>
      <c r="J121" s="165"/>
      <c r="K121" s="165"/>
      <c r="L121" s="165"/>
      <c r="M121" s="165"/>
      <c r="N121" s="165"/>
    </row>
    <row r="122" spans="1:14" x14ac:dyDescent="0.3">
      <c r="A122" s="262"/>
      <c r="B122" s="165"/>
      <c r="C122" s="165"/>
      <c r="D122" s="165"/>
      <c r="E122" s="165"/>
      <c r="F122" s="165"/>
      <c r="G122" s="165"/>
      <c r="H122" s="165"/>
      <c r="I122" s="165"/>
      <c r="J122" s="165"/>
      <c r="K122" s="165"/>
      <c r="L122" s="165"/>
      <c r="M122" s="165"/>
      <c r="N122" s="165"/>
    </row>
    <row r="123" spans="1:14" x14ac:dyDescent="0.3">
      <c r="A123" s="262"/>
      <c r="B123" s="165"/>
      <c r="C123" s="165"/>
      <c r="D123" s="165"/>
      <c r="E123" s="165"/>
      <c r="F123" s="165"/>
      <c r="G123" s="165"/>
      <c r="H123" s="165"/>
      <c r="I123" s="165"/>
      <c r="J123" s="165"/>
      <c r="K123" s="165"/>
      <c r="L123" s="165"/>
      <c r="M123" s="165"/>
      <c r="N123" s="165"/>
    </row>
    <row r="124" spans="1:14" x14ac:dyDescent="0.3">
      <c r="A124" s="262"/>
      <c r="B124" s="165"/>
      <c r="C124" s="165"/>
      <c r="D124" s="165"/>
      <c r="E124" s="165"/>
      <c r="F124" s="165"/>
      <c r="G124" s="165"/>
      <c r="H124" s="165"/>
      <c r="I124" s="165"/>
      <c r="J124" s="165"/>
      <c r="K124" s="165"/>
      <c r="L124" s="165"/>
      <c r="M124" s="165"/>
      <c r="N124" s="165"/>
    </row>
    <row r="125" spans="1:14" x14ac:dyDescent="0.3">
      <c r="A125" s="262"/>
      <c r="B125" s="165"/>
      <c r="C125" s="165"/>
      <c r="D125" s="165"/>
      <c r="E125" s="165"/>
      <c r="F125" s="165"/>
      <c r="G125" s="165"/>
      <c r="H125" s="165"/>
      <c r="I125" s="165"/>
      <c r="J125" s="165"/>
      <c r="K125" s="165"/>
      <c r="L125" s="165"/>
      <c r="M125" s="165"/>
      <c r="N125" s="165"/>
    </row>
    <row r="126" spans="1:14" x14ac:dyDescent="0.3">
      <c r="A126" s="262"/>
      <c r="B126" s="165"/>
      <c r="C126" s="165"/>
      <c r="D126" s="165"/>
      <c r="E126" s="165"/>
      <c r="F126" s="165"/>
      <c r="G126" s="165"/>
      <c r="H126" s="165"/>
      <c r="I126" s="165"/>
      <c r="J126" s="165"/>
      <c r="K126" s="165"/>
      <c r="L126" s="165"/>
      <c r="M126" s="165"/>
      <c r="N126" s="165"/>
    </row>
    <row r="127" spans="1:14" x14ac:dyDescent="0.3">
      <c r="A127" s="262"/>
      <c r="B127" s="165"/>
      <c r="C127" s="165"/>
      <c r="D127" s="165"/>
      <c r="E127" s="165"/>
      <c r="F127" s="165"/>
      <c r="G127" s="165"/>
      <c r="H127" s="165"/>
      <c r="I127" s="165"/>
      <c r="J127" s="165"/>
      <c r="K127" s="165"/>
      <c r="L127" s="165"/>
      <c r="M127" s="165"/>
      <c r="N127" s="165"/>
    </row>
    <row r="128" spans="1:14" x14ac:dyDescent="0.3">
      <c r="A128" s="262"/>
      <c r="B128" s="165"/>
      <c r="C128" s="165"/>
      <c r="D128" s="165"/>
      <c r="E128" s="165"/>
      <c r="F128" s="165"/>
      <c r="G128" s="165"/>
      <c r="H128" s="165"/>
      <c r="I128" s="165"/>
      <c r="J128" s="165"/>
      <c r="K128" s="165"/>
      <c r="L128" s="165"/>
      <c r="M128" s="165"/>
      <c r="N128" s="165"/>
    </row>
    <row r="129" spans="1:14" x14ac:dyDescent="0.3">
      <c r="A129" s="262"/>
      <c r="B129" s="165"/>
      <c r="C129" s="165"/>
      <c r="D129" s="165"/>
      <c r="E129" s="165"/>
      <c r="F129" s="165"/>
      <c r="G129" s="165"/>
      <c r="H129" s="165"/>
      <c r="I129" s="165"/>
      <c r="J129" s="165"/>
      <c r="K129" s="165"/>
      <c r="L129" s="165"/>
      <c r="M129" s="165"/>
      <c r="N129" s="165"/>
    </row>
    <row r="130" spans="1:14" x14ac:dyDescent="0.3">
      <c r="A130" s="262"/>
      <c r="B130" s="165"/>
      <c r="C130" s="165"/>
      <c r="D130" s="165"/>
      <c r="E130" s="165"/>
      <c r="F130" s="165"/>
      <c r="G130" s="165"/>
      <c r="H130" s="165"/>
      <c r="I130" s="165"/>
      <c r="J130" s="165"/>
      <c r="K130" s="165"/>
      <c r="L130" s="165"/>
      <c r="M130" s="165"/>
      <c r="N130" s="165"/>
    </row>
    <row r="131" spans="1:14" x14ac:dyDescent="0.3">
      <c r="A131" s="262"/>
      <c r="B131" s="165"/>
      <c r="C131" s="165"/>
      <c r="D131" s="165"/>
      <c r="E131" s="165"/>
      <c r="F131" s="165"/>
      <c r="G131" s="165"/>
      <c r="H131" s="165"/>
      <c r="I131" s="165"/>
      <c r="J131" s="165"/>
      <c r="K131" s="165"/>
      <c r="L131" s="165"/>
      <c r="M131" s="165"/>
      <c r="N131" s="165"/>
    </row>
    <row r="132" spans="1:14" x14ac:dyDescent="0.3">
      <c r="A132" s="262"/>
      <c r="B132" s="165"/>
      <c r="C132" s="165"/>
      <c r="D132" s="165"/>
      <c r="E132" s="165"/>
      <c r="F132" s="165"/>
      <c r="G132" s="165"/>
      <c r="H132" s="165"/>
      <c r="I132" s="165"/>
      <c r="J132" s="165"/>
      <c r="K132" s="165"/>
      <c r="L132" s="165"/>
      <c r="M132" s="165"/>
      <c r="N132" s="165"/>
    </row>
    <row r="133" spans="1:14" x14ac:dyDescent="0.3">
      <c r="A133" s="262"/>
      <c r="B133" s="165"/>
      <c r="C133" s="165"/>
      <c r="D133" s="165"/>
      <c r="E133" s="165"/>
      <c r="F133" s="165"/>
      <c r="G133" s="165"/>
      <c r="H133" s="165"/>
      <c r="I133" s="165"/>
      <c r="J133" s="165"/>
      <c r="K133" s="165"/>
      <c r="L133" s="165"/>
      <c r="M133" s="165"/>
      <c r="N133" s="165"/>
    </row>
    <row r="134" spans="1:14" x14ac:dyDescent="0.3">
      <c r="A134" s="262"/>
      <c r="B134" s="165"/>
      <c r="C134" s="165"/>
      <c r="D134" s="165"/>
      <c r="E134" s="165"/>
      <c r="F134" s="165"/>
      <c r="G134" s="165"/>
      <c r="H134" s="165"/>
      <c r="I134" s="165"/>
      <c r="J134" s="165"/>
      <c r="K134" s="165"/>
      <c r="L134" s="165"/>
      <c r="M134" s="165"/>
      <c r="N134" s="165"/>
    </row>
    <row r="135" spans="1:14" x14ac:dyDescent="0.3">
      <c r="A135" s="262"/>
      <c r="B135" s="165"/>
      <c r="C135" s="165"/>
      <c r="D135" s="165"/>
      <c r="E135" s="165"/>
      <c r="F135" s="165"/>
      <c r="G135" s="165"/>
      <c r="H135" s="165"/>
      <c r="I135" s="165"/>
      <c r="J135" s="165"/>
      <c r="K135" s="165"/>
      <c r="L135" s="165"/>
      <c r="M135" s="165"/>
      <c r="N135" s="165"/>
    </row>
    <row r="136" spans="1:14" x14ac:dyDescent="0.3">
      <c r="A136" s="262"/>
      <c r="B136" s="165"/>
      <c r="C136" s="165"/>
      <c r="D136" s="165"/>
      <c r="E136" s="165"/>
      <c r="F136" s="165"/>
      <c r="G136" s="165"/>
      <c r="H136" s="165"/>
      <c r="I136" s="165"/>
      <c r="J136" s="165"/>
      <c r="K136" s="165"/>
      <c r="L136" s="165"/>
      <c r="M136" s="165"/>
      <c r="N136" s="165"/>
    </row>
    <row r="137" spans="1:14" x14ac:dyDescent="0.3">
      <c r="A137" s="262"/>
      <c r="B137" s="165"/>
      <c r="C137" s="165"/>
      <c r="D137" s="165"/>
      <c r="E137" s="165"/>
      <c r="F137" s="165"/>
      <c r="G137" s="165"/>
      <c r="H137" s="165"/>
      <c r="I137" s="165"/>
      <c r="J137" s="165"/>
      <c r="K137" s="165"/>
      <c r="L137" s="165"/>
      <c r="M137" s="165"/>
      <c r="N137" s="165"/>
    </row>
    <row r="138" spans="1:14" x14ac:dyDescent="0.3">
      <c r="A138" s="262"/>
      <c r="B138" s="165"/>
      <c r="C138" s="165"/>
      <c r="D138" s="165"/>
      <c r="E138" s="165"/>
      <c r="F138" s="165"/>
      <c r="G138" s="165"/>
      <c r="H138" s="165"/>
      <c r="I138" s="165"/>
      <c r="J138" s="165"/>
      <c r="K138" s="165"/>
      <c r="L138" s="165"/>
      <c r="M138" s="165"/>
      <c r="N138" s="165"/>
    </row>
    <row r="139" spans="1:14" x14ac:dyDescent="0.3">
      <c r="A139" s="262"/>
      <c r="B139" s="165"/>
      <c r="C139" s="165"/>
      <c r="D139" s="165"/>
      <c r="E139" s="165"/>
      <c r="F139" s="165"/>
      <c r="G139" s="165"/>
      <c r="H139" s="165"/>
      <c r="I139" s="165"/>
      <c r="J139" s="165"/>
      <c r="K139" s="165"/>
      <c r="L139" s="165"/>
      <c r="M139" s="165"/>
      <c r="N139" s="165"/>
    </row>
    <row r="140" spans="1:14" x14ac:dyDescent="0.3">
      <c r="A140" s="262"/>
      <c r="B140" s="165"/>
      <c r="C140" s="165"/>
      <c r="D140" s="165"/>
      <c r="E140" s="165"/>
      <c r="F140" s="165"/>
      <c r="G140" s="165"/>
      <c r="H140" s="165"/>
      <c r="I140" s="165"/>
      <c r="J140" s="165"/>
      <c r="K140" s="165"/>
      <c r="L140" s="165"/>
      <c r="M140" s="165"/>
      <c r="N140" s="165"/>
    </row>
    <row r="141" spans="1:14" x14ac:dyDescent="0.3">
      <c r="A141" s="262"/>
      <c r="B141" s="165"/>
      <c r="C141" s="165"/>
      <c r="D141" s="165"/>
      <c r="E141" s="165"/>
      <c r="F141" s="165"/>
      <c r="G141" s="165"/>
      <c r="H141" s="165"/>
      <c r="I141" s="165"/>
      <c r="J141" s="165"/>
      <c r="K141" s="165"/>
      <c r="L141" s="165"/>
      <c r="M141" s="165"/>
      <c r="N141" s="165"/>
    </row>
    <row r="142" spans="1:14" x14ac:dyDescent="0.3">
      <c r="A142" s="262"/>
      <c r="B142" s="165"/>
      <c r="C142" s="165"/>
      <c r="D142" s="165"/>
      <c r="E142" s="165"/>
      <c r="F142" s="165"/>
      <c r="G142" s="165"/>
      <c r="H142" s="165"/>
      <c r="I142" s="165"/>
      <c r="J142" s="165"/>
      <c r="K142" s="165"/>
      <c r="L142" s="165"/>
      <c r="M142" s="165"/>
      <c r="N142" s="165"/>
    </row>
    <row r="143" spans="1:14" x14ac:dyDescent="0.3">
      <c r="A143" s="262"/>
      <c r="B143" s="165"/>
      <c r="C143" s="165"/>
      <c r="D143" s="165"/>
      <c r="E143" s="165"/>
      <c r="F143" s="165"/>
      <c r="G143" s="165"/>
      <c r="H143" s="165"/>
      <c r="I143" s="165"/>
      <c r="J143" s="165"/>
      <c r="K143" s="165"/>
      <c r="L143" s="165"/>
      <c r="M143" s="165"/>
      <c r="N143" s="165"/>
    </row>
    <row r="144" spans="1:14" x14ac:dyDescent="0.3">
      <c r="A144" s="262"/>
      <c r="B144" s="165"/>
      <c r="C144" s="165"/>
      <c r="D144" s="165"/>
      <c r="E144" s="165"/>
      <c r="F144" s="165"/>
      <c r="G144" s="165"/>
      <c r="H144" s="165"/>
      <c r="I144" s="165"/>
      <c r="J144" s="165"/>
      <c r="K144" s="165"/>
      <c r="L144" s="165"/>
      <c r="M144" s="165"/>
      <c r="N144" s="165"/>
    </row>
    <row r="145" spans="1:14" x14ac:dyDescent="0.3">
      <c r="A145" s="262"/>
      <c r="B145" s="165"/>
      <c r="C145" s="165"/>
      <c r="D145" s="165"/>
      <c r="E145" s="165"/>
      <c r="F145" s="165"/>
      <c r="G145" s="165"/>
      <c r="H145" s="165"/>
      <c r="I145" s="165"/>
      <c r="J145" s="165"/>
      <c r="K145" s="165"/>
      <c r="L145" s="165"/>
      <c r="M145" s="165"/>
      <c r="N145" s="165"/>
    </row>
    <row r="146" spans="1:14" x14ac:dyDescent="0.3">
      <c r="A146" s="262"/>
      <c r="B146" s="165"/>
      <c r="C146" s="165"/>
      <c r="D146" s="165"/>
      <c r="E146" s="165"/>
      <c r="F146" s="165"/>
      <c r="G146" s="165"/>
      <c r="H146" s="165"/>
      <c r="I146" s="165"/>
      <c r="J146" s="165"/>
      <c r="K146" s="165"/>
      <c r="L146" s="165"/>
      <c r="M146" s="165"/>
      <c r="N146" s="165"/>
    </row>
    <row r="147" spans="1:14" x14ac:dyDescent="0.3">
      <c r="A147" s="262"/>
      <c r="B147" s="165"/>
      <c r="C147" s="165"/>
      <c r="D147" s="165"/>
      <c r="E147" s="165"/>
      <c r="F147" s="165"/>
      <c r="G147" s="165"/>
      <c r="H147" s="165"/>
      <c r="I147" s="165"/>
      <c r="J147" s="165"/>
      <c r="K147" s="165"/>
      <c r="L147" s="165"/>
      <c r="M147" s="165"/>
      <c r="N147" s="165"/>
    </row>
    <row r="148" spans="1:14" x14ac:dyDescent="0.3">
      <c r="A148" s="262"/>
      <c r="B148" s="165"/>
      <c r="C148" s="165"/>
      <c r="D148" s="165"/>
      <c r="E148" s="165"/>
      <c r="F148" s="165"/>
      <c r="G148" s="165"/>
      <c r="H148" s="165"/>
      <c r="I148" s="165"/>
      <c r="J148" s="165"/>
      <c r="K148" s="165"/>
      <c r="L148" s="165"/>
      <c r="M148" s="165"/>
      <c r="N148" s="165"/>
    </row>
    <row r="149" spans="1:14" x14ac:dyDescent="0.3">
      <c r="A149" s="262"/>
      <c r="B149" s="165"/>
      <c r="C149" s="165"/>
      <c r="D149" s="165"/>
      <c r="E149" s="165"/>
      <c r="F149" s="165"/>
      <c r="G149" s="165"/>
      <c r="H149" s="165"/>
      <c r="I149" s="165"/>
      <c r="J149" s="165"/>
      <c r="K149" s="165"/>
      <c r="L149" s="165"/>
      <c r="M149" s="165"/>
      <c r="N149" s="165"/>
    </row>
    <row r="150" spans="1:14" x14ac:dyDescent="0.3">
      <c r="A150" s="262"/>
      <c r="B150" s="165"/>
      <c r="C150" s="165"/>
      <c r="D150" s="165"/>
      <c r="E150" s="165"/>
      <c r="F150" s="165"/>
      <c r="G150" s="165"/>
      <c r="H150" s="165"/>
      <c r="I150" s="165"/>
      <c r="J150" s="165"/>
      <c r="K150" s="165"/>
      <c r="L150" s="165"/>
      <c r="M150" s="165"/>
      <c r="N150" s="165"/>
    </row>
    <row r="151" spans="1:14" x14ac:dyDescent="0.3">
      <c r="A151" s="262"/>
      <c r="B151" s="165"/>
      <c r="C151" s="165"/>
      <c r="D151" s="165"/>
      <c r="E151" s="165"/>
      <c r="F151" s="165"/>
      <c r="G151" s="165"/>
      <c r="H151" s="165"/>
      <c r="I151" s="165"/>
      <c r="J151" s="165"/>
      <c r="K151" s="165"/>
      <c r="L151" s="165"/>
      <c r="M151" s="165"/>
      <c r="N151" s="165"/>
    </row>
    <row r="152" spans="1:14" x14ac:dyDescent="0.3">
      <c r="A152" s="262"/>
      <c r="B152" s="165"/>
      <c r="C152" s="165"/>
      <c r="D152" s="165"/>
      <c r="E152" s="165"/>
      <c r="F152" s="165"/>
      <c r="G152" s="165"/>
      <c r="H152" s="165"/>
      <c r="I152" s="165"/>
      <c r="J152" s="165"/>
      <c r="K152" s="165"/>
      <c r="L152" s="165"/>
      <c r="M152" s="165"/>
      <c r="N152" s="165"/>
    </row>
    <row r="153" spans="1:14" x14ac:dyDescent="0.3">
      <c r="A153" s="262"/>
      <c r="B153" s="165"/>
      <c r="C153" s="165"/>
      <c r="D153" s="165"/>
      <c r="E153" s="165"/>
      <c r="F153" s="165"/>
      <c r="G153" s="165"/>
      <c r="H153" s="165"/>
      <c r="I153" s="165"/>
      <c r="J153" s="165"/>
      <c r="K153" s="165"/>
      <c r="L153" s="165"/>
      <c r="M153" s="165"/>
      <c r="N153" s="165"/>
    </row>
    <row r="154" spans="1:14" x14ac:dyDescent="0.3">
      <c r="A154" s="262"/>
      <c r="B154" s="165"/>
      <c r="C154" s="165"/>
      <c r="D154" s="165"/>
      <c r="E154" s="165"/>
      <c r="F154" s="165"/>
      <c r="G154" s="165"/>
      <c r="H154" s="165"/>
      <c r="I154" s="165"/>
      <c r="J154" s="165"/>
      <c r="K154" s="165"/>
      <c r="L154" s="165"/>
      <c r="M154" s="165"/>
      <c r="N154" s="165"/>
    </row>
    <row r="155" spans="1:14" x14ac:dyDescent="0.3">
      <c r="A155" s="262"/>
      <c r="B155" s="165"/>
      <c r="C155" s="165"/>
      <c r="D155" s="165"/>
      <c r="E155" s="165"/>
      <c r="F155" s="165"/>
      <c r="G155" s="165"/>
      <c r="H155" s="165"/>
      <c r="I155" s="165"/>
      <c r="J155" s="165"/>
      <c r="K155" s="165"/>
      <c r="L155" s="165"/>
      <c r="M155" s="165"/>
      <c r="N155" s="165"/>
    </row>
    <row r="156" spans="1:14" x14ac:dyDescent="0.3">
      <c r="A156" s="262"/>
      <c r="B156" s="165"/>
      <c r="C156" s="165"/>
      <c r="D156" s="165"/>
      <c r="E156" s="165"/>
      <c r="F156" s="165"/>
      <c r="G156" s="165"/>
      <c r="H156" s="165"/>
      <c r="I156" s="165"/>
      <c r="J156" s="165"/>
      <c r="K156" s="165"/>
      <c r="L156" s="165"/>
      <c r="M156" s="165"/>
      <c r="N156" s="165"/>
    </row>
    <row r="157" spans="1:14" x14ac:dyDescent="0.3">
      <c r="A157" s="262"/>
      <c r="B157" s="165"/>
      <c r="C157" s="165"/>
      <c r="D157" s="165"/>
      <c r="E157" s="165"/>
      <c r="F157" s="165"/>
      <c r="G157" s="165"/>
      <c r="H157" s="165"/>
      <c r="I157" s="165"/>
      <c r="J157" s="165"/>
      <c r="K157" s="165"/>
      <c r="L157" s="165"/>
      <c r="M157" s="165"/>
      <c r="N157" s="165"/>
    </row>
    <row r="158" spans="1:14" x14ac:dyDescent="0.3">
      <c r="A158" s="262"/>
      <c r="B158" s="165"/>
      <c r="C158" s="165"/>
      <c r="D158" s="165"/>
      <c r="E158" s="165"/>
      <c r="F158" s="165"/>
      <c r="G158" s="165"/>
      <c r="H158" s="165"/>
      <c r="I158" s="165"/>
      <c r="J158" s="165"/>
      <c r="K158" s="165"/>
      <c r="L158" s="165"/>
      <c r="M158" s="165"/>
      <c r="N158" s="165"/>
    </row>
    <row r="159" spans="1:14" x14ac:dyDescent="0.3">
      <c r="A159" s="262"/>
      <c r="B159" s="165"/>
      <c r="C159" s="165"/>
      <c r="D159" s="165"/>
      <c r="E159" s="165"/>
      <c r="F159" s="165"/>
      <c r="G159" s="165"/>
      <c r="H159" s="165"/>
      <c r="I159" s="165"/>
      <c r="J159" s="165"/>
      <c r="K159" s="165"/>
      <c r="L159" s="165"/>
      <c r="M159" s="165"/>
      <c r="N159" s="165"/>
    </row>
    <row r="160" spans="1:14" x14ac:dyDescent="0.3">
      <c r="A160" s="262"/>
      <c r="B160" s="165"/>
      <c r="C160" s="165"/>
      <c r="D160" s="165"/>
      <c r="E160" s="165"/>
      <c r="F160" s="165"/>
      <c r="G160" s="165"/>
      <c r="H160" s="165"/>
      <c r="I160" s="165"/>
      <c r="J160" s="165"/>
      <c r="K160" s="165"/>
      <c r="L160" s="165"/>
      <c r="M160" s="165"/>
      <c r="N160" s="165"/>
    </row>
    <row r="161" spans="1:14" x14ac:dyDescent="0.3">
      <c r="A161" s="262"/>
      <c r="B161" s="165"/>
      <c r="C161" s="165"/>
      <c r="D161" s="165"/>
      <c r="E161" s="165"/>
      <c r="F161" s="165"/>
      <c r="G161" s="165"/>
      <c r="H161" s="165"/>
      <c r="I161" s="165"/>
      <c r="J161" s="165"/>
      <c r="K161" s="165"/>
      <c r="L161" s="165"/>
      <c r="M161" s="165"/>
      <c r="N161" s="165"/>
    </row>
    <row r="162" spans="1:14" x14ac:dyDescent="0.3">
      <c r="A162" s="262"/>
      <c r="B162" s="165"/>
      <c r="C162" s="165"/>
      <c r="D162" s="165"/>
      <c r="E162" s="165"/>
      <c r="F162" s="165"/>
      <c r="G162" s="165"/>
      <c r="H162" s="165"/>
      <c r="I162" s="165"/>
      <c r="J162" s="165"/>
      <c r="K162" s="165"/>
      <c r="L162" s="165"/>
      <c r="M162" s="165"/>
      <c r="N162" s="165"/>
    </row>
    <row r="163" spans="1:14" x14ac:dyDescent="0.3">
      <c r="A163" s="262"/>
      <c r="B163" s="165"/>
      <c r="C163" s="165"/>
      <c r="D163" s="165"/>
      <c r="E163" s="165"/>
      <c r="F163" s="165"/>
      <c r="G163" s="165"/>
      <c r="H163" s="165"/>
      <c r="I163" s="165"/>
      <c r="J163" s="165"/>
      <c r="K163" s="165"/>
      <c r="L163" s="165"/>
      <c r="M163" s="165"/>
      <c r="N163" s="165"/>
    </row>
    <row r="164" spans="1:14" x14ac:dyDescent="0.3">
      <c r="A164" s="262"/>
      <c r="B164" s="165"/>
      <c r="C164" s="165"/>
      <c r="D164" s="165"/>
      <c r="E164" s="165"/>
      <c r="F164" s="165"/>
      <c r="G164" s="165"/>
      <c r="H164" s="165"/>
      <c r="I164" s="165"/>
      <c r="J164" s="165"/>
      <c r="K164" s="165"/>
      <c r="L164" s="165"/>
      <c r="M164" s="165"/>
      <c r="N164" s="165"/>
    </row>
  </sheetData>
  <mergeCells count="8">
    <mergeCell ref="A43:M43"/>
    <mergeCell ref="A42:M42"/>
    <mergeCell ref="A41:M41"/>
    <mergeCell ref="A49:M49"/>
    <mergeCell ref="A44:M44"/>
    <mergeCell ref="A48:M48"/>
    <mergeCell ref="A45:M45"/>
    <mergeCell ref="A47:M47"/>
  </mergeCells>
  <phoneticPr fontId="8" type="noConversion"/>
  <conditionalFormatting sqref="A3:A4">
    <cfRule type="cellIs" dxfId="29" priority="6" stopIfTrue="1" operator="equal">
      <formula>"na"</formula>
    </cfRule>
  </conditionalFormatting>
  <conditionalFormatting sqref="O5:T8 B5:N19 A5:A38 O9:S19 B20:S27 B28:R38 T34:U38">
    <cfRule type="cellIs" dxfId="28" priority="5" stopIfTrue="1" operator="equal">
      <formula>"na"</formula>
    </cfRule>
  </conditionalFormatting>
  <conditionalFormatting sqref="T9:T33 S28:S38">
    <cfRule type="cellIs" dxfId="27" priority="4" stopIfTrue="1" operator="equal">
      <formula>"na"</formula>
    </cfRule>
  </conditionalFormatting>
  <conditionalFormatting sqref="U5:U32 B39:U39">
    <cfRule type="cellIs" dxfId="26" priority="3" stopIfTrue="1" operator="equal">
      <formula>"na"</formula>
    </cfRule>
  </conditionalFormatting>
  <conditionalFormatting sqref="U33:Y33">
    <cfRule type="cellIs" dxfId="25" priority="2" stopIfTrue="1" operator="equal">
      <formula>"na"</formula>
    </cfRule>
  </conditionalFormatting>
  <conditionalFormatting sqref="V5:Y32 V34:Y39">
    <cfRule type="cellIs" dxfId="24" priority="1" stopIfTrue="1" operator="equal">
      <formula>"na"</formula>
    </cfRule>
  </conditionalFormatting>
  <hyperlinks>
    <hyperlink ref="A4" location="CONTENTS!A1" display="back to contents" xr:uid="{00000000-0004-0000-0500-000000000000}"/>
  </hyperlinks>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A163"/>
  <sheetViews>
    <sheetView zoomScaleNormal="100" workbookViewId="0"/>
  </sheetViews>
  <sheetFormatPr defaultColWidth="9.140625" defaultRowHeight="15.6" x14ac:dyDescent="0.3"/>
  <cols>
    <col min="1" max="1" width="34.140625" style="259" customWidth="1"/>
    <col min="2" max="2" width="12" style="200" bestFit="1" customWidth="1"/>
    <col min="3" max="3" width="13.7109375" style="200" bestFit="1" customWidth="1"/>
    <col min="4" max="4" width="12" style="200" bestFit="1" customWidth="1"/>
    <col min="5" max="8" width="13.7109375" style="200" bestFit="1" customWidth="1"/>
    <col min="9" max="24" width="12" style="200" bestFit="1" customWidth="1"/>
    <col min="25" max="25" width="16.7109375" style="204" customWidth="1"/>
    <col min="26" max="26" width="11.28515625" style="200" hidden="1" customWidth="1"/>
    <col min="27" max="230" width="12.7109375" style="200" customWidth="1"/>
    <col min="231" max="231" width="9.140625" style="200" customWidth="1"/>
    <col min="232" max="232" width="12.7109375" style="200" customWidth="1"/>
    <col min="233" max="233" width="10.42578125" style="200" customWidth="1"/>
    <col min="234" max="16384" width="9.140625" style="200"/>
  </cols>
  <sheetData>
    <row r="1" spans="1:27" x14ac:dyDescent="0.3">
      <c r="A1" s="271" t="s">
        <v>189</v>
      </c>
      <c r="I1" s="201"/>
      <c r="J1" s="201"/>
    </row>
    <row r="2" spans="1:27" x14ac:dyDescent="0.3">
      <c r="A2" s="271" t="s">
        <v>370</v>
      </c>
      <c r="L2" s="203"/>
    </row>
    <row r="3" spans="1:27" x14ac:dyDescent="0.25">
      <c r="A3" s="198" t="s">
        <v>379</v>
      </c>
      <c r="B3" s="279"/>
      <c r="C3" s="219"/>
      <c r="D3" s="219"/>
      <c r="E3" s="280"/>
      <c r="F3" s="281"/>
      <c r="G3" s="281"/>
      <c r="H3" s="281"/>
      <c r="I3" s="281"/>
      <c r="J3" s="281"/>
      <c r="K3" s="263"/>
      <c r="L3" s="263"/>
      <c r="M3" s="263"/>
      <c r="N3" s="263"/>
      <c r="O3" s="263"/>
      <c r="P3" s="263"/>
      <c r="Q3" s="263"/>
      <c r="R3" s="263"/>
      <c r="S3" s="263"/>
      <c r="T3" s="282"/>
      <c r="U3" s="263"/>
      <c r="V3" s="263"/>
      <c r="W3" s="263"/>
      <c r="X3" s="263"/>
      <c r="Y3" s="263"/>
      <c r="Z3" s="263"/>
      <c r="AA3" s="263"/>
    </row>
    <row r="4" spans="1:27" x14ac:dyDescent="0.25">
      <c r="A4" s="199" t="s">
        <v>406</v>
      </c>
      <c r="B4" s="279"/>
      <c r="C4" s="219"/>
      <c r="D4" s="219"/>
      <c r="E4" s="280"/>
      <c r="F4" s="281"/>
      <c r="G4" s="281"/>
      <c r="H4" s="281"/>
      <c r="I4" s="281"/>
      <c r="J4" s="281"/>
      <c r="K4" s="263"/>
      <c r="L4" s="263"/>
      <c r="M4" s="263"/>
      <c r="N4" s="263"/>
      <c r="O4" s="263"/>
      <c r="P4" s="263"/>
      <c r="Q4" s="263"/>
      <c r="R4" s="263"/>
      <c r="S4" s="263"/>
      <c r="T4" s="263"/>
      <c r="U4" s="263"/>
      <c r="V4" s="263"/>
      <c r="W4" s="263"/>
      <c r="X4" s="263"/>
      <c r="Y4" s="263"/>
      <c r="Z4" s="263"/>
      <c r="AA4" s="263"/>
    </row>
    <row r="5" spans="1:27" s="213" customFormat="1" x14ac:dyDescent="0.3">
      <c r="A5" s="272" t="s">
        <v>423</v>
      </c>
      <c r="B5" s="273" t="s">
        <v>425</v>
      </c>
      <c r="C5" s="273" t="s">
        <v>426</v>
      </c>
      <c r="D5" s="273" t="s">
        <v>427</v>
      </c>
      <c r="E5" s="273" t="s">
        <v>428</v>
      </c>
      <c r="F5" s="273" t="s">
        <v>429</v>
      </c>
      <c r="G5" s="273" t="s">
        <v>430</v>
      </c>
      <c r="H5" s="273" t="s">
        <v>431</v>
      </c>
      <c r="I5" s="273" t="s">
        <v>432</v>
      </c>
      <c r="J5" s="273" t="s">
        <v>433</v>
      </c>
      <c r="K5" s="273" t="s">
        <v>434</v>
      </c>
      <c r="L5" s="273" t="s">
        <v>435</v>
      </c>
      <c r="M5" s="273" t="s">
        <v>436</v>
      </c>
      <c r="N5" s="273" t="s">
        <v>437</v>
      </c>
      <c r="O5" s="273" t="s">
        <v>438</v>
      </c>
      <c r="P5" s="273" t="s">
        <v>439</v>
      </c>
      <c r="Q5" s="273" t="s">
        <v>440</v>
      </c>
      <c r="R5" s="273" t="s">
        <v>441</v>
      </c>
      <c r="S5" s="273" t="s">
        <v>442</v>
      </c>
      <c r="T5" s="273" t="s">
        <v>443</v>
      </c>
      <c r="U5" s="273" t="s">
        <v>444</v>
      </c>
      <c r="V5" s="273" t="s">
        <v>445</v>
      </c>
      <c r="W5" s="273" t="s">
        <v>446</v>
      </c>
      <c r="X5" s="273" t="s">
        <v>447</v>
      </c>
      <c r="Y5" s="263"/>
      <c r="Z5" s="263"/>
      <c r="AA5" s="263"/>
    </row>
    <row r="6" spans="1:27" s="229" customFormat="1" x14ac:dyDescent="0.2">
      <c r="A6" s="274" t="s">
        <v>3</v>
      </c>
      <c r="B6" s="275">
        <v>93828</v>
      </c>
      <c r="C6" s="275">
        <v>104972</v>
      </c>
      <c r="D6" s="275">
        <v>89783</v>
      </c>
      <c r="E6" s="275">
        <v>117215</v>
      </c>
      <c r="F6" s="275">
        <v>111116</v>
      </c>
      <c r="G6" s="275">
        <v>104353</v>
      </c>
      <c r="H6" s="275">
        <v>104306</v>
      </c>
      <c r="I6" s="275">
        <v>98763</v>
      </c>
      <c r="J6" s="275">
        <v>86082</v>
      </c>
      <c r="K6" s="275">
        <v>93665</v>
      </c>
      <c r="L6" s="275">
        <v>90342</v>
      </c>
      <c r="M6" s="275">
        <v>85472</v>
      </c>
      <c r="N6" s="275">
        <v>87529</v>
      </c>
      <c r="O6" s="275">
        <v>82556</v>
      </c>
      <c r="P6" s="275">
        <v>77493</v>
      </c>
      <c r="Q6" s="275">
        <v>75792</v>
      </c>
      <c r="R6" s="275">
        <v>76230</v>
      </c>
      <c r="S6" s="275">
        <v>76283</v>
      </c>
      <c r="T6" s="275">
        <v>77103</v>
      </c>
      <c r="U6" s="275">
        <v>80665</v>
      </c>
      <c r="V6" s="275">
        <v>64801</v>
      </c>
      <c r="W6" s="275">
        <v>76766</v>
      </c>
      <c r="X6" s="275">
        <v>79883</v>
      </c>
      <c r="Y6" s="263"/>
      <c r="Z6" s="263"/>
      <c r="AA6" s="263"/>
    </row>
    <row r="7" spans="1:27" x14ac:dyDescent="0.25">
      <c r="A7" s="274" t="s">
        <v>4</v>
      </c>
      <c r="B7" s="276">
        <v>8244</v>
      </c>
      <c r="C7" s="276">
        <v>0</v>
      </c>
      <c r="D7" s="277">
        <v>7372</v>
      </c>
      <c r="E7" s="277">
        <v>9010</v>
      </c>
      <c r="F7" s="277">
        <v>9480</v>
      </c>
      <c r="G7" s="277">
        <v>9658</v>
      </c>
      <c r="H7" s="277">
        <v>8904</v>
      </c>
      <c r="I7" s="277">
        <v>10851</v>
      </c>
      <c r="J7" s="277">
        <v>9607</v>
      </c>
      <c r="K7" s="277">
        <v>6697</v>
      </c>
      <c r="L7" s="277">
        <v>6721</v>
      </c>
      <c r="M7" s="277">
        <v>6214</v>
      </c>
      <c r="N7" s="277">
        <v>5780</v>
      </c>
      <c r="O7" s="277">
        <v>6494</v>
      </c>
      <c r="P7" s="277">
        <v>3216</v>
      </c>
      <c r="Q7" s="277">
        <v>3536</v>
      </c>
      <c r="R7" s="277">
        <v>3675</v>
      </c>
      <c r="S7" s="277">
        <v>3705</v>
      </c>
      <c r="T7" s="277">
        <v>4224</v>
      </c>
      <c r="U7" s="277">
        <v>3674</v>
      </c>
      <c r="V7" s="277">
        <v>3846</v>
      </c>
      <c r="W7" s="277">
        <v>3773</v>
      </c>
      <c r="X7" s="277">
        <v>3499</v>
      </c>
      <c r="Y7" s="263"/>
      <c r="Z7" s="263"/>
      <c r="AA7" s="263"/>
    </row>
    <row r="8" spans="1:27" ht="18" x14ac:dyDescent="0.25">
      <c r="A8" s="274" t="s">
        <v>412</v>
      </c>
      <c r="B8" s="276">
        <v>3435</v>
      </c>
      <c r="C8" s="276">
        <v>3315</v>
      </c>
      <c r="D8" s="277">
        <v>3992</v>
      </c>
      <c r="E8" s="277">
        <v>4014</v>
      </c>
      <c r="F8" s="277">
        <v>4305</v>
      </c>
      <c r="G8" s="277">
        <v>0</v>
      </c>
      <c r="H8" s="277">
        <v>5141</v>
      </c>
      <c r="I8" s="277">
        <v>4469</v>
      </c>
      <c r="J8" s="277">
        <v>4305</v>
      </c>
      <c r="K8" s="277">
        <v>4217</v>
      </c>
      <c r="L8" s="277">
        <v>4040</v>
      </c>
      <c r="M8" s="277">
        <v>3902</v>
      </c>
      <c r="N8" s="277">
        <v>7242</v>
      </c>
      <c r="O8" s="277">
        <v>4588</v>
      </c>
      <c r="P8" s="277">
        <v>6438</v>
      </c>
      <c r="Q8" s="277">
        <v>3881</v>
      </c>
      <c r="R8" s="277">
        <v>4373</v>
      </c>
      <c r="S8" s="277">
        <v>4399</v>
      </c>
      <c r="T8" s="277">
        <v>4402</v>
      </c>
      <c r="U8" s="277">
        <v>4384</v>
      </c>
      <c r="V8" s="277">
        <v>3948</v>
      </c>
      <c r="W8" s="277">
        <v>4665</v>
      </c>
      <c r="X8" s="277">
        <v>3370</v>
      </c>
      <c r="Y8" s="263"/>
      <c r="Z8" s="263"/>
      <c r="AA8" s="263"/>
    </row>
    <row r="9" spans="1:27" ht="18" x14ac:dyDescent="0.25">
      <c r="A9" s="274" t="s">
        <v>422</v>
      </c>
      <c r="B9" s="276">
        <v>2974</v>
      </c>
      <c r="C9" s="276">
        <v>3270</v>
      </c>
      <c r="D9" s="277">
        <v>2903</v>
      </c>
      <c r="E9" s="277">
        <v>2975</v>
      </c>
      <c r="F9" s="277">
        <v>3010</v>
      </c>
      <c r="G9" s="277">
        <v>3723</v>
      </c>
      <c r="H9" s="277">
        <v>3723</v>
      </c>
      <c r="I9" s="277">
        <v>1934</v>
      </c>
      <c r="J9" s="277">
        <v>1385</v>
      </c>
      <c r="K9" s="277">
        <v>1944</v>
      </c>
      <c r="L9" s="277">
        <v>2475</v>
      </c>
      <c r="M9" s="277">
        <v>2610</v>
      </c>
      <c r="N9" s="277">
        <v>2306</v>
      </c>
      <c r="O9" s="277">
        <v>1984</v>
      </c>
      <c r="P9" s="277">
        <v>1771</v>
      </c>
      <c r="Q9" s="277">
        <v>1831</v>
      </c>
      <c r="R9" s="277">
        <v>1921</v>
      </c>
      <c r="S9" s="277">
        <v>2156</v>
      </c>
      <c r="T9" s="277">
        <v>1536</v>
      </c>
      <c r="U9" s="277">
        <v>1770</v>
      </c>
      <c r="V9" s="277">
        <v>563</v>
      </c>
      <c r="W9" s="277">
        <v>1508</v>
      </c>
      <c r="X9" s="277">
        <v>2639</v>
      </c>
      <c r="Y9" s="263"/>
      <c r="Z9" s="263"/>
      <c r="AA9" s="263"/>
    </row>
    <row r="10" spans="1:27" x14ac:dyDescent="0.25">
      <c r="A10" s="274" t="s">
        <v>5</v>
      </c>
      <c r="B10" s="276">
        <v>2417</v>
      </c>
      <c r="C10" s="276">
        <v>2318</v>
      </c>
      <c r="D10" s="277">
        <v>2585</v>
      </c>
      <c r="E10" s="277">
        <v>2709</v>
      </c>
      <c r="F10" s="277">
        <v>3348</v>
      </c>
      <c r="G10" s="277">
        <v>2634</v>
      </c>
      <c r="H10" s="277">
        <v>0</v>
      </c>
      <c r="I10" s="277">
        <v>0</v>
      </c>
      <c r="J10" s="277">
        <v>0</v>
      </c>
      <c r="K10" s="277">
        <v>0</v>
      </c>
      <c r="L10" s="277">
        <v>0</v>
      </c>
      <c r="M10" s="277">
        <v>0</v>
      </c>
      <c r="N10" s="277">
        <v>0</v>
      </c>
      <c r="O10" s="277">
        <v>0</v>
      </c>
      <c r="P10" s="277">
        <v>0</v>
      </c>
      <c r="Q10" s="277">
        <v>0</v>
      </c>
      <c r="R10" s="277">
        <v>0</v>
      </c>
      <c r="S10" s="277">
        <v>0</v>
      </c>
      <c r="T10" s="277">
        <v>0</v>
      </c>
      <c r="U10" s="277">
        <v>0</v>
      </c>
      <c r="V10" s="277">
        <v>0</v>
      </c>
      <c r="W10" s="277">
        <v>0</v>
      </c>
      <c r="X10" s="277">
        <v>0</v>
      </c>
      <c r="Y10" s="263"/>
      <c r="Z10" s="263"/>
      <c r="AA10" s="263"/>
    </row>
    <row r="11" spans="1:27" ht="18" x14ac:dyDescent="0.25">
      <c r="A11" s="274" t="s">
        <v>414</v>
      </c>
      <c r="B11" s="276">
        <v>589</v>
      </c>
      <c r="C11" s="276">
        <v>1099</v>
      </c>
      <c r="D11" s="277">
        <v>1290</v>
      </c>
      <c r="E11" s="277">
        <v>1345</v>
      </c>
      <c r="F11" s="277">
        <v>1541</v>
      </c>
      <c r="G11" s="277">
        <v>1618</v>
      </c>
      <c r="H11" s="277">
        <v>1599</v>
      </c>
      <c r="I11" s="277">
        <v>1515</v>
      </c>
      <c r="J11" s="277">
        <v>1734</v>
      </c>
      <c r="K11" s="277">
        <v>1514</v>
      </c>
      <c r="L11" s="277">
        <v>1478</v>
      </c>
      <c r="M11" s="277">
        <v>1410</v>
      </c>
      <c r="N11" s="277">
        <v>1671</v>
      </c>
      <c r="O11" s="277">
        <v>1541</v>
      </c>
      <c r="P11" s="277">
        <v>1529</v>
      </c>
      <c r="Q11" s="277">
        <v>1281</v>
      </c>
      <c r="R11" s="277">
        <v>1409</v>
      </c>
      <c r="S11" s="277">
        <v>1408</v>
      </c>
      <c r="T11" s="277">
        <v>1177</v>
      </c>
      <c r="U11" s="277">
        <v>1148</v>
      </c>
      <c r="V11" s="277">
        <v>938</v>
      </c>
      <c r="W11" s="277">
        <v>1638</v>
      </c>
      <c r="X11" s="277">
        <v>1391</v>
      </c>
      <c r="Y11" s="263"/>
      <c r="Z11" s="263"/>
      <c r="AA11" s="263"/>
    </row>
    <row r="12" spans="1:27" x14ac:dyDescent="0.25">
      <c r="A12" s="274" t="s">
        <v>6</v>
      </c>
      <c r="B12" s="276">
        <v>2334</v>
      </c>
      <c r="C12" s="276">
        <v>2915</v>
      </c>
      <c r="D12" s="277">
        <v>3434</v>
      </c>
      <c r="E12" s="277">
        <v>0</v>
      </c>
      <c r="F12" s="277">
        <v>0</v>
      </c>
      <c r="G12" s="277">
        <v>0</v>
      </c>
      <c r="H12" s="277">
        <v>0</v>
      </c>
      <c r="I12" s="277">
        <v>0</v>
      </c>
      <c r="J12" s="277">
        <v>0</v>
      </c>
      <c r="K12" s="277">
        <v>0</v>
      </c>
      <c r="L12" s="277">
        <v>0</v>
      </c>
      <c r="M12" s="277">
        <v>0</v>
      </c>
      <c r="N12" s="277">
        <v>0</v>
      </c>
      <c r="O12" s="277">
        <v>0</v>
      </c>
      <c r="P12" s="277">
        <v>0</v>
      </c>
      <c r="Q12" s="277">
        <v>0</v>
      </c>
      <c r="R12" s="277">
        <v>0</v>
      </c>
      <c r="S12" s="277">
        <v>0</v>
      </c>
      <c r="T12" s="277">
        <v>0</v>
      </c>
      <c r="U12" s="277">
        <v>0</v>
      </c>
      <c r="V12" s="277">
        <v>0</v>
      </c>
      <c r="W12" s="277">
        <v>0</v>
      </c>
      <c r="X12" s="277">
        <v>0</v>
      </c>
      <c r="Y12" s="263"/>
      <c r="Z12" s="263"/>
      <c r="AA12" s="263"/>
    </row>
    <row r="13" spans="1:27" x14ac:dyDescent="0.25">
      <c r="A13" s="274" t="s">
        <v>7</v>
      </c>
      <c r="B13" s="276">
        <v>6019</v>
      </c>
      <c r="C13" s="276">
        <v>6505</v>
      </c>
      <c r="D13" s="277">
        <v>6685</v>
      </c>
      <c r="E13" s="277">
        <v>6784</v>
      </c>
      <c r="F13" s="277">
        <v>7693</v>
      </c>
      <c r="G13" s="277">
        <v>5637</v>
      </c>
      <c r="H13" s="277">
        <v>5397</v>
      </c>
      <c r="I13" s="277">
        <v>4493</v>
      </c>
      <c r="J13" s="277">
        <v>4317</v>
      </c>
      <c r="K13" s="277">
        <v>5432</v>
      </c>
      <c r="L13" s="277">
        <v>3593</v>
      </c>
      <c r="M13" s="277">
        <v>4218</v>
      </c>
      <c r="N13" s="277">
        <v>3813</v>
      </c>
      <c r="O13" s="277">
        <v>3672</v>
      </c>
      <c r="P13" s="277">
        <v>3242</v>
      </c>
      <c r="Q13" s="277">
        <v>3924</v>
      </c>
      <c r="R13" s="277">
        <v>3934</v>
      </c>
      <c r="S13" s="277">
        <v>3962</v>
      </c>
      <c r="T13" s="277">
        <v>3933</v>
      </c>
      <c r="U13" s="277">
        <v>3601</v>
      </c>
      <c r="V13" s="277">
        <v>2430</v>
      </c>
      <c r="W13" s="277">
        <v>3231</v>
      </c>
      <c r="X13" s="277">
        <v>3753</v>
      </c>
      <c r="Y13" s="263"/>
      <c r="Z13" s="263"/>
      <c r="AA13" s="263"/>
    </row>
    <row r="14" spans="1:27" ht="18" x14ac:dyDescent="0.25">
      <c r="A14" s="274" t="s">
        <v>416</v>
      </c>
      <c r="B14" s="276">
        <v>864</v>
      </c>
      <c r="C14" s="276">
        <v>3933</v>
      </c>
      <c r="D14" s="277">
        <v>4011</v>
      </c>
      <c r="E14" s="277">
        <v>4151</v>
      </c>
      <c r="F14" s="277">
        <v>4281</v>
      </c>
      <c r="G14" s="277">
        <v>3993</v>
      </c>
      <c r="H14" s="277">
        <v>4015</v>
      </c>
      <c r="I14" s="277">
        <v>3588</v>
      </c>
      <c r="J14" s="277">
        <v>3695</v>
      </c>
      <c r="K14" s="277">
        <v>3600</v>
      </c>
      <c r="L14" s="277">
        <v>3648</v>
      </c>
      <c r="M14" s="277">
        <v>3420</v>
      </c>
      <c r="N14" s="277">
        <v>3416</v>
      </c>
      <c r="O14" s="277">
        <v>3407</v>
      </c>
      <c r="P14" s="277">
        <v>3519</v>
      </c>
      <c r="Q14" s="277">
        <v>3303</v>
      </c>
      <c r="R14" s="277">
        <v>2962</v>
      </c>
      <c r="S14" s="277">
        <v>2742</v>
      </c>
      <c r="T14" s="277">
        <v>2856</v>
      </c>
      <c r="U14" s="277">
        <v>2868</v>
      </c>
      <c r="V14" s="277">
        <v>2315</v>
      </c>
      <c r="W14" s="277">
        <v>2580</v>
      </c>
      <c r="X14" s="277">
        <v>2543</v>
      </c>
      <c r="Y14" s="263"/>
      <c r="Z14" s="263"/>
      <c r="AA14" s="263"/>
    </row>
    <row r="15" spans="1:27" x14ac:dyDescent="0.25">
      <c r="A15" s="274" t="s">
        <v>8</v>
      </c>
      <c r="B15" s="276">
        <v>665</v>
      </c>
      <c r="C15" s="276">
        <v>1232</v>
      </c>
      <c r="D15" s="277">
        <v>1187</v>
      </c>
      <c r="E15" s="277">
        <v>1185</v>
      </c>
      <c r="F15" s="277">
        <v>1194</v>
      </c>
      <c r="G15" s="277">
        <v>1150</v>
      </c>
      <c r="H15" s="277">
        <v>1203</v>
      </c>
      <c r="I15" s="277">
        <v>1236</v>
      </c>
      <c r="J15" s="277">
        <v>1180</v>
      </c>
      <c r="K15" s="277">
        <v>1132</v>
      </c>
      <c r="L15" s="277">
        <v>1139</v>
      </c>
      <c r="M15" s="277">
        <v>1322</v>
      </c>
      <c r="N15" s="277">
        <v>1232</v>
      </c>
      <c r="O15" s="277">
        <v>1363</v>
      </c>
      <c r="P15" s="277">
        <v>1269</v>
      </c>
      <c r="Q15" s="277">
        <v>1043</v>
      </c>
      <c r="R15" s="277">
        <v>971</v>
      </c>
      <c r="S15" s="277">
        <v>1028</v>
      </c>
      <c r="T15" s="277">
        <v>1035</v>
      </c>
      <c r="U15" s="277">
        <v>1141</v>
      </c>
      <c r="V15" s="277">
        <v>784</v>
      </c>
      <c r="W15" s="277">
        <v>851</v>
      </c>
      <c r="X15" s="277">
        <v>680</v>
      </c>
      <c r="Y15" s="263"/>
      <c r="Z15" s="263"/>
      <c r="AA15" s="263"/>
    </row>
    <row r="16" spans="1:27" x14ac:dyDescent="0.25">
      <c r="A16" s="274" t="s">
        <v>9</v>
      </c>
      <c r="B16" s="276">
        <v>1153</v>
      </c>
      <c r="C16" s="276">
        <v>957</v>
      </c>
      <c r="D16" s="277">
        <v>1202</v>
      </c>
      <c r="E16" s="277">
        <v>1277</v>
      </c>
      <c r="F16" s="277">
        <v>1417</v>
      </c>
      <c r="G16" s="277">
        <v>1278</v>
      </c>
      <c r="H16" s="277">
        <v>1278</v>
      </c>
      <c r="I16" s="277">
        <v>1342</v>
      </c>
      <c r="J16" s="277">
        <v>1342</v>
      </c>
      <c r="K16" s="277">
        <v>1639</v>
      </c>
      <c r="L16" s="277">
        <v>1730</v>
      </c>
      <c r="M16" s="277">
        <v>1808</v>
      </c>
      <c r="N16" s="277">
        <v>1772</v>
      </c>
      <c r="O16" s="277">
        <v>1609</v>
      </c>
      <c r="P16" s="277">
        <v>1381</v>
      </c>
      <c r="Q16" s="277">
        <v>1365</v>
      </c>
      <c r="R16" s="277">
        <v>1326</v>
      </c>
      <c r="S16" s="277">
        <v>1239</v>
      </c>
      <c r="T16" s="277">
        <v>1500</v>
      </c>
      <c r="U16" s="277">
        <v>1512</v>
      </c>
      <c r="V16" s="277">
        <v>1184</v>
      </c>
      <c r="W16" s="277">
        <v>1418</v>
      </c>
      <c r="X16" s="277">
        <v>1594</v>
      </c>
      <c r="Y16" s="263"/>
      <c r="Z16" s="263"/>
      <c r="AA16" s="263"/>
    </row>
    <row r="17" spans="1:27" ht="18" x14ac:dyDescent="0.25">
      <c r="A17" s="274" t="s">
        <v>417</v>
      </c>
      <c r="B17" s="276">
        <v>512</v>
      </c>
      <c r="C17" s="276">
        <v>583</v>
      </c>
      <c r="D17" s="277">
        <v>779</v>
      </c>
      <c r="E17" s="277">
        <v>999</v>
      </c>
      <c r="F17" s="277">
        <v>882</v>
      </c>
      <c r="G17" s="277">
        <v>916</v>
      </c>
      <c r="H17" s="277">
        <v>887</v>
      </c>
      <c r="I17" s="277">
        <v>801</v>
      </c>
      <c r="J17" s="277">
        <v>804</v>
      </c>
      <c r="K17" s="277">
        <v>928</v>
      </c>
      <c r="L17" s="277">
        <v>940</v>
      </c>
      <c r="M17" s="277">
        <v>840</v>
      </c>
      <c r="N17" s="277">
        <v>965</v>
      </c>
      <c r="O17" s="277">
        <v>950</v>
      </c>
      <c r="P17" s="277">
        <v>592</v>
      </c>
      <c r="Q17" s="277">
        <v>690</v>
      </c>
      <c r="R17" s="277">
        <v>557</v>
      </c>
      <c r="S17" s="277">
        <v>480</v>
      </c>
      <c r="T17" s="277">
        <v>482</v>
      </c>
      <c r="U17" s="277">
        <v>1316</v>
      </c>
      <c r="V17" s="277">
        <v>1419</v>
      </c>
      <c r="W17" s="277">
        <v>1660</v>
      </c>
      <c r="X17" s="277">
        <v>2122</v>
      </c>
      <c r="Y17" s="263"/>
      <c r="Z17" s="263"/>
      <c r="AA17" s="263"/>
    </row>
    <row r="18" spans="1:27" x14ac:dyDescent="0.25">
      <c r="A18" s="274" t="s">
        <v>10</v>
      </c>
      <c r="B18" s="276">
        <v>5093</v>
      </c>
      <c r="C18" s="276">
        <v>5254</v>
      </c>
      <c r="D18" s="277">
        <v>5254</v>
      </c>
      <c r="E18" s="277">
        <v>26100</v>
      </c>
      <c r="F18" s="277">
        <v>11954</v>
      </c>
      <c r="G18" s="277">
        <v>10929</v>
      </c>
      <c r="H18" s="277">
        <v>11910</v>
      </c>
      <c r="I18" s="277">
        <v>9428</v>
      </c>
      <c r="J18" s="277">
        <v>9510</v>
      </c>
      <c r="K18" s="277">
        <v>8933</v>
      </c>
      <c r="L18" s="277">
        <v>9145</v>
      </c>
      <c r="M18" s="277">
        <v>9340</v>
      </c>
      <c r="N18" s="277">
        <v>8976</v>
      </c>
      <c r="O18" s="277">
        <v>8211</v>
      </c>
      <c r="P18" s="277">
        <v>6956</v>
      </c>
      <c r="Q18" s="277">
        <v>7512</v>
      </c>
      <c r="R18" s="277">
        <v>7277</v>
      </c>
      <c r="S18" s="277">
        <v>7265</v>
      </c>
      <c r="T18" s="277">
        <v>7402</v>
      </c>
      <c r="U18" s="277">
        <v>7078</v>
      </c>
      <c r="V18" s="277">
        <v>4835</v>
      </c>
      <c r="W18" s="277">
        <v>6686</v>
      </c>
      <c r="X18" s="277">
        <v>8001</v>
      </c>
      <c r="Y18" s="263"/>
      <c r="Z18" s="263"/>
      <c r="AA18" s="263"/>
    </row>
    <row r="19" spans="1:27" x14ac:dyDescent="0.25">
      <c r="A19" s="274" t="s">
        <v>11</v>
      </c>
      <c r="B19" s="276">
        <v>3626</v>
      </c>
      <c r="C19" s="276">
        <v>3906</v>
      </c>
      <c r="D19" s="277">
        <v>3677</v>
      </c>
      <c r="E19" s="277">
        <v>3817</v>
      </c>
      <c r="F19" s="277">
        <v>3302</v>
      </c>
      <c r="G19" s="277">
        <v>4534</v>
      </c>
      <c r="H19" s="277">
        <v>3445</v>
      </c>
      <c r="I19" s="277">
        <v>3775</v>
      </c>
      <c r="J19" s="277">
        <v>3303</v>
      </c>
      <c r="K19" s="277">
        <v>2972</v>
      </c>
      <c r="L19" s="277">
        <v>3693</v>
      </c>
      <c r="M19" s="277">
        <v>2669</v>
      </c>
      <c r="N19" s="277">
        <v>2640</v>
      </c>
      <c r="O19" s="277">
        <v>3154</v>
      </c>
      <c r="P19" s="277">
        <v>2870</v>
      </c>
      <c r="Q19" s="277">
        <v>2763</v>
      </c>
      <c r="R19" s="277">
        <v>3001</v>
      </c>
      <c r="S19" s="277">
        <v>2515</v>
      </c>
      <c r="T19" s="277">
        <v>3754</v>
      </c>
      <c r="U19" s="277">
        <v>3110</v>
      </c>
      <c r="V19" s="277">
        <v>2656</v>
      </c>
      <c r="W19" s="277">
        <v>2617</v>
      </c>
      <c r="X19" s="277">
        <v>3712</v>
      </c>
      <c r="Y19" s="263"/>
      <c r="Z19" s="263"/>
      <c r="AA19" s="263"/>
    </row>
    <row r="20" spans="1:27" x14ac:dyDescent="0.25">
      <c r="A20" s="274" t="s">
        <v>12</v>
      </c>
      <c r="B20" s="276">
        <v>7399</v>
      </c>
      <c r="C20" s="276">
        <v>8719</v>
      </c>
      <c r="D20" s="277">
        <v>0</v>
      </c>
      <c r="E20" s="277">
        <v>3314</v>
      </c>
      <c r="F20" s="277">
        <v>6887</v>
      </c>
      <c r="G20" s="277">
        <v>8108</v>
      </c>
      <c r="H20" s="277">
        <v>7803</v>
      </c>
      <c r="I20" s="277">
        <v>6987</v>
      </c>
      <c r="J20" s="277">
        <v>7580</v>
      </c>
      <c r="K20" s="277">
        <v>6924</v>
      </c>
      <c r="L20" s="277">
        <v>7521</v>
      </c>
      <c r="M20" s="277">
        <v>6572</v>
      </c>
      <c r="N20" s="277">
        <v>6053</v>
      </c>
      <c r="O20" s="277">
        <v>6713</v>
      </c>
      <c r="P20" s="277">
        <v>7103</v>
      </c>
      <c r="Q20" s="277">
        <v>7159</v>
      </c>
      <c r="R20" s="277">
        <v>7179</v>
      </c>
      <c r="S20" s="277">
        <v>7652</v>
      </c>
      <c r="T20" s="277">
        <v>2160</v>
      </c>
      <c r="U20" s="277">
        <v>8497</v>
      </c>
      <c r="V20" s="277">
        <v>6969</v>
      </c>
      <c r="W20" s="277">
        <v>7346</v>
      </c>
      <c r="X20" s="277">
        <v>6770</v>
      </c>
      <c r="Y20" s="263"/>
      <c r="Z20" s="263"/>
      <c r="AA20" s="263"/>
    </row>
    <row r="21" spans="1:27" x14ac:dyDescent="0.25">
      <c r="A21" s="274" t="s">
        <v>13</v>
      </c>
      <c r="B21" s="276">
        <v>10066</v>
      </c>
      <c r="C21" s="276">
        <v>12629</v>
      </c>
      <c r="D21" s="277">
        <v>0</v>
      </c>
      <c r="E21" s="277">
        <v>0</v>
      </c>
      <c r="F21" s="277">
        <v>0</v>
      </c>
      <c r="G21" s="277">
        <v>0</v>
      </c>
      <c r="H21" s="277">
        <v>0</v>
      </c>
      <c r="I21" s="277">
        <v>0</v>
      </c>
      <c r="J21" s="277">
        <v>0</v>
      </c>
      <c r="K21" s="277">
        <v>0</v>
      </c>
      <c r="L21" s="277">
        <v>0</v>
      </c>
      <c r="M21" s="277">
        <v>0</v>
      </c>
      <c r="N21" s="277">
        <v>0</v>
      </c>
      <c r="O21" s="277">
        <v>0</v>
      </c>
      <c r="P21" s="277">
        <v>0</v>
      </c>
      <c r="Q21" s="277">
        <v>0</v>
      </c>
      <c r="R21" s="277">
        <v>0</v>
      </c>
      <c r="S21" s="277">
        <v>0</v>
      </c>
      <c r="T21" s="277">
        <v>0</v>
      </c>
      <c r="U21" s="277">
        <v>0</v>
      </c>
      <c r="V21" s="277">
        <v>0</v>
      </c>
      <c r="W21" s="277">
        <v>0</v>
      </c>
      <c r="X21" s="277">
        <v>0</v>
      </c>
      <c r="Y21" s="263"/>
      <c r="Z21" s="263"/>
      <c r="AA21" s="263"/>
    </row>
    <row r="22" spans="1:27" x14ac:dyDescent="0.25">
      <c r="A22" s="274" t="s">
        <v>14</v>
      </c>
      <c r="B22" s="276">
        <v>5277</v>
      </c>
      <c r="C22" s="276">
        <v>5045</v>
      </c>
      <c r="D22" s="276">
        <v>4835</v>
      </c>
      <c r="E22" s="276">
        <v>5554</v>
      </c>
      <c r="F22" s="276">
        <v>5061</v>
      </c>
      <c r="G22" s="276">
        <v>5153</v>
      </c>
      <c r="H22" s="276">
        <v>4901</v>
      </c>
      <c r="I22" s="276">
        <v>4387</v>
      </c>
      <c r="J22" s="276">
        <v>2550</v>
      </c>
      <c r="K22" s="276">
        <v>4539</v>
      </c>
      <c r="L22" s="276">
        <v>4114</v>
      </c>
      <c r="M22" s="276">
        <v>3849</v>
      </c>
      <c r="N22" s="276">
        <v>3469</v>
      </c>
      <c r="O22" s="276">
        <v>4650</v>
      </c>
      <c r="P22" s="276">
        <v>3826</v>
      </c>
      <c r="Q22" s="276">
        <v>4513</v>
      </c>
      <c r="R22" s="276">
        <v>4796</v>
      </c>
      <c r="S22" s="276">
        <v>4866</v>
      </c>
      <c r="T22" s="276">
        <v>5041</v>
      </c>
      <c r="U22" s="276">
        <v>5173</v>
      </c>
      <c r="V22" s="276">
        <v>4693</v>
      </c>
      <c r="W22" s="276">
        <v>5130</v>
      </c>
      <c r="X22" s="276">
        <v>5310</v>
      </c>
      <c r="Y22" s="263"/>
      <c r="Z22" s="263"/>
      <c r="AA22" s="263"/>
    </row>
    <row r="23" spans="1:27" x14ac:dyDescent="0.25">
      <c r="A23" s="274" t="s">
        <v>15</v>
      </c>
      <c r="B23" s="276">
        <v>2735</v>
      </c>
      <c r="C23" s="276">
        <v>2628</v>
      </c>
      <c r="D23" s="277">
        <v>0</v>
      </c>
      <c r="E23" s="277">
        <v>0</v>
      </c>
      <c r="F23" s="277">
        <v>0</v>
      </c>
      <c r="G23" s="277">
        <v>828</v>
      </c>
      <c r="H23" s="277">
        <v>828</v>
      </c>
      <c r="I23" s="277">
        <v>0</v>
      </c>
      <c r="J23" s="277">
        <v>0</v>
      </c>
      <c r="K23" s="277">
        <v>0</v>
      </c>
      <c r="L23" s="277">
        <v>0</v>
      </c>
      <c r="M23" s="277">
        <v>0</v>
      </c>
      <c r="N23" s="277">
        <v>0</v>
      </c>
      <c r="O23" s="277">
        <v>0</v>
      </c>
      <c r="P23" s="277">
        <v>0</v>
      </c>
      <c r="Q23" s="277">
        <v>0</v>
      </c>
      <c r="R23" s="277">
        <v>0</v>
      </c>
      <c r="S23" s="277">
        <v>0</v>
      </c>
      <c r="T23" s="277">
        <v>0</v>
      </c>
      <c r="U23" s="277">
        <v>0</v>
      </c>
      <c r="V23" s="277">
        <v>0</v>
      </c>
      <c r="W23" s="277">
        <v>0</v>
      </c>
      <c r="X23" s="277">
        <v>0</v>
      </c>
      <c r="Y23" s="263"/>
      <c r="Z23" s="263"/>
      <c r="AA23" s="263"/>
    </row>
    <row r="24" spans="1:27" x14ac:dyDescent="0.25">
      <c r="A24" s="274" t="s">
        <v>16</v>
      </c>
      <c r="B24" s="276">
        <v>875</v>
      </c>
      <c r="C24" s="276">
        <v>686</v>
      </c>
      <c r="D24" s="277">
        <v>1104</v>
      </c>
      <c r="E24" s="277">
        <v>963</v>
      </c>
      <c r="F24" s="277">
        <v>2670</v>
      </c>
      <c r="G24" s="277">
        <v>858</v>
      </c>
      <c r="H24" s="277">
        <v>1608</v>
      </c>
      <c r="I24" s="277">
        <v>3133</v>
      </c>
      <c r="J24" s="277">
        <v>2992</v>
      </c>
      <c r="K24" s="277">
        <v>2236</v>
      </c>
      <c r="L24" s="277">
        <v>2113</v>
      </c>
      <c r="M24" s="277">
        <v>2009</v>
      </c>
      <c r="N24" s="277">
        <v>1788</v>
      </c>
      <c r="O24" s="277">
        <v>1355</v>
      </c>
      <c r="P24" s="277">
        <v>1008</v>
      </c>
      <c r="Q24" s="277">
        <v>965</v>
      </c>
      <c r="R24" s="277">
        <v>893</v>
      </c>
      <c r="S24" s="277">
        <v>1259</v>
      </c>
      <c r="T24" s="277">
        <v>1169</v>
      </c>
      <c r="U24" s="277">
        <v>841</v>
      </c>
      <c r="V24" s="277">
        <v>471</v>
      </c>
      <c r="W24" s="277">
        <v>759</v>
      </c>
      <c r="X24" s="277">
        <v>696</v>
      </c>
      <c r="Y24" s="263"/>
      <c r="Z24" s="263"/>
      <c r="AA24" s="263"/>
    </row>
    <row r="25" spans="1:27" x14ac:dyDescent="0.25">
      <c r="A25" s="274" t="s">
        <v>17</v>
      </c>
      <c r="B25" s="276">
        <v>1067</v>
      </c>
      <c r="C25" s="276">
        <v>1168</v>
      </c>
      <c r="D25" s="277">
        <v>1246</v>
      </c>
      <c r="E25" s="277">
        <v>2163</v>
      </c>
      <c r="F25" s="277">
        <v>1931</v>
      </c>
      <c r="G25" s="277">
        <v>1911</v>
      </c>
      <c r="H25" s="277">
        <v>1897</v>
      </c>
      <c r="I25" s="277">
        <v>1836</v>
      </c>
      <c r="J25" s="277">
        <v>1740</v>
      </c>
      <c r="K25" s="277">
        <v>2024</v>
      </c>
      <c r="L25" s="277">
        <v>2384</v>
      </c>
      <c r="M25" s="277">
        <v>1761</v>
      </c>
      <c r="N25" s="277">
        <v>3036</v>
      </c>
      <c r="O25" s="277">
        <v>1931</v>
      </c>
      <c r="P25" s="277">
        <v>2089</v>
      </c>
      <c r="Q25" s="277">
        <v>1938</v>
      </c>
      <c r="R25" s="277">
        <v>2138</v>
      </c>
      <c r="S25" s="277">
        <v>2090</v>
      </c>
      <c r="T25" s="277">
        <v>1955</v>
      </c>
      <c r="U25" s="277">
        <v>1964</v>
      </c>
      <c r="V25" s="277">
        <v>1568</v>
      </c>
      <c r="W25" s="277">
        <v>1660</v>
      </c>
      <c r="X25" s="277">
        <v>1652</v>
      </c>
      <c r="Y25" s="263"/>
      <c r="Z25" s="263"/>
      <c r="AA25" s="263"/>
    </row>
    <row r="26" spans="1:27" x14ac:dyDescent="0.25">
      <c r="A26" s="274" t="s">
        <v>349</v>
      </c>
      <c r="B26" s="276">
        <v>360</v>
      </c>
      <c r="C26" s="276">
        <v>445</v>
      </c>
      <c r="D26" s="277">
        <v>495</v>
      </c>
      <c r="E26" s="277">
        <v>615</v>
      </c>
      <c r="F26" s="277">
        <v>610</v>
      </c>
      <c r="G26" s="277">
        <v>548</v>
      </c>
      <c r="H26" s="277">
        <v>0</v>
      </c>
      <c r="I26" s="277">
        <v>0</v>
      </c>
      <c r="J26" s="277">
        <v>0</v>
      </c>
      <c r="K26" s="277">
        <v>0</v>
      </c>
      <c r="L26" s="277">
        <v>0</v>
      </c>
      <c r="M26" s="277">
        <v>0</v>
      </c>
      <c r="N26" s="277">
        <v>0</v>
      </c>
      <c r="O26" s="277">
        <v>0</v>
      </c>
      <c r="P26" s="277">
        <v>0</v>
      </c>
      <c r="Q26" s="277">
        <v>0</v>
      </c>
      <c r="R26" s="277">
        <v>0</v>
      </c>
      <c r="S26" s="277">
        <v>0</v>
      </c>
      <c r="T26" s="277">
        <v>0</v>
      </c>
      <c r="U26" s="277" t="s">
        <v>305</v>
      </c>
      <c r="V26" s="277" t="s">
        <v>305</v>
      </c>
      <c r="W26" s="277" t="s">
        <v>305</v>
      </c>
      <c r="X26" s="277" t="s">
        <v>305</v>
      </c>
      <c r="Y26" s="263"/>
      <c r="Z26" s="263"/>
      <c r="AA26" s="263"/>
    </row>
    <row r="27" spans="1:27" x14ac:dyDescent="0.25">
      <c r="A27" s="274" t="s">
        <v>18</v>
      </c>
      <c r="B27" s="276">
        <v>0</v>
      </c>
      <c r="C27" s="276">
        <v>3128</v>
      </c>
      <c r="D27" s="276">
        <v>2888</v>
      </c>
      <c r="E27" s="276">
        <v>4107</v>
      </c>
      <c r="F27" s="276">
        <v>4269</v>
      </c>
      <c r="G27" s="276">
        <v>3566</v>
      </c>
      <c r="H27" s="276">
        <v>3715</v>
      </c>
      <c r="I27" s="276">
        <v>3881</v>
      </c>
      <c r="J27" s="276">
        <v>3978</v>
      </c>
      <c r="K27" s="276">
        <v>3741</v>
      </c>
      <c r="L27" s="276">
        <v>3706</v>
      </c>
      <c r="M27" s="276">
        <v>3487</v>
      </c>
      <c r="N27" s="276">
        <v>3773</v>
      </c>
      <c r="O27" s="276">
        <v>3971</v>
      </c>
      <c r="P27" s="276">
        <v>4357</v>
      </c>
      <c r="Q27" s="276">
        <v>4337</v>
      </c>
      <c r="R27" s="276">
        <v>3923</v>
      </c>
      <c r="S27" s="276">
        <v>4300</v>
      </c>
      <c r="T27" s="276">
        <v>4316</v>
      </c>
      <c r="U27" s="276">
        <v>4541</v>
      </c>
      <c r="V27" s="276">
        <v>4293</v>
      </c>
      <c r="W27" s="276">
        <v>5122</v>
      </c>
      <c r="X27" s="276">
        <v>5204</v>
      </c>
      <c r="Y27" s="263"/>
      <c r="Z27" s="263"/>
      <c r="AA27" s="263"/>
    </row>
    <row r="28" spans="1:27" x14ac:dyDescent="0.25">
      <c r="A28" s="274" t="s">
        <v>19</v>
      </c>
      <c r="B28" s="276">
        <v>5585</v>
      </c>
      <c r="C28" s="276">
        <v>10614</v>
      </c>
      <c r="D28" s="277">
        <v>10996</v>
      </c>
      <c r="E28" s="277">
        <v>10733</v>
      </c>
      <c r="F28" s="277">
        <v>9526</v>
      </c>
      <c r="G28" s="277">
        <v>9527</v>
      </c>
      <c r="H28" s="277">
        <v>9462</v>
      </c>
      <c r="I28" s="277">
        <v>8080</v>
      </c>
      <c r="J28" s="277">
        <v>276</v>
      </c>
      <c r="K28" s="277">
        <v>8723</v>
      </c>
      <c r="L28" s="277">
        <v>8164</v>
      </c>
      <c r="M28" s="277">
        <v>7309</v>
      </c>
      <c r="N28" s="277">
        <v>7859</v>
      </c>
      <c r="O28" s="277">
        <v>7465</v>
      </c>
      <c r="P28" s="277">
        <v>6756</v>
      </c>
      <c r="Q28" s="277">
        <v>6720</v>
      </c>
      <c r="R28" s="277">
        <v>6189</v>
      </c>
      <c r="S28" s="277">
        <v>5272</v>
      </c>
      <c r="T28" s="277">
        <v>8010</v>
      </c>
      <c r="U28" s="277">
        <v>6789</v>
      </c>
      <c r="V28" s="277">
        <v>5308</v>
      </c>
      <c r="W28" s="277">
        <v>6840</v>
      </c>
      <c r="X28" s="277">
        <v>7186</v>
      </c>
      <c r="Y28" s="263"/>
      <c r="Z28" s="263"/>
      <c r="AA28" s="263"/>
    </row>
    <row r="29" spans="1:27" ht="18" x14ac:dyDescent="0.25">
      <c r="A29" s="274" t="s">
        <v>419</v>
      </c>
      <c r="B29" s="276">
        <v>233</v>
      </c>
      <c r="C29" s="276">
        <v>302</v>
      </c>
      <c r="D29" s="277">
        <v>246</v>
      </c>
      <c r="E29" s="277">
        <v>386</v>
      </c>
      <c r="F29" s="277">
        <v>502</v>
      </c>
      <c r="G29" s="277">
        <v>326</v>
      </c>
      <c r="H29" s="277">
        <v>397</v>
      </c>
      <c r="I29" s="277">
        <v>301</v>
      </c>
      <c r="J29" s="277">
        <v>386</v>
      </c>
      <c r="K29" s="277">
        <v>447</v>
      </c>
      <c r="L29" s="277">
        <v>352</v>
      </c>
      <c r="M29" s="277">
        <v>376</v>
      </c>
      <c r="N29" s="277">
        <v>463</v>
      </c>
      <c r="O29" s="277">
        <v>486</v>
      </c>
      <c r="P29" s="277">
        <v>458</v>
      </c>
      <c r="Q29" s="277">
        <v>531</v>
      </c>
      <c r="R29" s="277">
        <v>563</v>
      </c>
      <c r="S29" s="277">
        <v>439</v>
      </c>
      <c r="T29" s="277">
        <v>508</v>
      </c>
      <c r="U29" s="277">
        <v>356</v>
      </c>
      <c r="V29" s="277">
        <v>447</v>
      </c>
      <c r="W29" s="277">
        <v>503</v>
      </c>
      <c r="X29" s="277">
        <v>355</v>
      </c>
      <c r="Y29" s="263"/>
      <c r="Z29" s="263"/>
      <c r="AA29" s="263"/>
    </row>
    <row r="30" spans="1:27" ht="18" x14ac:dyDescent="0.25">
      <c r="A30" s="274" t="s">
        <v>420</v>
      </c>
      <c r="B30" s="276">
        <v>0</v>
      </c>
      <c r="C30" s="276">
        <v>2358</v>
      </c>
      <c r="D30" s="277">
        <v>2526</v>
      </c>
      <c r="E30" s="277">
        <v>2572</v>
      </c>
      <c r="F30" s="277">
        <v>2572</v>
      </c>
      <c r="G30" s="277">
        <v>3058</v>
      </c>
      <c r="H30" s="277">
        <v>2986</v>
      </c>
      <c r="I30" s="277">
        <v>2762</v>
      </c>
      <c r="J30" s="277">
        <v>2735</v>
      </c>
      <c r="K30" s="277">
        <v>2658</v>
      </c>
      <c r="L30" s="277">
        <v>2257</v>
      </c>
      <c r="M30" s="277">
        <v>2049</v>
      </c>
      <c r="N30" s="277">
        <v>2067</v>
      </c>
      <c r="O30" s="277">
        <v>1573</v>
      </c>
      <c r="P30" s="277">
        <v>1542</v>
      </c>
      <c r="Q30" s="277">
        <v>1762</v>
      </c>
      <c r="R30" s="277">
        <v>1807</v>
      </c>
      <c r="S30" s="277">
        <v>2036</v>
      </c>
      <c r="T30" s="277">
        <v>2333</v>
      </c>
      <c r="U30" s="277">
        <v>2516</v>
      </c>
      <c r="V30" s="277">
        <v>2039</v>
      </c>
      <c r="W30" s="277">
        <v>2574</v>
      </c>
      <c r="X30" s="277">
        <v>2508</v>
      </c>
      <c r="Y30" s="263"/>
      <c r="Z30" s="263"/>
      <c r="AA30" s="263"/>
    </row>
    <row r="31" spans="1:27" x14ac:dyDescent="0.25">
      <c r="A31" s="274" t="s">
        <v>20</v>
      </c>
      <c r="B31" s="276">
        <v>4039</v>
      </c>
      <c r="C31" s="276">
        <v>4148</v>
      </c>
      <c r="D31" s="277">
        <v>3782</v>
      </c>
      <c r="E31" s="277">
        <v>4639</v>
      </c>
      <c r="F31" s="277">
        <v>5143</v>
      </c>
      <c r="G31" s="277">
        <v>4669</v>
      </c>
      <c r="H31" s="277">
        <v>4303</v>
      </c>
      <c r="I31" s="277">
        <v>4821</v>
      </c>
      <c r="J31" s="277">
        <v>4780</v>
      </c>
      <c r="K31" s="277">
        <v>5834</v>
      </c>
      <c r="L31" s="277">
        <v>4179</v>
      </c>
      <c r="M31" s="277">
        <v>3662</v>
      </c>
      <c r="N31" s="277">
        <v>3135</v>
      </c>
      <c r="O31" s="277">
        <v>2661</v>
      </c>
      <c r="P31" s="277">
        <v>3315</v>
      </c>
      <c r="Q31" s="277">
        <v>3216</v>
      </c>
      <c r="R31" s="277">
        <v>3335</v>
      </c>
      <c r="S31" s="277">
        <v>3189</v>
      </c>
      <c r="T31" s="277">
        <v>4450</v>
      </c>
      <c r="U31" s="277">
        <v>2379</v>
      </c>
      <c r="V31" s="277">
        <v>1581</v>
      </c>
      <c r="W31" s="277">
        <v>1852</v>
      </c>
      <c r="X31" s="277">
        <v>1957</v>
      </c>
      <c r="Y31" s="263"/>
      <c r="Z31" s="263"/>
      <c r="AA31" s="263"/>
    </row>
    <row r="32" spans="1:27" x14ac:dyDescent="0.25">
      <c r="A32" s="274" t="s">
        <v>21</v>
      </c>
      <c r="B32" s="276">
        <v>2174</v>
      </c>
      <c r="C32" s="276">
        <v>2292</v>
      </c>
      <c r="D32" s="277">
        <v>0</v>
      </c>
      <c r="E32" s="277">
        <v>0</v>
      </c>
      <c r="F32" s="277">
        <v>0</v>
      </c>
      <c r="G32" s="277">
        <v>0</v>
      </c>
      <c r="H32" s="277">
        <v>0</v>
      </c>
      <c r="I32" s="277">
        <v>0</v>
      </c>
      <c r="J32" s="277">
        <v>0</v>
      </c>
      <c r="K32" s="277">
        <v>0</v>
      </c>
      <c r="L32" s="277">
        <v>0</v>
      </c>
      <c r="M32" s="277">
        <v>0</v>
      </c>
      <c r="N32" s="277">
        <v>0</v>
      </c>
      <c r="O32" s="277">
        <v>0</v>
      </c>
      <c r="P32" s="277">
        <v>0</v>
      </c>
      <c r="Q32" s="277">
        <v>0</v>
      </c>
      <c r="R32" s="277">
        <v>0</v>
      </c>
      <c r="S32" s="277">
        <v>0</v>
      </c>
      <c r="T32" s="277">
        <v>0</v>
      </c>
      <c r="U32" s="277">
        <v>0</v>
      </c>
      <c r="V32" s="277">
        <v>0</v>
      </c>
      <c r="W32" s="277">
        <v>0</v>
      </c>
      <c r="X32" s="277">
        <v>0</v>
      </c>
      <c r="Y32" s="263"/>
      <c r="Z32" s="263"/>
      <c r="AA32" s="263"/>
    </row>
    <row r="33" spans="1:27" ht="18" x14ac:dyDescent="0.25">
      <c r="A33" s="274" t="s">
        <v>421</v>
      </c>
      <c r="B33" s="276">
        <v>631</v>
      </c>
      <c r="C33" s="276">
        <v>538</v>
      </c>
      <c r="D33" s="277">
        <v>614</v>
      </c>
      <c r="E33" s="277">
        <v>500</v>
      </c>
      <c r="F33" s="277">
        <v>514</v>
      </c>
      <c r="G33" s="277">
        <v>656</v>
      </c>
      <c r="H33" s="277">
        <v>666</v>
      </c>
      <c r="I33" s="277">
        <v>636</v>
      </c>
      <c r="J33" s="277">
        <v>591</v>
      </c>
      <c r="K33" s="277">
        <v>638</v>
      </c>
      <c r="L33" s="277">
        <v>635</v>
      </c>
      <c r="M33" s="277">
        <v>542</v>
      </c>
      <c r="N33" s="277">
        <v>519</v>
      </c>
      <c r="O33" s="277">
        <v>628</v>
      </c>
      <c r="P33" s="277">
        <v>669</v>
      </c>
      <c r="Q33" s="277">
        <v>562</v>
      </c>
      <c r="R33" s="277">
        <v>586</v>
      </c>
      <c r="S33" s="277">
        <v>601</v>
      </c>
      <c r="T33" s="277">
        <v>621</v>
      </c>
      <c r="U33" s="277">
        <v>589</v>
      </c>
      <c r="V33" s="277">
        <v>541</v>
      </c>
      <c r="W33" s="277">
        <v>637</v>
      </c>
      <c r="X33" s="277">
        <v>594</v>
      </c>
      <c r="Y33" s="263"/>
      <c r="Z33" s="263"/>
      <c r="AA33" s="263"/>
    </row>
    <row r="34" spans="1:27" x14ac:dyDescent="0.25">
      <c r="A34" s="274" t="s">
        <v>22</v>
      </c>
      <c r="B34" s="276">
        <v>2105</v>
      </c>
      <c r="C34" s="276">
        <v>2709</v>
      </c>
      <c r="D34" s="277">
        <v>2504</v>
      </c>
      <c r="E34" s="277">
        <v>2397</v>
      </c>
      <c r="F34" s="277">
        <v>2255</v>
      </c>
      <c r="G34" s="277">
        <v>1923</v>
      </c>
      <c r="H34" s="277">
        <v>1923</v>
      </c>
      <c r="I34" s="277">
        <v>2707</v>
      </c>
      <c r="J34" s="277">
        <v>2265</v>
      </c>
      <c r="K34" s="277">
        <v>2290</v>
      </c>
      <c r="L34" s="277">
        <v>2361</v>
      </c>
      <c r="M34" s="277">
        <v>2368</v>
      </c>
      <c r="N34" s="277">
        <v>2143</v>
      </c>
      <c r="O34" s="277">
        <v>2070</v>
      </c>
      <c r="P34" s="277">
        <v>1982</v>
      </c>
      <c r="Q34" s="277">
        <v>2036</v>
      </c>
      <c r="R34" s="277">
        <v>2849</v>
      </c>
      <c r="S34" s="277">
        <v>3668</v>
      </c>
      <c r="T34" s="277">
        <v>2975</v>
      </c>
      <c r="U34" s="277">
        <v>2622</v>
      </c>
      <c r="V34" s="277">
        <v>2231</v>
      </c>
      <c r="W34" s="277">
        <v>2514</v>
      </c>
      <c r="X34" s="277">
        <v>2808</v>
      </c>
      <c r="Y34" s="263"/>
      <c r="Z34" s="263"/>
      <c r="AA34" s="263"/>
    </row>
    <row r="35" spans="1:27" x14ac:dyDescent="0.25">
      <c r="A35" s="274" t="s">
        <v>23</v>
      </c>
      <c r="B35" s="276">
        <v>4921</v>
      </c>
      <c r="C35" s="276">
        <v>6355</v>
      </c>
      <c r="D35" s="277">
        <v>7554</v>
      </c>
      <c r="E35" s="277">
        <v>7230</v>
      </c>
      <c r="F35" s="277">
        <v>8308</v>
      </c>
      <c r="G35" s="277">
        <v>7485</v>
      </c>
      <c r="H35" s="277">
        <v>7071</v>
      </c>
      <c r="I35" s="277">
        <v>6932</v>
      </c>
      <c r="J35" s="277">
        <v>6910</v>
      </c>
      <c r="K35" s="277">
        <v>6683</v>
      </c>
      <c r="L35" s="277">
        <v>5996</v>
      </c>
      <c r="M35" s="277">
        <v>6165</v>
      </c>
      <c r="N35" s="277">
        <v>5955</v>
      </c>
      <c r="O35" s="277">
        <v>5742</v>
      </c>
      <c r="P35" s="277">
        <v>5419</v>
      </c>
      <c r="Q35" s="277">
        <v>4663</v>
      </c>
      <c r="R35" s="277">
        <v>4622</v>
      </c>
      <c r="S35" s="277">
        <v>4475</v>
      </c>
      <c r="T35" s="277">
        <v>5001</v>
      </c>
      <c r="U35" s="277">
        <v>7055</v>
      </c>
      <c r="V35" s="277">
        <v>3952</v>
      </c>
      <c r="W35" s="277">
        <v>5124</v>
      </c>
      <c r="X35" s="277">
        <v>4791</v>
      </c>
      <c r="Y35" s="263"/>
      <c r="Z35" s="263"/>
      <c r="AA35" s="263"/>
    </row>
    <row r="36" spans="1:27" x14ac:dyDescent="0.25">
      <c r="A36" s="274" t="s">
        <v>24</v>
      </c>
      <c r="B36" s="276">
        <v>784</v>
      </c>
      <c r="C36" s="276">
        <v>663</v>
      </c>
      <c r="D36" s="277">
        <v>1710</v>
      </c>
      <c r="E36" s="277">
        <v>1800</v>
      </c>
      <c r="F36" s="277">
        <v>2110</v>
      </c>
      <c r="G36" s="277">
        <v>1999</v>
      </c>
      <c r="H36" s="277">
        <v>1811</v>
      </c>
      <c r="I36" s="277">
        <v>1395</v>
      </c>
      <c r="J36" s="277">
        <v>1558</v>
      </c>
      <c r="K36" s="277">
        <v>1131</v>
      </c>
      <c r="L36" s="277">
        <v>1137</v>
      </c>
      <c r="M36" s="277">
        <v>1543</v>
      </c>
      <c r="N36" s="277">
        <v>1157</v>
      </c>
      <c r="O36" s="277">
        <v>1205</v>
      </c>
      <c r="P36" s="277">
        <v>1071</v>
      </c>
      <c r="Q36" s="277">
        <v>1035</v>
      </c>
      <c r="R36" s="277">
        <v>982</v>
      </c>
      <c r="S36" s="277">
        <v>1064</v>
      </c>
      <c r="T36" s="277">
        <v>779</v>
      </c>
      <c r="U36" s="277">
        <v>873</v>
      </c>
      <c r="V36" s="277">
        <v>483</v>
      </c>
      <c r="W36" s="277">
        <v>872</v>
      </c>
      <c r="X36" s="277">
        <v>1013</v>
      </c>
      <c r="Y36" s="263"/>
      <c r="Z36" s="263"/>
      <c r="AA36" s="263"/>
    </row>
    <row r="37" spans="1:27" x14ac:dyDescent="0.25">
      <c r="A37" s="274" t="s">
        <v>25</v>
      </c>
      <c r="B37" s="276">
        <v>3264</v>
      </c>
      <c r="C37" s="276">
        <v>1201</v>
      </c>
      <c r="D37" s="277">
        <v>452</v>
      </c>
      <c r="E37" s="277">
        <v>883</v>
      </c>
      <c r="F37" s="277">
        <v>1761</v>
      </c>
      <c r="G37" s="277">
        <v>3078</v>
      </c>
      <c r="H37" s="277">
        <v>3204</v>
      </c>
      <c r="I37" s="277">
        <v>3181</v>
      </c>
      <c r="J37" s="277">
        <v>2945</v>
      </c>
      <c r="K37" s="277">
        <v>2932</v>
      </c>
      <c r="L37" s="277">
        <v>2670</v>
      </c>
      <c r="M37" s="277">
        <v>2075</v>
      </c>
      <c r="N37" s="277">
        <v>1968</v>
      </c>
      <c r="O37" s="277">
        <v>1359</v>
      </c>
      <c r="P37" s="277">
        <v>1812</v>
      </c>
      <c r="Q37" s="277">
        <v>1924</v>
      </c>
      <c r="R37" s="277">
        <v>1970</v>
      </c>
      <c r="S37" s="277">
        <v>1790</v>
      </c>
      <c r="T37" s="277">
        <v>2167</v>
      </c>
      <c r="U37" s="277">
        <v>1950</v>
      </c>
      <c r="V37" s="277">
        <v>2087</v>
      </c>
      <c r="W37" s="277">
        <v>2179</v>
      </c>
      <c r="X37" s="277">
        <v>1510</v>
      </c>
      <c r="Y37" s="263"/>
      <c r="Z37" s="263"/>
      <c r="AA37" s="263"/>
    </row>
    <row r="38" spans="1:27" x14ac:dyDescent="0.25">
      <c r="A38" s="274" t="s">
        <v>26</v>
      </c>
      <c r="B38" s="276">
        <v>4388</v>
      </c>
      <c r="C38" s="276">
        <v>4057</v>
      </c>
      <c r="D38" s="277">
        <v>4460</v>
      </c>
      <c r="E38" s="277">
        <v>4993</v>
      </c>
      <c r="F38" s="277">
        <v>4590</v>
      </c>
      <c r="G38" s="277">
        <v>4590</v>
      </c>
      <c r="H38" s="277">
        <v>4229</v>
      </c>
      <c r="I38" s="277">
        <v>4292</v>
      </c>
      <c r="J38" s="277">
        <v>3614</v>
      </c>
      <c r="K38" s="277">
        <v>3857</v>
      </c>
      <c r="L38" s="277">
        <v>4151</v>
      </c>
      <c r="M38" s="277">
        <v>3952</v>
      </c>
      <c r="N38" s="277">
        <v>4331</v>
      </c>
      <c r="O38" s="277">
        <v>3774</v>
      </c>
      <c r="P38" s="277">
        <v>3303</v>
      </c>
      <c r="Q38" s="277">
        <v>3302</v>
      </c>
      <c r="R38" s="277">
        <v>2992</v>
      </c>
      <c r="S38" s="277">
        <v>2683</v>
      </c>
      <c r="T38" s="277">
        <v>3317</v>
      </c>
      <c r="U38" s="277">
        <v>2918</v>
      </c>
      <c r="V38" s="277">
        <v>3220</v>
      </c>
      <c r="W38" s="277">
        <v>3027</v>
      </c>
      <c r="X38" s="277">
        <v>4225</v>
      </c>
      <c r="Y38" s="263"/>
      <c r="Z38" s="263"/>
      <c r="AA38" s="263"/>
    </row>
    <row r="39" spans="1:27" x14ac:dyDescent="0.3">
      <c r="Y39" s="200"/>
    </row>
    <row r="40" spans="1:27" x14ac:dyDescent="0.3">
      <c r="A40" s="319"/>
      <c r="B40" s="319"/>
      <c r="C40" s="319"/>
      <c r="D40" s="319"/>
      <c r="E40" s="319"/>
      <c r="F40" s="319"/>
      <c r="G40" s="319"/>
      <c r="H40" s="319"/>
      <c r="I40" s="319"/>
      <c r="J40" s="319"/>
      <c r="K40" s="319"/>
      <c r="L40" s="319"/>
      <c r="M40" s="319"/>
    </row>
    <row r="41" spans="1:27" x14ac:dyDescent="0.3">
      <c r="A41" s="319"/>
      <c r="B41" s="302"/>
      <c r="C41" s="302"/>
      <c r="D41" s="302"/>
      <c r="E41" s="302"/>
      <c r="F41" s="302"/>
      <c r="G41" s="302"/>
      <c r="H41" s="302"/>
      <c r="I41" s="302"/>
      <c r="J41" s="302"/>
      <c r="K41" s="302"/>
      <c r="L41" s="302"/>
      <c r="M41" s="302"/>
    </row>
    <row r="42" spans="1:27" ht="15" x14ac:dyDescent="0.25">
      <c r="A42" s="306"/>
      <c r="B42" s="306"/>
      <c r="C42" s="306"/>
      <c r="D42" s="306"/>
      <c r="E42" s="306"/>
      <c r="F42" s="306"/>
      <c r="G42" s="306"/>
      <c r="H42" s="306"/>
      <c r="I42" s="306"/>
      <c r="J42" s="306"/>
      <c r="K42" s="306"/>
      <c r="L42" s="306"/>
      <c r="M42" s="306"/>
    </row>
    <row r="43" spans="1:27" ht="15" x14ac:dyDescent="0.25">
      <c r="A43" s="331"/>
      <c r="B43" s="331"/>
      <c r="C43" s="331"/>
      <c r="D43" s="331"/>
      <c r="E43" s="331"/>
      <c r="F43" s="331"/>
      <c r="G43" s="331"/>
      <c r="H43" s="331"/>
      <c r="I43" s="331"/>
      <c r="J43" s="331"/>
      <c r="K43" s="331"/>
      <c r="L43" s="331"/>
      <c r="M43" s="331"/>
    </row>
    <row r="44" spans="1:27" ht="15" x14ac:dyDescent="0.25">
      <c r="A44" s="306"/>
      <c r="B44" s="306"/>
      <c r="C44" s="306"/>
      <c r="D44" s="306"/>
      <c r="E44" s="306"/>
      <c r="F44" s="306"/>
      <c r="G44" s="306"/>
      <c r="H44" s="306"/>
      <c r="I44" s="306"/>
      <c r="J44" s="306"/>
      <c r="K44" s="306"/>
      <c r="L44" s="306"/>
      <c r="M44" s="306"/>
    </row>
    <row r="45" spans="1:27" x14ac:dyDescent="0.3">
      <c r="A45" s="164"/>
      <c r="B45" s="165"/>
      <c r="C45" s="165"/>
      <c r="D45" s="165"/>
      <c r="E45" s="165"/>
      <c r="F45" s="165"/>
      <c r="G45" s="165"/>
      <c r="H45" s="165"/>
      <c r="I45" s="165"/>
      <c r="J45" s="165"/>
      <c r="K45" s="165"/>
      <c r="L45" s="165"/>
      <c r="M45" s="165"/>
    </row>
    <row r="46" spans="1:27" ht="15" x14ac:dyDescent="0.25">
      <c r="A46" s="302"/>
      <c r="B46" s="302"/>
      <c r="C46" s="302"/>
      <c r="D46" s="302"/>
      <c r="E46" s="302"/>
      <c r="F46" s="302"/>
      <c r="G46" s="302"/>
      <c r="H46" s="302"/>
      <c r="I46" s="302"/>
      <c r="J46" s="302"/>
      <c r="K46" s="302"/>
      <c r="L46" s="302"/>
      <c r="M46" s="302"/>
    </row>
    <row r="47" spans="1:27" ht="15" x14ac:dyDescent="0.25">
      <c r="A47" s="301"/>
      <c r="B47" s="301"/>
      <c r="C47" s="301"/>
      <c r="D47" s="301"/>
      <c r="E47" s="301"/>
      <c r="F47" s="301"/>
      <c r="G47" s="301"/>
      <c r="H47" s="301"/>
      <c r="I47" s="301"/>
      <c r="J47" s="301"/>
      <c r="K47" s="301"/>
      <c r="L47" s="301"/>
      <c r="M47" s="301"/>
    </row>
    <row r="48" spans="1:27" ht="15" x14ac:dyDescent="0.25">
      <c r="A48" s="331"/>
      <c r="B48" s="331"/>
      <c r="C48" s="331"/>
      <c r="D48" s="331"/>
      <c r="E48" s="331"/>
      <c r="F48" s="331"/>
      <c r="G48" s="331"/>
      <c r="H48" s="331"/>
      <c r="I48" s="331"/>
      <c r="J48" s="331"/>
      <c r="K48" s="331"/>
      <c r="L48" s="331"/>
      <c r="M48" s="331"/>
    </row>
    <row r="49" spans="1:13" x14ac:dyDescent="0.3">
      <c r="A49" s="262"/>
      <c r="B49" s="165"/>
      <c r="C49" s="165"/>
      <c r="D49" s="165"/>
      <c r="E49" s="165"/>
      <c r="F49" s="165"/>
      <c r="G49" s="165"/>
      <c r="H49" s="165"/>
      <c r="I49" s="165"/>
      <c r="J49" s="165"/>
      <c r="K49" s="165"/>
      <c r="L49" s="165"/>
      <c r="M49" s="165"/>
    </row>
    <row r="50" spans="1:13" x14ac:dyDescent="0.3">
      <c r="A50" s="262"/>
      <c r="B50" s="165"/>
      <c r="C50" s="165"/>
      <c r="D50" s="165"/>
      <c r="E50" s="165"/>
      <c r="F50" s="165"/>
      <c r="G50" s="165"/>
      <c r="H50" s="165"/>
      <c r="I50" s="165"/>
      <c r="J50" s="165"/>
      <c r="K50" s="165"/>
      <c r="L50" s="165"/>
      <c r="M50" s="165"/>
    </row>
    <row r="51" spans="1:13" x14ac:dyDescent="0.3">
      <c r="A51" s="262"/>
      <c r="B51" s="165"/>
      <c r="C51" s="165"/>
      <c r="D51" s="165"/>
      <c r="E51" s="165"/>
      <c r="F51" s="165"/>
      <c r="G51" s="165"/>
      <c r="H51" s="165"/>
      <c r="I51" s="165"/>
      <c r="J51" s="165"/>
      <c r="K51" s="165"/>
      <c r="L51" s="165"/>
      <c r="M51" s="165"/>
    </row>
    <row r="52" spans="1:13" x14ac:dyDescent="0.3">
      <c r="A52" s="262"/>
      <c r="B52" s="165"/>
      <c r="C52" s="165"/>
      <c r="D52" s="165"/>
      <c r="E52" s="165"/>
      <c r="F52" s="165"/>
      <c r="G52" s="165"/>
      <c r="H52" s="165"/>
      <c r="I52" s="165"/>
      <c r="J52" s="165"/>
      <c r="K52" s="165"/>
      <c r="L52" s="165"/>
      <c r="M52" s="165"/>
    </row>
    <row r="53" spans="1:13" x14ac:dyDescent="0.3">
      <c r="A53" s="262"/>
      <c r="B53" s="165"/>
      <c r="C53" s="165"/>
      <c r="D53" s="165"/>
      <c r="E53" s="165"/>
      <c r="F53" s="165"/>
      <c r="G53" s="165"/>
      <c r="H53" s="165"/>
      <c r="I53" s="165"/>
      <c r="J53" s="165"/>
      <c r="K53" s="165"/>
      <c r="L53" s="165"/>
      <c r="M53" s="165"/>
    </row>
    <row r="54" spans="1:13" x14ac:dyDescent="0.3">
      <c r="A54" s="262"/>
      <c r="B54" s="165"/>
      <c r="C54" s="165"/>
      <c r="D54" s="165"/>
      <c r="E54" s="165"/>
      <c r="F54" s="165"/>
      <c r="G54" s="165"/>
      <c r="H54" s="165"/>
      <c r="I54" s="165"/>
      <c r="J54" s="165"/>
      <c r="K54" s="165"/>
      <c r="L54" s="165"/>
      <c r="M54" s="165"/>
    </row>
    <row r="55" spans="1:13" x14ac:dyDescent="0.3">
      <c r="A55" s="262"/>
      <c r="B55" s="165"/>
      <c r="C55" s="165"/>
      <c r="D55" s="165"/>
      <c r="E55" s="165"/>
      <c r="F55" s="165"/>
      <c r="G55" s="165"/>
      <c r="H55" s="165"/>
      <c r="I55" s="165"/>
      <c r="J55" s="165"/>
      <c r="K55" s="165"/>
      <c r="L55" s="165"/>
      <c r="M55" s="165"/>
    </row>
    <row r="56" spans="1:13" x14ac:dyDescent="0.3">
      <c r="A56" s="262"/>
      <c r="B56" s="165"/>
      <c r="C56" s="165"/>
      <c r="D56" s="165"/>
      <c r="E56" s="165"/>
      <c r="F56" s="165"/>
      <c r="G56" s="165"/>
      <c r="H56" s="165"/>
      <c r="I56" s="165"/>
      <c r="J56" s="165"/>
      <c r="K56" s="165"/>
      <c r="L56" s="165"/>
      <c r="M56" s="165"/>
    </row>
    <row r="57" spans="1:13" x14ac:dyDescent="0.3">
      <c r="A57" s="262"/>
      <c r="B57" s="165"/>
      <c r="C57" s="165"/>
      <c r="D57" s="165"/>
      <c r="E57" s="165"/>
      <c r="F57" s="165"/>
      <c r="G57" s="165"/>
      <c r="H57" s="165"/>
      <c r="I57" s="165"/>
      <c r="J57" s="165"/>
      <c r="K57" s="165"/>
      <c r="L57" s="165"/>
      <c r="M57" s="165"/>
    </row>
    <row r="58" spans="1:13" x14ac:dyDescent="0.3">
      <c r="A58" s="262"/>
      <c r="B58" s="165"/>
      <c r="C58" s="165"/>
      <c r="D58" s="165"/>
      <c r="E58" s="165"/>
      <c r="F58" s="165"/>
      <c r="G58" s="165"/>
      <c r="H58" s="165"/>
      <c r="I58" s="165"/>
      <c r="J58" s="165"/>
      <c r="K58" s="165"/>
      <c r="L58" s="165"/>
      <c r="M58" s="165"/>
    </row>
    <row r="59" spans="1:13" x14ac:dyDescent="0.3">
      <c r="A59" s="262"/>
      <c r="B59" s="165"/>
      <c r="C59" s="165"/>
      <c r="D59" s="165"/>
      <c r="E59" s="165"/>
      <c r="F59" s="165"/>
      <c r="G59" s="165"/>
      <c r="H59" s="165"/>
      <c r="I59" s="165"/>
      <c r="J59" s="165"/>
      <c r="K59" s="165"/>
      <c r="L59" s="165"/>
      <c r="M59" s="165"/>
    </row>
    <row r="60" spans="1:13" x14ac:dyDescent="0.3">
      <c r="A60" s="262"/>
      <c r="B60" s="165"/>
      <c r="C60" s="165"/>
      <c r="D60" s="165"/>
      <c r="E60" s="165"/>
      <c r="F60" s="165"/>
      <c r="G60" s="165"/>
      <c r="H60" s="165"/>
      <c r="I60" s="165"/>
      <c r="J60" s="165"/>
      <c r="K60" s="165"/>
      <c r="L60" s="165"/>
      <c r="M60" s="165"/>
    </row>
    <row r="61" spans="1:13" x14ac:dyDescent="0.3">
      <c r="A61" s="262"/>
      <c r="B61" s="165"/>
      <c r="C61" s="165"/>
      <c r="D61" s="165"/>
      <c r="E61" s="165"/>
      <c r="F61" s="165"/>
      <c r="G61" s="165"/>
      <c r="H61" s="165"/>
      <c r="I61" s="165"/>
      <c r="J61" s="165"/>
      <c r="K61" s="165"/>
      <c r="L61" s="165"/>
      <c r="M61" s="165"/>
    </row>
    <row r="62" spans="1:13" x14ac:dyDescent="0.3">
      <c r="A62" s="262"/>
      <c r="B62" s="165"/>
      <c r="C62" s="165"/>
      <c r="D62" s="165"/>
      <c r="E62" s="165"/>
      <c r="F62" s="165"/>
      <c r="G62" s="165"/>
      <c r="H62" s="165"/>
      <c r="I62" s="165"/>
      <c r="J62" s="165"/>
      <c r="K62" s="165"/>
      <c r="L62" s="165"/>
      <c r="M62" s="165"/>
    </row>
    <row r="63" spans="1:13" x14ac:dyDescent="0.3">
      <c r="A63" s="262"/>
      <c r="B63" s="165"/>
      <c r="C63" s="165"/>
      <c r="D63" s="165"/>
      <c r="E63" s="165"/>
      <c r="F63" s="165"/>
      <c r="G63" s="165"/>
      <c r="H63" s="165"/>
      <c r="I63" s="165"/>
      <c r="J63" s="165"/>
      <c r="K63" s="165"/>
      <c r="L63" s="165"/>
      <c r="M63" s="165"/>
    </row>
    <row r="64" spans="1:13" x14ac:dyDescent="0.3">
      <c r="A64" s="262"/>
      <c r="B64" s="165"/>
      <c r="C64" s="165"/>
      <c r="D64" s="165"/>
      <c r="E64" s="165"/>
      <c r="F64" s="165"/>
      <c r="G64" s="165"/>
      <c r="H64" s="165"/>
      <c r="I64" s="165"/>
      <c r="J64" s="165"/>
      <c r="K64" s="165"/>
      <c r="L64" s="165"/>
      <c r="M64" s="165"/>
    </row>
    <row r="65" spans="1:13" x14ac:dyDescent="0.3">
      <c r="A65" s="262"/>
      <c r="B65" s="165"/>
      <c r="C65" s="165"/>
      <c r="D65" s="165"/>
      <c r="E65" s="165"/>
      <c r="F65" s="165"/>
      <c r="G65" s="165"/>
      <c r="H65" s="165"/>
      <c r="I65" s="165"/>
      <c r="J65" s="165"/>
      <c r="K65" s="165"/>
      <c r="L65" s="165"/>
      <c r="M65" s="165"/>
    </row>
    <row r="66" spans="1:13" x14ac:dyDescent="0.3">
      <c r="A66" s="262"/>
      <c r="B66" s="165"/>
      <c r="C66" s="165"/>
      <c r="D66" s="165"/>
      <c r="E66" s="165"/>
      <c r="F66" s="165"/>
      <c r="G66" s="165"/>
      <c r="H66" s="165"/>
      <c r="I66" s="165"/>
      <c r="J66" s="165"/>
      <c r="K66" s="165"/>
      <c r="L66" s="165"/>
      <c r="M66" s="165"/>
    </row>
    <row r="67" spans="1:13" x14ac:dyDescent="0.3">
      <c r="A67" s="262"/>
      <c r="B67" s="165"/>
      <c r="C67" s="165"/>
      <c r="D67" s="165"/>
      <c r="E67" s="165"/>
      <c r="F67" s="165"/>
      <c r="G67" s="165"/>
      <c r="H67" s="165"/>
      <c r="I67" s="165"/>
      <c r="J67" s="165"/>
      <c r="K67" s="165"/>
      <c r="L67" s="165"/>
      <c r="M67" s="165"/>
    </row>
    <row r="68" spans="1:13" x14ac:dyDescent="0.3">
      <c r="A68" s="262"/>
      <c r="B68" s="165"/>
      <c r="C68" s="165"/>
      <c r="D68" s="165"/>
      <c r="E68" s="165"/>
      <c r="F68" s="165"/>
      <c r="G68" s="165"/>
      <c r="H68" s="165"/>
      <c r="I68" s="165"/>
      <c r="J68" s="165"/>
      <c r="K68" s="165"/>
      <c r="L68" s="165"/>
      <c r="M68" s="165"/>
    </row>
    <row r="69" spans="1:13" x14ac:dyDescent="0.3">
      <c r="A69" s="262"/>
      <c r="B69" s="165"/>
      <c r="C69" s="165"/>
      <c r="D69" s="165"/>
      <c r="E69" s="165"/>
      <c r="F69" s="165"/>
      <c r="G69" s="165"/>
      <c r="H69" s="165"/>
      <c r="I69" s="165"/>
      <c r="J69" s="165"/>
      <c r="K69" s="165"/>
      <c r="L69" s="165"/>
      <c r="M69" s="165"/>
    </row>
    <row r="70" spans="1:13" x14ac:dyDescent="0.3">
      <c r="A70" s="262"/>
      <c r="B70" s="165"/>
      <c r="C70" s="165"/>
      <c r="D70" s="165"/>
      <c r="E70" s="165"/>
      <c r="F70" s="165"/>
      <c r="G70" s="165"/>
      <c r="H70" s="165"/>
      <c r="I70" s="165"/>
      <c r="J70" s="165"/>
      <c r="K70" s="165"/>
      <c r="L70" s="165"/>
      <c r="M70" s="165"/>
    </row>
    <row r="71" spans="1:13" x14ac:dyDescent="0.3">
      <c r="A71" s="262"/>
      <c r="B71" s="165"/>
      <c r="C71" s="165"/>
      <c r="D71" s="165"/>
      <c r="E71" s="165"/>
      <c r="F71" s="165"/>
      <c r="G71" s="165"/>
      <c r="H71" s="165"/>
      <c r="I71" s="165"/>
      <c r="J71" s="165"/>
      <c r="K71" s="165"/>
      <c r="L71" s="165"/>
      <c r="M71" s="165"/>
    </row>
    <row r="72" spans="1:13" x14ac:dyDescent="0.3">
      <c r="A72" s="262"/>
      <c r="B72" s="165"/>
      <c r="C72" s="165"/>
      <c r="D72" s="165"/>
      <c r="E72" s="165"/>
      <c r="F72" s="165"/>
      <c r="G72" s="165"/>
      <c r="H72" s="165"/>
      <c r="I72" s="165"/>
      <c r="J72" s="165"/>
      <c r="K72" s="165"/>
      <c r="L72" s="165"/>
      <c r="M72" s="165"/>
    </row>
    <row r="73" spans="1:13" x14ac:dyDescent="0.3">
      <c r="A73" s="262"/>
      <c r="B73" s="165"/>
      <c r="C73" s="165"/>
      <c r="D73" s="165"/>
      <c r="E73" s="165"/>
      <c r="F73" s="165"/>
      <c r="G73" s="165"/>
      <c r="H73" s="165"/>
      <c r="I73" s="165"/>
      <c r="J73" s="165"/>
      <c r="K73" s="165"/>
      <c r="L73" s="165"/>
      <c r="M73" s="165"/>
    </row>
    <row r="74" spans="1:13" x14ac:dyDescent="0.3">
      <c r="A74" s="262"/>
      <c r="B74" s="165"/>
      <c r="C74" s="165"/>
      <c r="D74" s="165"/>
      <c r="E74" s="165"/>
      <c r="F74" s="165"/>
      <c r="G74" s="165"/>
      <c r="H74" s="165"/>
      <c r="I74" s="165"/>
      <c r="J74" s="165"/>
      <c r="K74" s="165"/>
      <c r="L74" s="165"/>
      <c r="M74" s="165"/>
    </row>
    <row r="75" spans="1:13" x14ac:dyDescent="0.3">
      <c r="A75" s="262"/>
      <c r="B75" s="165"/>
      <c r="C75" s="165"/>
      <c r="D75" s="165"/>
      <c r="E75" s="165"/>
      <c r="F75" s="165"/>
      <c r="G75" s="165"/>
      <c r="H75" s="165"/>
      <c r="I75" s="165"/>
      <c r="J75" s="165"/>
      <c r="K75" s="165"/>
      <c r="L75" s="165"/>
      <c r="M75" s="165"/>
    </row>
    <row r="76" spans="1:13" x14ac:dyDescent="0.3">
      <c r="A76" s="262"/>
      <c r="B76" s="165"/>
      <c r="C76" s="165"/>
      <c r="D76" s="165"/>
      <c r="E76" s="165"/>
      <c r="F76" s="165"/>
      <c r="G76" s="165"/>
      <c r="H76" s="165"/>
      <c r="I76" s="165"/>
      <c r="J76" s="165"/>
      <c r="K76" s="165"/>
      <c r="L76" s="165"/>
      <c r="M76" s="165"/>
    </row>
    <row r="77" spans="1:13" x14ac:dyDescent="0.3">
      <c r="A77" s="262"/>
      <c r="B77" s="165"/>
      <c r="C77" s="165"/>
      <c r="D77" s="165"/>
      <c r="E77" s="165"/>
      <c r="F77" s="165"/>
      <c r="G77" s="165"/>
      <c r="H77" s="165"/>
      <c r="I77" s="165"/>
      <c r="J77" s="165"/>
      <c r="K77" s="165"/>
      <c r="L77" s="165"/>
      <c r="M77" s="165"/>
    </row>
    <row r="78" spans="1:13" x14ac:dyDescent="0.3">
      <c r="A78" s="262"/>
      <c r="B78" s="165"/>
      <c r="C78" s="165"/>
      <c r="D78" s="165"/>
      <c r="E78" s="165"/>
      <c r="F78" s="165"/>
      <c r="G78" s="165"/>
      <c r="H78" s="165"/>
      <c r="I78" s="165"/>
      <c r="J78" s="165"/>
      <c r="K78" s="165"/>
      <c r="L78" s="165"/>
      <c r="M78" s="165"/>
    </row>
    <row r="79" spans="1:13" x14ac:dyDescent="0.3">
      <c r="A79" s="262"/>
      <c r="B79" s="165"/>
      <c r="C79" s="165"/>
      <c r="D79" s="165"/>
      <c r="E79" s="165"/>
      <c r="F79" s="165"/>
      <c r="G79" s="165"/>
      <c r="H79" s="165"/>
      <c r="I79" s="165"/>
      <c r="J79" s="165"/>
      <c r="K79" s="165"/>
      <c r="L79" s="165"/>
      <c r="M79" s="165"/>
    </row>
    <row r="80" spans="1:13" x14ac:dyDescent="0.3">
      <c r="A80" s="262"/>
      <c r="B80" s="165"/>
      <c r="C80" s="165"/>
      <c r="D80" s="165"/>
      <c r="E80" s="165"/>
      <c r="F80" s="165"/>
      <c r="G80" s="165"/>
      <c r="H80" s="165"/>
      <c r="I80" s="165"/>
      <c r="J80" s="165"/>
      <c r="K80" s="165"/>
      <c r="L80" s="165"/>
      <c r="M80" s="165"/>
    </row>
    <row r="81" spans="1:13" x14ac:dyDescent="0.3">
      <c r="A81" s="262"/>
      <c r="B81" s="165"/>
      <c r="C81" s="165"/>
      <c r="D81" s="165"/>
      <c r="E81" s="165"/>
      <c r="F81" s="165"/>
      <c r="G81" s="165"/>
      <c r="H81" s="165"/>
      <c r="I81" s="165"/>
      <c r="J81" s="165"/>
      <c r="K81" s="165"/>
      <c r="L81" s="165"/>
      <c r="M81" s="165"/>
    </row>
    <row r="82" spans="1:13" x14ac:dyDescent="0.3">
      <c r="A82" s="262"/>
      <c r="B82" s="165"/>
      <c r="C82" s="165"/>
      <c r="D82" s="165"/>
      <c r="E82" s="165"/>
      <c r="F82" s="165"/>
      <c r="G82" s="165"/>
      <c r="H82" s="165"/>
      <c r="I82" s="165"/>
      <c r="J82" s="165"/>
      <c r="K82" s="165"/>
      <c r="L82" s="165"/>
      <c r="M82" s="165"/>
    </row>
    <row r="83" spans="1:13" x14ac:dyDescent="0.3">
      <c r="A83" s="262"/>
      <c r="B83" s="165"/>
      <c r="C83" s="165"/>
      <c r="D83" s="165"/>
      <c r="E83" s="165"/>
      <c r="F83" s="165"/>
      <c r="G83" s="165"/>
      <c r="H83" s="165"/>
      <c r="I83" s="165"/>
      <c r="J83" s="165"/>
      <c r="K83" s="165"/>
      <c r="L83" s="165"/>
      <c r="M83" s="165"/>
    </row>
    <row r="84" spans="1:13" x14ac:dyDescent="0.3">
      <c r="A84" s="262"/>
      <c r="B84" s="165"/>
      <c r="C84" s="165"/>
      <c r="D84" s="165"/>
      <c r="E84" s="165"/>
      <c r="F84" s="165"/>
      <c r="G84" s="165"/>
      <c r="H84" s="165"/>
      <c r="I84" s="165"/>
      <c r="J84" s="165"/>
      <c r="K84" s="165"/>
      <c r="L84" s="165"/>
      <c r="M84" s="165"/>
    </row>
    <row r="85" spans="1:13" x14ac:dyDescent="0.3">
      <c r="A85" s="262"/>
      <c r="B85" s="165"/>
      <c r="C85" s="165"/>
      <c r="D85" s="165"/>
      <c r="E85" s="165"/>
      <c r="F85" s="165"/>
      <c r="G85" s="165"/>
      <c r="H85" s="165"/>
      <c r="I85" s="165"/>
      <c r="J85" s="165"/>
      <c r="K85" s="165"/>
      <c r="L85" s="165"/>
      <c r="M85" s="165"/>
    </row>
    <row r="86" spans="1:13" x14ac:dyDescent="0.3">
      <c r="A86" s="262"/>
      <c r="B86" s="165"/>
      <c r="C86" s="165"/>
      <c r="D86" s="165"/>
      <c r="E86" s="165"/>
      <c r="F86" s="165"/>
      <c r="G86" s="165"/>
      <c r="H86" s="165"/>
      <c r="I86" s="165"/>
      <c r="J86" s="165"/>
      <c r="K86" s="165"/>
      <c r="L86" s="165"/>
      <c r="M86" s="165"/>
    </row>
    <row r="87" spans="1:13" x14ac:dyDescent="0.3">
      <c r="A87" s="262"/>
      <c r="B87" s="165"/>
      <c r="C87" s="165"/>
      <c r="D87" s="165"/>
      <c r="E87" s="165"/>
      <c r="F87" s="165"/>
      <c r="G87" s="165"/>
      <c r="H87" s="165"/>
      <c r="I87" s="165"/>
      <c r="J87" s="165"/>
      <c r="K87" s="165"/>
      <c r="L87" s="165"/>
      <c r="M87" s="165"/>
    </row>
    <row r="88" spans="1:13" x14ac:dyDescent="0.3">
      <c r="A88" s="262"/>
      <c r="B88" s="165"/>
      <c r="C88" s="165"/>
      <c r="D88" s="165"/>
      <c r="E88" s="165"/>
      <c r="F88" s="165"/>
      <c r="G88" s="165"/>
      <c r="H88" s="165"/>
      <c r="I88" s="165"/>
      <c r="J88" s="165"/>
      <c r="K88" s="165"/>
      <c r="L88" s="165"/>
      <c r="M88" s="165"/>
    </row>
    <row r="89" spans="1:13" x14ac:dyDescent="0.3">
      <c r="A89" s="262"/>
      <c r="B89" s="165"/>
      <c r="C89" s="165"/>
      <c r="D89" s="165"/>
      <c r="E89" s="165"/>
      <c r="F89" s="165"/>
      <c r="G89" s="165"/>
      <c r="H89" s="165"/>
      <c r="I89" s="165"/>
      <c r="J89" s="165"/>
      <c r="K89" s="165"/>
      <c r="L89" s="165"/>
      <c r="M89" s="165"/>
    </row>
    <row r="90" spans="1:13" x14ac:dyDescent="0.3">
      <c r="A90" s="262"/>
      <c r="B90" s="165"/>
      <c r="C90" s="165"/>
      <c r="D90" s="165"/>
      <c r="E90" s="165"/>
      <c r="F90" s="165"/>
      <c r="G90" s="165"/>
      <c r="H90" s="165"/>
      <c r="I90" s="165"/>
      <c r="J90" s="165"/>
      <c r="K90" s="165"/>
      <c r="L90" s="165"/>
      <c r="M90" s="165"/>
    </row>
    <row r="91" spans="1:13" x14ac:dyDescent="0.3">
      <c r="A91" s="262"/>
      <c r="B91" s="165"/>
      <c r="C91" s="165"/>
      <c r="D91" s="165"/>
      <c r="E91" s="165"/>
      <c r="F91" s="165"/>
      <c r="G91" s="165"/>
      <c r="H91" s="165"/>
      <c r="I91" s="165"/>
      <c r="J91" s="165"/>
      <c r="K91" s="165"/>
      <c r="L91" s="165"/>
      <c r="M91" s="165"/>
    </row>
    <row r="92" spans="1:13" x14ac:dyDescent="0.3">
      <c r="A92" s="262"/>
      <c r="B92" s="165"/>
      <c r="C92" s="165"/>
      <c r="D92" s="165"/>
      <c r="E92" s="165"/>
      <c r="F92" s="165"/>
      <c r="G92" s="165"/>
      <c r="H92" s="165"/>
      <c r="I92" s="165"/>
      <c r="J92" s="165"/>
      <c r="K92" s="165"/>
      <c r="L92" s="165"/>
      <c r="M92" s="165"/>
    </row>
    <row r="93" spans="1:13" x14ac:dyDescent="0.3">
      <c r="A93" s="262"/>
      <c r="B93" s="165"/>
      <c r="C93" s="165"/>
      <c r="D93" s="165"/>
      <c r="E93" s="165"/>
      <c r="F93" s="165"/>
      <c r="G93" s="165"/>
      <c r="H93" s="165"/>
      <c r="I93" s="165"/>
      <c r="J93" s="165"/>
      <c r="K93" s="165"/>
      <c r="L93" s="165"/>
      <c r="M93" s="165"/>
    </row>
    <row r="94" spans="1:13" x14ac:dyDescent="0.3">
      <c r="A94" s="262"/>
      <c r="B94" s="165"/>
      <c r="C94" s="165"/>
      <c r="D94" s="165"/>
      <c r="E94" s="165"/>
      <c r="F94" s="165"/>
      <c r="G94" s="165"/>
      <c r="H94" s="165"/>
      <c r="I94" s="165"/>
      <c r="J94" s="165"/>
      <c r="K94" s="165"/>
      <c r="L94" s="165"/>
      <c r="M94" s="165"/>
    </row>
    <row r="95" spans="1:13" x14ac:dyDescent="0.3">
      <c r="A95" s="262"/>
      <c r="B95" s="165"/>
      <c r="C95" s="165"/>
      <c r="D95" s="165"/>
      <c r="E95" s="165"/>
      <c r="F95" s="165"/>
      <c r="G95" s="165"/>
      <c r="H95" s="165"/>
      <c r="I95" s="165"/>
      <c r="J95" s="165"/>
      <c r="K95" s="165"/>
      <c r="L95" s="165"/>
      <c r="M95" s="165"/>
    </row>
    <row r="96" spans="1:13" x14ac:dyDescent="0.3">
      <c r="A96" s="262"/>
      <c r="B96" s="165"/>
      <c r="C96" s="165"/>
      <c r="D96" s="165"/>
      <c r="E96" s="165"/>
      <c r="F96" s="165"/>
      <c r="G96" s="165"/>
      <c r="H96" s="165"/>
      <c r="I96" s="165"/>
      <c r="J96" s="165"/>
      <c r="K96" s="165"/>
      <c r="L96" s="165"/>
      <c r="M96" s="165"/>
    </row>
    <row r="97" spans="1:13" x14ac:dyDescent="0.3">
      <c r="A97" s="262"/>
      <c r="B97" s="165"/>
      <c r="C97" s="165"/>
      <c r="D97" s="165"/>
      <c r="E97" s="165"/>
      <c r="F97" s="165"/>
      <c r="G97" s="165"/>
      <c r="H97" s="165"/>
      <c r="I97" s="165"/>
      <c r="J97" s="165"/>
      <c r="K97" s="165"/>
      <c r="L97" s="165"/>
      <c r="M97" s="165"/>
    </row>
    <row r="98" spans="1:13" x14ac:dyDescent="0.3">
      <c r="A98" s="262"/>
      <c r="B98" s="165"/>
      <c r="C98" s="165"/>
      <c r="D98" s="165"/>
      <c r="E98" s="165"/>
      <c r="F98" s="165"/>
      <c r="G98" s="165"/>
      <c r="H98" s="165"/>
      <c r="I98" s="165"/>
      <c r="J98" s="165"/>
      <c r="K98" s="165"/>
      <c r="L98" s="165"/>
      <c r="M98" s="165"/>
    </row>
    <row r="99" spans="1:13" x14ac:dyDescent="0.3">
      <c r="A99" s="262"/>
      <c r="B99" s="165"/>
      <c r="C99" s="165"/>
      <c r="D99" s="165"/>
      <c r="E99" s="165"/>
      <c r="F99" s="165"/>
      <c r="G99" s="165"/>
      <c r="H99" s="165"/>
      <c r="I99" s="165"/>
      <c r="J99" s="165"/>
      <c r="K99" s="165"/>
      <c r="L99" s="165"/>
      <c r="M99" s="165"/>
    </row>
    <row r="100" spans="1:13" x14ac:dyDescent="0.3">
      <c r="A100" s="262"/>
      <c r="B100" s="165"/>
      <c r="C100" s="165"/>
      <c r="D100" s="165"/>
      <c r="E100" s="165"/>
      <c r="F100" s="165"/>
      <c r="G100" s="165"/>
      <c r="H100" s="165"/>
      <c r="I100" s="165"/>
      <c r="J100" s="165"/>
      <c r="K100" s="165"/>
      <c r="L100" s="165"/>
      <c r="M100" s="165"/>
    </row>
    <row r="101" spans="1:13" x14ac:dyDescent="0.3">
      <c r="A101" s="262"/>
      <c r="B101" s="165"/>
      <c r="C101" s="165"/>
      <c r="D101" s="165"/>
      <c r="E101" s="165"/>
      <c r="F101" s="165"/>
      <c r="G101" s="165"/>
      <c r="H101" s="165"/>
      <c r="I101" s="165"/>
      <c r="J101" s="165"/>
      <c r="K101" s="165"/>
      <c r="L101" s="165"/>
      <c r="M101" s="165"/>
    </row>
    <row r="102" spans="1:13" x14ac:dyDescent="0.3">
      <c r="A102" s="262"/>
      <c r="B102" s="165"/>
      <c r="C102" s="165"/>
      <c r="D102" s="165"/>
      <c r="E102" s="165"/>
      <c r="F102" s="165"/>
      <c r="G102" s="165"/>
      <c r="H102" s="165"/>
      <c r="I102" s="165"/>
      <c r="J102" s="165"/>
      <c r="K102" s="165"/>
      <c r="L102" s="165"/>
      <c r="M102" s="165"/>
    </row>
    <row r="103" spans="1:13" x14ac:dyDescent="0.3">
      <c r="A103" s="262"/>
      <c r="B103" s="165"/>
      <c r="C103" s="165"/>
      <c r="D103" s="165"/>
      <c r="E103" s="165"/>
      <c r="F103" s="165"/>
      <c r="G103" s="165"/>
      <c r="H103" s="165"/>
      <c r="I103" s="165"/>
      <c r="J103" s="165"/>
      <c r="K103" s="165"/>
      <c r="L103" s="165"/>
      <c r="M103" s="165"/>
    </row>
    <row r="104" spans="1:13" x14ac:dyDescent="0.3">
      <c r="A104" s="262"/>
      <c r="B104" s="165"/>
      <c r="C104" s="165"/>
      <c r="D104" s="165"/>
      <c r="E104" s="165"/>
      <c r="F104" s="165"/>
      <c r="G104" s="165"/>
      <c r="H104" s="165"/>
      <c r="I104" s="165"/>
      <c r="J104" s="165"/>
      <c r="K104" s="165"/>
      <c r="L104" s="165"/>
      <c r="M104" s="165"/>
    </row>
    <row r="105" spans="1:13" x14ac:dyDescent="0.3">
      <c r="A105" s="262"/>
      <c r="B105" s="165"/>
      <c r="C105" s="165"/>
      <c r="D105" s="165"/>
      <c r="E105" s="165"/>
      <c r="F105" s="165"/>
      <c r="G105" s="165"/>
      <c r="H105" s="165"/>
      <c r="I105" s="165"/>
      <c r="J105" s="165"/>
      <c r="K105" s="165"/>
      <c r="L105" s="165"/>
      <c r="M105" s="165"/>
    </row>
    <row r="106" spans="1:13" x14ac:dyDescent="0.3">
      <c r="A106" s="262"/>
      <c r="B106" s="165"/>
      <c r="C106" s="165"/>
      <c r="D106" s="165"/>
      <c r="E106" s="165"/>
      <c r="F106" s="165"/>
      <c r="G106" s="165"/>
      <c r="H106" s="165"/>
      <c r="I106" s="165"/>
      <c r="J106" s="165"/>
      <c r="K106" s="165"/>
      <c r="L106" s="165"/>
      <c r="M106" s="165"/>
    </row>
    <row r="107" spans="1:13" x14ac:dyDescent="0.3">
      <c r="A107" s="262"/>
      <c r="B107" s="165"/>
      <c r="C107" s="165"/>
      <c r="D107" s="165"/>
      <c r="E107" s="165"/>
      <c r="F107" s="165"/>
      <c r="G107" s="165"/>
      <c r="H107" s="165"/>
      <c r="I107" s="165"/>
      <c r="J107" s="165"/>
      <c r="K107" s="165"/>
      <c r="L107" s="165"/>
      <c r="M107" s="165"/>
    </row>
    <row r="108" spans="1:13" x14ac:dyDescent="0.3">
      <c r="A108" s="262"/>
      <c r="B108" s="165"/>
      <c r="C108" s="165"/>
      <c r="D108" s="165"/>
      <c r="E108" s="165"/>
      <c r="F108" s="165"/>
      <c r="G108" s="165"/>
      <c r="H108" s="165"/>
      <c r="I108" s="165"/>
      <c r="J108" s="165"/>
      <c r="K108" s="165"/>
      <c r="L108" s="165"/>
      <c r="M108" s="165"/>
    </row>
    <row r="109" spans="1:13" x14ac:dyDescent="0.3">
      <c r="A109" s="262"/>
      <c r="B109" s="165"/>
      <c r="C109" s="165"/>
      <c r="D109" s="165"/>
      <c r="E109" s="165"/>
      <c r="F109" s="165"/>
      <c r="G109" s="165"/>
      <c r="H109" s="165"/>
      <c r="I109" s="165"/>
      <c r="J109" s="165"/>
      <c r="K109" s="165"/>
      <c r="L109" s="165"/>
      <c r="M109" s="165"/>
    </row>
    <row r="110" spans="1:13" x14ac:dyDescent="0.3">
      <c r="A110" s="262"/>
      <c r="B110" s="165"/>
      <c r="C110" s="165"/>
      <c r="D110" s="165"/>
      <c r="E110" s="165"/>
      <c r="F110" s="165"/>
      <c r="G110" s="165"/>
      <c r="H110" s="165"/>
      <c r="I110" s="165"/>
      <c r="J110" s="165"/>
      <c r="K110" s="165"/>
      <c r="L110" s="165"/>
      <c r="M110" s="165"/>
    </row>
    <row r="111" spans="1:13" x14ac:dyDescent="0.3">
      <c r="A111" s="262"/>
      <c r="B111" s="165"/>
      <c r="C111" s="165"/>
      <c r="D111" s="165"/>
      <c r="E111" s="165"/>
      <c r="F111" s="165"/>
      <c r="G111" s="165"/>
      <c r="H111" s="165"/>
      <c r="I111" s="165"/>
      <c r="J111" s="165"/>
      <c r="K111" s="165"/>
      <c r="L111" s="165"/>
      <c r="M111" s="165"/>
    </row>
    <row r="112" spans="1:13" x14ac:dyDescent="0.3">
      <c r="A112" s="262"/>
      <c r="B112" s="165"/>
      <c r="C112" s="165"/>
      <c r="D112" s="165"/>
      <c r="E112" s="165"/>
      <c r="F112" s="165"/>
      <c r="G112" s="165"/>
      <c r="H112" s="165"/>
      <c r="I112" s="165"/>
      <c r="J112" s="165"/>
      <c r="K112" s="165"/>
      <c r="L112" s="165"/>
      <c r="M112" s="165"/>
    </row>
    <row r="113" spans="1:13" x14ac:dyDescent="0.3">
      <c r="A113" s="262"/>
      <c r="B113" s="165"/>
      <c r="C113" s="165"/>
      <c r="D113" s="165"/>
      <c r="E113" s="165"/>
      <c r="F113" s="165"/>
      <c r="G113" s="165"/>
      <c r="H113" s="165"/>
      <c r="I113" s="165"/>
      <c r="J113" s="165"/>
      <c r="K113" s="165"/>
      <c r="L113" s="165"/>
      <c r="M113" s="165"/>
    </row>
    <row r="114" spans="1:13" x14ac:dyDescent="0.3">
      <c r="A114" s="262"/>
      <c r="B114" s="165"/>
      <c r="C114" s="165"/>
      <c r="D114" s="165"/>
      <c r="E114" s="165"/>
      <c r="F114" s="165"/>
      <c r="G114" s="165"/>
      <c r="H114" s="165"/>
      <c r="I114" s="165"/>
      <c r="J114" s="165"/>
      <c r="K114" s="165"/>
      <c r="L114" s="165"/>
      <c r="M114" s="165"/>
    </row>
    <row r="115" spans="1:13" x14ac:dyDescent="0.3">
      <c r="A115" s="262"/>
      <c r="B115" s="165"/>
      <c r="C115" s="165"/>
      <c r="D115" s="165"/>
      <c r="E115" s="165"/>
      <c r="F115" s="165"/>
      <c r="G115" s="165"/>
      <c r="H115" s="165"/>
      <c r="I115" s="165"/>
      <c r="J115" s="165"/>
      <c r="K115" s="165"/>
      <c r="L115" s="165"/>
      <c r="M115" s="165"/>
    </row>
    <row r="116" spans="1:13" x14ac:dyDescent="0.3">
      <c r="A116" s="262"/>
      <c r="B116" s="165"/>
      <c r="C116" s="165"/>
      <c r="D116" s="165"/>
      <c r="E116" s="165"/>
      <c r="F116" s="165"/>
      <c r="G116" s="165"/>
      <c r="H116" s="165"/>
      <c r="I116" s="165"/>
      <c r="J116" s="165"/>
      <c r="K116" s="165"/>
      <c r="L116" s="165"/>
      <c r="M116" s="165"/>
    </row>
    <row r="117" spans="1:13" x14ac:dyDescent="0.3">
      <c r="A117" s="262"/>
      <c r="B117" s="165"/>
      <c r="C117" s="165"/>
      <c r="D117" s="165"/>
      <c r="E117" s="165"/>
      <c r="F117" s="165"/>
      <c r="G117" s="165"/>
      <c r="H117" s="165"/>
      <c r="I117" s="165"/>
      <c r="J117" s="165"/>
      <c r="K117" s="165"/>
      <c r="L117" s="165"/>
      <c r="M117" s="165"/>
    </row>
    <row r="118" spans="1:13" x14ac:dyDescent="0.3">
      <c r="A118" s="262"/>
      <c r="B118" s="165"/>
      <c r="C118" s="165"/>
      <c r="D118" s="165"/>
      <c r="E118" s="165"/>
      <c r="F118" s="165"/>
      <c r="G118" s="165"/>
      <c r="H118" s="165"/>
      <c r="I118" s="165"/>
      <c r="J118" s="165"/>
      <c r="K118" s="165"/>
      <c r="L118" s="165"/>
      <c r="M118" s="165"/>
    </row>
    <row r="119" spans="1:13" x14ac:dyDescent="0.3">
      <c r="A119" s="262"/>
      <c r="B119" s="165"/>
      <c r="C119" s="165"/>
      <c r="D119" s="165"/>
      <c r="E119" s="165"/>
      <c r="F119" s="165"/>
      <c r="G119" s="165"/>
      <c r="H119" s="165"/>
      <c r="I119" s="165"/>
      <c r="J119" s="165"/>
      <c r="K119" s="165"/>
      <c r="L119" s="165"/>
      <c r="M119" s="165"/>
    </row>
    <row r="120" spans="1:13" x14ac:dyDescent="0.3">
      <c r="A120" s="262"/>
      <c r="B120" s="165"/>
      <c r="C120" s="165"/>
      <c r="D120" s="165"/>
      <c r="E120" s="165"/>
      <c r="F120" s="165"/>
      <c r="G120" s="165"/>
      <c r="H120" s="165"/>
      <c r="I120" s="165"/>
      <c r="J120" s="165"/>
      <c r="K120" s="165"/>
      <c r="L120" s="165"/>
      <c r="M120" s="165"/>
    </row>
    <row r="121" spans="1:13" x14ac:dyDescent="0.3">
      <c r="A121" s="262"/>
      <c r="B121" s="165"/>
      <c r="C121" s="165"/>
      <c r="D121" s="165"/>
      <c r="E121" s="165"/>
      <c r="F121" s="165"/>
      <c r="G121" s="165"/>
      <c r="H121" s="165"/>
      <c r="I121" s="165"/>
      <c r="J121" s="165"/>
      <c r="K121" s="165"/>
      <c r="L121" s="165"/>
      <c r="M121" s="165"/>
    </row>
    <row r="122" spans="1:13" x14ac:dyDescent="0.3">
      <c r="A122" s="262"/>
      <c r="B122" s="165"/>
      <c r="C122" s="165"/>
      <c r="D122" s="165"/>
      <c r="E122" s="165"/>
      <c r="F122" s="165"/>
      <c r="G122" s="165"/>
      <c r="H122" s="165"/>
      <c r="I122" s="165"/>
      <c r="J122" s="165"/>
      <c r="K122" s="165"/>
      <c r="L122" s="165"/>
      <c r="M122" s="165"/>
    </row>
    <row r="123" spans="1:13" x14ac:dyDescent="0.3">
      <c r="A123" s="262"/>
      <c r="B123" s="165"/>
      <c r="C123" s="165"/>
      <c r="D123" s="165"/>
      <c r="E123" s="165"/>
      <c r="F123" s="165"/>
      <c r="G123" s="165"/>
      <c r="H123" s="165"/>
      <c r="I123" s="165"/>
      <c r="J123" s="165"/>
      <c r="K123" s="165"/>
      <c r="L123" s="165"/>
      <c r="M123" s="165"/>
    </row>
    <row r="124" spans="1:13" x14ac:dyDescent="0.3">
      <c r="A124" s="262"/>
      <c r="B124" s="165"/>
      <c r="C124" s="165"/>
      <c r="D124" s="165"/>
      <c r="E124" s="165"/>
      <c r="F124" s="165"/>
      <c r="G124" s="165"/>
      <c r="H124" s="165"/>
      <c r="I124" s="165"/>
      <c r="J124" s="165"/>
      <c r="K124" s="165"/>
      <c r="L124" s="165"/>
      <c r="M124" s="165"/>
    </row>
    <row r="125" spans="1:13" x14ac:dyDescent="0.3">
      <c r="A125" s="262"/>
      <c r="B125" s="165"/>
      <c r="C125" s="165"/>
      <c r="D125" s="165"/>
      <c r="E125" s="165"/>
      <c r="F125" s="165"/>
      <c r="G125" s="165"/>
      <c r="H125" s="165"/>
      <c r="I125" s="165"/>
      <c r="J125" s="165"/>
      <c r="K125" s="165"/>
      <c r="L125" s="165"/>
      <c r="M125" s="165"/>
    </row>
    <row r="126" spans="1:13" x14ac:dyDescent="0.3">
      <c r="A126" s="262"/>
      <c r="B126" s="165"/>
      <c r="C126" s="165"/>
      <c r="D126" s="165"/>
      <c r="E126" s="165"/>
      <c r="F126" s="165"/>
      <c r="G126" s="165"/>
      <c r="H126" s="165"/>
      <c r="I126" s="165"/>
      <c r="J126" s="165"/>
      <c r="K126" s="165"/>
      <c r="L126" s="165"/>
      <c r="M126" s="165"/>
    </row>
    <row r="127" spans="1:13" x14ac:dyDescent="0.3">
      <c r="A127" s="262"/>
      <c r="B127" s="165"/>
      <c r="C127" s="165"/>
      <c r="D127" s="165"/>
      <c r="E127" s="165"/>
      <c r="F127" s="165"/>
      <c r="G127" s="165"/>
      <c r="H127" s="165"/>
      <c r="I127" s="165"/>
      <c r="J127" s="165"/>
      <c r="K127" s="165"/>
      <c r="L127" s="165"/>
      <c r="M127" s="165"/>
    </row>
    <row r="128" spans="1:13" x14ac:dyDescent="0.3">
      <c r="A128" s="262"/>
      <c r="B128" s="165"/>
      <c r="C128" s="165"/>
      <c r="D128" s="165"/>
      <c r="E128" s="165"/>
      <c r="F128" s="165"/>
      <c r="G128" s="165"/>
      <c r="H128" s="165"/>
      <c r="I128" s="165"/>
      <c r="J128" s="165"/>
      <c r="K128" s="165"/>
      <c r="L128" s="165"/>
      <c r="M128" s="165"/>
    </row>
    <row r="129" spans="1:13" x14ac:dyDescent="0.3">
      <c r="A129" s="262"/>
      <c r="B129" s="165"/>
      <c r="C129" s="165"/>
      <c r="D129" s="165"/>
      <c r="E129" s="165"/>
      <c r="F129" s="165"/>
      <c r="G129" s="165"/>
      <c r="H129" s="165"/>
      <c r="I129" s="165"/>
      <c r="J129" s="165"/>
      <c r="K129" s="165"/>
      <c r="L129" s="165"/>
      <c r="M129" s="165"/>
    </row>
    <row r="130" spans="1:13" x14ac:dyDescent="0.3">
      <c r="A130" s="262"/>
      <c r="B130" s="165"/>
      <c r="C130" s="165"/>
      <c r="D130" s="165"/>
      <c r="E130" s="165"/>
      <c r="F130" s="165"/>
      <c r="G130" s="165"/>
      <c r="H130" s="165"/>
      <c r="I130" s="165"/>
      <c r="J130" s="165"/>
      <c r="K130" s="165"/>
      <c r="L130" s="165"/>
      <c r="M130" s="165"/>
    </row>
    <row r="131" spans="1:13" x14ac:dyDescent="0.3">
      <c r="A131" s="262"/>
      <c r="B131" s="165"/>
      <c r="C131" s="165"/>
      <c r="D131" s="165"/>
      <c r="E131" s="165"/>
      <c r="F131" s="165"/>
      <c r="G131" s="165"/>
      <c r="H131" s="165"/>
      <c r="I131" s="165"/>
      <c r="J131" s="165"/>
      <c r="K131" s="165"/>
      <c r="L131" s="165"/>
      <c r="M131" s="165"/>
    </row>
    <row r="132" spans="1:13" x14ac:dyDescent="0.3">
      <c r="A132" s="262"/>
      <c r="B132" s="165"/>
      <c r="C132" s="165"/>
      <c r="D132" s="165"/>
      <c r="E132" s="165"/>
      <c r="F132" s="165"/>
      <c r="G132" s="165"/>
      <c r="H132" s="165"/>
      <c r="I132" s="165"/>
      <c r="J132" s="165"/>
      <c r="K132" s="165"/>
      <c r="L132" s="165"/>
      <c r="M132" s="165"/>
    </row>
    <row r="133" spans="1:13" x14ac:dyDescent="0.3">
      <c r="A133" s="262"/>
      <c r="B133" s="165"/>
      <c r="C133" s="165"/>
      <c r="D133" s="165"/>
      <c r="E133" s="165"/>
      <c r="F133" s="165"/>
      <c r="G133" s="165"/>
      <c r="H133" s="165"/>
      <c r="I133" s="165"/>
      <c r="J133" s="165"/>
      <c r="K133" s="165"/>
      <c r="L133" s="165"/>
      <c r="M133" s="165"/>
    </row>
    <row r="134" spans="1:13" x14ac:dyDescent="0.3">
      <c r="A134" s="262"/>
      <c r="B134" s="165"/>
      <c r="C134" s="165"/>
      <c r="D134" s="165"/>
      <c r="E134" s="165"/>
      <c r="F134" s="165"/>
      <c r="G134" s="165"/>
      <c r="H134" s="165"/>
      <c r="I134" s="165"/>
      <c r="J134" s="165"/>
      <c r="K134" s="165"/>
      <c r="L134" s="165"/>
      <c r="M134" s="165"/>
    </row>
    <row r="135" spans="1:13" x14ac:dyDescent="0.3">
      <c r="A135" s="262"/>
      <c r="B135" s="165"/>
      <c r="C135" s="165"/>
      <c r="D135" s="165"/>
      <c r="E135" s="165"/>
      <c r="F135" s="165"/>
      <c r="G135" s="165"/>
      <c r="H135" s="165"/>
      <c r="I135" s="165"/>
      <c r="J135" s="165"/>
      <c r="K135" s="165"/>
      <c r="L135" s="165"/>
      <c r="M135" s="165"/>
    </row>
    <row r="136" spans="1:13" x14ac:dyDescent="0.3">
      <c r="A136" s="262"/>
      <c r="B136" s="165"/>
      <c r="C136" s="165"/>
      <c r="D136" s="165"/>
      <c r="E136" s="165"/>
      <c r="F136" s="165"/>
      <c r="G136" s="165"/>
      <c r="H136" s="165"/>
      <c r="I136" s="165"/>
      <c r="J136" s="165"/>
      <c r="K136" s="165"/>
      <c r="L136" s="165"/>
      <c r="M136" s="165"/>
    </row>
    <row r="137" spans="1:13" x14ac:dyDescent="0.3">
      <c r="A137" s="262"/>
      <c r="B137" s="165"/>
      <c r="C137" s="165"/>
      <c r="D137" s="165"/>
      <c r="E137" s="165"/>
      <c r="F137" s="165"/>
      <c r="G137" s="165"/>
      <c r="H137" s="165"/>
      <c r="I137" s="165"/>
      <c r="J137" s="165"/>
      <c r="K137" s="165"/>
      <c r="L137" s="165"/>
      <c r="M137" s="165"/>
    </row>
    <row r="138" spans="1:13" x14ac:dyDescent="0.3">
      <c r="A138" s="262"/>
      <c r="B138" s="165"/>
      <c r="C138" s="165"/>
      <c r="D138" s="165"/>
      <c r="E138" s="165"/>
      <c r="F138" s="165"/>
      <c r="G138" s="165"/>
      <c r="H138" s="165"/>
      <c r="I138" s="165"/>
      <c r="J138" s="165"/>
      <c r="K138" s="165"/>
      <c r="L138" s="165"/>
      <c r="M138" s="165"/>
    </row>
    <row r="139" spans="1:13" x14ac:dyDescent="0.3">
      <c r="A139" s="262"/>
      <c r="B139" s="165"/>
      <c r="C139" s="165"/>
      <c r="D139" s="165"/>
      <c r="E139" s="165"/>
      <c r="F139" s="165"/>
      <c r="G139" s="165"/>
      <c r="H139" s="165"/>
      <c r="I139" s="165"/>
      <c r="J139" s="165"/>
      <c r="K139" s="165"/>
      <c r="L139" s="165"/>
      <c r="M139" s="165"/>
    </row>
    <row r="140" spans="1:13" x14ac:dyDescent="0.3">
      <c r="A140" s="262"/>
      <c r="B140" s="165"/>
      <c r="C140" s="165"/>
      <c r="D140" s="165"/>
      <c r="E140" s="165"/>
      <c r="F140" s="165"/>
      <c r="G140" s="165"/>
      <c r="H140" s="165"/>
      <c r="I140" s="165"/>
      <c r="J140" s="165"/>
      <c r="K140" s="165"/>
      <c r="L140" s="165"/>
      <c r="M140" s="165"/>
    </row>
    <row r="141" spans="1:13" x14ac:dyDescent="0.3">
      <c r="A141" s="262"/>
      <c r="B141" s="165"/>
      <c r="C141" s="165"/>
      <c r="D141" s="165"/>
      <c r="E141" s="165"/>
      <c r="F141" s="165"/>
      <c r="G141" s="165"/>
      <c r="H141" s="165"/>
      <c r="I141" s="165"/>
      <c r="J141" s="165"/>
      <c r="K141" s="165"/>
      <c r="L141" s="165"/>
      <c r="M141" s="165"/>
    </row>
    <row r="142" spans="1:13" x14ac:dyDescent="0.3">
      <c r="A142" s="262"/>
      <c r="B142" s="165"/>
      <c r="C142" s="165"/>
      <c r="D142" s="165"/>
      <c r="E142" s="165"/>
      <c r="F142" s="165"/>
      <c r="G142" s="165"/>
      <c r="H142" s="165"/>
      <c r="I142" s="165"/>
      <c r="J142" s="165"/>
      <c r="K142" s="165"/>
      <c r="L142" s="165"/>
      <c r="M142" s="165"/>
    </row>
    <row r="143" spans="1:13" x14ac:dyDescent="0.3">
      <c r="A143" s="262"/>
      <c r="B143" s="165"/>
      <c r="C143" s="165"/>
      <c r="D143" s="165"/>
      <c r="E143" s="165"/>
      <c r="F143" s="165"/>
      <c r="G143" s="165"/>
      <c r="H143" s="165"/>
      <c r="I143" s="165"/>
      <c r="J143" s="165"/>
      <c r="K143" s="165"/>
      <c r="L143" s="165"/>
      <c r="M143" s="165"/>
    </row>
    <row r="144" spans="1:13" x14ac:dyDescent="0.3">
      <c r="A144" s="262"/>
      <c r="B144" s="165"/>
      <c r="C144" s="165"/>
      <c r="D144" s="165"/>
      <c r="E144" s="165"/>
      <c r="F144" s="165"/>
      <c r="G144" s="165"/>
      <c r="H144" s="165"/>
      <c r="I144" s="165"/>
      <c r="J144" s="165"/>
      <c r="K144" s="165"/>
      <c r="L144" s="165"/>
      <c r="M144" s="165"/>
    </row>
    <row r="145" spans="1:13" x14ac:dyDescent="0.3">
      <c r="A145" s="262"/>
      <c r="B145" s="165"/>
      <c r="C145" s="165"/>
      <c r="D145" s="165"/>
      <c r="E145" s="165"/>
      <c r="F145" s="165"/>
      <c r="G145" s="165"/>
      <c r="H145" s="165"/>
      <c r="I145" s="165"/>
      <c r="J145" s="165"/>
      <c r="K145" s="165"/>
      <c r="L145" s="165"/>
      <c r="M145" s="165"/>
    </row>
    <row r="146" spans="1:13" x14ac:dyDescent="0.3">
      <c r="A146" s="262"/>
      <c r="B146" s="165"/>
      <c r="C146" s="165"/>
      <c r="D146" s="165"/>
      <c r="E146" s="165"/>
      <c r="F146" s="165"/>
      <c r="G146" s="165"/>
      <c r="H146" s="165"/>
      <c r="I146" s="165"/>
      <c r="J146" s="165"/>
      <c r="K146" s="165"/>
      <c r="L146" s="165"/>
      <c r="M146" s="165"/>
    </row>
    <row r="147" spans="1:13" x14ac:dyDescent="0.3">
      <c r="A147" s="262"/>
      <c r="B147" s="165"/>
      <c r="C147" s="165"/>
      <c r="D147" s="165"/>
      <c r="E147" s="165"/>
      <c r="F147" s="165"/>
      <c r="G147" s="165"/>
      <c r="H147" s="165"/>
      <c r="I147" s="165"/>
      <c r="J147" s="165"/>
      <c r="K147" s="165"/>
      <c r="L147" s="165"/>
      <c r="M147" s="165"/>
    </row>
    <row r="148" spans="1:13" x14ac:dyDescent="0.3">
      <c r="A148" s="262"/>
      <c r="B148" s="165"/>
      <c r="C148" s="165"/>
      <c r="D148" s="165"/>
      <c r="E148" s="165"/>
      <c r="F148" s="165"/>
      <c r="G148" s="165"/>
      <c r="H148" s="165"/>
      <c r="I148" s="165"/>
      <c r="J148" s="165"/>
      <c r="K148" s="165"/>
      <c r="L148" s="165"/>
      <c r="M148" s="165"/>
    </row>
    <row r="149" spans="1:13" x14ac:dyDescent="0.3">
      <c r="A149" s="262"/>
      <c r="B149" s="165"/>
      <c r="C149" s="165"/>
      <c r="D149" s="165"/>
      <c r="E149" s="165"/>
      <c r="F149" s="165"/>
      <c r="G149" s="165"/>
      <c r="H149" s="165"/>
      <c r="I149" s="165"/>
      <c r="J149" s="165"/>
      <c r="K149" s="165"/>
      <c r="L149" s="165"/>
      <c r="M149" s="165"/>
    </row>
    <row r="150" spans="1:13" x14ac:dyDescent="0.3">
      <c r="A150" s="262"/>
      <c r="B150" s="165"/>
      <c r="C150" s="165"/>
      <c r="D150" s="165"/>
      <c r="E150" s="165"/>
      <c r="F150" s="165"/>
      <c r="G150" s="165"/>
      <c r="H150" s="165"/>
      <c r="I150" s="165"/>
      <c r="J150" s="165"/>
      <c r="K150" s="165"/>
      <c r="L150" s="165"/>
      <c r="M150" s="165"/>
    </row>
    <row r="151" spans="1:13" x14ac:dyDescent="0.3">
      <c r="A151" s="262"/>
      <c r="B151" s="165"/>
      <c r="C151" s="165"/>
      <c r="D151" s="165"/>
      <c r="E151" s="165"/>
      <c r="F151" s="165"/>
      <c r="G151" s="165"/>
      <c r="H151" s="165"/>
      <c r="I151" s="165"/>
      <c r="J151" s="165"/>
      <c r="K151" s="165"/>
      <c r="L151" s="165"/>
      <c r="M151" s="165"/>
    </row>
    <row r="152" spans="1:13" x14ac:dyDescent="0.3">
      <c r="A152" s="262"/>
      <c r="B152" s="165"/>
      <c r="C152" s="165"/>
      <c r="D152" s="165"/>
      <c r="E152" s="165"/>
      <c r="F152" s="165"/>
      <c r="G152" s="165"/>
      <c r="H152" s="165"/>
      <c r="I152" s="165"/>
      <c r="J152" s="165"/>
      <c r="K152" s="165"/>
      <c r="L152" s="165"/>
      <c r="M152" s="165"/>
    </row>
    <row r="153" spans="1:13" x14ac:dyDescent="0.3">
      <c r="A153" s="262"/>
      <c r="B153" s="165"/>
      <c r="C153" s="165"/>
      <c r="D153" s="165"/>
      <c r="E153" s="165"/>
      <c r="F153" s="165"/>
      <c r="G153" s="165"/>
      <c r="H153" s="165"/>
      <c r="I153" s="165"/>
      <c r="J153" s="165"/>
      <c r="K153" s="165"/>
      <c r="L153" s="165"/>
      <c r="M153" s="165"/>
    </row>
    <row r="154" spans="1:13" x14ac:dyDescent="0.3">
      <c r="A154" s="262"/>
      <c r="B154" s="165"/>
      <c r="C154" s="165"/>
      <c r="D154" s="165"/>
      <c r="E154" s="165"/>
      <c r="F154" s="165"/>
      <c r="G154" s="165"/>
      <c r="H154" s="165"/>
      <c r="I154" s="165"/>
      <c r="J154" s="165"/>
      <c r="K154" s="165"/>
      <c r="L154" s="165"/>
      <c r="M154" s="165"/>
    </row>
    <row r="155" spans="1:13" x14ac:dyDescent="0.3">
      <c r="A155" s="262"/>
      <c r="B155" s="165"/>
      <c r="C155" s="165"/>
      <c r="D155" s="165"/>
      <c r="E155" s="165"/>
      <c r="F155" s="165"/>
      <c r="G155" s="165"/>
      <c r="H155" s="165"/>
      <c r="I155" s="165"/>
      <c r="J155" s="165"/>
      <c r="K155" s="165"/>
      <c r="L155" s="165"/>
      <c r="M155" s="165"/>
    </row>
    <row r="156" spans="1:13" x14ac:dyDescent="0.3">
      <c r="A156" s="262"/>
      <c r="B156" s="165"/>
      <c r="C156" s="165"/>
      <c r="D156" s="165"/>
      <c r="E156" s="165"/>
      <c r="F156" s="165"/>
      <c r="G156" s="165"/>
      <c r="H156" s="165"/>
      <c r="I156" s="165"/>
      <c r="J156" s="165"/>
      <c r="K156" s="165"/>
      <c r="L156" s="165"/>
      <c r="M156" s="165"/>
    </row>
    <row r="157" spans="1:13" x14ac:dyDescent="0.3">
      <c r="A157" s="262"/>
      <c r="B157" s="165"/>
      <c r="C157" s="165"/>
      <c r="D157" s="165"/>
      <c r="E157" s="165"/>
      <c r="F157" s="165"/>
      <c r="G157" s="165"/>
      <c r="H157" s="165"/>
      <c r="I157" s="165"/>
      <c r="J157" s="165"/>
      <c r="K157" s="165"/>
      <c r="L157" s="165"/>
      <c r="M157" s="165"/>
    </row>
    <row r="158" spans="1:13" x14ac:dyDescent="0.3">
      <c r="A158" s="262"/>
      <c r="B158" s="165"/>
      <c r="C158" s="165"/>
      <c r="D158" s="165"/>
      <c r="E158" s="165"/>
      <c r="F158" s="165"/>
      <c r="G158" s="165"/>
      <c r="H158" s="165"/>
      <c r="I158" s="165"/>
      <c r="J158" s="165"/>
      <c r="K158" s="165"/>
      <c r="L158" s="165"/>
      <c r="M158" s="165"/>
    </row>
    <row r="159" spans="1:13" x14ac:dyDescent="0.3">
      <c r="A159" s="262"/>
      <c r="B159" s="165"/>
      <c r="C159" s="165"/>
      <c r="D159" s="165"/>
      <c r="E159" s="165"/>
      <c r="F159" s="165"/>
      <c r="G159" s="165"/>
      <c r="H159" s="165"/>
      <c r="I159" s="165"/>
      <c r="J159" s="165"/>
      <c r="K159" s="165"/>
      <c r="L159" s="165"/>
      <c r="M159" s="165"/>
    </row>
    <row r="160" spans="1:13" x14ac:dyDescent="0.3">
      <c r="A160" s="262"/>
      <c r="B160" s="165"/>
      <c r="C160" s="165"/>
      <c r="D160" s="165"/>
      <c r="E160" s="165"/>
      <c r="F160" s="165"/>
      <c r="G160" s="165"/>
      <c r="H160" s="165"/>
      <c r="I160" s="165"/>
      <c r="J160" s="165"/>
      <c r="K160" s="165"/>
      <c r="L160" s="165"/>
      <c r="M160" s="165"/>
    </row>
    <row r="161" spans="1:13" x14ac:dyDescent="0.3">
      <c r="A161" s="262"/>
      <c r="B161" s="165"/>
      <c r="C161" s="165"/>
      <c r="D161" s="165"/>
      <c r="E161" s="165"/>
      <c r="F161" s="165"/>
      <c r="G161" s="165"/>
      <c r="H161" s="165"/>
      <c r="I161" s="165"/>
      <c r="J161" s="165"/>
      <c r="K161" s="165"/>
      <c r="L161" s="165"/>
      <c r="M161" s="165"/>
    </row>
    <row r="162" spans="1:13" x14ac:dyDescent="0.3">
      <c r="A162" s="262"/>
      <c r="B162" s="165"/>
      <c r="C162" s="165"/>
      <c r="D162" s="165"/>
      <c r="E162" s="165"/>
      <c r="F162" s="165"/>
      <c r="G162" s="165"/>
      <c r="H162" s="165"/>
      <c r="I162" s="165"/>
      <c r="J162" s="165"/>
      <c r="K162" s="165"/>
      <c r="L162" s="165"/>
      <c r="M162" s="165"/>
    </row>
    <row r="163" spans="1:13" x14ac:dyDescent="0.3">
      <c r="A163" s="262"/>
      <c r="B163" s="165"/>
      <c r="C163" s="165"/>
      <c r="D163" s="165"/>
      <c r="E163" s="165"/>
      <c r="F163" s="165"/>
      <c r="G163" s="165"/>
      <c r="H163" s="165"/>
      <c r="I163" s="165"/>
      <c r="J163" s="165"/>
      <c r="K163" s="165"/>
      <c r="L163" s="165"/>
      <c r="M163" s="165"/>
    </row>
  </sheetData>
  <mergeCells count="8">
    <mergeCell ref="A42:M42"/>
    <mergeCell ref="A41:M41"/>
    <mergeCell ref="A40:M40"/>
    <mergeCell ref="A48:M48"/>
    <mergeCell ref="A43:M43"/>
    <mergeCell ref="A47:M47"/>
    <mergeCell ref="A44:M44"/>
    <mergeCell ref="A46:M46"/>
  </mergeCells>
  <phoneticPr fontId="8" type="noConversion"/>
  <conditionalFormatting sqref="A3:A4">
    <cfRule type="cellIs" dxfId="23" priority="6" stopIfTrue="1" operator="equal">
      <formula>"na"</formula>
    </cfRule>
  </conditionalFormatting>
  <conditionalFormatting sqref="O5:T8 B5:N19 A5:A38 O9:S19 B20:S27 B28:R38 T34:U38">
    <cfRule type="cellIs" dxfId="22" priority="5" stopIfTrue="1" operator="equal">
      <formula>"na"</formula>
    </cfRule>
  </conditionalFormatting>
  <conditionalFormatting sqref="T9:T33 S28:S38">
    <cfRule type="cellIs" dxfId="21" priority="4" stopIfTrue="1" operator="equal">
      <formula>"na"</formula>
    </cfRule>
  </conditionalFormatting>
  <conditionalFormatting sqref="U5:U32">
    <cfRule type="cellIs" dxfId="20" priority="3" stopIfTrue="1" operator="equal">
      <formula>"na"</formula>
    </cfRule>
  </conditionalFormatting>
  <conditionalFormatting sqref="U33:X33">
    <cfRule type="cellIs" dxfId="19" priority="2" stopIfTrue="1" operator="equal">
      <formula>"na"</formula>
    </cfRule>
  </conditionalFormatting>
  <conditionalFormatting sqref="V5:X32 V34:X38">
    <cfRule type="cellIs" dxfId="18" priority="1" stopIfTrue="1" operator="equal">
      <formula>"na"</formula>
    </cfRule>
  </conditionalFormatting>
  <hyperlinks>
    <hyperlink ref="A4" location="CONTENTS!A1" display="back to contents" xr:uid="{00000000-0004-0000-0600-000000000000}"/>
  </hyperlinks>
  <pageMargins left="0.75" right="0.75" top="1" bottom="1" header="0.5" footer="0.5"/>
  <pageSetup paperSize="9"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Z164"/>
  <sheetViews>
    <sheetView zoomScaleNormal="100" workbookViewId="0"/>
  </sheetViews>
  <sheetFormatPr defaultColWidth="9.140625" defaultRowHeight="15.6" x14ac:dyDescent="0.3"/>
  <cols>
    <col min="1" max="1" width="38" style="259" customWidth="1"/>
    <col min="2" max="23" width="12" style="200" bestFit="1" customWidth="1"/>
    <col min="24" max="24" width="12" style="204" bestFit="1" customWidth="1"/>
    <col min="25" max="25" width="11.28515625" style="200" hidden="1" customWidth="1"/>
    <col min="26" max="229" width="12.7109375" style="200" customWidth="1"/>
    <col min="230" max="230" width="9.140625" style="200" customWidth="1"/>
    <col min="231" max="231" width="12.7109375" style="200" customWidth="1"/>
    <col min="232" max="232" width="10.42578125" style="200" customWidth="1"/>
    <col min="233" max="16384" width="9.140625" style="200"/>
  </cols>
  <sheetData>
    <row r="1" spans="1:26" x14ac:dyDescent="0.3">
      <c r="A1" s="271" t="s">
        <v>189</v>
      </c>
      <c r="I1" s="201"/>
      <c r="J1" s="201"/>
    </row>
    <row r="2" spans="1:26" x14ac:dyDescent="0.3">
      <c r="A2" s="271" t="s">
        <v>371</v>
      </c>
      <c r="L2" s="203"/>
    </row>
    <row r="3" spans="1:26" x14ac:dyDescent="0.25">
      <c r="A3" s="198" t="s">
        <v>379</v>
      </c>
      <c r="B3" s="279"/>
      <c r="C3" s="219"/>
      <c r="D3" s="219"/>
      <c r="E3" s="280"/>
      <c r="F3" s="281"/>
      <c r="G3" s="281"/>
      <c r="H3" s="281"/>
      <c r="I3" s="281"/>
      <c r="J3" s="281"/>
      <c r="K3" s="263"/>
      <c r="L3" s="263"/>
      <c r="M3" s="263"/>
      <c r="N3" s="263"/>
      <c r="O3" s="263"/>
      <c r="P3" s="263"/>
      <c r="Q3" s="263"/>
      <c r="R3" s="263"/>
      <c r="S3" s="263"/>
      <c r="T3" s="263"/>
      <c r="U3" s="263"/>
      <c r="V3" s="263"/>
      <c r="W3" s="263"/>
      <c r="X3" s="263"/>
      <c r="Y3" s="263"/>
      <c r="Z3" s="263"/>
    </row>
    <row r="4" spans="1:26" x14ac:dyDescent="0.25">
      <c r="A4" s="199" t="s">
        <v>406</v>
      </c>
      <c r="B4" s="279"/>
      <c r="C4" s="219"/>
      <c r="D4" s="219"/>
      <c r="E4" s="280"/>
      <c r="F4" s="281"/>
      <c r="G4" s="281"/>
      <c r="H4" s="281"/>
      <c r="I4" s="281"/>
      <c r="J4" s="281"/>
      <c r="K4" s="263"/>
      <c r="L4" s="263"/>
      <c r="M4" s="263"/>
      <c r="N4" s="263"/>
      <c r="O4" s="263"/>
      <c r="P4" s="263"/>
      <c r="Q4" s="263"/>
      <c r="R4" s="263"/>
      <c r="S4" s="263"/>
      <c r="T4" s="263"/>
      <c r="U4" s="263"/>
      <c r="V4" s="263"/>
      <c r="W4" s="263"/>
      <c r="X4" s="263"/>
      <c r="Y4" s="263"/>
      <c r="Z4" s="263"/>
    </row>
    <row r="5" spans="1:26" s="213" customFormat="1" x14ac:dyDescent="0.3">
      <c r="A5" s="286" t="s">
        <v>423</v>
      </c>
      <c r="B5" s="287" t="s">
        <v>425</v>
      </c>
      <c r="C5" s="287" t="s">
        <v>426</v>
      </c>
      <c r="D5" s="287" t="s">
        <v>427</v>
      </c>
      <c r="E5" s="287" t="s">
        <v>428</v>
      </c>
      <c r="F5" s="287" t="s">
        <v>429</v>
      </c>
      <c r="G5" s="287" t="s">
        <v>430</v>
      </c>
      <c r="H5" s="287" t="s">
        <v>431</v>
      </c>
      <c r="I5" s="287" t="s">
        <v>432</v>
      </c>
      <c r="J5" s="287" t="s">
        <v>433</v>
      </c>
      <c r="K5" s="287" t="s">
        <v>434</v>
      </c>
      <c r="L5" s="287" t="s">
        <v>435</v>
      </c>
      <c r="M5" s="287" t="s">
        <v>436</v>
      </c>
      <c r="N5" s="287" t="s">
        <v>437</v>
      </c>
      <c r="O5" s="287" t="s">
        <v>438</v>
      </c>
      <c r="P5" s="287" t="s">
        <v>439</v>
      </c>
      <c r="Q5" s="287" t="s">
        <v>440</v>
      </c>
      <c r="R5" s="287" t="s">
        <v>441</v>
      </c>
      <c r="S5" s="287" t="s">
        <v>442</v>
      </c>
      <c r="T5" s="287" t="s">
        <v>443</v>
      </c>
      <c r="U5" s="287" t="s">
        <v>444</v>
      </c>
      <c r="V5" s="287" t="s">
        <v>445</v>
      </c>
      <c r="W5" s="287" t="s">
        <v>446</v>
      </c>
      <c r="X5" s="287" t="s">
        <v>447</v>
      </c>
      <c r="Y5" s="263"/>
      <c r="Z5" s="263"/>
    </row>
    <row r="6" spans="1:26" s="229" customFormat="1" x14ac:dyDescent="0.2">
      <c r="A6" s="285" t="s">
        <v>3</v>
      </c>
      <c r="B6" s="283">
        <v>48999</v>
      </c>
      <c r="C6" s="283">
        <v>49180</v>
      </c>
      <c r="D6" s="283">
        <v>41579</v>
      </c>
      <c r="E6" s="283">
        <v>35241</v>
      </c>
      <c r="F6" s="283">
        <v>34336</v>
      </c>
      <c r="G6" s="283">
        <v>32663</v>
      </c>
      <c r="H6" s="283">
        <v>29357</v>
      </c>
      <c r="I6" s="283">
        <v>28240</v>
      </c>
      <c r="J6" s="283">
        <v>28038</v>
      </c>
      <c r="K6" s="283">
        <v>25057</v>
      </c>
      <c r="L6" s="283">
        <v>24381</v>
      </c>
      <c r="M6" s="283">
        <v>23134</v>
      </c>
      <c r="N6" s="283">
        <v>26032</v>
      </c>
      <c r="O6" s="283">
        <v>24360</v>
      </c>
      <c r="P6" s="283">
        <v>22675</v>
      </c>
      <c r="Q6" s="283">
        <v>22297</v>
      </c>
      <c r="R6" s="283">
        <v>21383</v>
      </c>
      <c r="S6" s="283">
        <v>21292</v>
      </c>
      <c r="T6" s="283">
        <v>22356</v>
      </c>
      <c r="U6" s="283">
        <v>21302</v>
      </c>
      <c r="V6" s="283">
        <v>16317</v>
      </c>
      <c r="W6" s="283">
        <v>19769</v>
      </c>
      <c r="X6" s="283">
        <v>18528</v>
      </c>
      <c r="Y6" s="263"/>
      <c r="Z6" s="263"/>
    </row>
    <row r="7" spans="1:26" x14ac:dyDescent="0.25">
      <c r="A7" s="285" t="s">
        <v>4</v>
      </c>
      <c r="B7" s="284">
        <v>2376</v>
      </c>
      <c r="C7" s="284">
        <v>2759</v>
      </c>
      <c r="D7" s="284">
        <v>2675</v>
      </c>
      <c r="E7" s="284">
        <v>2905</v>
      </c>
      <c r="F7" s="284">
        <v>4096</v>
      </c>
      <c r="G7" s="284">
        <v>4766</v>
      </c>
      <c r="H7" s="284">
        <v>3333</v>
      </c>
      <c r="I7" s="284">
        <v>3798</v>
      </c>
      <c r="J7" s="284">
        <v>3191</v>
      </c>
      <c r="K7" s="284">
        <v>1795</v>
      </c>
      <c r="L7" s="284">
        <v>1590</v>
      </c>
      <c r="M7" s="284">
        <v>1688</v>
      </c>
      <c r="N7" s="284">
        <v>1520</v>
      </c>
      <c r="O7" s="284">
        <v>1553</v>
      </c>
      <c r="P7" s="284">
        <v>999</v>
      </c>
      <c r="Q7" s="284">
        <v>1160</v>
      </c>
      <c r="R7" s="284">
        <v>998</v>
      </c>
      <c r="S7" s="284">
        <v>1031</v>
      </c>
      <c r="T7" s="284">
        <v>1302</v>
      </c>
      <c r="U7" s="284">
        <v>1175</v>
      </c>
      <c r="V7" s="284">
        <v>890</v>
      </c>
      <c r="W7" s="284">
        <v>1138</v>
      </c>
      <c r="X7" s="284">
        <v>942</v>
      </c>
      <c r="Y7" s="263"/>
      <c r="Z7" s="263"/>
    </row>
    <row r="8" spans="1:26" ht="18" x14ac:dyDescent="0.25">
      <c r="A8" s="285" t="s">
        <v>412</v>
      </c>
      <c r="B8" s="284">
        <v>1380</v>
      </c>
      <c r="C8" s="284">
        <v>1617</v>
      </c>
      <c r="D8" s="284">
        <v>1439</v>
      </c>
      <c r="E8" s="284">
        <v>1540</v>
      </c>
      <c r="F8" s="284">
        <v>1258</v>
      </c>
      <c r="G8" s="284">
        <v>1162</v>
      </c>
      <c r="H8" s="284">
        <v>1115</v>
      </c>
      <c r="I8" s="284">
        <v>895</v>
      </c>
      <c r="J8" s="284">
        <v>1006</v>
      </c>
      <c r="K8" s="284">
        <v>501</v>
      </c>
      <c r="L8" s="284">
        <v>499</v>
      </c>
      <c r="M8" s="284">
        <v>589</v>
      </c>
      <c r="N8" s="284">
        <v>580</v>
      </c>
      <c r="O8" s="284">
        <v>575</v>
      </c>
      <c r="P8" s="284">
        <v>489</v>
      </c>
      <c r="Q8" s="284">
        <v>503</v>
      </c>
      <c r="R8" s="284">
        <v>595</v>
      </c>
      <c r="S8" s="284">
        <v>545</v>
      </c>
      <c r="T8" s="284">
        <v>728</v>
      </c>
      <c r="U8" s="284">
        <v>764</v>
      </c>
      <c r="V8" s="284">
        <v>699</v>
      </c>
      <c r="W8" s="284">
        <v>880</v>
      </c>
      <c r="X8" s="284">
        <v>769</v>
      </c>
      <c r="Y8" s="263"/>
      <c r="Z8" s="263"/>
    </row>
    <row r="9" spans="1:26" ht="18" x14ac:dyDescent="0.25">
      <c r="A9" s="285" t="s">
        <v>422</v>
      </c>
      <c r="B9" s="284">
        <v>1030</v>
      </c>
      <c r="C9" s="284">
        <v>1155</v>
      </c>
      <c r="D9" s="284">
        <v>1079</v>
      </c>
      <c r="E9" s="284">
        <v>966</v>
      </c>
      <c r="F9" s="284">
        <v>890</v>
      </c>
      <c r="G9" s="284">
        <v>726</v>
      </c>
      <c r="H9" s="284">
        <v>726</v>
      </c>
      <c r="I9" s="284">
        <v>768</v>
      </c>
      <c r="J9" s="284">
        <v>726</v>
      </c>
      <c r="K9" s="284">
        <v>793</v>
      </c>
      <c r="L9" s="284">
        <v>751</v>
      </c>
      <c r="M9" s="284">
        <v>892</v>
      </c>
      <c r="N9" s="284">
        <v>821</v>
      </c>
      <c r="O9" s="284">
        <v>701</v>
      </c>
      <c r="P9" s="284">
        <v>990</v>
      </c>
      <c r="Q9" s="284">
        <v>808</v>
      </c>
      <c r="R9" s="284">
        <v>813</v>
      </c>
      <c r="S9" s="284">
        <v>772</v>
      </c>
      <c r="T9" s="284">
        <v>832</v>
      </c>
      <c r="U9" s="284">
        <v>760</v>
      </c>
      <c r="V9" s="284">
        <v>303</v>
      </c>
      <c r="W9" s="284">
        <v>738</v>
      </c>
      <c r="X9" s="284">
        <v>837</v>
      </c>
      <c r="Y9" s="263"/>
      <c r="Z9" s="263"/>
    </row>
    <row r="10" spans="1:26" x14ac:dyDescent="0.25">
      <c r="A10" s="285" t="s">
        <v>5</v>
      </c>
      <c r="B10" s="284">
        <v>740</v>
      </c>
      <c r="C10" s="284">
        <v>623</v>
      </c>
      <c r="D10" s="284">
        <v>592</v>
      </c>
      <c r="E10" s="284">
        <v>610</v>
      </c>
      <c r="F10" s="284">
        <v>550</v>
      </c>
      <c r="G10" s="284">
        <v>573</v>
      </c>
      <c r="H10" s="284">
        <v>0</v>
      </c>
      <c r="I10" s="284">
        <v>0</v>
      </c>
      <c r="J10" s="284">
        <v>0</v>
      </c>
      <c r="K10" s="284">
        <v>0</v>
      </c>
      <c r="L10" s="284">
        <v>0</v>
      </c>
      <c r="M10" s="284">
        <v>0</v>
      </c>
      <c r="N10" s="284">
        <v>0</v>
      </c>
      <c r="O10" s="284">
        <v>0</v>
      </c>
      <c r="P10" s="284">
        <v>0</v>
      </c>
      <c r="Q10" s="284">
        <v>0</v>
      </c>
      <c r="R10" s="284">
        <v>0</v>
      </c>
      <c r="S10" s="284">
        <v>0</v>
      </c>
      <c r="T10" s="284">
        <v>0</v>
      </c>
      <c r="U10" s="284">
        <v>0</v>
      </c>
      <c r="V10" s="284">
        <v>0</v>
      </c>
      <c r="W10" s="284">
        <v>0</v>
      </c>
      <c r="X10" s="284">
        <v>0</v>
      </c>
      <c r="Y10" s="263"/>
      <c r="Z10" s="263"/>
    </row>
    <row r="11" spans="1:26" ht="18" x14ac:dyDescent="0.25">
      <c r="A11" s="285" t="s">
        <v>414</v>
      </c>
      <c r="B11" s="284">
        <v>605</v>
      </c>
      <c r="C11" s="284">
        <v>589</v>
      </c>
      <c r="D11" s="284">
        <v>586</v>
      </c>
      <c r="E11" s="284">
        <v>487</v>
      </c>
      <c r="F11" s="284">
        <v>442</v>
      </c>
      <c r="G11" s="284">
        <v>441</v>
      </c>
      <c r="H11" s="284">
        <v>438</v>
      </c>
      <c r="I11" s="284">
        <v>488</v>
      </c>
      <c r="J11" s="284">
        <v>362</v>
      </c>
      <c r="K11" s="284">
        <v>377</v>
      </c>
      <c r="L11" s="284">
        <v>360</v>
      </c>
      <c r="M11" s="284">
        <v>383</v>
      </c>
      <c r="N11" s="284">
        <v>352</v>
      </c>
      <c r="O11" s="284">
        <v>461</v>
      </c>
      <c r="P11" s="284">
        <v>403</v>
      </c>
      <c r="Q11" s="284">
        <v>363</v>
      </c>
      <c r="R11" s="284">
        <v>495</v>
      </c>
      <c r="S11" s="284">
        <v>424</v>
      </c>
      <c r="T11" s="284">
        <v>446</v>
      </c>
      <c r="U11" s="284">
        <v>417</v>
      </c>
      <c r="V11" s="284">
        <v>335</v>
      </c>
      <c r="W11" s="284">
        <v>353</v>
      </c>
      <c r="X11" s="284">
        <v>351</v>
      </c>
      <c r="Y11" s="263"/>
      <c r="Z11" s="263"/>
    </row>
    <row r="12" spans="1:26" x14ac:dyDescent="0.25">
      <c r="A12" s="285" t="s">
        <v>6</v>
      </c>
      <c r="B12" s="284">
        <v>980</v>
      </c>
      <c r="C12" s="284">
        <v>1285</v>
      </c>
      <c r="D12" s="284">
        <v>1205</v>
      </c>
      <c r="E12" s="284">
        <v>0</v>
      </c>
      <c r="F12" s="284">
        <v>0</v>
      </c>
      <c r="G12" s="284">
        <v>0</v>
      </c>
      <c r="H12" s="284">
        <v>0</v>
      </c>
      <c r="I12" s="284">
        <v>0</v>
      </c>
      <c r="J12" s="284">
        <v>0</v>
      </c>
      <c r="K12" s="284">
        <v>0</v>
      </c>
      <c r="L12" s="284">
        <v>0</v>
      </c>
      <c r="M12" s="284">
        <v>0</v>
      </c>
      <c r="N12" s="284">
        <v>0</v>
      </c>
      <c r="O12" s="284">
        <v>0</v>
      </c>
      <c r="P12" s="284">
        <v>0</v>
      </c>
      <c r="Q12" s="284">
        <v>0</v>
      </c>
      <c r="R12" s="284">
        <v>0</v>
      </c>
      <c r="S12" s="284">
        <v>0</v>
      </c>
      <c r="T12" s="284">
        <v>0</v>
      </c>
      <c r="U12" s="284">
        <v>0</v>
      </c>
      <c r="V12" s="284">
        <v>0</v>
      </c>
      <c r="W12" s="284">
        <v>0</v>
      </c>
      <c r="X12" s="284">
        <v>0</v>
      </c>
      <c r="Y12" s="263"/>
      <c r="Z12" s="263"/>
    </row>
    <row r="13" spans="1:26" x14ac:dyDescent="0.25">
      <c r="A13" s="285" t="s">
        <v>7</v>
      </c>
      <c r="B13" s="284">
        <v>2457</v>
      </c>
      <c r="C13" s="284">
        <v>2490</v>
      </c>
      <c r="D13" s="284">
        <v>2560</v>
      </c>
      <c r="E13" s="284">
        <v>2508</v>
      </c>
      <c r="F13" s="284">
        <v>1942</v>
      </c>
      <c r="G13" s="284">
        <v>1668</v>
      </c>
      <c r="H13" s="284">
        <v>1482</v>
      </c>
      <c r="I13" s="284">
        <v>1374</v>
      </c>
      <c r="J13" s="284">
        <v>1325</v>
      </c>
      <c r="K13" s="284">
        <v>1473</v>
      </c>
      <c r="L13" s="284">
        <v>1330</v>
      </c>
      <c r="M13" s="284">
        <v>1354</v>
      </c>
      <c r="N13" s="284">
        <v>1666</v>
      </c>
      <c r="O13" s="284">
        <v>614</v>
      </c>
      <c r="P13" s="284">
        <v>1203</v>
      </c>
      <c r="Q13" s="284">
        <v>1137</v>
      </c>
      <c r="R13" s="284">
        <v>1139</v>
      </c>
      <c r="S13" s="284">
        <v>1142</v>
      </c>
      <c r="T13" s="284">
        <v>1137</v>
      </c>
      <c r="U13" s="284">
        <v>1066</v>
      </c>
      <c r="V13" s="284">
        <v>558</v>
      </c>
      <c r="W13" s="284">
        <v>0</v>
      </c>
      <c r="X13" s="284">
        <v>1080</v>
      </c>
      <c r="Y13" s="263"/>
      <c r="Z13" s="263"/>
    </row>
    <row r="14" spans="1:26" ht="18" x14ac:dyDescent="0.25">
      <c r="A14" s="285" t="s">
        <v>416</v>
      </c>
      <c r="B14" s="284">
        <v>1638</v>
      </c>
      <c r="C14" s="284">
        <v>1861</v>
      </c>
      <c r="D14" s="284">
        <v>1786</v>
      </c>
      <c r="E14" s="284">
        <v>1704</v>
      </c>
      <c r="F14" s="284">
        <v>1574</v>
      </c>
      <c r="G14" s="284">
        <v>1557</v>
      </c>
      <c r="H14" s="284">
        <v>1384</v>
      </c>
      <c r="I14" s="284">
        <v>1315</v>
      </c>
      <c r="J14" s="284">
        <v>1421</v>
      </c>
      <c r="K14" s="284">
        <v>1344</v>
      </c>
      <c r="L14" s="284">
        <v>1371</v>
      </c>
      <c r="M14" s="284">
        <v>1472</v>
      </c>
      <c r="N14" s="284">
        <v>1569</v>
      </c>
      <c r="O14" s="284">
        <v>1329</v>
      </c>
      <c r="P14" s="284">
        <v>1446</v>
      </c>
      <c r="Q14" s="284">
        <v>1554</v>
      </c>
      <c r="R14" s="284">
        <v>1175</v>
      </c>
      <c r="S14" s="284">
        <v>1175</v>
      </c>
      <c r="T14" s="284">
        <v>1233</v>
      </c>
      <c r="U14" s="284">
        <v>1309</v>
      </c>
      <c r="V14" s="284">
        <v>1162</v>
      </c>
      <c r="W14" s="284">
        <v>1213</v>
      </c>
      <c r="X14" s="284">
        <v>1227</v>
      </c>
      <c r="Y14" s="263"/>
      <c r="Z14" s="263"/>
    </row>
    <row r="15" spans="1:26" x14ac:dyDescent="0.25">
      <c r="A15" s="285" t="s">
        <v>8</v>
      </c>
      <c r="B15" s="284">
        <v>409</v>
      </c>
      <c r="C15" s="284">
        <v>339</v>
      </c>
      <c r="D15" s="284">
        <v>413</v>
      </c>
      <c r="E15" s="284">
        <v>370</v>
      </c>
      <c r="F15" s="284">
        <v>324</v>
      </c>
      <c r="G15" s="284">
        <v>257</v>
      </c>
      <c r="H15" s="284">
        <v>252</v>
      </c>
      <c r="I15" s="284">
        <v>261</v>
      </c>
      <c r="J15" s="284">
        <v>192</v>
      </c>
      <c r="K15" s="284">
        <v>224</v>
      </c>
      <c r="L15" s="284">
        <v>193</v>
      </c>
      <c r="M15" s="284">
        <v>264</v>
      </c>
      <c r="N15" s="284">
        <v>314</v>
      </c>
      <c r="O15" s="284">
        <v>130</v>
      </c>
      <c r="P15" s="284">
        <v>113</v>
      </c>
      <c r="Q15" s="284">
        <v>242</v>
      </c>
      <c r="R15" s="284">
        <v>255</v>
      </c>
      <c r="S15" s="284">
        <v>113</v>
      </c>
      <c r="T15" s="284">
        <v>105</v>
      </c>
      <c r="U15" s="284">
        <v>93</v>
      </c>
      <c r="V15" s="284">
        <v>91</v>
      </c>
      <c r="W15" s="284">
        <v>187</v>
      </c>
      <c r="X15" s="284">
        <v>125</v>
      </c>
      <c r="Y15" s="263"/>
      <c r="Z15" s="263"/>
    </row>
    <row r="16" spans="1:26" x14ac:dyDescent="0.25">
      <c r="A16" s="285" t="s">
        <v>9</v>
      </c>
      <c r="B16" s="284">
        <v>445</v>
      </c>
      <c r="C16" s="284">
        <v>443</v>
      </c>
      <c r="D16" s="284">
        <v>405</v>
      </c>
      <c r="E16" s="284">
        <v>440</v>
      </c>
      <c r="F16" s="284">
        <v>461</v>
      </c>
      <c r="G16" s="284">
        <v>446</v>
      </c>
      <c r="H16" s="284">
        <v>446</v>
      </c>
      <c r="I16" s="284">
        <v>422</v>
      </c>
      <c r="J16" s="284">
        <v>397</v>
      </c>
      <c r="K16" s="284">
        <v>476</v>
      </c>
      <c r="L16" s="284">
        <v>627</v>
      </c>
      <c r="M16" s="284">
        <v>664</v>
      </c>
      <c r="N16" s="284">
        <v>590</v>
      </c>
      <c r="O16" s="284">
        <v>533</v>
      </c>
      <c r="P16" s="284">
        <v>544</v>
      </c>
      <c r="Q16" s="284">
        <v>403</v>
      </c>
      <c r="R16" s="284">
        <v>436</v>
      </c>
      <c r="S16" s="284">
        <v>493</v>
      </c>
      <c r="T16" s="284">
        <v>509</v>
      </c>
      <c r="U16" s="284">
        <v>511</v>
      </c>
      <c r="V16" s="284">
        <v>461</v>
      </c>
      <c r="W16" s="284">
        <v>433</v>
      </c>
      <c r="X16" s="284">
        <v>479</v>
      </c>
      <c r="Y16" s="263"/>
      <c r="Z16" s="263"/>
    </row>
    <row r="17" spans="1:26" ht="18" x14ac:dyDescent="0.25">
      <c r="A17" s="285" t="s">
        <v>417</v>
      </c>
      <c r="B17" s="284">
        <v>384</v>
      </c>
      <c r="C17" s="284">
        <v>383</v>
      </c>
      <c r="D17" s="284">
        <v>301</v>
      </c>
      <c r="E17" s="284">
        <v>295</v>
      </c>
      <c r="F17" s="284">
        <v>250</v>
      </c>
      <c r="G17" s="284">
        <v>284</v>
      </c>
      <c r="H17" s="284">
        <v>251</v>
      </c>
      <c r="I17" s="284">
        <v>252</v>
      </c>
      <c r="J17" s="284">
        <v>264</v>
      </c>
      <c r="K17" s="284">
        <v>155</v>
      </c>
      <c r="L17" s="284">
        <v>131</v>
      </c>
      <c r="M17" s="284">
        <v>194</v>
      </c>
      <c r="N17" s="284">
        <v>170</v>
      </c>
      <c r="O17" s="284">
        <v>140</v>
      </c>
      <c r="P17" s="284">
        <v>88</v>
      </c>
      <c r="Q17" s="284">
        <v>115</v>
      </c>
      <c r="R17" s="284">
        <v>87</v>
      </c>
      <c r="S17" s="284">
        <v>99</v>
      </c>
      <c r="T17" s="284">
        <v>93</v>
      </c>
      <c r="U17" s="284">
        <v>133</v>
      </c>
      <c r="V17" s="284">
        <v>88</v>
      </c>
      <c r="W17" s="284">
        <v>172</v>
      </c>
      <c r="X17" s="284">
        <v>281</v>
      </c>
      <c r="Y17" s="263"/>
      <c r="Z17" s="263"/>
    </row>
    <row r="18" spans="1:26" x14ac:dyDescent="0.25">
      <c r="A18" s="285" t="s">
        <v>10</v>
      </c>
      <c r="B18" s="284">
        <v>4157</v>
      </c>
      <c r="C18" s="284">
        <v>4031</v>
      </c>
      <c r="D18" s="284">
        <v>4031</v>
      </c>
      <c r="E18" s="284">
        <v>3662</v>
      </c>
      <c r="F18" s="284">
        <v>3228</v>
      </c>
      <c r="G18" s="284">
        <v>2631</v>
      </c>
      <c r="H18" s="284">
        <v>3406</v>
      </c>
      <c r="I18" s="284">
        <v>2855</v>
      </c>
      <c r="J18" s="284">
        <v>3289</v>
      </c>
      <c r="K18" s="284">
        <v>1916</v>
      </c>
      <c r="L18" s="284">
        <v>1785</v>
      </c>
      <c r="M18" s="284">
        <v>1678</v>
      </c>
      <c r="N18" s="284">
        <v>1727</v>
      </c>
      <c r="O18" s="284">
        <v>1807</v>
      </c>
      <c r="P18" s="284">
        <v>1652</v>
      </c>
      <c r="Q18" s="284">
        <v>1402</v>
      </c>
      <c r="R18" s="284">
        <v>1305</v>
      </c>
      <c r="S18" s="284">
        <v>1310</v>
      </c>
      <c r="T18" s="284">
        <v>1319</v>
      </c>
      <c r="U18" s="284">
        <v>1068</v>
      </c>
      <c r="V18" s="284">
        <v>638</v>
      </c>
      <c r="W18" s="284">
        <v>1085</v>
      </c>
      <c r="X18" s="284">
        <v>946</v>
      </c>
      <c r="Y18" s="263"/>
      <c r="Z18" s="263"/>
    </row>
    <row r="19" spans="1:26" x14ac:dyDescent="0.25">
      <c r="A19" s="285" t="s">
        <v>11</v>
      </c>
      <c r="B19" s="284">
        <v>1693</v>
      </c>
      <c r="C19" s="284">
        <v>1773</v>
      </c>
      <c r="D19" s="284">
        <v>1723</v>
      </c>
      <c r="E19" s="284">
        <v>1716</v>
      </c>
      <c r="F19" s="284">
        <v>1409</v>
      </c>
      <c r="G19" s="284">
        <v>1287</v>
      </c>
      <c r="H19" s="284">
        <v>1046</v>
      </c>
      <c r="I19" s="284">
        <v>1092</v>
      </c>
      <c r="J19" s="284">
        <v>871</v>
      </c>
      <c r="K19" s="284">
        <v>1187</v>
      </c>
      <c r="L19" s="284">
        <v>1312</v>
      </c>
      <c r="M19" s="284">
        <v>719</v>
      </c>
      <c r="N19" s="284">
        <v>834</v>
      </c>
      <c r="O19" s="284">
        <v>990</v>
      </c>
      <c r="P19" s="284">
        <v>1119</v>
      </c>
      <c r="Q19" s="284">
        <v>1222</v>
      </c>
      <c r="R19" s="284">
        <v>963</v>
      </c>
      <c r="S19" s="284">
        <v>886</v>
      </c>
      <c r="T19" s="284">
        <v>1044</v>
      </c>
      <c r="U19" s="284">
        <v>863</v>
      </c>
      <c r="V19" s="284">
        <v>626</v>
      </c>
      <c r="W19" s="284">
        <v>587</v>
      </c>
      <c r="X19" s="284">
        <v>449</v>
      </c>
      <c r="Y19" s="263"/>
      <c r="Z19" s="263"/>
    </row>
    <row r="20" spans="1:26" x14ac:dyDescent="0.25">
      <c r="A20" s="285" t="s">
        <v>12</v>
      </c>
      <c r="B20" s="284">
        <v>4010</v>
      </c>
      <c r="C20" s="284">
        <v>3901</v>
      </c>
      <c r="D20" s="284">
        <v>3627</v>
      </c>
      <c r="E20" s="284">
        <v>957</v>
      </c>
      <c r="F20" s="284">
        <v>2614</v>
      </c>
      <c r="G20" s="284">
        <v>2651</v>
      </c>
      <c r="H20" s="284">
        <v>2438</v>
      </c>
      <c r="I20" s="284">
        <v>2182</v>
      </c>
      <c r="J20" s="284">
        <v>2247</v>
      </c>
      <c r="K20" s="284">
        <v>2552</v>
      </c>
      <c r="L20" s="284">
        <v>2467</v>
      </c>
      <c r="M20" s="284">
        <v>1262</v>
      </c>
      <c r="N20" s="284">
        <v>2325</v>
      </c>
      <c r="O20" s="284">
        <v>1424</v>
      </c>
      <c r="P20" s="284">
        <v>1416</v>
      </c>
      <c r="Q20" s="284">
        <v>1971</v>
      </c>
      <c r="R20" s="284">
        <v>1905</v>
      </c>
      <c r="S20" s="284">
        <v>2559</v>
      </c>
      <c r="T20" s="284">
        <v>1404</v>
      </c>
      <c r="U20" s="284">
        <v>2593</v>
      </c>
      <c r="V20" s="284">
        <v>1941</v>
      </c>
      <c r="W20" s="284">
        <v>2042</v>
      </c>
      <c r="X20" s="284">
        <v>758</v>
      </c>
      <c r="Y20" s="263"/>
      <c r="Z20" s="263"/>
    </row>
    <row r="21" spans="1:26" x14ac:dyDescent="0.25">
      <c r="A21" s="285" t="s">
        <v>13</v>
      </c>
      <c r="B21" s="284">
        <v>7921</v>
      </c>
      <c r="C21" s="284">
        <v>6780</v>
      </c>
      <c r="D21" s="284">
        <v>0</v>
      </c>
      <c r="E21" s="284">
        <v>0</v>
      </c>
      <c r="F21" s="284">
        <v>0</v>
      </c>
      <c r="G21" s="284">
        <v>0</v>
      </c>
      <c r="H21" s="284">
        <v>0</v>
      </c>
      <c r="I21" s="284">
        <v>0</v>
      </c>
      <c r="J21" s="284">
        <v>0</v>
      </c>
      <c r="K21" s="284">
        <v>0</v>
      </c>
      <c r="L21" s="284">
        <v>0</v>
      </c>
      <c r="M21" s="284">
        <v>0</v>
      </c>
      <c r="N21" s="284">
        <v>0</v>
      </c>
      <c r="O21" s="284">
        <v>0</v>
      </c>
      <c r="P21" s="284">
        <v>0</v>
      </c>
      <c r="Q21" s="284">
        <v>0</v>
      </c>
      <c r="R21" s="284">
        <v>0</v>
      </c>
      <c r="S21" s="284">
        <v>0</v>
      </c>
      <c r="T21" s="284">
        <v>0</v>
      </c>
      <c r="U21" s="284">
        <v>0</v>
      </c>
      <c r="V21" s="284">
        <v>0</v>
      </c>
      <c r="W21" s="284">
        <v>0</v>
      </c>
      <c r="X21" s="284">
        <v>0</v>
      </c>
      <c r="Y21" s="263"/>
      <c r="Z21" s="263"/>
    </row>
    <row r="22" spans="1:26" x14ac:dyDescent="0.25">
      <c r="A22" s="285" t="s">
        <v>14</v>
      </c>
      <c r="B22" s="284">
        <v>1635</v>
      </c>
      <c r="C22" s="284">
        <v>1627</v>
      </c>
      <c r="D22" s="284">
        <v>1540</v>
      </c>
      <c r="E22" s="284">
        <v>1524</v>
      </c>
      <c r="F22" s="284">
        <v>1232</v>
      </c>
      <c r="G22" s="284">
        <v>1248</v>
      </c>
      <c r="H22" s="284">
        <v>1037</v>
      </c>
      <c r="I22" s="284">
        <v>1033</v>
      </c>
      <c r="J22" s="284">
        <v>1032</v>
      </c>
      <c r="K22" s="284">
        <v>982</v>
      </c>
      <c r="L22" s="284">
        <v>1087</v>
      </c>
      <c r="M22" s="284">
        <v>608</v>
      </c>
      <c r="N22" s="284">
        <v>816</v>
      </c>
      <c r="O22" s="284">
        <v>1332</v>
      </c>
      <c r="P22" s="284">
        <v>1233</v>
      </c>
      <c r="Q22" s="284">
        <v>788</v>
      </c>
      <c r="R22" s="284">
        <v>739</v>
      </c>
      <c r="S22" s="284">
        <v>1111</v>
      </c>
      <c r="T22" s="284">
        <v>1138</v>
      </c>
      <c r="U22" s="284">
        <v>1124</v>
      </c>
      <c r="V22" s="284">
        <v>900</v>
      </c>
      <c r="W22" s="284">
        <v>1250</v>
      </c>
      <c r="X22" s="284">
        <v>1348</v>
      </c>
      <c r="Y22" s="263"/>
      <c r="Z22" s="263"/>
    </row>
    <row r="23" spans="1:26" x14ac:dyDescent="0.25">
      <c r="A23" s="285" t="s">
        <v>15</v>
      </c>
      <c r="B23" s="284">
        <v>1327</v>
      </c>
      <c r="C23" s="284">
        <v>1140</v>
      </c>
      <c r="D23" s="284">
        <v>1034</v>
      </c>
      <c r="E23" s="284">
        <v>961</v>
      </c>
      <c r="F23" s="284">
        <v>750</v>
      </c>
      <c r="G23" s="284">
        <v>469</v>
      </c>
      <c r="H23" s="284">
        <v>469</v>
      </c>
      <c r="I23" s="284">
        <v>0</v>
      </c>
      <c r="J23" s="284">
        <v>0</v>
      </c>
      <c r="K23" s="284">
        <v>0</v>
      </c>
      <c r="L23" s="284">
        <v>0</v>
      </c>
      <c r="M23" s="284">
        <v>0</v>
      </c>
      <c r="N23" s="284">
        <v>0</v>
      </c>
      <c r="O23" s="284">
        <v>0</v>
      </c>
      <c r="P23" s="284">
        <v>0</v>
      </c>
      <c r="Q23" s="284">
        <v>0</v>
      </c>
      <c r="R23" s="284">
        <v>0</v>
      </c>
      <c r="S23" s="284">
        <v>0</v>
      </c>
      <c r="T23" s="284">
        <v>0</v>
      </c>
      <c r="U23" s="284">
        <v>0</v>
      </c>
      <c r="V23" s="284">
        <v>0</v>
      </c>
      <c r="W23" s="284">
        <v>0</v>
      </c>
      <c r="X23" s="284">
        <v>0</v>
      </c>
      <c r="Y23" s="263"/>
      <c r="Z23" s="263"/>
    </row>
    <row r="24" spans="1:26" x14ac:dyDescent="0.25">
      <c r="A24" s="285" t="s">
        <v>16</v>
      </c>
      <c r="B24" s="284">
        <v>328</v>
      </c>
      <c r="C24" s="284">
        <v>353</v>
      </c>
      <c r="D24" s="284">
        <v>310</v>
      </c>
      <c r="E24" s="284">
        <v>311</v>
      </c>
      <c r="F24" s="284">
        <v>242</v>
      </c>
      <c r="G24" s="284">
        <v>237</v>
      </c>
      <c r="H24" s="284">
        <v>209</v>
      </c>
      <c r="I24" s="284">
        <v>275</v>
      </c>
      <c r="J24" s="284">
        <v>597</v>
      </c>
      <c r="K24" s="284">
        <v>589</v>
      </c>
      <c r="L24" s="284">
        <v>489</v>
      </c>
      <c r="M24" s="284">
        <v>625</v>
      </c>
      <c r="N24" s="284">
        <v>564</v>
      </c>
      <c r="O24" s="284">
        <v>399</v>
      </c>
      <c r="P24" s="284">
        <v>157</v>
      </c>
      <c r="Q24" s="284">
        <v>171</v>
      </c>
      <c r="R24" s="284">
        <v>194</v>
      </c>
      <c r="S24" s="284">
        <v>199</v>
      </c>
      <c r="T24" s="284">
        <v>169</v>
      </c>
      <c r="U24" s="284">
        <v>130</v>
      </c>
      <c r="V24" s="284">
        <v>165</v>
      </c>
      <c r="W24" s="284">
        <v>178</v>
      </c>
      <c r="X24" s="284">
        <v>182</v>
      </c>
      <c r="Y24" s="263"/>
      <c r="Z24" s="263"/>
    </row>
    <row r="25" spans="1:26" x14ac:dyDescent="0.25">
      <c r="A25" s="285" t="s">
        <v>17</v>
      </c>
      <c r="B25" s="284">
        <v>543</v>
      </c>
      <c r="C25" s="284">
        <v>110</v>
      </c>
      <c r="D25" s="284">
        <v>599</v>
      </c>
      <c r="E25" s="284">
        <v>533</v>
      </c>
      <c r="F25" s="284">
        <v>471</v>
      </c>
      <c r="G25" s="284">
        <v>374</v>
      </c>
      <c r="H25" s="284">
        <v>364</v>
      </c>
      <c r="I25" s="284">
        <v>336</v>
      </c>
      <c r="J25" s="284">
        <v>297</v>
      </c>
      <c r="K25" s="284">
        <v>298</v>
      </c>
      <c r="L25" s="284">
        <v>361</v>
      </c>
      <c r="M25" s="284">
        <v>268</v>
      </c>
      <c r="N25" s="284">
        <v>323</v>
      </c>
      <c r="O25" s="284">
        <v>446</v>
      </c>
      <c r="P25" s="284">
        <v>465</v>
      </c>
      <c r="Q25" s="284">
        <v>480</v>
      </c>
      <c r="R25" s="284">
        <v>386</v>
      </c>
      <c r="S25" s="284">
        <v>418</v>
      </c>
      <c r="T25" s="284">
        <v>445</v>
      </c>
      <c r="U25" s="284">
        <v>498</v>
      </c>
      <c r="V25" s="284">
        <v>431</v>
      </c>
      <c r="W25" s="284">
        <v>238</v>
      </c>
      <c r="X25" s="284">
        <v>229</v>
      </c>
      <c r="Y25" s="263"/>
      <c r="Z25" s="263"/>
    </row>
    <row r="26" spans="1:26" x14ac:dyDescent="0.25">
      <c r="A26" s="285" t="s">
        <v>349</v>
      </c>
      <c r="B26" s="284">
        <v>196</v>
      </c>
      <c r="C26" s="284">
        <v>206</v>
      </c>
      <c r="D26" s="284">
        <v>219</v>
      </c>
      <c r="E26" s="284">
        <v>215</v>
      </c>
      <c r="F26" s="284">
        <v>139</v>
      </c>
      <c r="G26" s="284">
        <v>161</v>
      </c>
      <c r="H26" s="284">
        <v>0</v>
      </c>
      <c r="I26" s="284">
        <v>0</v>
      </c>
      <c r="J26" s="284">
        <v>0</v>
      </c>
      <c r="K26" s="284">
        <v>0</v>
      </c>
      <c r="L26" s="284">
        <v>0</v>
      </c>
      <c r="M26" s="284">
        <v>0</v>
      </c>
      <c r="N26" s="284">
        <v>0</v>
      </c>
      <c r="O26" s="284">
        <v>0</v>
      </c>
      <c r="P26" s="284">
        <v>0</v>
      </c>
      <c r="Q26" s="284">
        <v>0</v>
      </c>
      <c r="R26" s="284">
        <v>0</v>
      </c>
      <c r="S26" s="284">
        <v>0</v>
      </c>
      <c r="T26" s="284">
        <v>0</v>
      </c>
      <c r="U26" s="284" t="s">
        <v>305</v>
      </c>
      <c r="V26" s="284" t="s">
        <v>305</v>
      </c>
      <c r="W26" s="284" t="s">
        <v>305</v>
      </c>
      <c r="X26" s="284" t="s">
        <v>305</v>
      </c>
      <c r="Y26" s="263"/>
      <c r="Z26" s="263"/>
    </row>
    <row r="27" spans="1:26" x14ac:dyDescent="0.25">
      <c r="A27" s="285" t="s">
        <v>18</v>
      </c>
      <c r="B27" s="284">
        <v>0</v>
      </c>
      <c r="C27" s="284">
        <v>1491</v>
      </c>
      <c r="D27" s="284">
        <v>1552</v>
      </c>
      <c r="E27" s="284">
        <v>1340</v>
      </c>
      <c r="F27" s="284">
        <v>1165</v>
      </c>
      <c r="G27" s="284">
        <v>1078</v>
      </c>
      <c r="H27" s="284">
        <v>1037</v>
      </c>
      <c r="I27" s="284">
        <v>1016</v>
      </c>
      <c r="J27" s="284">
        <v>1028</v>
      </c>
      <c r="K27" s="284">
        <v>1174</v>
      </c>
      <c r="L27" s="284">
        <v>952</v>
      </c>
      <c r="M27" s="284">
        <v>944</v>
      </c>
      <c r="N27" s="284">
        <v>962</v>
      </c>
      <c r="O27" s="284">
        <v>1164</v>
      </c>
      <c r="P27" s="284">
        <v>1296</v>
      </c>
      <c r="Q27" s="284">
        <v>1087</v>
      </c>
      <c r="R27" s="284">
        <v>982</v>
      </c>
      <c r="S27" s="284">
        <v>967</v>
      </c>
      <c r="T27" s="284">
        <v>1010</v>
      </c>
      <c r="U27" s="284">
        <v>1021</v>
      </c>
      <c r="V27" s="284">
        <v>715</v>
      </c>
      <c r="W27" s="284">
        <v>1103</v>
      </c>
      <c r="X27" s="284">
        <v>1069</v>
      </c>
      <c r="Y27" s="263"/>
      <c r="Z27" s="263"/>
    </row>
    <row r="28" spans="1:26" x14ac:dyDescent="0.25">
      <c r="A28" s="285" t="s">
        <v>19</v>
      </c>
      <c r="B28" s="284">
        <v>4688</v>
      </c>
      <c r="C28" s="284">
        <v>4549</v>
      </c>
      <c r="D28" s="284">
        <v>4549</v>
      </c>
      <c r="E28" s="284">
        <v>4152</v>
      </c>
      <c r="F28" s="284">
        <v>3645</v>
      </c>
      <c r="G28" s="284">
        <v>3472</v>
      </c>
      <c r="H28" s="284">
        <v>3292</v>
      </c>
      <c r="I28" s="284">
        <v>3260</v>
      </c>
      <c r="J28" s="284">
        <v>3179</v>
      </c>
      <c r="K28" s="284">
        <v>3212</v>
      </c>
      <c r="L28" s="284">
        <v>3735</v>
      </c>
      <c r="M28" s="284">
        <v>3294</v>
      </c>
      <c r="N28" s="284">
        <v>3695</v>
      </c>
      <c r="O28" s="284">
        <v>3506</v>
      </c>
      <c r="P28" s="284">
        <v>2878</v>
      </c>
      <c r="Q28" s="284">
        <v>2967</v>
      </c>
      <c r="R28" s="284">
        <v>2975</v>
      </c>
      <c r="S28" s="284">
        <v>3013</v>
      </c>
      <c r="T28" s="284">
        <v>2892</v>
      </c>
      <c r="U28" s="284">
        <v>1734</v>
      </c>
      <c r="V28" s="284">
        <v>2303</v>
      </c>
      <c r="W28" s="284">
        <v>2803</v>
      </c>
      <c r="X28" s="284">
        <v>2647</v>
      </c>
      <c r="Y28" s="263"/>
      <c r="Z28" s="263"/>
    </row>
    <row r="29" spans="1:26" ht="18" x14ac:dyDescent="0.25">
      <c r="A29" s="285" t="s">
        <v>419</v>
      </c>
      <c r="B29" s="284">
        <v>41</v>
      </c>
      <c r="C29" s="284">
        <v>68</v>
      </c>
      <c r="D29" s="284">
        <v>85</v>
      </c>
      <c r="E29" s="284">
        <v>59</v>
      </c>
      <c r="F29" s="284">
        <v>63</v>
      </c>
      <c r="G29" s="284">
        <v>46</v>
      </c>
      <c r="H29" s="284">
        <v>58</v>
      </c>
      <c r="I29" s="284">
        <v>60</v>
      </c>
      <c r="J29" s="284">
        <v>129</v>
      </c>
      <c r="K29" s="284">
        <v>56</v>
      </c>
      <c r="L29" s="284">
        <v>38</v>
      </c>
      <c r="M29" s="284">
        <v>111</v>
      </c>
      <c r="N29" s="284">
        <v>131</v>
      </c>
      <c r="O29" s="284">
        <v>137</v>
      </c>
      <c r="P29" s="284">
        <v>142</v>
      </c>
      <c r="Q29" s="284">
        <v>138</v>
      </c>
      <c r="R29" s="284">
        <v>146</v>
      </c>
      <c r="S29" s="284">
        <v>88</v>
      </c>
      <c r="T29" s="284">
        <v>65</v>
      </c>
      <c r="U29" s="284">
        <v>50</v>
      </c>
      <c r="V29" s="284">
        <v>45</v>
      </c>
      <c r="W29" s="284">
        <v>126</v>
      </c>
      <c r="X29" s="284">
        <v>39</v>
      </c>
      <c r="Y29" s="263"/>
      <c r="Z29" s="263"/>
    </row>
    <row r="30" spans="1:26" ht="18" x14ac:dyDescent="0.25">
      <c r="A30" s="285" t="s">
        <v>420</v>
      </c>
      <c r="B30" s="284">
        <v>867</v>
      </c>
      <c r="C30" s="284">
        <v>853</v>
      </c>
      <c r="D30" s="284">
        <v>883</v>
      </c>
      <c r="E30" s="284">
        <v>668</v>
      </c>
      <c r="F30" s="284">
        <v>668</v>
      </c>
      <c r="G30" s="284">
        <v>578</v>
      </c>
      <c r="H30" s="284">
        <v>463</v>
      </c>
      <c r="I30" s="284">
        <v>427</v>
      </c>
      <c r="J30" s="284">
        <v>456</v>
      </c>
      <c r="K30" s="284">
        <v>537</v>
      </c>
      <c r="L30" s="284">
        <v>466</v>
      </c>
      <c r="M30" s="284">
        <v>842</v>
      </c>
      <c r="N30" s="284">
        <v>881</v>
      </c>
      <c r="O30" s="284">
        <v>593</v>
      </c>
      <c r="P30" s="284">
        <v>263</v>
      </c>
      <c r="Q30" s="284">
        <v>716</v>
      </c>
      <c r="R30" s="284">
        <v>704</v>
      </c>
      <c r="S30" s="284">
        <v>762</v>
      </c>
      <c r="T30" s="284">
        <v>854</v>
      </c>
      <c r="U30" s="284">
        <v>754</v>
      </c>
      <c r="V30" s="284">
        <v>686</v>
      </c>
      <c r="W30" s="284">
        <v>872</v>
      </c>
      <c r="X30" s="284">
        <v>599</v>
      </c>
      <c r="Y30" s="263"/>
      <c r="Z30" s="263"/>
    </row>
    <row r="31" spans="1:26" x14ac:dyDescent="0.25">
      <c r="A31" s="285" t="s">
        <v>20</v>
      </c>
      <c r="B31" s="284">
        <v>1700</v>
      </c>
      <c r="C31" s="284">
        <v>2072</v>
      </c>
      <c r="D31" s="284">
        <v>1655</v>
      </c>
      <c r="E31" s="284">
        <v>1373</v>
      </c>
      <c r="F31" s="284">
        <v>1208</v>
      </c>
      <c r="G31" s="284">
        <v>1381</v>
      </c>
      <c r="H31" s="284">
        <v>980</v>
      </c>
      <c r="I31" s="284">
        <v>1409</v>
      </c>
      <c r="J31" s="284">
        <v>1170</v>
      </c>
      <c r="K31" s="284">
        <v>1235</v>
      </c>
      <c r="L31" s="284">
        <v>1078</v>
      </c>
      <c r="M31" s="284">
        <v>1012</v>
      </c>
      <c r="N31" s="284">
        <v>1002</v>
      </c>
      <c r="O31" s="284">
        <v>1099</v>
      </c>
      <c r="P31" s="284">
        <v>941</v>
      </c>
      <c r="Q31" s="284">
        <v>860</v>
      </c>
      <c r="R31" s="284">
        <v>908</v>
      </c>
      <c r="S31" s="284">
        <v>711</v>
      </c>
      <c r="T31" s="284">
        <v>703</v>
      </c>
      <c r="U31" s="284">
        <v>788</v>
      </c>
      <c r="V31" s="284">
        <v>354</v>
      </c>
      <c r="W31" s="284">
        <v>571</v>
      </c>
      <c r="X31" s="284">
        <v>627</v>
      </c>
      <c r="Y31" s="263"/>
      <c r="Z31" s="263"/>
    </row>
    <row r="32" spans="1:26" x14ac:dyDescent="0.25">
      <c r="A32" s="285" t="s">
        <v>21</v>
      </c>
      <c r="B32" s="284">
        <v>1039</v>
      </c>
      <c r="C32" s="284">
        <v>963</v>
      </c>
      <c r="D32" s="284">
        <v>0</v>
      </c>
      <c r="E32" s="284">
        <v>0</v>
      </c>
      <c r="F32" s="284">
        <v>0</v>
      </c>
      <c r="G32" s="284">
        <v>0</v>
      </c>
      <c r="H32" s="284">
        <v>0</v>
      </c>
      <c r="I32" s="284">
        <v>0</v>
      </c>
      <c r="J32" s="284">
        <v>0</v>
      </c>
      <c r="K32" s="284">
        <v>0</v>
      </c>
      <c r="L32" s="284">
        <v>0</v>
      </c>
      <c r="M32" s="284">
        <v>0</v>
      </c>
      <c r="N32" s="284">
        <v>0</v>
      </c>
      <c r="O32" s="284">
        <v>0</v>
      </c>
      <c r="P32" s="284">
        <v>0</v>
      </c>
      <c r="Q32" s="284">
        <v>0</v>
      </c>
      <c r="R32" s="284">
        <v>0</v>
      </c>
      <c r="S32" s="284">
        <v>0</v>
      </c>
      <c r="T32" s="284">
        <v>0</v>
      </c>
      <c r="U32" s="284">
        <v>0</v>
      </c>
      <c r="V32" s="284">
        <v>0</v>
      </c>
      <c r="W32" s="284">
        <v>0</v>
      </c>
      <c r="X32" s="284">
        <v>0</v>
      </c>
      <c r="Y32" s="263"/>
      <c r="Z32" s="263"/>
    </row>
    <row r="33" spans="1:26" ht="18" x14ac:dyDescent="0.25">
      <c r="A33" s="285" t="s">
        <v>421</v>
      </c>
      <c r="B33" s="284">
        <v>261</v>
      </c>
      <c r="C33" s="284">
        <v>205</v>
      </c>
      <c r="D33" s="284">
        <v>237</v>
      </c>
      <c r="E33" s="284">
        <v>213</v>
      </c>
      <c r="F33" s="284">
        <v>200</v>
      </c>
      <c r="G33" s="284">
        <v>176</v>
      </c>
      <c r="H33" s="284">
        <v>202</v>
      </c>
      <c r="I33" s="284">
        <v>180</v>
      </c>
      <c r="J33" s="284">
        <v>253</v>
      </c>
      <c r="K33" s="284">
        <v>132</v>
      </c>
      <c r="L33" s="284">
        <v>121</v>
      </c>
      <c r="M33" s="284">
        <v>96</v>
      </c>
      <c r="N33" s="284">
        <v>127</v>
      </c>
      <c r="O33" s="284">
        <v>121</v>
      </c>
      <c r="P33" s="284">
        <v>166</v>
      </c>
      <c r="Q33" s="284">
        <v>128</v>
      </c>
      <c r="R33" s="284">
        <v>164</v>
      </c>
      <c r="S33" s="284">
        <v>171</v>
      </c>
      <c r="T33" s="284">
        <v>125</v>
      </c>
      <c r="U33" s="284">
        <v>107</v>
      </c>
      <c r="V33" s="284">
        <v>81</v>
      </c>
      <c r="W33" s="284">
        <v>108</v>
      </c>
      <c r="X33" s="284">
        <v>84</v>
      </c>
      <c r="Y33" s="263"/>
      <c r="Z33" s="263"/>
    </row>
    <row r="34" spans="1:26" x14ac:dyDescent="0.25">
      <c r="A34" s="285" t="s">
        <v>22</v>
      </c>
      <c r="B34" s="284">
        <v>689</v>
      </c>
      <c r="C34" s="284">
        <v>803</v>
      </c>
      <c r="D34" s="284">
        <v>865</v>
      </c>
      <c r="E34" s="284">
        <v>747</v>
      </c>
      <c r="F34" s="284">
        <v>588</v>
      </c>
      <c r="G34" s="284">
        <v>452</v>
      </c>
      <c r="H34" s="284">
        <v>397</v>
      </c>
      <c r="I34" s="284">
        <v>408</v>
      </c>
      <c r="J34" s="284">
        <v>428</v>
      </c>
      <c r="K34" s="284">
        <v>476</v>
      </c>
      <c r="L34" s="284">
        <v>348</v>
      </c>
      <c r="M34" s="284">
        <v>571</v>
      </c>
      <c r="N34" s="284">
        <v>520</v>
      </c>
      <c r="O34" s="284">
        <v>405</v>
      </c>
      <c r="P34" s="284">
        <v>484</v>
      </c>
      <c r="Q34" s="284">
        <v>415</v>
      </c>
      <c r="R34" s="284">
        <v>408</v>
      </c>
      <c r="S34" s="284">
        <v>401</v>
      </c>
      <c r="T34" s="284">
        <v>331</v>
      </c>
      <c r="U34" s="284">
        <v>350</v>
      </c>
      <c r="V34" s="284">
        <v>233</v>
      </c>
      <c r="W34" s="284">
        <v>288</v>
      </c>
      <c r="X34" s="284">
        <v>364</v>
      </c>
      <c r="Y34" s="263"/>
      <c r="Z34" s="263"/>
    </row>
    <row r="35" spans="1:26" x14ac:dyDescent="0.25">
      <c r="A35" s="285" t="s">
        <v>23</v>
      </c>
      <c r="B35" s="284">
        <v>2376</v>
      </c>
      <c r="C35" s="284">
        <v>2101</v>
      </c>
      <c r="D35" s="284">
        <v>2819</v>
      </c>
      <c r="E35" s="284">
        <v>2712</v>
      </c>
      <c r="F35" s="284">
        <v>2493</v>
      </c>
      <c r="G35" s="284">
        <v>2258</v>
      </c>
      <c r="H35" s="284">
        <v>2091</v>
      </c>
      <c r="I35" s="284">
        <v>2166</v>
      </c>
      <c r="J35" s="284">
        <v>2116</v>
      </c>
      <c r="K35" s="284">
        <v>2014</v>
      </c>
      <c r="L35" s="284">
        <v>1838</v>
      </c>
      <c r="M35" s="284">
        <v>2123</v>
      </c>
      <c r="N35" s="284">
        <v>2350</v>
      </c>
      <c r="O35" s="284">
        <v>2412</v>
      </c>
      <c r="P35" s="284">
        <v>1984</v>
      </c>
      <c r="Q35" s="284">
        <v>1892</v>
      </c>
      <c r="R35" s="284">
        <v>2102</v>
      </c>
      <c r="S35" s="284">
        <v>1947</v>
      </c>
      <c r="T35" s="284">
        <v>1936</v>
      </c>
      <c r="U35" s="284">
        <v>2006</v>
      </c>
      <c r="V35" s="284">
        <v>1687</v>
      </c>
      <c r="W35" s="284">
        <v>2163</v>
      </c>
      <c r="X35" s="284">
        <v>1854</v>
      </c>
      <c r="Y35" s="263"/>
      <c r="Z35" s="263"/>
    </row>
    <row r="36" spans="1:26" x14ac:dyDescent="0.25">
      <c r="A36" s="285" t="s">
        <v>24</v>
      </c>
      <c r="B36" s="284">
        <v>515</v>
      </c>
      <c r="C36" s="284">
        <v>467</v>
      </c>
      <c r="D36" s="284">
        <v>474</v>
      </c>
      <c r="E36" s="284">
        <v>304</v>
      </c>
      <c r="F36" s="284">
        <v>460</v>
      </c>
      <c r="G36" s="284">
        <v>441</v>
      </c>
      <c r="H36" s="284">
        <v>350</v>
      </c>
      <c r="I36" s="284">
        <v>313</v>
      </c>
      <c r="J36" s="284">
        <v>314</v>
      </c>
      <c r="K36" s="284">
        <v>143</v>
      </c>
      <c r="L36" s="284">
        <v>123</v>
      </c>
      <c r="M36" s="284">
        <v>133</v>
      </c>
      <c r="N36" s="284">
        <v>174</v>
      </c>
      <c r="O36" s="284">
        <v>284</v>
      </c>
      <c r="P36" s="284">
        <v>276</v>
      </c>
      <c r="Q36" s="284">
        <v>244</v>
      </c>
      <c r="R36" s="284">
        <v>259</v>
      </c>
      <c r="S36" s="284">
        <v>177</v>
      </c>
      <c r="T36" s="284">
        <v>198</v>
      </c>
      <c r="U36" s="284">
        <v>181</v>
      </c>
      <c r="V36" s="284">
        <v>57</v>
      </c>
      <c r="W36" s="284">
        <v>163</v>
      </c>
      <c r="X36" s="284">
        <v>161</v>
      </c>
      <c r="Y36" s="263"/>
      <c r="Z36" s="263"/>
    </row>
    <row r="37" spans="1:26" x14ac:dyDescent="0.25">
      <c r="A37" s="285" t="s">
        <v>25</v>
      </c>
      <c r="B37" s="284">
        <v>1140</v>
      </c>
      <c r="C37" s="284">
        <v>1092</v>
      </c>
      <c r="D37" s="284">
        <v>1396</v>
      </c>
      <c r="E37" s="284">
        <v>747</v>
      </c>
      <c r="F37" s="284">
        <v>1124</v>
      </c>
      <c r="G37" s="284">
        <v>993</v>
      </c>
      <c r="H37" s="284">
        <v>1292</v>
      </c>
      <c r="I37" s="284">
        <v>934</v>
      </c>
      <c r="J37" s="284">
        <v>1035</v>
      </c>
      <c r="K37" s="284">
        <v>462</v>
      </c>
      <c r="L37" s="284">
        <v>365</v>
      </c>
      <c r="M37" s="284">
        <v>459</v>
      </c>
      <c r="N37" s="284">
        <v>1042</v>
      </c>
      <c r="O37" s="284">
        <v>1012</v>
      </c>
      <c r="P37" s="284">
        <v>1035</v>
      </c>
      <c r="Q37" s="284">
        <v>939</v>
      </c>
      <c r="R37" s="284">
        <v>909</v>
      </c>
      <c r="S37" s="284">
        <v>467</v>
      </c>
      <c r="T37" s="284">
        <v>993</v>
      </c>
      <c r="U37" s="284">
        <v>423</v>
      </c>
      <c r="V37" s="284">
        <v>260</v>
      </c>
      <c r="W37" s="284">
        <v>395</v>
      </c>
      <c r="X37" s="284">
        <v>332</v>
      </c>
      <c r="Y37" s="263"/>
      <c r="Z37" s="263"/>
    </row>
    <row r="38" spans="1:26" x14ac:dyDescent="0.25">
      <c r="A38" s="288" t="s">
        <v>26</v>
      </c>
      <c r="B38" s="289">
        <v>1429</v>
      </c>
      <c r="C38" s="289">
        <v>1051</v>
      </c>
      <c r="D38" s="289">
        <v>940</v>
      </c>
      <c r="E38" s="289">
        <v>1222</v>
      </c>
      <c r="F38" s="289">
        <v>850</v>
      </c>
      <c r="G38" s="289">
        <v>850</v>
      </c>
      <c r="H38" s="289">
        <v>799</v>
      </c>
      <c r="I38" s="289">
        <v>721</v>
      </c>
      <c r="J38" s="289">
        <v>713</v>
      </c>
      <c r="K38" s="289">
        <v>954</v>
      </c>
      <c r="L38" s="289">
        <v>964</v>
      </c>
      <c r="M38" s="289">
        <v>889</v>
      </c>
      <c r="N38" s="289">
        <v>977</v>
      </c>
      <c r="O38" s="289">
        <v>1193</v>
      </c>
      <c r="P38" s="289">
        <v>893</v>
      </c>
      <c r="Q38" s="289">
        <v>592</v>
      </c>
      <c r="R38" s="289">
        <v>341</v>
      </c>
      <c r="S38" s="289">
        <v>311</v>
      </c>
      <c r="T38" s="289">
        <v>1345</v>
      </c>
      <c r="U38" s="289">
        <v>1384</v>
      </c>
      <c r="V38" s="289">
        <v>608</v>
      </c>
      <c r="W38" s="289">
        <v>683</v>
      </c>
      <c r="X38" s="289">
        <v>749</v>
      </c>
      <c r="Y38" s="263"/>
      <c r="Z38" s="263"/>
    </row>
    <row r="39" spans="1:26" x14ac:dyDescent="0.3">
      <c r="X39" s="200"/>
    </row>
    <row r="40" spans="1:26" x14ac:dyDescent="0.3">
      <c r="A40" s="319"/>
      <c r="B40" s="319"/>
      <c r="C40" s="319"/>
      <c r="D40" s="319"/>
      <c r="E40" s="319"/>
      <c r="F40" s="319"/>
      <c r="G40" s="319"/>
      <c r="H40" s="319"/>
      <c r="I40" s="319"/>
      <c r="J40" s="319"/>
      <c r="K40" s="319"/>
      <c r="L40" s="319"/>
      <c r="M40" s="319"/>
    </row>
    <row r="41" spans="1:26" x14ac:dyDescent="0.3">
      <c r="A41" s="319"/>
      <c r="B41" s="302"/>
      <c r="C41" s="302"/>
      <c r="D41" s="302"/>
      <c r="E41" s="302"/>
      <c r="F41" s="302"/>
      <c r="G41" s="302"/>
      <c r="H41" s="302"/>
      <c r="I41" s="302"/>
      <c r="J41" s="302"/>
      <c r="K41" s="302"/>
      <c r="L41" s="302"/>
      <c r="M41" s="302"/>
      <c r="P41" s="200" t="s">
        <v>43</v>
      </c>
    </row>
    <row r="42" spans="1:26" ht="15" x14ac:dyDescent="0.25">
      <c r="A42" s="306"/>
      <c r="B42" s="306"/>
      <c r="C42" s="306"/>
      <c r="D42" s="306"/>
      <c r="E42" s="306"/>
      <c r="F42" s="306"/>
      <c r="G42" s="306"/>
      <c r="H42" s="306"/>
      <c r="I42" s="306"/>
      <c r="J42" s="306"/>
      <c r="K42" s="306"/>
      <c r="L42" s="306"/>
      <c r="M42" s="306"/>
    </row>
    <row r="43" spans="1:26" ht="15" x14ac:dyDescent="0.25">
      <c r="A43" s="331"/>
      <c r="B43" s="331"/>
      <c r="C43" s="331"/>
      <c r="D43" s="331"/>
      <c r="E43" s="331"/>
      <c r="F43" s="331"/>
      <c r="G43" s="331"/>
      <c r="H43" s="331"/>
      <c r="I43" s="331"/>
      <c r="J43" s="331"/>
      <c r="K43" s="331"/>
      <c r="L43" s="331"/>
      <c r="M43" s="331"/>
    </row>
    <row r="44" spans="1:26" ht="15" x14ac:dyDescent="0.25">
      <c r="A44" s="306"/>
      <c r="B44" s="306"/>
      <c r="C44" s="306"/>
      <c r="D44" s="306"/>
      <c r="E44" s="306"/>
      <c r="F44" s="306"/>
      <c r="G44" s="306"/>
      <c r="H44" s="306"/>
      <c r="I44" s="306"/>
      <c r="J44" s="306"/>
      <c r="K44" s="306"/>
      <c r="L44" s="306"/>
      <c r="M44" s="306"/>
    </row>
    <row r="45" spans="1:26" x14ac:dyDescent="0.3">
      <c r="A45" s="164"/>
      <c r="B45" s="165"/>
      <c r="C45" s="165"/>
      <c r="D45" s="165"/>
      <c r="E45" s="165"/>
      <c r="F45" s="165"/>
      <c r="G45" s="165"/>
      <c r="H45" s="165"/>
      <c r="I45" s="165"/>
      <c r="J45" s="165"/>
      <c r="K45" s="165"/>
      <c r="L45" s="165"/>
      <c r="M45" s="165"/>
    </row>
    <row r="46" spans="1:26" ht="15" x14ac:dyDescent="0.25">
      <c r="A46" s="302"/>
      <c r="B46" s="302"/>
      <c r="C46" s="302"/>
      <c r="D46" s="302"/>
      <c r="E46" s="302"/>
      <c r="F46" s="302"/>
      <c r="G46" s="302"/>
      <c r="H46" s="302"/>
      <c r="I46" s="302"/>
      <c r="J46" s="302"/>
      <c r="K46" s="302"/>
      <c r="L46" s="302"/>
      <c r="M46" s="302"/>
    </row>
    <row r="47" spans="1:26" ht="15" x14ac:dyDescent="0.25">
      <c r="A47" s="302"/>
      <c r="B47" s="302"/>
      <c r="C47" s="302"/>
      <c r="D47" s="302"/>
      <c r="E47" s="302"/>
      <c r="F47" s="302"/>
      <c r="G47" s="302"/>
      <c r="H47" s="302"/>
      <c r="I47" s="302"/>
      <c r="J47" s="302"/>
      <c r="K47" s="302"/>
      <c r="L47" s="302"/>
      <c r="M47" s="302"/>
    </row>
    <row r="48" spans="1:26" ht="15" x14ac:dyDescent="0.25">
      <c r="A48" s="301"/>
      <c r="B48" s="301"/>
      <c r="C48" s="301"/>
      <c r="D48" s="301"/>
      <c r="E48" s="301"/>
      <c r="F48" s="301"/>
      <c r="G48" s="301"/>
      <c r="H48" s="301"/>
      <c r="I48" s="301"/>
      <c r="J48" s="301"/>
      <c r="K48" s="301"/>
      <c r="L48" s="301"/>
      <c r="M48" s="301"/>
    </row>
    <row r="49" spans="1:13" ht="15" x14ac:dyDescent="0.25">
      <c r="A49" s="331"/>
      <c r="B49" s="331"/>
      <c r="C49" s="331"/>
      <c r="D49" s="331"/>
      <c r="E49" s="331"/>
      <c r="F49" s="331"/>
      <c r="G49" s="331"/>
      <c r="H49" s="331"/>
      <c r="I49" s="331"/>
      <c r="J49" s="331"/>
      <c r="K49" s="331"/>
      <c r="L49" s="331"/>
      <c r="M49" s="331"/>
    </row>
    <row r="50" spans="1:13" x14ac:dyDescent="0.3">
      <c r="A50" s="262"/>
      <c r="B50" s="165"/>
      <c r="C50" s="165"/>
      <c r="D50" s="165"/>
      <c r="E50" s="165"/>
      <c r="F50" s="165"/>
      <c r="G50" s="165"/>
      <c r="H50" s="165"/>
      <c r="I50" s="165"/>
      <c r="J50" s="165"/>
      <c r="K50" s="165"/>
      <c r="L50" s="165"/>
      <c r="M50" s="165"/>
    </row>
    <row r="51" spans="1:13" x14ac:dyDescent="0.3">
      <c r="A51" s="262"/>
      <c r="B51" s="165"/>
      <c r="C51" s="165"/>
      <c r="D51" s="165"/>
      <c r="E51" s="165"/>
      <c r="F51" s="165"/>
      <c r="G51" s="165"/>
      <c r="H51" s="165"/>
      <c r="I51" s="165"/>
      <c r="J51" s="165"/>
      <c r="K51" s="165"/>
      <c r="L51" s="165"/>
      <c r="M51" s="165"/>
    </row>
    <row r="52" spans="1:13" x14ac:dyDescent="0.3">
      <c r="A52" s="262"/>
      <c r="B52" s="165"/>
      <c r="C52" s="165"/>
      <c r="D52" s="165"/>
      <c r="E52" s="165"/>
      <c r="F52" s="165"/>
      <c r="G52" s="165"/>
      <c r="H52" s="165"/>
      <c r="I52" s="165"/>
      <c r="J52" s="165"/>
      <c r="K52" s="165"/>
      <c r="L52" s="165"/>
      <c r="M52" s="165"/>
    </row>
    <row r="53" spans="1:13" x14ac:dyDescent="0.3">
      <c r="A53" s="262"/>
      <c r="B53" s="165"/>
      <c r="C53" s="165"/>
      <c r="D53" s="165"/>
      <c r="E53" s="165"/>
      <c r="F53" s="165"/>
      <c r="G53" s="165"/>
      <c r="H53" s="165"/>
      <c r="I53" s="165"/>
      <c r="J53" s="165"/>
      <c r="K53" s="165"/>
      <c r="L53" s="165"/>
      <c r="M53" s="165"/>
    </row>
    <row r="54" spans="1:13" x14ac:dyDescent="0.3">
      <c r="A54" s="262"/>
      <c r="B54" s="165"/>
      <c r="C54" s="165"/>
      <c r="D54" s="165"/>
      <c r="E54" s="165"/>
      <c r="F54" s="165"/>
      <c r="G54" s="165"/>
      <c r="H54" s="165"/>
      <c r="I54" s="165"/>
      <c r="J54" s="165"/>
      <c r="K54" s="165"/>
      <c r="L54" s="165"/>
      <c r="M54" s="165"/>
    </row>
    <row r="55" spans="1:13" x14ac:dyDescent="0.3">
      <c r="A55" s="262"/>
      <c r="B55" s="165"/>
      <c r="C55" s="165"/>
      <c r="D55" s="165"/>
      <c r="E55" s="165"/>
      <c r="F55" s="165"/>
      <c r="G55" s="165"/>
      <c r="H55" s="165"/>
      <c r="I55" s="165"/>
      <c r="J55" s="165"/>
      <c r="K55" s="165"/>
      <c r="L55" s="165"/>
      <c r="M55" s="165"/>
    </row>
    <row r="56" spans="1:13" x14ac:dyDescent="0.3">
      <c r="A56" s="262"/>
      <c r="B56" s="165"/>
      <c r="C56" s="165"/>
      <c r="D56" s="165"/>
      <c r="E56" s="165"/>
      <c r="F56" s="165"/>
      <c r="G56" s="165"/>
      <c r="H56" s="165"/>
      <c r="I56" s="165"/>
      <c r="J56" s="165"/>
      <c r="K56" s="165"/>
      <c r="L56" s="165"/>
      <c r="M56" s="165"/>
    </row>
    <row r="57" spans="1:13" x14ac:dyDescent="0.3">
      <c r="A57" s="262"/>
      <c r="B57" s="165"/>
      <c r="C57" s="165"/>
      <c r="D57" s="165"/>
      <c r="E57" s="165"/>
      <c r="F57" s="165"/>
      <c r="G57" s="165"/>
      <c r="H57" s="165"/>
      <c r="I57" s="165"/>
      <c r="J57" s="165"/>
      <c r="K57" s="165"/>
      <c r="L57" s="165"/>
      <c r="M57" s="165"/>
    </row>
    <row r="58" spans="1:13" x14ac:dyDescent="0.3">
      <c r="A58" s="262"/>
      <c r="B58" s="165"/>
      <c r="C58" s="165"/>
      <c r="D58" s="165"/>
      <c r="E58" s="165"/>
      <c r="F58" s="165"/>
      <c r="G58" s="165"/>
      <c r="H58" s="165"/>
      <c r="I58" s="165"/>
      <c r="J58" s="165"/>
      <c r="K58" s="165"/>
      <c r="L58" s="165"/>
      <c r="M58" s="165"/>
    </row>
    <row r="59" spans="1:13" x14ac:dyDescent="0.3">
      <c r="A59" s="262"/>
      <c r="B59" s="165"/>
      <c r="C59" s="165"/>
      <c r="D59" s="165"/>
      <c r="E59" s="165"/>
      <c r="F59" s="165"/>
      <c r="G59" s="165"/>
      <c r="H59" s="165"/>
      <c r="I59" s="165"/>
      <c r="J59" s="165"/>
      <c r="K59" s="165"/>
      <c r="L59" s="165"/>
      <c r="M59" s="165"/>
    </row>
    <row r="60" spans="1:13" x14ac:dyDescent="0.3">
      <c r="A60" s="262"/>
      <c r="B60" s="165"/>
      <c r="C60" s="165"/>
      <c r="D60" s="165"/>
      <c r="E60" s="165"/>
      <c r="F60" s="165"/>
      <c r="G60" s="165"/>
      <c r="H60" s="165"/>
      <c r="I60" s="165"/>
      <c r="J60" s="165"/>
      <c r="K60" s="165"/>
      <c r="L60" s="165"/>
      <c r="M60" s="165"/>
    </row>
    <row r="61" spans="1:13" x14ac:dyDescent="0.3">
      <c r="A61" s="262"/>
      <c r="B61" s="165"/>
      <c r="C61" s="165"/>
      <c r="D61" s="165"/>
      <c r="E61" s="165"/>
      <c r="F61" s="165"/>
      <c r="G61" s="165"/>
      <c r="H61" s="165"/>
      <c r="I61" s="165"/>
      <c r="J61" s="165"/>
      <c r="K61" s="165"/>
      <c r="L61" s="165"/>
      <c r="M61" s="165"/>
    </row>
    <row r="62" spans="1:13" x14ac:dyDescent="0.3">
      <c r="A62" s="262"/>
      <c r="B62" s="165"/>
      <c r="C62" s="165"/>
      <c r="D62" s="165"/>
      <c r="E62" s="165"/>
      <c r="F62" s="165"/>
      <c r="G62" s="165"/>
      <c r="H62" s="165"/>
      <c r="I62" s="165"/>
      <c r="J62" s="165"/>
      <c r="K62" s="165"/>
      <c r="L62" s="165"/>
      <c r="M62" s="165"/>
    </row>
    <row r="63" spans="1:13" x14ac:dyDescent="0.3">
      <c r="A63" s="262"/>
      <c r="B63" s="165"/>
      <c r="C63" s="165"/>
      <c r="D63" s="165"/>
      <c r="E63" s="165"/>
      <c r="F63" s="165"/>
      <c r="G63" s="165"/>
      <c r="H63" s="165"/>
      <c r="I63" s="165"/>
      <c r="J63" s="165"/>
      <c r="K63" s="165"/>
      <c r="L63" s="165"/>
      <c r="M63" s="165"/>
    </row>
    <row r="64" spans="1:13" x14ac:dyDescent="0.3">
      <c r="A64" s="262"/>
      <c r="B64" s="165"/>
      <c r="C64" s="165"/>
      <c r="D64" s="165"/>
      <c r="E64" s="165"/>
      <c r="F64" s="165"/>
      <c r="G64" s="165"/>
      <c r="H64" s="165"/>
      <c r="I64" s="165"/>
      <c r="J64" s="165"/>
      <c r="K64" s="165"/>
      <c r="L64" s="165"/>
      <c r="M64" s="165"/>
    </row>
    <row r="65" spans="1:13" x14ac:dyDescent="0.3">
      <c r="A65" s="262"/>
      <c r="B65" s="165"/>
      <c r="C65" s="165"/>
      <c r="D65" s="165"/>
      <c r="E65" s="165"/>
      <c r="F65" s="165"/>
      <c r="G65" s="165"/>
      <c r="H65" s="165"/>
      <c r="I65" s="165"/>
      <c r="J65" s="165"/>
      <c r="K65" s="165"/>
      <c r="L65" s="165"/>
      <c r="M65" s="165"/>
    </row>
    <row r="66" spans="1:13" x14ac:dyDescent="0.3">
      <c r="A66" s="262"/>
      <c r="B66" s="165"/>
      <c r="C66" s="165"/>
      <c r="D66" s="165"/>
      <c r="E66" s="165"/>
      <c r="F66" s="165"/>
      <c r="G66" s="165"/>
      <c r="H66" s="165"/>
      <c r="I66" s="165"/>
      <c r="J66" s="165"/>
      <c r="K66" s="165"/>
      <c r="L66" s="165"/>
      <c r="M66" s="165"/>
    </row>
    <row r="67" spans="1:13" x14ac:dyDescent="0.3">
      <c r="A67" s="262"/>
      <c r="B67" s="165"/>
      <c r="C67" s="165"/>
      <c r="D67" s="165"/>
      <c r="E67" s="165"/>
      <c r="F67" s="165"/>
      <c r="G67" s="165"/>
      <c r="H67" s="165"/>
      <c r="I67" s="165"/>
      <c r="J67" s="165"/>
      <c r="K67" s="165"/>
      <c r="L67" s="165"/>
      <c r="M67" s="165"/>
    </row>
    <row r="68" spans="1:13" x14ac:dyDescent="0.3">
      <c r="A68" s="262"/>
      <c r="B68" s="165"/>
      <c r="C68" s="165"/>
      <c r="D68" s="165"/>
      <c r="E68" s="165"/>
      <c r="F68" s="165"/>
      <c r="G68" s="165"/>
      <c r="H68" s="165"/>
      <c r="I68" s="165"/>
      <c r="J68" s="165"/>
      <c r="K68" s="165"/>
      <c r="L68" s="165"/>
      <c r="M68" s="165"/>
    </row>
    <row r="69" spans="1:13" x14ac:dyDescent="0.3">
      <c r="A69" s="262"/>
      <c r="B69" s="165"/>
      <c r="C69" s="165"/>
      <c r="D69" s="165"/>
      <c r="E69" s="165"/>
      <c r="F69" s="165"/>
      <c r="G69" s="165"/>
      <c r="H69" s="165"/>
      <c r="I69" s="165"/>
      <c r="J69" s="165"/>
      <c r="K69" s="165"/>
      <c r="L69" s="165"/>
      <c r="M69" s="165"/>
    </row>
    <row r="70" spans="1:13" x14ac:dyDescent="0.3">
      <c r="A70" s="262"/>
      <c r="B70" s="165"/>
      <c r="C70" s="165"/>
      <c r="D70" s="165"/>
      <c r="E70" s="165"/>
      <c r="F70" s="165"/>
      <c r="G70" s="165"/>
      <c r="H70" s="165"/>
      <c r="I70" s="165"/>
      <c r="J70" s="165"/>
      <c r="K70" s="165"/>
      <c r="L70" s="165"/>
      <c r="M70" s="165"/>
    </row>
    <row r="71" spans="1:13" x14ac:dyDescent="0.3">
      <c r="A71" s="262"/>
      <c r="B71" s="165"/>
      <c r="C71" s="165"/>
      <c r="D71" s="165"/>
      <c r="E71" s="165"/>
      <c r="F71" s="165"/>
      <c r="G71" s="165"/>
      <c r="H71" s="165"/>
      <c r="I71" s="165"/>
      <c r="J71" s="165"/>
      <c r="K71" s="165"/>
      <c r="L71" s="165"/>
      <c r="M71" s="165"/>
    </row>
    <row r="72" spans="1:13" x14ac:dyDescent="0.3">
      <c r="A72" s="262"/>
      <c r="B72" s="165"/>
      <c r="C72" s="165"/>
      <c r="D72" s="165"/>
      <c r="E72" s="165"/>
      <c r="F72" s="165"/>
      <c r="G72" s="165"/>
      <c r="H72" s="165"/>
      <c r="I72" s="165"/>
      <c r="J72" s="165"/>
      <c r="K72" s="165"/>
      <c r="L72" s="165"/>
      <c r="M72" s="165"/>
    </row>
    <row r="73" spans="1:13" x14ac:dyDescent="0.3">
      <c r="A73" s="262"/>
      <c r="B73" s="165"/>
      <c r="C73" s="165"/>
      <c r="D73" s="165"/>
      <c r="E73" s="165"/>
      <c r="F73" s="165"/>
      <c r="G73" s="165"/>
      <c r="H73" s="165"/>
      <c r="I73" s="165"/>
      <c r="J73" s="165"/>
      <c r="K73" s="165"/>
      <c r="L73" s="165"/>
      <c r="M73" s="165"/>
    </row>
    <row r="74" spans="1:13" x14ac:dyDescent="0.3">
      <c r="A74" s="262"/>
      <c r="B74" s="165"/>
      <c r="C74" s="165"/>
      <c r="D74" s="165"/>
      <c r="E74" s="165"/>
      <c r="F74" s="165"/>
      <c r="G74" s="165"/>
      <c r="H74" s="165"/>
      <c r="I74" s="165"/>
      <c r="J74" s="165"/>
      <c r="K74" s="165"/>
      <c r="L74" s="165"/>
      <c r="M74" s="165"/>
    </row>
    <row r="75" spans="1:13" x14ac:dyDescent="0.3">
      <c r="A75" s="262"/>
      <c r="B75" s="165"/>
      <c r="C75" s="165"/>
      <c r="D75" s="165"/>
      <c r="E75" s="165"/>
      <c r="F75" s="165"/>
      <c r="G75" s="165"/>
      <c r="H75" s="165"/>
      <c r="I75" s="165"/>
      <c r="J75" s="165"/>
      <c r="K75" s="165"/>
      <c r="L75" s="165"/>
      <c r="M75" s="165"/>
    </row>
    <row r="76" spans="1:13" x14ac:dyDescent="0.3">
      <c r="A76" s="262"/>
      <c r="B76" s="165"/>
      <c r="C76" s="165"/>
      <c r="D76" s="165"/>
      <c r="E76" s="165"/>
      <c r="F76" s="165"/>
      <c r="G76" s="165"/>
      <c r="H76" s="165"/>
      <c r="I76" s="165"/>
      <c r="J76" s="165"/>
      <c r="K76" s="165"/>
      <c r="L76" s="165"/>
      <c r="M76" s="165"/>
    </row>
    <row r="77" spans="1:13" x14ac:dyDescent="0.3">
      <c r="A77" s="262"/>
      <c r="B77" s="165"/>
      <c r="C77" s="165"/>
      <c r="D77" s="165"/>
      <c r="E77" s="165"/>
      <c r="F77" s="165"/>
      <c r="G77" s="165"/>
      <c r="H77" s="165"/>
      <c r="I77" s="165"/>
      <c r="J77" s="165"/>
      <c r="K77" s="165"/>
      <c r="L77" s="165"/>
      <c r="M77" s="165"/>
    </row>
    <row r="78" spans="1:13" x14ac:dyDescent="0.3">
      <c r="A78" s="262"/>
      <c r="B78" s="165"/>
      <c r="C78" s="165"/>
      <c r="D78" s="165"/>
      <c r="E78" s="165"/>
      <c r="F78" s="165"/>
      <c r="G78" s="165"/>
      <c r="H78" s="165"/>
      <c r="I78" s="165"/>
      <c r="J78" s="165"/>
      <c r="K78" s="165"/>
      <c r="L78" s="165"/>
      <c r="M78" s="165"/>
    </row>
    <row r="79" spans="1:13" x14ac:dyDescent="0.3">
      <c r="A79" s="262"/>
      <c r="B79" s="165"/>
      <c r="C79" s="165"/>
      <c r="D79" s="165"/>
      <c r="E79" s="165"/>
      <c r="F79" s="165"/>
      <c r="G79" s="165"/>
      <c r="H79" s="165"/>
      <c r="I79" s="165"/>
      <c r="J79" s="165"/>
      <c r="K79" s="165"/>
      <c r="L79" s="165"/>
      <c r="M79" s="165"/>
    </row>
    <row r="80" spans="1:13" x14ac:dyDescent="0.3">
      <c r="A80" s="262"/>
      <c r="B80" s="165"/>
      <c r="C80" s="165"/>
      <c r="D80" s="165"/>
      <c r="E80" s="165"/>
      <c r="F80" s="165"/>
      <c r="G80" s="165"/>
      <c r="H80" s="165"/>
      <c r="I80" s="165"/>
      <c r="J80" s="165"/>
      <c r="K80" s="165"/>
      <c r="L80" s="165"/>
      <c r="M80" s="165"/>
    </row>
    <row r="81" spans="1:13" x14ac:dyDescent="0.3">
      <c r="A81" s="262"/>
      <c r="B81" s="165"/>
      <c r="C81" s="165"/>
      <c r="D81" s="165"/>
      <c r="E81" s="165"/>
      <c r="F81" s="165"/>
      <c r="G81" s="165"/>
      <c r="H81" s="165"/>
      <c r="I81" s="165"/>
      <c r="J81" s="165"/>
      <c r="K81" s="165"/>
      <c r="L81" s="165"/>
      <c r="M81" s="165"/>
    </row>
    <row r="82" spans="1:13" x14ac:dyDescent="0.3">
      <c r="A82" s="262"/>
      <c r="B82" s="165"/>
      <c r="C82" s="165"/>
      <c r="D82" s="165"/>
      <c r="E82" s="165"/>
      <c r="F82" s="165"/>
      <c r="G82" s="165"/>
      <c r="H82" s="165"/>
      <c r="I82" s="165"/>
      <c r="J82" s="165"/>
      <c r="K82" s="165"/>
      <c r="L82" s="165"/>
      <c r="M82" s="165"/>
    </row>
    <row r="83" spans="1:13" x14ac:dyDescent="0.3">
      <c r="A83" s="262"/>
      <c r="B83" s="165"/>
      <c r="C83" s="165"/>
      <c r="D83" s="165"/>
      <c r="E83" s="165"/>
      <c r="F83" s="165"/>
      <c r="G83" s="165"/>
      <c r="H83" s="165"/>
      <c r="I83" s="165"/>
      <c r="J83" s="165"/>
      <c r="K83" s="165"/>
      <c r="L83" s="165"/>
      <c r="M83" s="165"/>
    </row>
    <row r="84" spans="1:13" x14ac:dyDescent="0.3">
      <c r="A84" s="262"/>
      <c r="B84" s="165"/>
      <c r="C84" s="165"/>
      <c r="D84" s="165"/>
      <c r="E84" s="165"/>
      <c r="F84" s="165"/>
      <c r="G84" s="165"/>
      <c r="H84" s="165"/>
      <c r="I84" s="165"/>
      <c r="J84" s="165"/>
      <c r="K84" s="165"/>
      <c r="L84" s="165"/>
      <c r="M84" s="165"/>
    </row>
    <row r="85" spans="1:13" x14ac:dyDescent="0.3">
      <c r="A85" s="262"/>
      <c r="B85" s="165"/>
      <c r="C85" s="165"/>
      <c r="D85" s="165"/>
      <c r="E85" s="165"/>
      <c r="F85" s="165"/>
      <c r="G85" s="165"/>
      <c r="H85" s="165"/>
      <c r="I85" s="165"/>
      <c r="J85" s="165"/>
      <c r="K85" s="165"/>
      <c r="L85" s="165"/>
      <c r="M85" s="165"/>
    </row>
    <row r="86" spans="1:13" x14ac:dyDescent="0.3">
      <c r="A86" s="262"/>
      <c r="B86" s="165"/>
      <c r="C86" s="165"/>
      <c r="D86" s="165"/>
      <c r="E86" s="165"/>
      <c r="F86" s="165"/>
      <c r="G86" s="165"/>
      <c r="H86" s="165"/>
      <c r="I86" s="165"/>
      <c r="J86" s="165"/>
      <c r="K86" s="165"/>
      <c r="L86" s="165"/>
      <c r="M86" s="165"/>
    </row>
    <row r="87" spans="1:13" x14ac:dyDescent="0.3">
      <c r="A87" s="262"/>
      <c r="B87" s="165"/>
      <c r="C87" s="165"/>
      <c r="D87" s="165"/>
      <c r="E87" s="165"/>
      <c r="F87" s="165"/>
      <c r="G87" s="165"/>
      <c r="H87" s="165"/>
      <c r="I87" s="165"/>
      <c r="J87" s="165"/>
      <c r="K87" s="165"/>
      <c r="L87" s="165"/>
      <c r="M87" s="165"/>
    </row>
    <row r="88" spans="1:13" x14ac:dyDescent="0.3">
      <c r="A88" s="262"/>
      <c r="B88" s="165"/>
      <c r="C88" s="165"/>
      <c r="D88" s="165"/>
      <c r="E88" s="165"/>
      <c r="F88" s="165"/>
      <c r="G88" s="165"/>
      <c r="H88" s="165"/>
      <c r="I88" s="165"/>
      <c r="J88" s="165"/>
      <c r="K88" s="165"/>
      <c r="L88" s="165"/>
      <c r="M88" s="165"/>
    </row>
    <row r="89" spans="1:13" x14ac:dyDescent="0.3">
      <c r="A89" s="262"/>
      <c r="B89" s="165"/>
      <c r="C89" s="165"/>
      <c r="D89" s="165"/>
      <c r="E89" s="165"/>
      <c r="F89" s="165"/>
      <c r="G89" s="165"/>
      <c r="H89" s="165"/>
      <c r="I89" s="165"/>
      <c r="J89" s="165"/>
      <c r="K89" s="165"/>
      <c r="L89" s="165"/>
      <c r="M89" s="165"/>
    </row>
    <row r="90" spans="1:13" x14ac:dyDescent="0.3">
      <c r="A90" s="262"/>
      <c r="B90" s="165"/>
      <c r="C90" s="165"/>
      <c r="D90" s="165"/>
      <c r="E90" s="165"/>
      <c r="F90" s="165"/>
      <c r="G90" s="165"/>
      <c r="H90" s="165"/>
      <c r="I90" s="165"/>
      <c r="J90" s="165"/>
      <c r="K90" s="165"/>
      <c r="L90" s="165"/>
      <c r="M90" s="165"/>
    </row>
    <row r="91" spans="1:13" x14ac:dyDescent="0.3">
      <c r="A91" s="262"/>
      <c r="B91" s="165"/>
      <c r="C91" s="165"/>
      <c r="D91" s="165"/>
      <c r="E91" s="165"/>
      <c r="F91" s="165"/>
      <c r="G91" s="165"/>
      <c r="H91" s="165"/>
      <c r="I91" s="165"/>
      <c r="J91" s="165"/>
      <c r="K91" s="165"/>
      <c r="L91" s="165"/>
      <c r="M91" s="165"/>
    </row>
    <row r="92" spans="1:13" x14ac:dyDescent="0.3">
      <c r="A92" s="262"/>
      <c r="B92" s="165"/>
      <c r="C92" s="165"/>
      <c r="D92" s="165"/>
      <c r="E92" s="165"/>
      <c r="F92" s="165"/>
      <c r="G92" s="165"/>
      <c r="H92" s="165"/>
      <c r="I92" s="165"/>
      <c r="J92" s="165"/>
      <c r="K92" s="165"/>
      <c r="L92" s="165"/>
      <c r="M92" s="165"/>
    </row>
    <row r="93" spans="1:13" x14ac:dyDescent="0.3">
      <c r="A93" s="262"/>
      <c r="B93" s="165"/>
      <c r="C93" s="165"/>
      <c r="D93" s="165"/>
      <c r="E93" s="165"/>
      <c r="F93" s="165"/>
      <c r="G93" s="165"/>
      <c r="H93" s="165"/>
      <c r="I93" s="165"/>
      <c r="J93" s="165"/>
      <c r="K93" s="165"/>
      <c r="L93" s="165"/>
      <c r="M93" s="165"/>
    </row>
    <row r="94" spans="1:13" x14ac:dyDescent="0.3">
      <c r="A94" s="262"/>
      <c r="B94" s="165"/>
      <c r="C94" s="165"/>
      <c r="D94" s="165"/>
      <c r="E94" s="165"/>
      <c r="F94" s="165"/>
      <c r="G94" s="165"/>
      <c r="H94" s="165"/>
      <c r="I94" s="165"/>
      <c r="J94" s="165"/>
      <c r="K94" s="165"/>
      <c r="L94" s="165"/>
      <c r="M94" s="165"/>
    </row>
    <row r="95" spans="1:13" x14ac:dyDescent="0.3">
      <c r="A95" s="262"/>
      <c r="B95" s="165"/>
      <c r="C95" s="165"/>
      <c r="D95" s="165"/>
      <c r="E95" s="165"/>
      <c r="F95" s="165"/>
      <c r="G95" s="165"/>
      <c r="H95" s="165"/>
      <c r="I95" s="165"/>
      <c r="J95" s="165"/>
      <c r="K95" s="165"/>
      <c r="L95" s="165"/>
      <c r="M95" s="165"/>
    </row>
    <row r="96" spans="1:13" x14ac:dyDescent="0.3">
      <c r="A96" s="262"/>
      <c r="B96" s="165"/>
      <c r="C96" s="165"/>
      <c r="D96" s="165"/>
      <c r="E96" s="165"/>
      <c r="F96" s="165"/>
      <c r="G96" s="165"/>
      <c r="H96" s="165"/>
      <c r="I96" s="165"/>
      <c r="J96" s="165"/>
      <c r="K96" s="165"/>
      <c r="L96" s="165"/>
      <c r="M96" s="165"/>
    </row>
    <row r="97" spans="1:13" x14ac:dyDescent="0.3">
      <c r="A97" s="262"/>
      <c r="B97" s="165"/>
      <c r="C97" s="165"/>
      <c r="D97" s="165"/>
      <c r="E97" s="165"/>
      <c r="F97" s="165"/>
      <c r="G97" s="165"/>
      <c r="H97" s="165"/>
      <c r="I97" s="165"/>
      <c r="J97" s="165"/>
      <c r="K97" s="165"/>
      <c r="L97" s="165"/>
      <c r="M97" s="165"/>
    </row>
    <row r="98" spans="1:13" x14ac:dyDescent="0.3">
      <c r="A98" s="262"/>
      <c r="B98" s="165"/>
      <c r="C98" s="165"/>
      <c r="D98" s="165"/>
      <c r="E98" s="165"/>
      <c r="F98" s="165"/>
      <c r="G98" s="165"/>
      <c r="H98" s="165"/>
      <c r="I98" s="165"/>
      <c r="J98" s="165"/>
      <c r="K98" s="165"/>
      <c r="L98" s="165"/>
      <c r="M98" s="165"/>
    </row>
    <row r="99" spans="1:13" x14ac:dyDescent="0.3">
      <c r="A99" s="262"/>
      <c r="B99" s="165"/>
      <c r="C99" s="165"/>
      <c r="D99" s="165"/>
      <c r="E99" s="165"/>
      <c r="F99" s="165"/>
      <c r="G99" s="165"/>
      <c r="H99" s="165"/>
      <c r="I99" s="165"/>
      <c r="J99" s="165"/>
      <c r="K99" s="165"/>
      <c r="L99" s="165"/>
      <c r="M99" s="165"/>
    </row>
    <row r="100" spans="1:13" x14ac:dyDescent="0.3">
      <c r="A100" s="262"/>
      <c r="B100" s="165"/>
      <c r="C100" s="165"/>
      <c r="D100" s="165"/>
      <c r="E100" s="165"/>
      <c r="F100" s="165"/>
      <c r="G100" s="165"/>
      <c r="H100" s="165"/>
      <c r="I100" s="165"/>
      <c r="J100" s="165"/>
      <c r="K100" s="165"/>
      <c r="L100" s="165"/>
      <c r="M100" s="165"/>
    </row>
    <row r="101" spans="1:13" x14ac:dyDescent="0.3">
      <c r="A101" s="262"/>
      <c r="B101" s="165"/>
      <c r="C101" s="165"/>
      <c r="D101" s="165"/>
      <c r="E101" s="165"/>
      <c r="F101" s="165"/>
      <c r="G101" s="165"/>
      <c r="H101" s="165"/>
      <c r="I101" s="165"/>
      <c r="J101" s="165"/>
      <c r="K101" s="165"/>
      <c r="L101" s="165"/>
      <c r="M101" s="165"/>
    </row>
    <row r="102" spans="1:13" x14ac:dyDescent="0.3">
      <c r="A102" s="262"/>
      <c r="B102" s="165"/>
      <c r="C102" s="165"/>
      <c r="D102" s="165"/>
      <c r="E102" s="165"/>
      <c r="F102" s="165"/>
      <c r="G102" s="165"/>
      <c r="H102" s="165"/>
      <c r="I102" s="165"/>
      <c r="J102" s="165"/>
      <c r="K102" s="165"/>
      <c r="L102" s="165"/>
      <c r="M102" s="165"/>
    </row>
    <row r="103" spans="1:13" x14ac:dyDescent="0.3">
      <c r="A103" s="262"/>
      <c r="B103" s="165"/>
      <c r="C103" s="165"/>
      <c r="D103" s="165"/>
      <c r="E103" s="165"/>
      <c r="F103" s="165"/>
      <c r="G103" s="165"/>
      <c r="H103" s="165"/>
      <c r="I103" s="165"/>
      <c r="J103" s="165"/>
      <c r="K103" s="165"/>
      <c r="L103" s="165"/>
      <c r="M103" s="165"/>
    </row>
    <row r="104" spans="1:13" x14ac:dyDescent="0.3">
      <c r="A104" s="262"/>
      <c r="B104" s="165"/>
      <c r="C104" s="165"/>
      <c r="D104" s="165"/>
      <c r="E104" s="165"/>
      <c r="F104" s="165"/>
      <c r="G104" s="165"/>
      <c r="H104" s="165"/>
      <c r="I104" s="165"/>
      <c r="J104" s="165"/>
      <c r="K104" s="165"/>
      <c r="L104" s="165"/>
      <c r="M104" s="165"/>
    </row>
    <row r="105" spans="1:13" x14ac:dyDescent="0.3">
      <c r="A105" s="262"/>
      <c r="B105" s="165"/>
      <c r="C105" s="165"/>
      <c r="D105" s="165"/>
      <c r="E105" s="165"/>
      <c r="F105" s="165"/>
      <c r="G105" s="165"/>
      <c r="H105" s="165"/>
      <c r="I105" s="165"/>
      <c r="J105" s="165"/>
      <c r="K105" s="165"/>
      <c r="L105" s="165"/>
      <c r="M105" s="165"/>
    </row>
    <row r="106" spans="1:13" x14ac:dyDescent="0.3">
      <c r="A106" s="262"/>
      <c r="B106" s="165"/>
      <c r="C106" s="165"/>
      <c r="D106" s="165"/>
      <c r="E106" s="165"/>
      <c r="F106" s="165"/>
      <c r="G106" s="165"/>
      <c r="H106" s="165"/>
      <c r="I106" s="165"/>
      <c r="J106" s="165"/>
      <c r="K106" s="165"/>
      <c r="L106" s="165"/>
      <c r="M106" s="165"/>
    </row>
    <row r="107" spans="1:13" x14ac:dyDescent="0.3">
      <c r="A107" s="262"/>
      <c r="B107" s="165"/>
      <c r="C107" s="165"/>
      <c r="D107" s="165"/>
      <c r="E107" s="165"/>
      <c r="F107" s="165"/>
      <c r="G107" s="165"/>
      <c r="H107" s="165"/>
      <c r="I107" s="165"/>
      <c r="J107" s="165"/>
      <c r="K107" s="165"/>
      <c r="L107" s="165"/>
      <c r="M107" s="165"/>
    </row>
    <row r="108" spans="1:13" x14ac:dyDescent="0.3">
      <c r="A108" s="262"/>
      <c r="B108" s="165"/>
      <c r="C108" s="165"/>
      <c r="D108" s="165"/>
      <c r="E108" s="165"/>
      <c r="F108" s="165"/>
      <c r="G108" s="165"/>
      <c r="H108" s="165"/>
      <c r="I108" s="165"/>
      <c r="J108" s="165"/>
      <c r="K108" s="165"/>
      <c r="L108" s="165"/>
      <c r="M108" s="165"/>
    </row>
    <row r="109" spans="1:13" x14ac:dyDescent="0.3">
      <c r="A109" s="262"/>
      <c r="B109" s="165"/>
      <c r="C109" s="165"/>
      <c r="D109" s="165"/>
      <c r="E109" s="165"/>
      <c r="F109" s="165"/>
      <c r="G109" s="165"/>
      <c r="H109" s="165"/>
      <c r="I109" s="165"/>
      <c r="J109" s="165"/>
      <c r="K109" s="165"/>
      <c r="L109" s="165"/>
      <c r="M109" s="165"/>
    </row>
    <row r="110" spans="1:13" x14ac:dyDescent="0.3">
      <c r="A110" s="262"/>
      <c r="B110" s="165"/>
      <c r="C110" s="165"/>
      <c r="D110" s="165"/>
      <c r="E110" s="165"/>
      <c r="F110" s="165"/>
      <c r="G110" s="165"/>
      <c r="H110" s="165"/>
      <c r="I110" s="165"/>
      <c r="J110" s="165"/>
      <c r="K110" s="165"/>
      <c r="L110" s="165"/>
      <c r="M110" s="165"/>
    </row>
    <row r="111" spans="1:13" x14ac:dyDescent="0.3">
      <c r="A111" s="262"/>
      <c r="B111" s="165"/>
      <c r="C111" s="165"/>
      <c r="D111" s="165"/>
      <c r="E111" s="165"/>
      <c r="F111" s="165"/>
      <c r="G111" s="165"/>
      <c r="H111" s="165"/>
      <c r="I111" s="165"/>
      <c r="J111" s="165"/>
      <c r="K111" s="165"/>
      <c r="L111" s="165"/>
      <c r="M111" s="165"/>
    </row>
    <row r="112" spans="1:13" x14ac:dyDescent="0.3">
      <c r="A112" s="262"/>
      <c r="B112" s="165"/>
      <c r="C112" s="165"/>
      <c r="D112" s="165"/>
      <c r="E112" s="165"/>
      <c r="F112" s="165"/>
      <c r="G112" s="165"/>
      <c r="H112" s="165"/>
      <c r="I112" s="165"/>
      <c r="J112" s="165"/>
      <c r="K112" s="165"/>
      <c r="L112" s="165"/>
      <c r="M112" s="165"/>
    </row>
    <row r="113" spans="1:13" x14ac:dyDescent="0.3">
      <c r="A113" s="262"/>
      <c r="B113" s="165"/>
      <c r="C113" s="165"/>
      <c r="D113" s="165"/>
      <c r="E113" s="165"/>
      <c r="F113" s="165"/>
      <c r="G113" s="165"/>
      <c r="H113" s="165"/>
      <c r="I113" s="165"/>
      <c r="J113" s="165"/>
      <c r="K113" s="165"/>
      <c r="L113" s="165"/>
      <c r="M113" s="165"/>
    </row>
    <row r="114" spans="1:13" x14ac:dyDescent="0.3">
      <c r="A114" s="262"/>
      <c r="B114" s="165"/>
      <c r="C114" s="165"/>
      <c r="D114" s="165"/>
      <c r="E114" s="165"/>
      <c r="F114" s="165"/>
      <c r="G114" s="165"/>
      <c r="H114" s="165"/>
      <c r="I114" s="165"/>
      <c r="J114" s="165"/>
      <c r="K114" s="165"/>
      <c r="L114" s="165"/>
      <c r="M114" s="165"/>
    </row>
    <row r="115" spans="1:13" x14ac:dyDescent="0.3">
      <c r="A115" s="262"/>
      <c r="B115" s="165"/>
      <c r="C115" s="165"/>
      <c r="D115" s="165"/>
      <c r="E115" s="165"/>
      <c r="F115" s="165"/>
      <c r="G115" s="165"/>
      <c r="H115" s="165"/>
      <c r="I115" s="165"/>
      <c r="J115" s="165"/>
      <c r="K115" s="165"/>
      <c r="L115" s="165"/>
      <c r="M115" s="165"/>
    </row>
    <row r="116" spans="1:13" x14ac:dyDescent="0.3">
      <c r="A116" s="262"/>
      <c r="B116" s="165"/>
      <c r="C116" s="165"/>
      <c r="D116" s="165"/>
      <c r="E116" s="165"/>
      <c r="F116" s="165"/>
      <c r="G116" s="165"/>
      <c r="H116" s="165"/>
      <c r="I116" s="165"/>
      <c r="J116" s="165"/>
      <c r="K116" s="165"/>
      <c r="L116" s="165"/>
      <c r="M116" s="165"/>
    </row>
    <row r="117" spans="1:13" x14ac:dyDescent="0.3">
      <c r="A117" s="262"/>
      <c r="B117" s="165"/>
      <c r="C117" s="165"/>
      <c r="D117" s="165"/>
      <c r="E117" s="165"/>
      <c r="F117" s="165"/>
      <c r="G117" s="165"/>
      <c r="H117" s="165"/>
      <c r="I117" s="165"/>
      <c r="J117" s="165"/>
      <c r="K117" s="165"/>
      <c r="L117" s="165"/>
      <c r="M117" s="165"/>
    </row>
    <row r="118" spans="1:13" x14ac:dyDescent="0.3">
      <c r="A118" s="262"/>
      <c r="B118" s="165"/>
      <c r="C118" s="165"/>
      <c r="D118" s="165"/>
      <c r="E118" s="165"/>
      <c r="F118" s="165"/>
      <c r="G118" s="165"/>
      <c r="H118" s="165"/>
      <c r="I118" s="165"/>
      <c r="J118" s="165"/>
      <c r="K118" s="165"/>
      <c r="L118" s="165"/>
      <c r="M118" s="165"/>
    </row>
    <row r="119" spans="1:13" x14ac:dyDescent="0.3">
      <c r="A119" s="262"/>
      <c r="B119" s="165"/>
      <c r="C119" s="165"/>
      <c r="D119" s="165"/>
      <c r="E119" s="165"/>
      <c r="F119" s="165"/>
      <c r="G119" s="165"/>
      <c r="H119" s="165"/>
      <c r="I119" s="165"/>
      <c r="J119" s="165"/>
      <c r="K119" s="165"/>
      <c r="L119" s="165"/>
      <c r="M119" s="165"/>
    </row>
    <row r="120" spans="1:13" x14ac:dyDescent="0.3">
      <c r="A120" s="262"/>
      <c r="B120" s="165"/>
      <c r="C120" s="165"/>
      <c r="D120" s="165"/>
      <c r="E120" s="165"/>
      <c r="F120" s="165"/>
      <c r="G120" s="165"/>
      <c r="H120" s="165"/>
      <c r="I120" s="165"/>
      <c r="J120" s="165"/>
      <c r="K120" s="165"/>
      <c r="L120" s="165"/>
      <c r="M120" s="165"/>
    </row>
    <row r="121" spans="1:13" x14ac:dyDescent="0.3">
      <c r="A121" s="262"/>
      <c r="B121" s="165"/>
      <c r="C121" s="165"/>
      <c r="D121" s="165"/>
      <c r="E121" s="165"/>
      <c r="F121" s="165"/>
      <c r="G121" s="165"/>
      <c r="H121" s="165"/>
      <c r="I121" s="165"/>
      <c r="J121" s="165"/>
      <c r="K121" s="165"/>
      <c r="L121" s="165"/>
      <c r="M121" s="165"/>
    </row>
    <row r="122" spans="1:13" x14ac:dyDescent="0.3">
      <c r="A122" s="262"/>
      <c r="B122" s="165"/>
      <c r="C122" s="165"/>
      <c r="D122" s="165"/>
      <c r="E122" s="165"/>
      <c r="F122" s="165"/>
      <c r="G122" s="165"/>
      <c r="H122" s="165"/>
      <c r="I122" s="165"/>
      <c r="J122" s="165"/>
      <c r="K122" s="165"/>
      <c r="L122" s="165"/>
      <c r="M122" s="165"/>
    </row>
    <row r="123" spans="1:13" x14ac:dyDescent="0.3">
      <c r="A123" s="262"/>
      <c r="B123" s="165"/>
      <c r="C123" s="165"/>
      <c r="D123" s="165"/>
      <c r="E123" s="165"/>
      <c r="F123" s="165"/>
      <c r="G123" s="165"/>
      <c r="H123" s="165"/>
      <c r="I123" s="165"/>
      <c r="J123" s="165"/>
      <c r="K123" s="165"/>
      <c r="L123" s="165"/>
      <c r="M123" s="165"/>
    </row>
    <row r="124" spans="1:13" x14ac:dyDescent="0.3">
      <c r="A124" s="262"/>
      <c r="B124" s="165"/>
      <c r="C124" s="165"/>
      <c r="D124" s="165"/>
      <c r="E124" s="165"/>
      <c r="F124" s="165"/>
      <c r="G124" s="165"/>
      <c r="H124" s="165"/>
      <c r="I124" s="165"/>
      <c r="J124" s="165"/>
      <c r="K124" s="165"/>
      <c r="L124" s="165"/>
      <c r="M124" s="165"/>
    </row>
    <row r="125" spans="1:13" x14ac:dyDescent="0.3">
      <c r="A125" s="262"/>
      <c r="B125" s="165"/>
      <c r="C125" s="165"/>
      <c r="D125" s="165"/>
      <c r="E125" s="165"/>
      <c r="F125" s="165"/>
      <c r="G125" s="165"/>
      <c r="H125" s="165"/>
      <c r="I125" s="165"/>
      <c r="J125" s="165"/>
      <c r="K125" s="165"/>
      <c r="L125" s="165"/>
      <c r="M125" s="165"/>
    </row>
    <row r="126" spans="1:13" x14ac:dyDescent="0.3">
      <c r="A126" s="262"/>
      <c r="B126" s="165"/>
      <c r="C126" s="165"/>
      <c r="D126" s="165"/>
      <c r="E126" s="165"/>
      <c r="F126" s="165"/>
      <c r="G126" s="165"/>
      <c r="H126" s="165"/>
      <c r="I126" s="165"/>
      <c r="J126" s="165"/>
      <c r="K126" s="165"/>
      <c r="L126" s="165"/>
      <c r="M126" s="165"/>
    </row>
    <row r="127" spans="1:13" x14ac:dyDescent="0.3">
      <c r="A127" s="262"/>
      <c r="B127" s="165"/>
      <c r="C127" s="165"/>
      <c r="D127" s="165"/>
      <c r="E127" s="165"/>
      <c r="F127" s="165"/>
      <c r="G127" s="165"/>
      <c r="H127" s="165"/>
      <c r="I127" s="165"/>
      <c r="J127" s="165"/>
      <c r="K127" s="165"/>
      <c r="L127" s="165"/>
      <c r="M127" s="165"/>
    </row>
    <row r="128" spans="1:13" x14ac:dyDescent="0.3">
      <c r="A128" s="262"/>
      <c r="B128" s="165"/>
      <c r="C128" s="165"/>
      <c r="D128" s="165"/>
      <c r="E128" s="165"/>
      <c r="F128" s="165"/>
      <c r="G128" s="165"/>
      <c r="H128" s="165"/>
      <c r="I128" s="165"/>
      <c r="J128" s="165"/>
      <c r="K128" s="165"/>
      <c r="L128" s="165"/>
      <c r="M128" s="165"/>
    </row>
    <row r="129" spans="1:13" x14ac:dyDescent="0.3">
      <c r="A129" s="262"/>
      <c r="B129" s="165"/>
      <c r="C129" s="165"/>
      <c r="D129" s="165"/>
      <c r="E129" s="165"/>
      <c r="F129" s="165"/>
      <c r="G129" s="165"/>
      <c r="H129" s="165"/>
      <c r="I129" s="165"/>
      <c r="J129" s="165"/>
      <c r="K129" s="165"/>
      <c r="L129" s="165"/>
      <c r="M129" s="165"/>
    </row>
    <row r="130" spans="1:13" x14ac:dyDescent="0.3">
      <c r="A130" s="262"/>
      <c r="B130" s="165"/>
      <c r="C130" s="165"/>
      <c r="D130" s="165"/>
      <c r="E130" s="165"/>
      <c r="F130" s="165"/>
      <c r="G130" s="165"/>
      <c r="H130" s="165"/>
      <c r="I130" s="165"/>
      <c r="J130" s="165"/>
      <c r="K130" s="165"/>
      <c r="L130" s="165"/>
      <c r="M130" s="165"/>
    </row>
    <row r="131" spans="1:13" x14ac:dyDescent="0.3">
      <c r="A131" s="262"/>
      <c r="B131" s="165"/>
      <c r="C131" s="165"/>
      <c r="D131" s="165"/>
      <c r="E131" s="165"/>
      <c r="F131" s="165"/>
      <c r="G131" s="165"/>
      <c r="H131" s="165"/>
      <c r="I131" s="165"/>
      <c r="J131" s="165"/>
      <c r="K131" s="165"/>
      <c r="L131" s="165"/>
      <c r="M131" s="165"/>
    </row>
    <row r="132" spans="1:13" x14ac:dyDescent="0.3">
      <c r="A132" s="262"/>
      <c r="B132" s="165"/>
      <c r="C132" s="165"/>
      <c r="D132" s="165"/>
      <c r="E132" s="165"/>
      <c r="F132" s="165"/>
      <c r="G132" s="165"/>
      <c r="H132" s="165"/>
      <c r="I132" s="165"/>
      <c r="J132" s="165"/>
      <c r="K132" s="165"/>
      <c r="L132" s="165"/>
      <c r="M132" s="165"/>
    </row>
    <row r="133" spans="1:13" x14ac:dyDescent="0.3">
      <c r="A133" s="262"/>
      <c r="B133" s="165"/>
      <c r="C133" s="165"/>
      <c r="D133" s="165"/>
      <c r="E133" s="165"/>
      <c r="F133" s="165"/>
      <c r="G133" s="165"/>
      <c r="H133" s="165"/>
      <c r="I133" s="165"/>
      <c r="J133" s="165"/>
      <c r="K133" s="165"/>
      <c r="L133" s="165"/>
      <c r="M133" s="165"/>
    </row>
    <row r="134" spans="1:13" x14ac:dyDescent="0.3">
      <c r="A134" s="262"/>
      <c r="B134" s="165"/>
      <c r="C134" s="165"/>
      <c r="D134" s="165"/>
      <c r="E134" s="165"/>
      <c r="F134" s="165"/>
      <c r="G134" s="165"/>
      <c r="H134" s="165"/>
      <c r="I134" s="165"/>
      <c r="J134" s="165"/>
      <c r="K134" s="165"/>
      <c r="L134" s="165"/>
      <c r="M134" s="165"/>
    </row>
    <row r="135" spans="1:13" x14ac:dyDescent="0.3">
      <c r="A135" s="262"/>
      <c r="B135" s="165"/>
      <c r="C135" s="165"/>
      <c r="D135" s="165"/>
      <c r="E135" s="165"/>
      <c r="F135" s="165"/>
      <c r="G135" s="165"/>
      <c r="H135" s="165"/>
      <c r="I135" s="165"/>
      <c r="J135" s="165"/>
      <c r="K135" s="165"/>
      <c r="L135" s="165"/>
      <c r="M135" s="165"/>
    </row>
    <row r="136" spans="1:13" x14ac:dyDescent="0.3">
      <c r="A136" s="262"/>
      <c r="B136" s="165"/>
      <c r="C136" s="165"/>
      <c r="D136" s="165"/>
      <c r="E136" s="165"/>
      <c r="F136" s="165"/>
      <c r="G136" s="165"/>
      <c r="H136" s="165"/>
      <c r="I136" s="165"/>
      <c r="J136" s="165"/>
      <c r="K136" s="165"/>
      <c r="L136" s="165"/>
      <c r="M136" s="165"/>
    </row>
    <row r="137" spans="1:13" x14ac:dyDescent="0.3">
      <c r="A137" s="262"/>
      <c r="B137" s="165"/>
      <c r="C137" s="165"/>
      <c r="D137" s="165"/>
      <c r="E137" s="165"/>
      <c r="F137" s="165"/>
      <c r="G137" s="165"/>
      <c r="H137" s="165"/>
      <c r="I137" s="165"/>
      <c r="J137" s="165"/>
      <c r="K137" s="165"/>
      <c r="L137" s="165"/>
      <c r="M137" s="165"/>
    </row>
    <row r="138" spans="1:13" x14ac:dyDescent="0.3">
      <c r="A138" s="262"/>
      <c r="B138" s="165"/>
      <c r="C138" s="165"/>
      <c r="D138" s="165"/>
      <c r="E138" s="165"/>
      <c r="F138" s="165"/>
      <c r="G138" s="165"/>
      <c r="H138" s="165"/>
      <c r="I138" s="165"/>
      <c r="J138" s="165"/>
      <c r="K138" s="165"/>
      <c r="L138" s="165"/>
      <c r="M138" s="165"/>
    </row>
    <row r="139" spans="1:13" x14ac:dyDescent="0.3">
      <c r="A139" s="262"/>
      <c r="B139" s="165"/>
      <c r="C139" s="165"/>
      <c r="D139" s="165"/>
      <c r="E139" s="165"/>
      <c r="F139" s="165"/>
      <c r="G139" s="165"/>
      <c r="H139" s="165"/>
      <c r="I139" s="165"/>
      <c r="J139" s="165"/>
      <c r="K139" s="165"/>
      <c r="L139" s="165"/>
      <c r="M139" s="165"/>
    </row>
    <row r="140" spans="1:13" x14ac:dyDescent="0.3">
      <c r="A140" s="262"/>
      <c r="B140" s="165"/>
      <c r="C140" s="165"/>
      <c r="D140" s="165"/>
      <c r="E140" s="165"/>
      <c r="F140" s="165"/>
      <c r="G140" s="165"/>
      <c r="H140" s="165"/>
      <c r="I140" s="165"/>
      <c r="J140" s="165"/>
      <c r="K140" s="165"/>
      <c r="L140" s="165"/>
      <c r="M140" s="165"/>
    </row>
    <row r="141" spans="1:13" x14ac:dyDescent="0.3">
      <c r="A141" s="262"/>
      <c r="B141" s="165"/>
      <c r="C141" s="165"/>
      <c r="D141" s="165"/>
      <c r="E141" s="165"/>
      <c r="F141" s="165"/>
      <c r="G141" s="165"/>
      <c r="H141" s="165"/>
      <c r="I141" s="165"/>
      <c r="J141" s="165"/>
      <c r="K141" s="165"/>
      <c r="L141" s="165"/>
      <c r="M141" s="165"/>
    </row>
    <row r="142" spans="1:13" x14ac:dyDescent="0.3">
      <c r="A142" s="262"/>
      <c r="B142" s="165"/>
      <c r="C142" s="165"/>
      <c r="D142" s="165"/>
      <c r="E142" s="165"/>
      <c r="F142" s="165"/>
      <c r="G142" s="165"/>
      <c r="H142" s="165"/>
      <c r="I142" s="165"/>
      <c r="J142" s="165"/>
      <c r="K142" s="165"/>
      <c r="L142" s="165"/>
      <c r="M142" s="165"/>
    </row>
    <row r="143" spans="1:13" x14ac:dyDescent="0.3">
      <c r="A143" s="262"/>
      <c r="B143" s="165"/>
      <c r="C143" s="165"/>
      <c r="D143" s="165"/>
      <c r="E143" s="165"/>
      <c r="F143" s="165"/>
      <c r="G143" s="165"/>
      <c r="H143" s="165"/>
      <c r="I143" s="165"/>
      <c r="J143" s="165"/>
      <c r="K143" s="165"/>
      <c r="L143" s="165"/>
      <c r="M143" s="165"/>
    </row>
    <row r="144" spans="1:13" x14ac:dyDescent="0.3">
      <c r="A144" s="262"/>
      <c r="B144" s="165"/>
      <c r="C144" s="165"/>
      <c r="D144" s="165"/>
      <c r="E144" s="165"/>
      <c r="F144" s="165"/>
      <c r="G144" s="165"/>
      <c r="H144" s="165"/>
      <c r="I144" s="165"/>
      <c r="J144" s="165"/>
      <c r="K144" s="165"/>
      <c r="L144" s="165"/>
      <c r="M144" s="165"/>
    </row>
    <row r="145" spans="1:13" x14ac:dyDescent="0.3">
      <c r="A145" s="262"/>
      <c r="B145" s="165"/>
      <c r="C145" s="165"/>
      <c r="D145" s="165"/>
      <c r="E145" s="165"/>
      <c r="F145" s="165"/>
      <c r="G145" s="165"/>
      <c r="H145" s="165"/>
      <c r="I145" s="165"/>
      <c r="J145" s="165"/>
      <c r="K145" s="165"/>
      <c r="L145" s="165"/>
      <c r="M145" s="165"/>
    </row>
    <row r="146" spans="1:13" x14ac:dyDescent="0.3">
      <c r="A146" s="262"/>
      <c r="B146" s="165"/>
      <c r="C146" s="165"/>
      <c r="D146" s="165"/>
      <c r="E146" s="165"/>
      <c r="F146" s="165"/>
      <c r="G146" s="165"/>
      <c r="H146" s="165"/>
      <c r="I146" s="165"/>
      <c r="J146" s="165"/>
      <c r="K146" s="165"/>
      <c r="L146" s="165"/>
      <c r="M146" s="165"/>
    </row>
    <row r="147" spans="1:13" x14ac:dyDescent="0.3">
      <c r="A147" s="262"/>
      <c r="B147" s="165"/>
      <c r="C147" s="165"/>
      <c r="D147" s="165"/>
      <c r="E147" s="165"/>
      <c r="F147" s="165"/>
      <c r="G147" s="165"/>
      <c r="H147" s="165"/>
      <c r="I147" s="165"/>
      <c r="J147" s="165"/>
      <c r="K147" s="165"/>
      <c r="L147" s="165"/>
      <c r="M147" s="165"/>
    </row>
    <row r="148" spans="1:13" x14ac:dyDescent="0.3">
      <c r="A148" s="262"/>
      <c r="B148" s="165"/>
      <c r="C148" s="165"/>
      <c r="D148" s="165"/>
      <c r="E148" s="165"/>
      <c r="F148" s="165"/>
      <c r="G148" s="165"/>
      <c r="H148" s="165"/>
      <c r="I148" s="165"/>
      <c r="J148" s="165"/>
      <c r="K148" s="165"/>
      <c r="L148" s="165"/>
      <c r="M148" s="165"/>
    </row>
    <row r="149" spans="1:13" x14ac:dyDescent="0.3">
      <c r="A149" s="262"/>
      <c r="B149" s="165"/>
      <c r="C149" s="165"/>
      <c r="D149" s="165"/>
      <c r="E149" s="165"/>
      <c r="F149" s="165"/>
      <c r="G149" s="165"/>
      <c r="H149" s="165"/>
      <c r="I149" s="165"/>
      <c r="J149" s="165"/>
      <c r="K149" s="165"/>
      <c r="L149" s="165"/>
      <c r="M149" s="165"/>
    </row>
    <row r="150" spans="1:13" x14ac:dyDescent="0.3">
      <c r="A150" s="262"/>
      <c r="B150" s="165"/>
      <c r="C150" s="165"/>
      <c r="D150" s="165"/>
      <c r="E150" s="165"/>
      <c r="F150" s="165"/>
      <c r="G150" s="165"/>
      <c r="H150" s="165"/>
      <c r="I150" s="165"/>
      <c r="J150" s="165"/>
      <c r="K150" s="165"/>
      <c r="L150" s="165"/>
      <c r="M150" s="165"/>
    </row>
    <row r="151" spans="1:13" x14ac:dyDescent="0.3">
      <c r="A151" s="262"/>
      <c r="B151" s="165"/>
      <c r="C151" s="165"/>
      <c r="D151" s="165"/>
      <c r="E151" s="165"/>
      <c r="F151" s="165"/>
      <c r="G151" s="165"/>
      <c r="H151" s="165"/>
      <c r="I151" s="165"/>
      <c r="J151" s="165"/>
      <c r="K151" s="165"/>
      <c r="L151" s="165"/>
      <c r="M151" s="165"/>
    </row>
    <row r="152" spans="1:13" x14ac:dyDescent="0.3">
      <c r="A152" s="262"/>
      <c r="B152" s="165"/>
      <c r="C152" s="165"/>
      <c r="D152" s="165"/>
      <c r="E152" s="165"/>
      <c r="F152" s="165"/>
      <c r="G152" s="165"/>
      <c r="H152" s="165"/>
      <c r="I152" s="165"/>
      <c r="J152" s="165"/>
      <c r="K152" s="165"/>
      <c r="L152" s="165"/>
      <c r="M152" s="165"/>
    </row>
    <row r="153" spans="1:13" x14ac:dyDescent="0.3">
      <c r="A153" s="262"/>
      <c r="B153" s="165"/>
      <c r="C153" s="165"/>
      <c r="D153" s="165"/>
      <c r="E153" s="165"/>
      <c r="F153" s="165"/>
      <c r="G153" s="165"/>
      <c r="H153" s="165"/>
      <c r="I153" s="165"/>
      <c r="J153" s="165"/>
      <c r="K153" s="165"/>
      <c r="L153" s="165"/>
      <c r="M153" s="165"/>
    </row>
    <row r="154" spans="1:13" x14ac:dyDescent="0.3">
      <c r="A154" s="262"/>
      <c r="B154" s="165"/>
      <c r="C154" s="165"/>
      <c r="D154" s="165"/>
      <c r="E154" s="165"/>
      <c r="F154" s="165"/>
      <c r="G154" s="165"/>
      <c r="H154" s="165"/>
      <c r="I154" s="165"/>
      <c r="J154" s="165"/>
      <c r="K154" s="165"/>
      <c r="L154" s="165"/>
      <c r="M154" s="165"/>
    </row>
    <row r="155" spans="1:13" x14ac:dyDescent="0.3">
      <c r="A155" s="262"/>
      <c r="B155" s="165"/>
      <c r="C155" s="165"/>
      <c r="D155" s="165"/>
      <c r="E155" s="165"/>
      <c r="F155" s="165"/>
      <c r="G155" s="165"/>
      <c r="H155" s="165"/>
      <c r="I155" s="165"/>
      <c r="J155" s="165"/>
      <c r="K155" s="165"/>
      <c r="L155" s="165"/>
      <c r="M155" s="165"/>
    </row>
    <row r="156" spans="1:13" x14ac:dyDescent="0.3">
      <c r="A156" s="262"/>
      <c r="B156" s="165"/>
      <c r="C156" s="165"/>
      <c r="D156" s="165"/>
      <c r="E156" s="165"/>
      <c r="F156" s="165"/>
      <c r="G156" s="165"/>
      <c r="H156" s="165"/>
      <c r="I156" s="165"/>
      <c r="J156" s="165"/>
      <c r="K156" s="165"/>
      <c r="L156" s="165"/>
      <c r="M156" s="165"/>
    </row>
    <row r="157" spans="1:13" x14ac:dyDescent="0.3">
      <c r="A157" s="262"/>
      <c r="B157" s="165"/>
      <c r="C157" s="165"/>
      <c r="D157" s="165"/>
      <c r="E157" s="165"/>
      <c r="F157" s="165"/>
      <c r="G157" s="165"/>
      <c r="H157" s="165"/>
      <c r="I157" s="165"/>
      <c r="J157" s="165"/>
      <c r="K157" s="165"/>
      <c r="L157" s="165"/>
      <c r="M157" s="165"/>
    </row>
    <row r="158" spans="1:13" x14ac:dyDescent="0.3">
      <c r="A158" s="262"/>
      <c r="B158" s="165"/>
      <c r="C158" s="165"/>
      <c r="D158" s="165"/>
      <c r="E158" s="165"/>
      <c r="F158" s="165"/>
      <c r="G158" s="165"/>
      <c r="H158" s="165"/>
      <c r="I158" s="165"/>
      <c r="J158" s="165"/>
      <c r="K158" s="165"/>
      <c r="L158" s="165"/>
      <c r="M158" s="165"/>
    </row>
    <row r="159" spans="1:13" x14ac:dyDescent="0.3">
      <c r="A159" s="262"/>
      <c r="B159" s="165"/>
      <c r="C159" s="165"/>
      <c r="D159" s="165"/>
      <c r="E159" s="165"/>
      <c r="F159" s="165"/>
      <c r="G159" s="165"/>
      <c r="H159" s="165"/>
      <c r="I159" s="165"/>
      <c r="J159" s="165"/>
      <c r="K159" s="165"/>
      <c r="L159" s="165"/>
      <c r="M159" s="165"/>
    </row>
    <row r="160" spans="1:13" x14ac:dyDescent="0.3">
      <c r="A160" s="262"/>
      <c r="B160" s="165"/>
      <c r="C160" s="165"/>
      <c r="D160" s="165"/>
      <c r="E160" s="165"/>
      <c r="F160" s="165"/>
      <c r="G160" s="165"/>
      <c r="H160" s="165"/>
      <c r="I160" s="165"/>
      <c r="J160" s="165"/>
      <c r="K160" s="165"/>
      <c r="L160" s="165"/>
      <c r="M160" s="165"/>
    </row>
    <row r="161" spans="1:13" x14ac:dyDescent="0.3">
      <c r="A161" s="262"/>
      <c r="B161" s="165"/>
      <c r="C161" s="165"/>
      <c r="D161" s="165"/>
      <c r="E161" s="165"/>
      <c r="F161" s="165"/>
      <c r="G161" s="165"/>
      <c r="H161" s="165"/>
      <c r="I161" s="165"/>
      <c r="J161" s="165"/>
      <c r="K161" s="165"/>
      <c r="L161" s="165"/>
      <c r="M161" s="165"/>
    </row>
    <row r="162" spans="1:13" x14ac:dyDescent="0.3">
      <c r="A162" s="262"/>
      <c r="B162" s="165"/>
      <c r="C162" s="165"/>
      <c r="D162" s="165"/>
      <c r="E162" s="165"/>
      <c r="F162" s="165"/>
      <c r="G162" s="165"/>
      <c r="H162" s="165"/>
      <c r="I162" s="165"/>
      <c r="J162" s="165"/>
      <c r="K162" s="165"/>
      <c r="L162" s="165"/>
      <c r="M162" s="165"/>
    </row>
    <row r="163" spans="1:13" x14ac:dyDescent="0.3">
      <c r="A163" s="262"/>
      <c r="B163" s="165"/>
      <c r="C163" s="165"/>
      <c r="D163" s="165"/>
      <c r="E163" s="165"/>
      <c r="F163" s="165"/>
      <c r="G163" s="165"/>
      <c r="H163" s="165"/>
      <c r="I163" s="165"/>
      <c r="J163" s="165"/>
      <c r="K163" s="165"/>
      <c r="L163" s="165"/>
      <c r="M163" s="165"/>
    </row>
    <row r="164" spans="1:13" x14ac:dyDescent="0.3">
      <c r="A164" s="262"/>
      <c r="B164" s="165"/>
      <c r="C164" s="165"/>
      <c r="D164" s="165"/>
      <c r="E164" s="165"/>
      <c r="F164" s="165"/>
      <c r="G164" s="165"/>
      <c r="H164" s="165"/>
      <c r="I164" s="165"/>
      <c r="J164" s="165"/>
      <c r="K164" s="165"/>
      <c r="L164" s="165"/>
      <c r="M164" s="165"/>
    </row>
  </sheetData>
  <mergeCells count="9">
    <mergeCell ref="A41:M41"/>
    <mergeCell ref="A40:M40"/>
    <mergeCell ref="A49:M49"/>
    <mergeCell ref="A43:M43"/>
    <mergeCell ref="A48:M48"/>
    <mergeCell ref="A44:M44"/>
    <mergeCell ref="A47:M47"/>
    <mergeCell ref="A42:M42"/>
    <mergeCell ref="A46:M46"/>
  </mergeCells>
  <phoneticPr fontId="8" type="noConversion"/>
  <conditionalFormatting sqref="A3:A4">
    <cfRule type="cellIs" dxfId="17" priority="6" stopIfTrue="1" operator="equal">
      <formula>"na"</formula>
    </cfRule>
  </conditionalFormatting>
  <conditionalFormatting sqref="O5:T8 B5:N19 A5:A38 O9:S19 B20:S27 B28:R38 T34:U38">
    <cfRule type="cellIs" dxfId="16" priority="5" stopIfTrue="1" operator="equal">
      <formula>"na"</formula>
    </cfRule>
  </conditionalFormatting>
  <conditionalFormatting sqref="T9:T33 S28:S38">
    <cfRule type="cellIs" dxfId="15" priority="4" stopIfTrue="1" operator="equal">
      <formula>"na"</formula>
    </cfRule>
  </conditionalFormatting>
  <conditionalFormatting sqref="U5:U32">
    <cfRule type="cellIs" dxfId="14" priority="3" stopIfTrue="1" operator="equal">
      <formula>"na"</formula>
    </cfRule>
  </conditionalFormatting>
  <conditionalFormatting sqref="U33:X33">
    <cfRule type="cellIs" dxfId="13" priority="2" stopIfTrue="1" operator="equal">
      <formula>"na"</formula>
    </cfRule>
  </conditionalFormatting>
  <conditionalFormatting sqref="V5:X32 V34:X38">
    <cfRule type="cellIs" dxfId="12" priority="1" stopIfTrue="1" operator="equal">
      <formula>"na"</formula>
    </cfRule>
  </conditionalFormatting>
  <hyperlinks>
    <hyperlink ref="A4" location="CONTENTS!A1" display="back to contents" xr:uid="{00000000-0004-0000-0700-000000000000}"/>
  </hyperlinks>
  <pageMargins left="0.75" right="0.75" top="1" bottom="1" header="0.5" footer="0.5"/>
  <pageSetup paperSize="9" orientation="portrait" r:id="rId1"/>
  <headerFooter alignWithMargins="0"/>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Z163"/>
  <sheetViews>
    <sheetView zoomScaleNormal="100" workbookViewId="0"/>
  </sheetViews>
  <sheetFormatPr defaultColWidth="9.140625" defaultRowHeight="15.6" x14ac:dyDescent="0.3"/>
  <cols>
    <col min="1" max="1" width="32.7109375" style="259" customWidth="1"/>
    <col min="2" max="23" width="11.42578125" style="200" bestFit="1" customWidth="1"/>
    <col min="24" max="24" width="11.42578125" style="204" bestFit="1" customWidth="1"/>
    <col min="25" max="25" width="11.28515625" style="200" hidden="1" customWidth="1"/>
    <col min="26" max="229" width="12.7109375" style="200" customWidth="1"/>
    <col min="230" max="230" width="9.140625" style="200" customWidth="1"/>
    <col min="231" max="231" width="12.7109375" style="200" customWidth="1"/>
    <col min="232" max="232" width="10.42578125" style="200" customWidth="1"/>
    <col min="233" max="16384" width="9.140625" style="200"/>
  </cols>
  <sheetData>
    <row r="1" spans="1:26" x14ac:dyDescent="0.3">
      <c r="A1" s="271" t="s">
        <v>189</v>
      </c>
      <c r="I1" s="201"/>
      <c r="J1" s="201"/>
      <c r="S1" s="270"/>
      <c r="T1" s="270"/>
    </row>
    <row r="2" spans="1:26" x14ac:dyDescent="0.3">
      <c r="A2" s="271" t="s">
        <v>372</v>
      </c>
      <c r="L2" s="203"/>
      <c r="S2" s="270"/>
      <c r="T2" s="270"/>
    </row>
    <row r="3" spans="1:26" x14ac:dyDescent="0.25">
      <c r="A3" s="198" t="s">
        <v>379</v>
      </c>
      <c r="B3" s="279"/>
      <c r="C3" s="219"/>
      <c r="D3" s="219"/>
      <c r="E3" s="280"/>
      <c r="F3" s="281"/>
      <c r="G3" s="281"/>
      <c r="H3" s="281"/>
      <c r="I3" s="281"/>
      <c r="J3" s="281"/>
      <c r="K3" s="263"/>
      <c r="L3" s="263"/>
      <c r="M3" s="263"/>
      <c r="N3" s="263"/>
      <c r="O3" s="263"/>
      <c r="P3" s="263"/>
      <c r="Q3" s="263"/>
      <c r="R3" s="263"/>
      <c r="S3" s="290"/>
      <c r="T3" s="268"/>
      <c r="U3" s="263"/>
      <c r="V3" s="263"/>
      <c r="W3" s="263"/>
      <c r="X3" s="263"/>
      <c r="Y3" s="263"/>
      <c r="Z3" s="263"/>
    </row>
    <row r="4" spans="1:26" x14ac:dyDescent="0.25">
      <c r="A4" s="199" t="s">
        <v>406</v>
      </c>
      <c r="B4" s="279"/>
      <c r="C4" s="219"/>
      <c r="D4" s="219"/>
      <c r="E4" s="280"/>
      <c r="F4" s="281"/>
      <c r="G4" s="281"/>
      <c r="H4" s="281"/>
      <c r="I4" s="281"/>
      <c r="J4" s="281"/>
      <c r="K4" s="263"/>
      <c r="L4" s="263"/>
      <c r="M4" s="263"/>
      <c r="N4" s="263"/>
      <c r="O4" s="263"/>
      <c r="P4" s="263"/>
      <c r="Q4" s="263"/>
      <c r="R4" s="263"/>
      <c r="S4" s="290"/>
      <c r="T4" s="268"/>
      <c r="U4" s="263"/>
      <c r="V4" s="263"/>
      <c r="W4" s="263"/>
      <c r="X4" s="263"/>
      <c r="Y4" s="263"/>
      <c r="Z4" s="263"/>
    </row>
    <row r="5" spans="1:26" s="213" customFormat="1" x14ac:dyDescent="0.3">
      <c r="A5" s="286" t="s">
        <v>423</v>
      </c>
      <c r="B5" s="287" t="s">
        <v>425</v>
      </c>
      <c r="C5" s="287" t="s">
        <v>426</v>
      </c>
      <c r="D5" s="287" t="s">
        <v>427</v>
      </c>
      <c r="E5" s="287" t="s">
        <v>428</v>
      </c>
      <c r="F5" s="287" t="s">
        <v>429</v>
      </c>
      <c r="G5" s="287" t="s">
        <v>430</v>
      </c>
      <c r="H5" s="287" t="s">
        <v>431</v>
      </c>
      <c r="I5" s="287" t="s">
        <v>432</v>
      </c>
      <c r="J5" s="287" t="s">
        <v>433</v>
      </c>
      <c r="K5" s="287" t="s">
        <v>434</v>
      </c>
      <c r="L5" s="287" t="s">
        <v>435</v>
      </c>
      <c r="M5" s="287" t="s">
        <v>436</v>
      </c>
      <c r="N5" s="287" t="s">
        <v>437</v>
      </c>
      <c r="O5" s="287" t="s">
        <v>438</v>
      </c>
      <c r="P5" s="287" t="s">
        <v>439</v>
      </c>
      <c r="Q5" s="287" t="s">
        <v>440</v>
      </c>
      <c r="R5" s="287" t="s">
        <v>441</v>
      </c>
      <c r="S5" s="287" t="s">
        <v>442</v>
      </c>
      <c r="T5" s="287" t="s">
        <v>443</v>
      </c>
      <c r="U5" s="287" t="s">
        <v>444</v>
      </c>
      <c r="V5" s="287" t="s">
        <v>445</v>
      </c>
      <c r="W5" s="287" t="s">
        <v>446</v>
      </c>
      <c r="X5" s="287" t="s">
        <v>447</v>
      </c>
      <c r="Y5" s="263"/>
      <c r="Z5" s="263"/>
    </row>
    <row r="6" spans="1:26" s="229" customFormat="1" x14ac:dyDescent="0.2">
      <c r="A6" s="285" t="s">
        <v>3</v>
      </c>
      <c r="B6" s="283">
        <v>47762</v>
      </c>
      <c r="C6" s="283">
        <v>59770</v>
      </c>
      <c r="D6" s="283">
        <v>49655</v>
      </c>
      <c r="E6" s="283">
        <v>56531</v>
      </c>
      <c r="F6" s="283">
        <v>72075</v>
      </c>
      <c r="G6" s="283">
        <v>60545</v>
      </c>
      <c r="H6" s="283">
        <v>72258</v>
      </c>
      <c r="I6" s="283">
        <v>53067</v>
      </c>
      <c r="J6" s="283">
        <v>57879</v>
      </c>
      <c r="K6" s="283">
        <v>66170</v>
      </c>
      <c r="L6" s="283">
        <v>61999</v>
      </c>
      <c r="M6" s="283">
        <v>62185</v>
      </c>
      <c r="N6" s="283">
        <v>56877</v>
      </c>
      <c r="O6" s="283">
        <v>61364</v>
      </c>
      <c r="P6" s="283">
        <v>54586</v>
      </c>
      <c r="Q6" s="283">
        <v>52765</v>
      </c>
      <c r="R6" s="283">
        <v>50947</v>
      </c>
      <c r="S6" s="283">
        <v>49446</v>
      </c>
      <c r="T6" s="283">
        <v>46674</v>
      </c>
      <c r="U6" s="283">
        <v>42147</v>
      </c>
      <c r="V6" s="283">
        <v>33045</v>
      </c>
      <c r="W6" s="283">
        <v>57924</v>
      </c>
      <c r="X6" s="283">
        <v>47887</v>
      </c>
      <c r="Y6" s="263"/>
      <c r="Z6" s="263"/>
    </row>
    <row r="7" spans="1:26" x14ac:dyDescent="0.25">
      <c r="A7" s="285" t="s">
        <v>4</v>
      </c>
      <c r="B7" s="284">
        <v>1010</v>
      </c>
      <c r="C7" s="284">
        <v>0</v>
      </c>
      <c r="D7" s="284">
        <v>3462</v>
      </c>
      <c r="E7" s="284">
        <v>4046</v>
      </c>
      <c r="F7" s="284">
        <v>5264</v>
      </c>
      <c r="G7" s="284">
        <v>5029</v>
      </c>
      <c r="H7" s="284">
        <v>7462</v>
      </c>
      <c r="I7" s="284">
        <v>7291</v>
      </c>
      <c r="J7" s="284">
        <v>7873</v>
      </c>
      <c r="K7" s="284">
        <v>5253</v>
      </c>
      <c r="L7" s="284">
        <v>4988</v>
      </c>
      <c r="M7" s="284">
        <v>4662</v>
      </c>
      <c r="N7" s="284">
        <v>5100</v>
      </c>
      <c r="O7" s="284">
        <v>4025</v>
      </c>
      <c r="P7" s="284">
        <v>933</v>
      </c>
      <c r="Q7" s="284">
        <v>2249</v>
      </c>
      <c r="R7" s="284">
        <v>1828</v>
      </c>
      <c r="S7" s="284">
        <v>1607</v>
      </c>
      <c r="T7" s="284">
        <v>1518</v>
      </c>
      <c r="U7" s="284">
        <v>1308</v>
      </c>
      <c r="V7" s="284">
        <v>2161</v>
      </c>
      <c r="W7" s="284">
        <v>2046</v>
      </c>
      <c r="X7" s="284">
        <v>1600</v>
      </c>
      <c r="Y7" s="263"/>
      <c r="Z7" s="263"/>
    </row>
    <row r="8" spans="1:26" ht="18" x14ac:dyDescent="0.25">
      <c r="A8" s="285" t="s">
        <v>412</v>
      </c>
      <c r="B8" s="284">
        <v>2086</v>
      </c>
      <c r="C8" s="284">
        <v>2135</v>
      </c>
      <c r="D8" s="284">
        <v>1889</v>
      </c>
      <c r="E8" s="284">
        <v>1958</v>
      </c>
      <c r="F8" s="284">
        <v>1992</v>
      </c>
      <c r="G8" s="284">
        <v>0</v>
      </c>
      <c r="H8" s="284">
        <v>1668</v>
      </c>
      <c r="I8" s="284">
        <v>2911</v>
      </c>
      <c r="J8" s="284">
        <v>2817</v>
      </c>
      <c r="K8" s="284">
        <v>2372</v>
      </c>
      <c r="L8" s="284">
        <v>2629</v>
      </c>
      <c r="M8" s="284">
        <v>2543</v>
      </c>
      <c r="N8" s="284">
        <v>3453</v>
      </c>
      <c r="O8" s="284">
        <v>3795</v>
      </c>
      <c r="P8" s="284">
        <v>4297</v>
      </c>
      <c r="Q8" s="284">
        <v>2667</v>
      </c>
      <c r="R8" s="284">
        <v>3480</v>
      </c>
      <c r="S8" s="284">
        <v>3869</v>
      </c>
      <c r="T8" s="284">
        <v>3519</v>
      </c>
      <c r="U8" s="284">
        <v>3022</v>
      </c>
      <c r="V8" s="284">
        <v>2496</v>
      </c>
      <c r="W8" s="284">
        <v>4691</v>
      </c>
      <c r="X8" s="284">
        <v>2414</v>
      </c>
      <c r="Y8" s="263"/>
      <c r="Z8" s="263"/>
    </row>
    <row r="9" spans="1:26" ht="18" x14ac:dyDescent="0.25">
      <c r="A9" s="285" t="s">
        <v>422</v>
      </c>
      <c r="B9" s="284">
        <v>1410</v>
      </c>
      <c r="C9" s="284">
        <v>4036</v>
      </c>
      <c r="D9" s="284">
        <v>1014</v>
      </c>
      <c r="E9" s="284">
        <v>1605</v>
      </c>
      <c r="F9" s="284">
        <v>1366</v>
      </c>
      <c r="G9" s="284">
        <v>1888</v>
      </c>
      <c r="H9" s="284">
        <v>1888</v>
      </c>
      <c r="I9" s="284">
        <v>0</v>
      </c>
      <c r="J9" s="284">
        <v>97</v>
      </c>
      <c r="K9" s="284">
        <v>726</v>
      </c>
      <c r="L9" s="284">
        <v>3422</v>
      </c>
      <c r="M9" s="284">
        <v>1900</v>
      </c>
      <c r="N9" s="284">
        <v>1293</v>
      </c>
      <c r="O9" s="284">
        <v>114</v>
      </c>
      <c r="P9" s="284">
        <v>1705</v>
      </c>
      <c r="Q9" s="284">
        <v>1197</v>
      </c>
      <c r="R9" s="284">
        <v>1802</v>
      </c>
      <c r="S9" s="284">
        <v>819</v>
      </c>
      <c r="T9" s="284">
        <v>971</v>
      </c>
      <c r="U9" s="284">
        <v>2</v>
      </c>
      <c r="V9" s="284">
        <v>203</v>
      </c>
      <c r="W9" s="284">
        <v>708</v>
      </c>
      <c r="X9" s="284">
        <v>592</v>
      </c>
      <c r="Y9" s="263"/>
      <c r="Z9" s="263"/>
    </row>
    <row r="10" spans="1:26" x14ac:dyDescent="0.25">
      <c r="A10" s="285" t="s">
        <v>5</v>
      </c>
      <c r="B10" s="284">
        <v>2516</v>
      </c>
      <c r="C10" s="284">
        <v>1168</v>
      </c>
      <c r="D10" s="284">
        <v>1370</v>
      </c>
      <c r="E10" s="284">
        <v>1682</v>
      </c>
      <c r="F10" s="284">
        <v>1690</v>
      </c>
      <c r="G10" s="284">
        <v>1971</v>
      </c>
      <c r="H10" s="284">
        <v>0</v>
      </c>
      <c r="I10" s="284">
        <v>0</v>
      </c>
      <c r="J10" s="284">
        <v>0</v>
      </c>
      <c r="K10" s="284">
        <v>0</v>
      </c>
      <c r="L10" s="284">
        <v>0</v>
      </c>
      <c r="M10" s="284">
        <v>0</v>
      </c>
      <c r="N10" s="284">
        <v>0</v>
      </c>
      <c r="O10" s="284">
        <v>0</v>
      </c>
      <c r="P10" s="284">
        <v>0</v>
      </c>
      <c r="Q10" s="284">
        <v>0</v>
      </c>
      <c r="R10" s="284">
        <v>0</v>
      </c>
      <c r="S10" s="284">
        <v>0</v>
      </c>
      <c r="T10" s="284">
        <v>0</v>
      </c>
      <c r="U10" s="284">
        <v>0</v>
      </c>
      <c r="V10" s="284">
        <v>0</v>
      </c>
      <c r="W10" s="284">
        <v>0</v>
      </c>
      <c r="X10" s="284">
        <v>0</v>
      </c>
      <c r="Y10" s="263"/>
      <c r="Z10" s="263"/>
    </row>
    <row r="11" spans="1:26" ht="18" x14ac:dyDescent="0.25">
      <c r="A11" s="285" t="s">
        <v>414</v>
      </c>
      <c r="B11" s="284">
        <v>167</v>
      </c>
      <c r="C11" s="284">
        <v>558</v>
      </c>
      <c r="D11" s="284">
        <v>339</v>
      </c>
      <c r="E11" s="284">
        <v>1816</v>
      </c>
      <c r="F11" s="284">
        <v>729</v>
      </c>
      <c r="G11" s="284">
        <v>734</v>
      </c>
      <c r="H11" s="284">
        <v>1972</v>
      </c>
      <c r="I11" s="284">
        <v>759</v>
      </c>
      <c r="J11" s="284">
        <v>1127</v>
      </c>
      <c r="K11" s="284">
        <v>1296</v>
      </c>
      <c r="L11" s="284">
        <v>857</v>
      </c>
      <c r="M11" s="284">
        <v>1284</v>
      </c>
      <c r="N11" s="284">
        <v>952</v>
      </c>
      <c r="O11" s="284">
        <v>1480</v>
      </c>
      <c r="P11" s="284">
        <v>750</v>
      </c>
      <c r="Q11" s="284">
        <v>611</v>
      </c>
      <c r="R11" s="284">
        <v>631</v>
      </c>
      <c r="S11" s="284">
        <v>708</v>
      </c>
      <c r="T11" s="284">
        <v>1514</v>
      </c>
      <c r="U11" s="284">
        <v>433</v>
      </c>
      <c r="V11" s="284">
        <v>847</v>
      </c>
      <c r="W11" s="284">
        <v>300</v>
      </c>
      <c r="X11" s="284">
        <v>1326</v>
      </c>
      <c r="Y11" s="263"/>
      <c r="Z11" s="263"/>
    </row>
    <row r="12" spans="1:26" x14ac:dyDescent="0.25">
      <c r="A12" s="285" t="s">
        <v>6</v>
      </c>
      <c r="B12" s="284">
        <v>938</v>
      </c>
      <c r="C12" s="284">
        <v>1891</v>
      </c>
      <c r="D12" s="284">
        <v>2056</v>
      </c>
      <c r="E12" s="284">
        <v>0</v>
      </c>
      <c r="F12" s="284">
        <v>0</v>
      </c>
      <c r="G12" s="284">
        <v>0</v>
      </c>
      <c r="H12" s="284">
        <v>0</v>
      </c>
      <c r="I12" s="284">
        <v>0</v>
      </c>
      <c r="J12" s="284">
        <v>0</v>
      </c>
      <c r="K12" s="284">
        <v>0</v>
      </c>
      <c r="L12" s="284">
        <v>0</v>
      </c>
      <c r="M12" s="284">
        <v>0</v>
      </c>
      <c r="N12" s="284">
        <v>0</v>
      </c>
      <c r="O12" s="284">
        <v>0</v>
      </c>
      <c r="P12" s="284">
        <v>0</v>
      </c>
      <c r="Q12" s="284">
        <v>0</v>
      </c>
      <c r="R12" s="284">
        <v>0</v>
      </c>
      <c r="S12" s="284">
        <v>0</v>
      </c>
      <c r="T12" s="284">
        <v>0</v>
      </c>
      <c r="U12" s="284">
        <v>0</v>
      </c>
      <c r="V12" s="284">
        <v>0</v>
      </c>
      <c r="W12" s="284">
        <v>0</v>
      </c>
      <c r="X12" s="284">
        <v>0</v>
      </c>
      <c r="Y12" s="263"/>
      <c r="Z12" s="263"/>
    </row>
    <row r="13" spans="1:26" x14ac:dyDescent="0.25">
      <c r="A13" s="285" t="s">
        <v>7</v>
      </c>
      <c r="B13" s="284">
        <v>3829</v>
      </c>
      <c r="C13" s="284">
        <v>5398</v>
      </c>
      <c r="D13" s="284">
        <v>4355</v>
      </c>
      <c r="E13" s="284">
        <v>6771</v>
      </c>
      <c r="F13" s="284">
        <v>5057</v>
      </c>
      <c r="G13" s="284">
        <v>3036</v>
      </c>
      <c r="H13" s="284">
        <v>3500</v>
      </c>
      <c r="I13" s="284">
        <v>1541</v>
      </c>
      <c r="J13" s="284">
        <v>5511</v>
      </c>
      <c r="K13" s="284">
        <v>3820</v>
      </c>
      <c r="L13" s="284">
        <v>2024</v>
      </c>
      <c r="M13" s="284">
        <v>3450</v>
      </c>
      <c r="N13" s="284">
        <v>601</v>
      </c>
      <c r="O13" s="284">
        <v>510</v>
      </c>
      <c r="P13" s="284">
        <v>2739</v>
      </c>
      <c r="Q13" s="284">
        <v>2214</v>
      </c>
      <c r="R13" s="284">
        <v>2290</v>
      </c>
      <c r="S13" s="284">
        <v>2360</v>
      </c>
      <c r="T13" s="284">
        <v>2315</v>
      </c>
      <c r="U13" s="284">
        <v>2246</v>
      </c>
      <c r="V13" s="284">
        <v>1425</v>
      </c>
      <c r="W13" s="284">
        <v>1885</v>
      </c>
      <c r="X13" s="284">
        <v>1837</v>
      </c>
      <c r="Y13" s="263"/>
      <c r="Z13" s="263"/>
    </row>
    <row r="14" spans="1:26" ht="18" x14ac:dyDescent="0.25">
      <c r="A14" s="285" t="s">
        <v>416</v>
      </c>
      <c r="B14" s="284">
        <v>883</v>
      </c>
      <c r="C14" s="284">
        <v>1685</v>
      </c>
      <c r="D14" s="284">
        <v>1658</v>
      </c>
      <c r="E14" s="284">
        <v>2319</v>
      </c>
      <c r="F14" s="284">
        <v>2332</v>
      </c>
      <c r="G14" s="284">
        <v>2052</v>
      </c>
      <c r="H14" s="284">
        <v>1956</v>
      </c>
      <c r="I14" s="284">
        <v>1982</v>
      </c>
      <c r="J14" s="284">
        <v>2114</v>
      </c>
      <c r="K14" s="284">
        <v>2210</v>
      </c>
      <c r="L14" s="284">
        <v>2185</v>
      </c>
      <c r="M14" s="284">
        <v>2107</v>
      </c>
      <c r="N14" s="284">
        <v>2425</v>
      </c>
      <c r="O14" s="284">
        <v>1936</v>
      </c>
      <c r="P14" s="284">
        <v>1839</v>
      </c>
      <c r="Q14" s="284">
        <v>1638</v>
      </c>
      <c r="R14" s="284">
        <v>1676</v>
      </c>
      <c r="S14" s="284">
        <v>1801</v>
      </c>
      <c r="T14" s="284">
        <v>1557</v>
      </c>
      <c r="U14" s="284">
        <v>1432</v>
      </c>
      <c r="V14" s="284">
        <v>3638</v>
      </c>
      <c r="W14" s="284">
        <v>3009</v>
      </c>
      <c r="X14" s="284">
        <v>1256</v>
      </c>
      <c r="Y14" s="263"/>
      <c r="Z14" s="263"/>
    </row>
    <row r="15" spans="1:26" x14ac:dyDescent="0.25">
      <c r="A15" s="285" t="s">
        <v>8</v>
      </c>
      <c r="B15" s="284">
        <v>908</v>
      </c>
      <c r="C15" s="284">
        <v>562</v>
      </c>
      <c r="D15" s="284">
        <v>444</v>
      </c>
      <c r="E15" s="284">
        <v>342</v>
      </c>
      <c r="F15" s="284">
        <v>366</v>
      </c>
      <c r="G15" s="284">
        <v>2172</v>
      </c>
      <c r="H15" s="284">
        <v>233</v>
      </c>
      <c r="I15" s="284">
        <v>1462</v>
      </c>
      <c r="J15" s="284">
        <v>331</v>
      </c>
      <c r="K15" s="284">
        <v>139</v>
      </c>
      <c r="L15" s="284">
        <v>2011</v>
      </c>
      <c r="M15" s="284">
        <v>60</v>
      </c>
      <c r="N15" s="284">
        <v>231</v>
      </c>
      <c r="O15" s="284">
        <v>2828</v>
      </c>
      <c r="P15" s="284">
        <v>567</v>
      </c>
      <c r="Q15" s="284">
        <v>279</v>
      </c>
      <c r="R15" s="284">
        <v>2484</v>
      </c>
      <c r="S15" s="284">
        <v>409</v>
      </c>
      <c r="T15" s="284">
        <v>2062</v>
      </c>
      <c r="U15" s="284">
        <v>989</v>
      </c>
      <c r="V15" s="284">
        <v>166</v>
      </c>
      <c r="W15" s="284">
        <v>183</v>
      </c>
      <c r="X15" s="284">
        <v>71</v>
      </c>
      <c r="Y15" s="263"/>
      <c r="Z15" s="263"/>
    </row>
    <row r="16" spans="1:26" x14ac:dyDescent="0.25">
      <c r="A16" s="285" t="s">
        <v>9</v>
      </c>
      <c r="B16" s="284">
        <v>834</v>
      </c>
      <c r="C16" s="284">
        <v>446</v>
      </c>
      <c r="D16" s="284">
        <v>506</v>
      </c>
      <c r="E16" s="284">
        <v>635</v>
      </c>
      <c r="F16" s="284">
        <v>319</v>
      </c>
      <c r="G16" s="284">
        <v>310</v>
      </c>
      <c r="H16" s="284">
        <v>310</v>
      </c>
      <c r="I16" s="284">
        <v>4</v>
      </c>
      <c r="J16" s="284">
        <v>2266</v>
      </c>
      <c r="K16" s="284">
        <v>1662</v>
      </c>
      <c r="L16" s="284">
        <v>1157</v>
      </c>
      <c r="M16" s="284">
        <v>820</v>
      </c>
      <c r="N16" s="284">
        <v>920</v>
      </c>
      <c r="O16" s="284">
        <v>995</v>
      </c>
      <c r="P16" s="284">
        <v>1173</v>
      </c>
      <c r="Q16" s="284">
        <v>1115</v>
      </c>
      <c r="R16" s="284">
        <v>973</v>
      </c>
      <c r="S16" s="284">
        <v>858</v>
      </c>
      <c r="T16" s="284">
        <v>1035</v>
      </c>
      <c r="U16" s="284">
        <v>392</v>
      </c>
      <c r="V16" s="284">
        <v>219</v>
      </c>
      <c r="W16" s="284">
        <v>343</v>
      </c>
      <c r="X16" s="284">
        <v>416</v>
      </c>
      <c r="Y16" s="263"/>
      <c r="Z16" s="263"/>
    </row>
    <row r="17" spans="1:26" ht="18" x14ac:dyDescent="0.25">
      <c r="A17" s="285" t="s">
        <v>417</v>
      </c>
      <c r="B17" s="284">
        <v>47</v>
      </c>
      <c r="C17" s="284">
        <v>1081</v>
      </c>
      <c r="D17" s="284">
        <v>234</v>
      </c>
      <c r="E17" s="284">
        <v>313</v>
      </c>
      <c r="F17" s="284">
        <v>627</v>
      </c>
      <c r="G17" s="284">
        <v>983</v>
      </c>
      <c r="H17" s="284">
        <v>1119</v>
      </c>
      <c r="I17" s="284">
        <v>327</v>
      </c>
      <c r="J17" s="284">
        <v>1161</v>
      </c>
      <c r="K17" s="284">
        <v>1571</v>
      </c>
      <c r="L17" s="284">
        <v>456</v>
      </c>
      <c r="M17" s="284">
        <v>405</v>
      </c>
      <c r="N17" s="284">
        <v>811</v>
      </c>
      <c r="O17" s="284">
        <v>181</v>
      </c>
      <c r="P17" s="284">
        <v>204</v>
      </c>
      <c r="Q17" s="284">
        <v>670</v>
      </c>
      <c r="R17" s="284">
        <v>688</v>
      </c>
      <c r="S17" s="284">
        <v>122</v>
      </c>
      <c r="T17" s="284">
        <v>116</v>
      </c>
      <c r="U17" s="284">
        <v>91</v>
      </c>
      <c r="V17" s="284">
        <v>484</v>
      </c>
      <c r="W17" s="284">
        <v>1901</v>
      </c>
      <c r="X17" s="284">
        <v>306</v>
      </c>
      <c r="Y17" s="263"/>
      <c r="Z17" s="263"/>
    </row>
    <row r="18" spans="1:26" x14ac:dyDescent="0.25">
      <c r="A18" s="285" t="s">
        <v>10</v>
      </c>
      <c r="B18" s="284">
        <v>1440</v>
      </c>
      <c r="C18" s="284">
        <v>1334</v>
      </c>
      <c r="D18" s="284">
        <v>1334</v>
      </c>
      <c r="E18" s="284">
        <v>1891</v>
      </c>
      <c r="F18" s="284">
        <v>7642</v>
      </c>
      <c r="G18" s="284">
        <v>6986</v>
      </c>
      <c r="H18" s="284">
        <v>7359</v>
      </c>
      <c r="I18" s="284">
        <v>6781</v>
      </c>
      <c r="J18" s="284">
        <v>5970</v>
      </c>
      <c r="K18" s="284">
        <v>7654</v>
      </c>
      <c r="L18" s="284">
        <v>5602</v>
      </c>
      <c r="M18" s="284">
        <v>6629</v>
      </c>
      <c r="N18" s="284">
        <v>5725</v>
      </c>
      <c r="O18" s="284">
        <v>5405</v>
      </c>
      <c r="P18" s="284">
        <v>5400</v>
      </c>
      <c r="Q18" s="284">
        <v>10102</v>
      </c>
      <c r="R18" s="284">
        <v>6423</v>
      </c>
      <c r="S18" s="284">
        <v>5142</v>
      </c>
      <c r="T18" s="284">
        <v>5330</v>
      </c>
      <c r="U18" s="284">
        <v>2268</v>
      </c>
      <c r="V18" s="284">
        <v>6593</v>
      </c>
      <c r="W18" s="284">
        <v>3477</v>
      </c>
      <c r="X18" s="284">
        <v>4608</v>
      </c>
      <c r="Y18" s="263"/>
      <c r="Z18" s="263"/>
    </row>
    <row r="19" spans="1:26" x14ac:dyDescent="0.25">
      <c r="A19" s="285" t="s">
        <v>11</v>
      </c>
      <c r="B19" s="284">
        <v>2725</v>
      </c>
      <c r="C19" s="284">
        <v>1721</v>
      </c>
      <c r="D19" s="284">
        <v>2966</v>
      </c>
      <c r="E19" s="284">
        <v>1240</v>
      </c>
      <c r="F19" s="284">
        <v>5968</v>
      </c>
      <c r="G19" s="284">
        <v>527</v>
      </c>
      <c r="H19" s="284">
        <v>772</v>
      </c>
      <c r="I19" s="284">
        <v>934</v>
      </c>
      <c r="J19" s="284">
        <v>5183</v>
      </c>
      <c r="K19" s="284">
        <v>1810</v>
      </c>
      <c r="L19" s="284">
        <v>4902</v>
      </c>
      <c r="M19" s="284">
        <v>770</v>
      </c>
      <c r="N19" s="284">
        <v>1425</v>
      </c>
      <c r="O19" s="284">
        <v>1566</v>
      </c>
      <c r="P19" s="284">
        <v>535</v>
      </c>
      <c r="Q19" s="284">
        <v>2245</v>
      </c>
      <c r="R19" s="284">
        <v>434</v>
      </c>
      <c r="S19" s="284">
        <v>3481</v>
      </c>
      <c r="T19" s="284">
        <v>366</v>
      </c>
      <c r="U19" s="284">
        <v>268</v>
      </c>
      <c r="V19" s="284">
        <v>755</v>
      </c>
      <c r="W19" s="284">
        <v>7285</v>
      </c>
      <c r="X19" s="284">
        <v>1664</v>
      </c>
      <c r="Y19" s="263"/>
      <c r="Z19" s="263"/>
    </row>
    <row r="20" spans="1:26" x14ac:dyDescent="0.25">
      <c r="A20" s="285" t="s">
        <v>12</v>
      </c>
      <c r="B20" s="284">
        <v>3773</v>
      </c>
      <c r="C20" s="284">
        <v>3862</v>
      </c>
      <c r="D20" s="284">
        <v>0</v>
      </c>
      <c r="E20" s="284">
        <v>0</v>
      </c>
      <c r="F20" s="284">
        <v>6366</v>
      </c>
      <c r="G20" s="284">
        <v>2186</v>
      </c>
      <c r="H20" s="284">
        <v>8843</v>
      </c>
      <c r="I20" s="284">
        <v>5837</v>
      </c>
      <c r="J20" s="284">
        <v>1616</v>
      </c>
      <c r="K20" s="284">
        <v>5965</v>
      </c>
      <c r="L20" s="284">
        <v>2204</v>
      </c>
      <c r="M20" s="284">
        <v>1185</v>
      </c>
      <c r="N20" s="284">
        <v>4191</v>
      </c>
      <c r="O20" s="284">
        <v>4512</v>
      </c>
      <c r="P20" s="284">
        <v>8171</v>
      </c>
      <c r="Q20" s="284">
        <v>3679</v>
      </c>
      <c r="R20" s="284">
        <v>3585</v>
      </c>
      <c r="S20" s="284">
        <v>3553</v>
      </c>
      <c r="T20" s="284">
        <v>1154</v>
      </c>
      <c r="U20" s="284">
        <v>5121</v>
      </c>
      <c r="V20" s="284">
        <v>1995</v>
      </c>
      <c r="W20" s="284">
        <v>6105</v>
      </c>
      <c r="X20" s="284">
        <v>5184</v>
      </c>
      <c r="Y20" s="263"/>
      <c r="Z20" s="263"/>
    </row>
    <row r="21" spans="1:26" x14ac:dyDescent="0.25">
      <c r="A21" s="285" t="s">
        <v>13</v>
      </c>
      <c r="B21" s="284">
        <v>2250</v>
      </c>
      <c r="C21" s="284">
        <v>1749</v>
      </c>
      <c r="D21" s="284">
        <v>0</v>
      </c>
      <c r="E21" s="284">
        <v>0</v>
      </c>
      <c r="F21" s="284">
        <v>0</v>
      </c>
      <c r="G21" s="284">
        <v>0</v>
      </c>
      <c r="H21" s="284">
        <v>0</v>
      </c>
      <c r="I21" s="284">
        <v>0</v>
      </c>
      <c r="J21" s="284">
        <v>0</v>
      </c>
      <c r="K21" s="284">
        <v>0</v>
      </c>
      <c r="L21" s="284">
        <v>0</v>
      </c>
      <c r="M21" s="284">
        <v>0</v>
      </c>
      <c r="N21" s="284">
        <v>0</v>
      </c>
      <c r="O21" s="284">
        <v>0</v>
      </c>
      <c r="P21" s="284">
        <v>0</v>
      </c>
      <c r="Q21" s="284">
        <v>0</v>
      </c>
      <c r="R21" s="284">
        <v>0</v>
      </c>
      <c r="S21" s="284">
        <v>0</v>
      </c>
      <c r="T21" s="284">
        <v>0</v>
      </c>
      <c r="U21" s="284">
        <v>0</v>
      </c>
      <c r="V21" s="284">
        <v>0</v>
      </c>
      <c r="W21" s="284">
        <v>0</v>
      </c>
      <c r="X21" s="284">
        <v>0</v>
      </c>
      <c r="Y21" s="263"/>
      <c r="Z21" s="263"/>
    </row>
    <row r="22" spans="1:26" x14ac:dyDescent="0.25">
      <c r="A22" s="285" t="s">
        <v>14</v>
      </c>
      <c r="B22" s="284">
        <v>904</v>
      </c>
      <c r="C22" s="284">
        <v>2596</v>
      </c>
      <c r="D22" s="284">
        <v>2760</v>
      </c>
      <c r="E22" s="284">
        <v>2928</v>
      </c>
      <c r="F22" s="284">
        <v>3117</v>
      </c>
      <c r="G22" s="284">
        <v>2600</v>
      </c>
      <c r="H22" s="284">
        <v>2193</v>
      </c>
      <c r="I22" s="284">
        <v>3244</v>
      </c>
      <c r="J22" s="284">
        <v>301</v>
      </c>
      <c r="K22" s="284">
        <v>1650</v>
      </c>
      <c r="L22" s="284">
        <v>2642</v>
      </c>
      <c r="M22" s="284">
        <v>3414</v>
      </c>
      <c r="N22" s="284">
        <v>3043</v>
      </c>
      <c r="O22" s="284">
        <v>4235</v>
      </c>
      <c r="P22" s="284">
        <v>2327</v>
      </c>
      <c r="Q22" s="284">
        <v>2681</v>
      </c>
      <c r="R22" s="284">
        <v>2706</v>
      </c>
      <c r="S22" s="284">
        <v>2884</v>
      </c>
      <c r="T22" s="284">
        <v>3152</v>
      </c>
      <c r="U22" s="284">
        <v>3414</v>
      </c>
      <c r="V22" s="284">
        <v>1178</v>
      </c>
      <c r="W22" s="284">
        <v>2942</v>
      </c>
      <c r="X22" s="284">
        <v>3906</v>
      </c>
      <c r="Y22" s="263"/>
      <c r="Z22" s="263"/>
    </row>
    <row r="23" spans="1:26" x14ac:dyDescent="0.25">
      <c r="A23" s="285" t="s">
        <v>15</v>
      </c>
      <c r="B23" s="284">
        <v>851</v>
      </c>
      <c r="C23" s="284">
        <v>4056</v>
      </c>
      <c r="D23" s="284">
        <v>0</v>
      </c>
      <c r="E23" s="284">
        <v>0</v>
      </c>
      <c r="F23" s="284">
        <v>0</v>
      </c>
      <c r="G23" s="284">
        <v>789</v>
      </c>
      <c r="H23" s="284">
        <v>789</v>
      </c>
      <c r="I23" s="284">
        <v>0</v>
      </c>
      <c r="J23" s="284">
        <v>0</v>
      </c>
      <c r="K23" s="284">
        <v>0</v>
      </c>
      <c r="L23" s="284">
        <v>0</v>
      </c>
      <c r="M23" s="284">
        <v>0</v>
      </c>
      <c r="N23" s="284">
        <v>0</v>
      </c>
      <c r="O23" s="284">
        <v>0</v>
      </c>
      <c r="P23" s="284">
        <v>0</v>
      </c>
      <c r="Q23" s="284">
        <v>0</v>
      </c>
      <c r="R23" s="284">
        <v>0</v>
      </c>
      <c r="S23" s="284">
        <v>0</v>
      </c>
      <c r="T23" s="284">
        <v>0</v>
      </c>
      <c r="U23" s="284">
        <v>0</v>
      </c>
      <c r="V23" s="284">
        <v>0</v>
      </c>
      <c r="W23" s="284">
        <v>0</v>
      </c>
      <c r="X23" s="284">
        <v>0</v>
      </c>
      <c r="Y23" s="263"/>
      <c r="Z23" s="263"/>
    </row>
    <row r="24" spans="1:26" x14ac:dyDescent="0.25">
      <c r="A24" s="285" t="s">
        <v>16</v>
      </c>
      <c r="B24" s="284">
        <v>272</v>
      </c>
      <c r="C24" s="284">
        <v>386</v>
      </c>
      <c r="D24" s="284">
        <v>288</v>
      </c>
      <c r="E24" s="284">
        <v>589</v>
      </c>
      <c r="F24" s="284">
        <v>1362</v>
      </c>
      <c r="G24" s="284">
        <v>1659</v>
      </c>
      <c r="H24" s="284">
        <v>562</v>
      </c>
      <c r="I24" s="284">
        <v>997</v>
      </c>
      <c r="J24" s="284">
        <v>1644</v>
      </c>
      <c r="K24" s="284">
        <v>1478</v>
      </c>
      <c r="L24" s="284">
        <v>1653</v>
      </c>
      <c r="M24" s="284">
        <v>805</v>
      </c>
      <c r="N24" s="284">
        <v>531</v>
      </c>
      <c r="O24" s="284">
        <v>1972</v>
      </c>
      <c r="P24" s="284">
        <v>375</v>
      </c>
      <c r="Q24" s="284">
        <v>882</v>
      </c>
      <c r="R24" s="284">
        <v>710</v>
      </c>
      <c r="S24" s="284">
        <v>1035</v>
      </c>
      <c r="T24" s="284">
        <v>1113</v>
      </c>
      <c r="U24" s="284">
        <v>1052</v>
      </c>
      <c r="V24" s="284">
        <v>430</v>
      </c>
      <c r="W24" s="284">
        <v>458</v>
      </c>
      <c r="X24" s="284">
        <v>500</v>
      </c>
      <c r="Y24" s="263"/>
      <c r="Z24" s="263"/>
    </row>
    <row r="25" spans="1:26" x14ac:dyDescent="0.25">
      <c r="A25" s="285" t="s">
        <v>17</v>
      </c>
      <c r="B25" s="284">
        <v>1767</v>
      </c>
      <c r="C25" s="284">
        <v>372</v>
      </c>
      <c r="D25" s="284">
        <v>504</v>
      </c>
      <c r="E25" s="284">
        <v>1252</v>
      </c>
      <c r="F25" s="284">
        <v>1144</v>
      </c>
      <c r="G25" s="284">
        <v>1068</v>
      </c>
      <c r="H25" s="284">
        <v>1711</v>
      </c>
      <c r="I25" s="284">
        <v>1231</v>
      </c>
      <c r="J25" s="284">
        <v>1501</v>
      </c>
      <c r="K25" s="284">
        <v>1497</v>
      </c>
      <c r="L25" s="284">
        <v>1887</v>
      </c>
      <c r="M25" s="284">
        <v>850</v>
      </c>
      <c r="N25" s="284">
        <v>1412</v>
      </c>
      <c r="O25" s="284">
        <v>1964</v>
      </c>
      <c r="P25" s="284">
        <v>1010</v>
      </c>
      <c r="Q25" s="284">
        <v>1513</v>
      </c>
      <c r="R25" s="284">
        <v>1307</v>
      </c>
      <c r="S25" s="284">
        <v>1624</v>
      </c>
      <c r="T25" s="284">
        <v>1227</v>
      </c>
      <c r="U25" s="284">
        <v>723</v>
      </c>
      <c r="V25" s="284">
        <v>1834</v>
      </c>
      <c r="W25" s="284">
        <v>575</v>
      </c>
      <c r="X25" s="284">
        <v>1559</v>
      </c>
      <c r="Y25" s="263"/>
      <c r="Z25" s="263"/>
    </row>
    <row r="26" spans="1:26" x14ac:dyDescent="0.25">
      <c r="A26" s="285" t="s">
        <v>349</v>
      </c>
      <c r="B26" s="284">
        <v>345</v>
      </c>
      <c r="C26" s="284">
        <v>279</v>
      </c>
      <c r="D26" s="284">
        <v>119</v>
      </c>
      <c r="E26" s="284">
        <v>330</v>
      </c>
      <c r="F26" s="284">
        <v>281</v>
      </c>
      <c r="G26" s="284">
        <v>299</v>
      </c>
      <c r="H26" s="284">
        <v>0</v>
      </c>
      <c r="I26" s="284">
        <v>0</v>
      </c>
      <c r="J26" s="284">
        <v>0</v>
      </c>
      <c r="K26" s="284">
        <v>0</v>
      </c>
      <c r="L26" s="284">
        <v>0</v>
      </c>
      <c r="M26" s="284">
        <v>0</v>
      </c>
      <c r="N26" s="284">
        <v>0</v>
      </c>
      <c r="O26" s="284">
        <v>0</v>
      </c>
      <c r="P26" s="284">
        <v>0</v>
      </c>
      <c r="Q26" s="284">
        <v>0</v>
      </c>
      <c r="R26" s="284">
        <v>0</v>
      </c>
      <c r="S26" s="284">
        <v>0</v>
      </c>
      <c r="T26" s="284">
        <v>0</v>
      </c>
      <c r="U26" s="284" t="s">
        <v>305</v>
      </c>
      <c r="V26" s="284" t="s">
        <v>305</v>
      </c>
      <c r="W26" s="284" t="s">
        <v>305</v>
      </c>
      <c r="X26" s="284" t="s">
        <v>305</v>
      </c>
      <c r="Y26" s="263"/>
      <c r="Z26" s="263"/>
    </row>
    <row r="27" spans="1:26" x14ac:dyDescent="0.25">
      <c r="A27" s="285" t="s">
        <v>18</v>
      </c>
      <c r="B27" s="284">
        <v>0</v>
      </c>
      <c r="C27" s="284">
        <v>1637</v>
      </c>
      <c r="D27" s="284">
        <v>1660</v>
      </c>
      <c r="E27" s="284">
        <v>3248</v>
      </c>
      <c r="F27" s="284">
        <v>3229</v>
      </c>
      <c r="G27" s="284">
        <v>2896</v>
      </c>
      <c r="H27" s="284">
        <v>2422</v>
      </c>
      <c r="I27" s="284">
        <v>2796</v>
      </c>
      <c r="J27" s="284">
        <v>2444</v>
      </c>
      <c r="K27" s="284">
        <v>1758</v>
      </c>
      <c r="L27" s="284">
        <v>1957</v>
      </c>
      <c r="M27" s="284">
        <v>1923</v>
      </c>
      <c r="N27" s="284">
        <v>2631</v>
      </c>
      <c r="O27" s="284">
        <v>2759</v>
      </c>
      <c r="P27" s="284">
        <v>2680</v>
      </c>
      <c r="Q27" s="284">
        <v>2794</v>
      </c>
      <c r="R27" s="284">
        <v>2474</v>
      </c>
      <c r="S27" s="284">
        <v>2530</v>
      </c>
      <c r="T27" s="284">
        <v>1817</v>
      </c>
      <c r="U27" s="284">
        <v>2921</v>
      </c>
      <c r="V27" s="284">
        <v>2242</v>
      </c>
      <c r="W27" s="284">
        <v>3602</v>
      </c>
      <c r="X27" s="284">
        <v>3695</v>
      </c>
      <c r="Y27" s="263"/>
      <c r="Z27" s="263"/>
    </row>
    <row r="28" spans="1:26" x14ac:dyDescent="0.25">
      <c r="A28" s="285" t="s">
        <v>19</v>
      </c>
      <c r="B28" s="284">
        <v>2883</v>
      </c>
      <c r="C28" s="284">
        <v>4506</v>
      </c>
      <c r="D28" s="284">
        <v>8049</v>
      </c>
      <c r="E28" s="284">
        <v>1945</v>
      </c>
      <c r="F28" s="284">
        <v>2981</v>
      </c>
      <c r="G28" s="284">
        <v>3775</v>
      </c>
      <c r="H28" s="284">
        <v>10599</v>
      </c>
      <c r="I28" s="284">
        <v>0</v>
      </c>
      <c r="J28" s="284">
        <v>0</v>
      </c>
      <c r="K28" s="284">
        <v>3244</v>
      </c>
      <c r="L28" s="284">
        <v>4963</v>
      </c>
      <c r="M28" s="284">
        <v>5413</v>
      </c>
      <c r="N28" s="284">
        <v>4668</v>
      </c>
      <c r="O28" s="284">
        <v>4948</v>
      </c>
      <c r="P28" s="284">
        <v>5036</v>
      </c>
      <c r="Q28" s="284">
        <v>4421</v>
      </c>
      <c r="R28" s="284">
        <v>3859</v>
      </c>
      <c r="S28" s="284">
        <v>4047</v>
      </c>
      <c r="T28" s="284">
        <v>4385</v>
      </c>
      <c r="U28" s="284">
        <v>3996</v>
      </c>
      <c r="V28" s="284">
        <v>765</v>
      </c>
      <c r="W28" s="284">
        <v>4639</v>
      </c>
      <c r="X28" s="284">
        <v>2640</v>
      </c>
      <c r="Y28" s="263"/>
      <c r="Z28" s="263"/>
    </row>
    <row r="29" spans="1:26" ht="18" x14ac:dyDescent="0.25">
      <c r="A29" s="285" t="s">
        <v>419</v>
      </c>
      <c r="B29" s="284">
        <v>189</v>
      </c>
      <c r="C29" s="284">
        <v>107</v>
      </c>
      <c r="D29" s="284">
        <v>233</v>
      </c>
      <c r="E29" s="284">
        <v>52</v>
      </c>
      <c r="F29" s="284">
        <v>512</v>
      </c>
      <c r="G29" s="284">
        <v>33</v>
      </c>
      <c r="H29" s="284">
        <v>344</v>
      </c>
      <c r="I29" s="284">
        <v>152</v>
      </c>
      <c r="J29" s="284">
        <v>318</v>
      </c>
      <c r="K29" s="284">
        <v>216</v>
      </c>
      <c r="L29" s="284">
        <v>352</v>
      </c>
      <c r="M29" s="284">
        <v>445</v>
      </c>
      <c r="N29" s="284">
        <v>372</v>
      </c>
      <c r="O29" s="284">
        <v>398</v>
      </c>
      <c r="P29" s="284">
        <v>446</v>
      </c>
      <c r="Q29" s="284">
        <v>440</v>
      </c>
      <c r="R29" s="284">
        <v>339</v>
      </c>
      <c r="S29" s="284">
        <v>304</v>
      </c>
      <c r="T29" s="284">
        <v>413</v>
      </c>
      <c r="U29" s="284">
        <v>354</v>
      </c>
      <c r="V29" s="284">
        <v>383</v>
      </c>
      <c r="W29" s="284">
        <v>196</v>
      </c>
      <c r="X29" s="284">
        <v>135</v>
      </c>
      <c r="Y29" s="263"/>
      <c r="Z29" s="263"/>
    </row>
    <row r="30" spans="1:26" ht="18" x14ac:dyDescent="0.25">
      <c r="A30" s="285" t="s">
        <v>420</v>
      </c>
      <c r="B30" s="284">
        <v>0</v>
      </c>
      <c r="C30" s="284">
        <v>3261</v>
      </c>
      <c r="D30" s="284">
        <v>243</v>
      </c>
      <c r="E30" s="284">
        <v>2693</v>
      </c>
      <c r="F30" s="284">
        <v>2693</v>
      </c>
      <c r="G30" s="284">
        <v>1293</v>
      </c>
      <c r="H30" s="284">
        <v>2346</v>
      </c>
      <c r="I30" s="284">
        <v>2652</v>
      </c>
      <c r="J30" s="284">
        <v>2134</v>
      </c>
      <c r="K30" s="284">
        <v>2085</v>
      </c>
      <c r="L30" s="284">
        <v>925</v>
      </c>
      <c r="M30" s="284">
        <v>2169</v>
      </c>
      <c r="N30" s="284">
        <v>1319</v>
      </c>
      <c r="O30" s="284">
        <v>1595</v>
      </c>
      <c r="P30" s="284">
        <v>1289</v>
      </c>
      <c r="Q30" s="284">
        <v>1296</v>
      </c>
      <c r="R30" s="284">
        <v>1203</v>
      </c>
      <c r="S30" s="284">
        <v>975</v>
      </c>
      <c r="T30" s="284">
        <v>1091</v>
      </c>
      <c r="U30" s="284">
        <v>1045</v>
      </c>
      <c r="V30" s="284">
        <v>757</v>
      </c>
      <c r="W30" s="284">
        <v>1399</v>
      </c>
      <c r="X30" s="284">
        <v>1284</v>
      </c>
      <c r="Y30" s="263"/>
      <c r="Z30" s="263"/>
    </row>
    <row r="31" spans="1:26" x14ac:dyDescent="0.25">
      <c r="A31" s="285" t="s">
        <v>20</v>
      </c>
      <c r="B31" s="284">
        <v>2237</v>
      </c>
      <c r="C31" s="284">
        <v>3911</v>
      </c>
      <c r="D31" s="284">
        <v>1994</v>
      </c>
      <c r="E31" s="284">
        <v>3886</v>
      </c>
      <c r="F31" s="284">
        <v>4153</v>
      </c>
      <c r="G31" s="284">
        <v>4732</v>
      </c>
      <c r="H31" s="284">
        <v>3816</v>
      </c>
      <c r="I31" s="284">
        <v>4179</v>
      </c>
      <c r="J31" s="284">
        <v>3269</v>
      </c>
      <c r="K31" s="284">
        <v>4849</v>
      </c>
      <c r="L31" s="284">
        <v>4512</v>
      </c>
      <c r="M31" s="284">
        <v>4272</v>
      </c>
      <c r="N31" s="284">
        <v>4331</v>
      </c>
      <c r="O31" s="284">
        <v>3328</v>
      </c>
      <c r="P31" s="284">
        <v>3607</v>
      </c>
      <c r="Q31" s="284">
        <v>3965</v>
      </c>
      <c r="R31" s="284">
        <v>3421</v>
      </c>
      <c r="S31" s="284">
        <v>3281</v>
      </c>
      <c r="T31" s="284">
        <v>3232</v>
      </c>
      <c r="U31" s="284">
        <v>2773</v>
      </c>
      <c r="V31" s="284">
        <v>1063</v>
      </c>
      <c r="W31" s="284">
        <v>2535</v>
      </c>
      <c r="X31" s="284">
        <v>1713</v>
      </c>
      <c r="Y31" s="263"/>
      <c r="Z31" s="263"/>
    </row>
    <row r="32" spans="1:26" x14ac:dyDescent="0.25">
      <c r="A32" s="285" t="s">
        <v>21</v>
      </c>
      <c r="B32" s="284">
        <v>622</v>
      </c>
      <c r="C32" s="284">
        <v>1311</v>
      </c>
      <c r="D32" s="284">
        <v>0</v>
      </c>
      <c r="E32" s="284">
        <v>0</v>
      </c>
      <c r="F32" s="284">
        <v>0</v>
      </c>
      <c r="G32" s="284">
        <v>0</v>
      </c>
      <c r="H32" s="284">
        <v>0</v>
      </c>
      <c r="I32" s="284">
        <v>0</v>
      </c>
      <c r="J32" s="284">
        <v>0</v>
      </c>
      <c r="K32" s="284">
        <v>0</v>
      </c>
      <c r="L32" s="284">
        <v>0</v>
      </c>
      <c r="M32" s="284">
        <v>0</v>
      </c>
      <c r="N32" s="284">
        <v>0</v>
      </c>
      <c r="O32" s="284">
        <v>0</v>
      </c>
      <c r="P32" s="284">
        <v>0</v>
      </c>
      <c r="Q32" s="284">
        <v>0</v>
      </c>
      <c r="R32" s="284">
        <v>0</v>
      </c>
      <c r="S32" s="284">
        <v>0</v>
      </c>
      <c r="T32" s="284">
        <v>0</v>
      </c>
      <c r="U32" s="284">
        <v>0</v>
      </c>
      <c r="V32" s="284">
        <v>0</v>
      </c>
      <c r="W32" s="284">
        <v>0</v>
      </c>
      <c r="X32" s="284">
        <v>0</v>
      </c>
      <c r="Y32" s="263"/>
      <c r="Z32" s="263"/>
    </row>
    <row r="33" spans="1:26" ht="18" x14ac:dyDescent="0.25">
      <c r="A33" s="285" t="s">
        <v>421</v>
      </c>
      <c r="B33" s="284">
        <v>379</v>
      </c>
      <c r="C33" s="284">
        <v>381</v>
      </c>
      <c r="D33" s="284">
        <v>292</v>
      </c>
      <c r="E33" s="284">
        <v>106</v>
      </c>
      <c r="F33" s="284">
        <v>210</v>
      </c>
      <c r="G33" s="284">
        <v>96</v>
      </c>
      <c r="H33" s="284">
        <v>106</v>
      </c>
      <c r="I33" s="284">
        <v>184</v>
      </c>
      <c r="J33" s="284">
        <v>192</v>
      </c>
      <c r="K33" s="284">
        <v>202</v>
      </c>
      <c r="L33" s="284">
        <v>191</v>
      </c>
      <c r="M33" s="284">
        <v>230</v>
      </c>
      <c r="N33" s="284">
        <v>207</v>
      </c>
      <c r="O33" s="284">
        <v>432</v>
      </c>
      <c r="P33" s="284">
        <v>455</v>
      </c>
      <c r="Q33" s="284">
        <v>557</v>
      </c>
      <c r="R33" s="284">
        <v>553</v>
      </c>
      <c r="S33" s="284">
        <v>362</v>
      </c>
      <c r="T33" s="284">
        <v>397</v>
      </c>
      <c r="U33" s="284">
        <v>425</v>
      </c>
      <c r="V33" s="284">
        <v>336</v>
      </c>
      <c r="W33" s="284">
        <v>519</v>
      </c>
      <c r="X33" s="284">
        <v>525</v>
      </c>
      <c r="Y33" s="263"/>
      <c r="Z33" s="263"/>
    </row>
    <row r="34" spans="1:26" x14ac:dyDescent="0.25">
      <c r="A34" s="285" t="s">
        <v>22</v>
      </c>
      <c r="B34" s="284">
        <v>2470</v>
      </c>
      <c r="C34" s="284">
        <v>2393</v>
      </c>
      <c r="D34" s="284">
        <v>2782</v>
      </c>
      <c r="E34" s="284">
        <v>2743</v>
      </c>
      <c r="F34" s="284">
        <v>1575</v>
      </c>
      <c r="G34" s="284">
        <v>1272</v>
      </c>
      <c r="H34" s="284">
        <v>1272</v>
      </c>
      <c r="I34" s="284">
        <v>926</v>
      </c>
      <c r="J34" s="284">
        <v>1452</v>
      </c>
      <c r="K34" s="284">
        <v>1836</v>
      </c>
      <c r="L34" s="284">
        <v>1547</v>
      </c>
      <c r="M34" s="284">
        <v>1547</v>
      </c>
      <c r="N34" s="284">
        <v>1675</v>
      </c>
      <c r="O34" s="284">
        <v>1829</v>
      </c>
      <c r="P34" s="284">
        <v>1518</v>
      </c>
      <c r="Q34" s="284">
        <v>1512</v>
      </c>
      <c r="R34" s="284">
        <v>1511</v>
      </c>
      <c r="S34" s="284">
        <v>1922</v>
      </c>
      <c r="T34" s="284">
        <v>2215</v>
      </c>
      <c r="U34" s="284">
        <v>1952</v>
      </c>
      <c r="V34" s="284">
        <v>1074</v>
      </c>
      <c r="W34" s="284">
        <v>1578</v>
      </c>
      <c r="X34" s="284">
        <v>2581</v>
      </c>
      <c r="Y34" s="263"/>
      <c r="Z34" s="263"/>
    </row>
    <row r="35" spans="1:26" x14ac:dyDescent="0.25">
      <c r="A35" s="285" t="s">
        <v>23</v>
      </c>
      <c r="B35" s="284">
        <v>2505</v>
      </c>
      <c r="C35" s="284">
        <v>3146</v>
      </c>
      <c r="D35" s="284">
        <v>5852</v>
      </c>
      <c r="E35" s="284">
        <v>8279</v>
      </c>
      <c r="F35" s="284">
        <v>5317</v>
      </c>
      <c r="G35" s="284">
        <v>5527</v>
      </c>
      <c r="H35" s="284">
        <v>4997</v>
      </c>
      <c r="I35" s="284">
        <v>4188</v>
      </c>
      <c r="J35" s="284">
        <v>3049</v>
      </c>
      <c r="K35" s="284">
        <v>4341</v>
      </c>
      <c r="L35" s="284">
        <v>2362</v>
      </c>
      <c r="M35" s="284">
        <v>9557</v>
      </c>
      <c r="N35" s="284">
        <v>4133</v>
      </c>
      <c r="O35" s="284">
        <v>4054</v>
      </c>
      <c r="P35" s="284">
        <v>2057</v>
      </c>
      <c r="Q35" s="284">
        <v>1102</v>
      </c>
      <c r="R35" s="284">
        <v>3141</v>
      </c>
      <c r="S35" s="284">
        <v>2377</v>
      </c>
      <c r="T35" s="284">
        <v>2375</v>
      </c>
      <c r="U35" s="284">
        <v>2941</v>
      </c>
      <c r="V35" s="284">
        <v>841</v>
      </c>
      <c r="W35" s="284">
        <v>2361</v>
      </c>
      <c r="X35" s="284">
        <v>4773</v>
      </c>
      <c r="Y35" s="263"/>
      <c r="Z35" s="263"/>
    </row>
    <row r="36" spans="1:26" x14ac:dyDescent="0.25">
      <c r="A36" s="285" t="s">
        <v>24</v>
      </c>
      <c r="B36" s="284">
        <v>3334</v>
      </c>
      <c r="C36" s="284">
        <v>26</v>
      </c>
      <c r="D36" s="284">
        <v>558</v>
      </c>
      <c r="E36" s="284">
        <v>186</v>
      </c>
      <c r="F36" s="284">
        <v>567</v>
      </c>
      <c r="G36" s="284">
        <v>786</v>
      </c>
      <c r="H36" s="284">
        <v>2297</v>
      </c>
      <c r="I36" s="284">
        <v>618</v>
      </c>
      <c r="J36" s="284">
        <v>775</v>
      </c>
      <c r="K36" s="284">
        <v>411</v>
      </c>
      <c r="L36" s="284">
        <v>1438</v>
      </c>
      <c r="M36" s="284">
        <v>350</v>
      </c>
      <c r="N36" s="284">
        <v>1443</v>
      </c>
      <c r="O36" s="284">
        <v>2180</v>
      </c>
      <c r="P36" s="284">
        <v>586</v>
      </c>
      <c r="Q36" s="284">
        <v>366</v>
      </c>
      <c r="R36" s="284">
        <v>423</v>
      </c>
      <c r="S36" s="284">
        <v>427</v>
      </c>
      <c r="T36" s="284">
        <v>717</v>
      </c>
      <c r="U36" s="284">
        <v>338</v>
      </c>
      <c r="V36" s="284">
        <v>166</v>
      </c>
      <c r="W36" s="284">
        <v>1941</v>
      </c>
      <c r="X36" s="284">
        <v>314</v>
      </c>
      <c r="Y36" s="263"/>
      <c r="Z36" s="263"/>
    </row>
    <row r="37" spans="1:26" x14ac:dyDescent="0.25">
      <c r="A37" s="285" t="s">
        <v>25</v>
      </c>
      <c r="B37" s="284">
        <v>1513</v>
      </c>
      <c r="C37" s="284">
        <v>227</v>
      </c>
      <c r="D37" s="284">
        <v>149</v>
      </c>
      <c r="E37" s="284">
        <v>1102</v>
      </c>
      <c r="F37" s="284">
        <v>613</v>
      </c>
      <c r="G37" s="284">
        <v>1243</v>
      </c>
      <c r="H37" s="284">
        <v>397</v>
      </c>
      <c r="I37" s="284">
        <v>258</v>
      </c>
      <c r="J37" s="284">
        <v>156</v>
      </c>
      <c r="K37" s="284">
        <v>4162</v>
      </c>
      <c r="L37" s="284">
        <v>2430</v>
      </c>
      <c r="M37" s="284">
        <v>2561</v>
      </c>
      <c r="N37" s="284">
        <v>1705</v>
      </c>
      <c r="O37" s="284">
        <v>1282</v>
      </c>
      <c r="P37" s="284">
        <v>1278</v>
      </c>
      <c r="Q37" s="284">
        <v>1154</v>
      </c>
      <c r="R37" s="284">
        <v>1177</v>
      </c>
      <c r="S37" s="284">
        <v>598</v>
      </c>
      <c r="T37" s="284">
        <v>972</v>
      </c>
      <c r="U37" s="284">
        <v>348</v>
      </c>
      <c r="V37" s="284">
        <v>401</v>
      </c>
      <c r="W37" s="284">
        <v>2744</v>
      </c>
      <c r="X37" s="284">
        <v>603</v>
      </c>
      <c r="Y37" s="263"/>
      <c r="Z37" s="263"/>
    </row>
    <row r="38" spans="1:26" x14ac:dyDescent="0.25">
      <c r="A38" s="288" t="s">
        <v>26</v>
      </c>
      <c r="B38" s="289">
        <v>2675</v>
      </c>
      <c r="C38" s="289">
        <v>3549</v>
      </c>
      <c r="D38" s="289">
        <v>2545</v>
      </c>
      <c r="E38" s="289">
        <v>2574</v>
      </c>
      <c r="F38" s="289">
        <v>4603</v>
      </c>
      <c r="G38" s="289">
        <v>4603</v>
      </c>
      <c r="H38" s="289">
        <v>1325</v>
      </c>
      <c r="I38" s="289">
        <v>1813</v>
      </c>
      <c r="J38" s="289">
        <v>4578</v>
      </c>
      <c r="K38" s="289">
        <v>3963</v>
      </c>
      <c r="L38" s="289">
        <v>2703</v>
      </c>
      <c r="M38" s="289">
        <v>2834</v>
      </c>
      <c r="N38" s="289">
        <v>2280</v>
      </c>
      <c r="O38" s="289">
        <v>3041</v>
      </c>
      <c r="P38" s="289">
        <v>3609</v>
      </c>
      <c r="Q38" s="289">
        <v>1416</v>
      </c>
      <c r="R38" s="289">
        <v>1829</v>
      </c>
      <c r="S38" s="289">
        <v>2351</v>
      </c>
      <c r="T38" s="289">
        <v>2111</v>
      </c>
      <c r="U38" s="289">
        <v>2293</v>
      </c>
      <c r="V38" s="289">
        <v>593</v>
      </c>
      <c r="W38" s="289">
        <v>502</v>
      </c>
      <c r="X38" s="289">
        <v>2385</v>
      </c>
      <c r="Y38" s="263"/>
      <c r="Z38" s="263"/>
    </row>
    <row r="39" spans="1:26" x14ac:dyDescent="0.3">
      <c r="S39" s="270"/>
      <c r="T39" s="270"/>
      <c r="X39" s="200"/>
    </row>
    <row r="40" spans="1:26" x14ac:dyDescent="0.3">
      <c r="A40" s="319"/>
      <c r="B40" s="319"/>
      <c r="C40" s="319"/>
      <c r="D40" s="319"/>
      <c r="E40" s="319"/>
      <c r="F40" s="319"/>
      <c r="G40" s="319"/>
      <c r="H40" s="319"/>
      <c r="I40" s="319"/>
      <c r="J40" s="319"/>
      <c r="K40" s="319"/>
      <c r="L40" s="319"/>
      <c r="M40" s="319"/>
    </row>
    <row r="41" spans="1:26" x14ac:dyDescent="0.3">
      <c r="A41" s="319"/>
      <c r="B41" s="302"/>
      <c r="C41" s="302"/>
      <c r="D41" s="302"/>
      <c r="E41" s="302"/>
      <c r="F41" s="302"/>
      <c r="G41" s="302"/>
      <c r="H41" s="302"/>
      <c r="I41" s="302"/>
      <c r="J41" s="302"/>
      <c r="K41" s="302"/>
      <c r="L41" s="302"/>
      <c r="M41" s="302"/>
    </row>
    <row r="42" spans="1:26" ht="15" x14ac:dyDescent="0.25">
      <c r="A42" s="306"/>
      <c r="B42" s="306"/>
      <c r="C42" s="306"/>
      <c r="D42" s="306"/>
      <c r="E42" s="306"/>
      <c r="F42" s="306"/>
      <c r="G42" s="306"/>
      <c r="H42" s="306"/>
      <c r="I42" s="306"/>
      <c r="J42" s="306"/>
      <c r="K42" s="306"/>
      <c r="L42" s="306"/>
      <c r="M42" s="306"/>
    </row>
    <row r="43" spans="1:26" ht="15" x14ac:dyDescent="0.25">
      <c r="A43" s="331"/>
      <c r="B43" s="331"/>
      <c r="C43" s="331"/>
      <c r="D43" s="331"/>
      <c r="E43" s="331"/>
      <c r="F43" s="331"/>
      <c r="G43" s="331"/>
      <c r="H43" s="331"/>
      <c r="I43" s="331"/>
      <c r="J43" s="331"/>
      <c r="K43" s="331"/>
      <c r="L43" s="331"/>
      <c r="M43" s="331"/>
    </row>
    <row r="44" spans="1:26" ht="15" x14ac:dyDescent="0.25">
      <c r="A44" s="306"/>
      <c r="B44" s="306"/>
      <c r="C44" s="306"/>
      <c r="D44" s="306"/>
      <c r="E44" s="306"/>
      <c r="F44" s="306"/>
      <c r="G44" s="306"/>
      <c r="H44" s="306"/>
      <c r="I44" s="306"/>
      <c r="J44" s="306"/>
      <c r="K44" s="306"/>
      <c r="L44" s="306"/>
      <c r="M44" s="306"/>
    </row>
    <row r="45" spans="1:26" x14ac:dyDescent="0.3">
      <c r="A45" s="164"/>
      <c r="B45" s="165"/>
      <c r="C45" s="165"/>
      <c r="D45" s="165"/>
      <c r="E45" s="165"/>
      <c r="F45" s="165"/>
      <c r="G45" s="165"/>
      <c r="H45" s="165"/>
      <c r="I45" s="165"/>
      <c r="J45" s="165"/>
      <c r="K45" s="165"/>
      <c r="L45" s="165"/>
      <c r="M45" s="165"/>
    </row>
    <row r="46" spans="1:26" ht="15" x14ac:dyDescent="0.25">
      <c r="A46" s="302"/>
      <c r="B46" s="302"/>
      <c r="C46" s="302"/>
      <c r="D46" s="302"/>
      <c r="E46" s="302"/>
      <c r="F46" s="302"/>
      <c r="G46" s="302"/>
      <c r="H46" s="302"/>
      <c r="I46" s="302"/>
      <c r="J46" s="302"/>
      <c r="K46" s="302"/>
      <c r="L46" s="302"/>
      <c r="M46" s="302"/>
    </row>
    <row r="47" spans="1:26" ht="15" x14ac:dyDescent="0.25">
      <c r="A47" s="301"/>
      <c r="B47" s="301"/>
      <c r="C47" s="301"/>
      <c r="D47" s="301"/>
      <c r="E47" s="301"/>
      <c r="F47" s="301"/>
      <c r="G47" s="301"/>
      <c r="H47" s="301"/>
      <c r="I47" s="301"/>
      <c r="J47" s="301"/>
      <c r="K47" s="301"/>
      <c r="L47" s="301"/>
      <c r="M47" s="301"/>
    </row>
    <row r="48" spans="1:26" ht="15" x14ac:dyDescent="0.25">
      <c r="A48" s="331"/>
      <c r="B48" s="331"/>
      <c r="C48" s="331"/>
      <c r="D48" s="331"/>
      <c r="E48" s="331"/>
      <c r="F48" s="331"/>
      <c r="G48" s="331"/>
      <c r="H48" s="331"/>
      <c r="I48" s="331"/>
      <c r="J48" s="331"/>
      <c r="K48" s="331"/>
      <c r="L48" s="331"/>
      <c r="M48" s="331"/>
    </row>
    <row r="49" spans="1:13" x14ac:dyDescent="0.3">
      <c r="A49" s="262"/>
      <c r="B49" s="165"/>
      <c r="C49" s="165"/>
      <c r="D49" s="165"/>
      <c r="E49" s="165"/>
      <c r="F49" s="165"/>
      <c r="G49" s="165"/>
      <c r="H49" s="165"/>
      <c r="I49" s="165"/>
      <c r="J49" s="165"/>
      <c r="K49" s="165"/>
      <c r="L49" s="165"/>
      <c r="M49" s="165"/>
    </row>
    <row r="50" spans="1:13" x14ac:dyDescent="0.3">
      <c r="A50" s="262"/>
      <c r="B50" s="165"/>
      <c r="C50" s="165"/>
      <c r="D50" s="165"/>
      <c r="E50" s="165"/>
      <c r="F50" s="165"/>
      <c r="G50" s="165"/>
      <c r="H50" s="165"/>
      <c r="I50" s="165"/>
      <c r="J50" s="165"/>
      <c r="K50" s="165"/>
      <c r="L50" s="165"/>
      <c r="M50" s="165"/>
    </row>
    <row r="51" spans="1:13" x14ac:dyDescent="0.3">
      <c r="A51" s="262"/>
      <c r="B51" s="165"/>
      <c r="C51" s="165"/>
      <c r="D51" s="165"/>
      <c r="E51" s="165"/>
      <c r="F51" s="165"/>
      <c r="G51" s="165"/>
      <c r="H51" s="165"/>
      <c r="I51" s="165"/>
      <c r="J51" s="165"/>
      <c r="K51" s="165"/>
      <c r="L51" s="165"/>
      <c r="M51" s="165"/>
    </row>
    <row r="52" spans="1:13" x14ac:dyDescent="0.3">
      <c r="A52" s="262"/>
      <c r="B52" s="165"/>
      <c r="C52" s="165"/>
      <c r="D52" s="165"/>
      <c r="E52" s="165"/>
      <c r="F52" s="165"/>
      <c r="G52" s="165"/>
      <c r="H52" s="165"/>
      <c r="I52" s="165"/>
      <c r="J52" s="165"/>
      <c r="K52" s="165"/>
      <c r="L52" s="165"/>
      <c r="M52" s="165"/>
    </row>
    <row r="53" spans="1:13" x14ac:dyDescent="0.3">
      <c r="A53" s="262"/>
      <c r="B53" s="165"/>
      <c r="C53" s="165"/>
      <c r="D53" s="165"/>
      <c r="E53" s="165"/>
      <c r="F53" s="165"/>
      <c r="G53" s="165"/>
      <c r="H53" s="165"/>
      <c r="I53" s="165"/>
      <c r="J53" s="165"/>
      <c r="K53" s="165"/>
      <c r="L53" s="165"/>
      <c r="M53" s="165"/>
    </row>
    <row r="54" spans="1:13" x14ac:dyDescent="0.3">
      <c r="A54" s="262"/>
      <c r="B54" s="165"/>
      <c r="C54" s="165"/>
      <c r="D54" s="165"/>
      <c r="E54" s="165"/>
      <c r="F54" s="165"/>
      <c r="G54" s="165"/>
      <c r="H54" s="165"/>
      <c r="I54" s="165"/>
      <c r="J54" s="165"/>
      <c r="K54" s="165"/>
      <c r="L54" s="165"/>
      <c r="M54" s="165"/>
    </row>
    <row r="55" spans="1:13" x14ac:dyDescent="0.3">
      <c r="A55" s="262"/>
      <c r="B55" s="165"/>
      <c r="C55" s="165"/>
      <c r="D55" s="165"/>
      <c r="E55" s="165"/>
      <c r="F55" s="165"/>
      <c r="G55" s="165"/>
      <c r="H55" s="165"/>
      <c r="I55" s="165"/>
      <c r="J55" s="165"/>
      <c r="K55" s="165"/>
      <c r="L55" s="165"/>
      <c r="M55" s="165"/>
    </row>
    <row r="56" spans="1:13" x14ac:dyDescent="0.3">
      <c r="A56" s="262"/>
      <c r="B56" s="165"/>
      <c r="C56" s="165"/>
      <c r="D56" s="165"/>
      <c r="E56" s="165"/>
      <c r="F56" s="165"/>
      <c r="G56" s="165"/>
      <c r="H56" s="165"/>
      <c r="I56" s="165"/>
      <c r="J56" s="165"/>
      <c r="K56" s="165"/>
      <c r="L56" s="165"/>
      <c r="M56" s="165"/>
    </row>
    <row r="57" spans="1:13" x14ac:dyDescent="0.3">
      <c r="A57" s="262"/>
      <c r="B57" s="165"/>
      <c r="C57" s="165"/>
      <c r="D57" s="165"/>
      <c r="E57" s="165"/>
      <c r="F57" s="165"/>
      <c r="G57" s="165"/>
      <c r="H57" s="165"/>
      <c r="I57" s="165"/>
      <c r="J57" s="165"/>
      <c r="K57" s="165"/>
      <c r="L57" s="165"/>
      <c r="M57" s="165"/>
    </row>
    <row r="58" spans="1:13" x14ac:dyDescent="0.3">
      <c r="A58" s="262"/>
      <c r="B58" s="165"/>
      <c r="C58" s="165"/>
      <c r="D58" s="165"/>
      <c r="E58" s="165"/>
      <c r="F58" s="165"/>
      <c r="G58" s="165"/>
      <c r="H58" s="165"/>
      <c r="I58" s="165"/>
      <c r="J58" s="165"/>
      <c r="K58" s="165"/>
      <c r="L58" s="165"/>
      <c r="M58" s="165"/>
    </row>
    <row r="59" spans="1:13" x14ac:dyDescent="0.3">
      <c r="A59" s="262"/>
      <c r="B59" s="165"/>
      <c r="C59" s="165"/>
      <c r="D59" s="165"/>
      <c r="E59" s="165"/>
      <c r="F59" s="165"/>
      <c r="G59" s="165"/>
      <c r="H59" s="165"/>
      <c r="I59" s="165"/>
      <c r="J59" s="165"/>
      <c r="K59" s="165"/>
      <c r="L59" s="165"/>
      <c r="M59" s="165"/>
    </row>
    <row r="60" spans="1:13" x14ac:dyDescent="0.3">
      <c r="A60" s="262"/>
      <c r="B60" s="165"/>
      <c r="C60" s="165"/>
      <c r="D60" s="165"/>
      <c r="E60" s="165"/>
      <c r="F60" s="165"/>
      <c r="G60" s="165"/>
      <c r="H60" s="165"/>
      <c r="I60" s="165"/>
      <c r="J60" s="165"/>
      <c r="K60" s="165"/>
      <c r="L60" s="165"/>
      <c r="M60" s="165"/>
    </row>
    <row r="61" spans="1:13" x14ac:dyDescent="0.3">
      <c r="A61" s="262"/>
      <c r="B61" s="165"/>
      <c r="C61" s="165"/>
      <c r="D61" s="165"/>
      <c r="E61" s="165"/>
      <c r="F61" s="165"/>
      <c r="G61" s="165"/>
      <c r="H61" s="165"/>
      <c r="I61" s="165"/>
      <c r="J61" s="165"/>
      <c r="K61" s="165"/>
      <c r="L61" s="165"/>
      <c r="M61" s="165"/>
    </row>
    <row r="62" spans="1:13" x14ac:dyDescent="0.3">
      <c r="A62" s="262"/>
      <c r="B62" s="165"/>
      <c r="C62" s="165"/>
      <c r="D62" s="165"/>
      <c r="E62" s="165"/>
      <c r="F62" s="165"/>
      <c r="G62" s="165"/>
      <c r="H62" s="165"/>
      <c r="I62" s="165"/>
      <c r="J62" s="165"/>
      <c r="K62" s="165"/>
      <c r="L62" s="165"/>
      <c r="M62" s="165"/>
    </row>
    <row r="63" spans="1:13" x14ac:dyDescent="0.3">
      <c r="A63" s="262"/>
      <c r="B63" s="165"/>
      <c r="C63" s="165"/>
      <c r="D63" s="165"/>
      <c r="E63" s="165"/>
      <c r="F63" s="165"/>
      <c r="G63" s="165"/>
      <c r="H63" s="165"/>
      <c r="I63" s="165"/>
      <c r="J63" s="165"/>
      <c r="K63" s="165"/>
      <c r="L63" s="165"/>
      <c r="M63" s="165"/>
    </row>
    <row r="64" spans="1:13" x14ac:dyDescent="0.3">
      <c r="A64" s="262"/>
      <c r="B64" s="165"/>
      <c r="C64" s="165"/>
      <c r="D64" s="165"/>
      <c r="E64" s="165"/>
      <c r="F64" s="165"/>
      <c r="G64" s="165"/>
      <c r="H64" s="165"/>
      <c r="I64" s="165"/>
      <c r="J64" s="165"/>
      <c r="K64" s="165"/>
      <c r="L64" s="165"/>
      <c r="M64" s="165"/>
    </row>
    <row r="65" spans="1:13" x14ac:dyDescent="0.3">
      <c r="A65" s="262"/>
      <c r="B65" s="165"/>
      <c r="C65" s="165"/>
      <c r="D65" s="165"/>
      <c r="E65" s="165"/>
      <c r="F65" s="165"/>
      <c r="G65" s="165"/>
      <c r="H65" s="165"/>
      <c r="I65" s="165"/>
      <c r="J65" s="165"/>
      <c r="K65" s="165"/>
      <c r="L65" s="165"/>
      <c r="M65" s="165"/>
    </row>
    <row r="66" spans="1:13" x14ac:dyDescent="0.3">
      <c r="A66" s="262"/>
      <c r="B66" s="165"/>
      <c r="C66" s="165"/>
      <c r="D66" s="165"/>
      <c r="E66" s="165"/>
      <c r="F66" s="165"/>
      <c r="G66" s="165"/>
      <c r="H66" s="165"/>
      <c r="I66" s="165"/>
      <c r="J66" s="165"/>
      <c r="K66" s="165"/>
      <c r="L66" s="165"/>
      <c r="M66" s="165"/>
    </row>
    <row r="67" spans="1:13" x14ac:dyDescent="0.3">
      <c r="A67" s="262"/>
      <c r="B67" s="165"/>
      <c r="C67" s="165"/>
      <c r="D67" s="165"/>
      <c r="E67" s="165"/>
      <c r="F67" s="165"/>
      <c r="G67" s="165"/>
      <c r="H67" s="165"/>
      <c r="I67" s="165"/>
      <c r="J67" s="165"/>
      <c r="K67" s="165"/>
      <c r="L67" s="165"/>
      <c r="M67" s="165"/>
    </row>
    <row r="68" spans="1:13" x14ac:dyDescent="0.3">
      <c r="A68" s="262"/>
      <c r="B68" s="165"/>
      <c r="C68" s="165"/>
      <c r="D68" s="165"/>
      <c r="E68" s="165"/>
      <c r="F68" s="165"/>
      <c r="G68" s="165"/>
      <c r="H68" s="165"/>
      <c r="I68" s="165"/>
      <c r="J68" s="165"/>
      <c r="K68" s="165"/>
      <c r="L68" s="165"/>
      <c r="M68" s="165"/>
    </row>
    <row r="69" spans="1:13" x14ac:dyDescent="0.3">
      <c r="A69" s="262"/>
      <c r="B69" s="165"/>
      <c r="C69" s="165"/>
      <c r="D69" s="165"/>
      <c r="E69" s="165"/>
      <c r="F69" s="165"/>
      <c r="G69" s="165"/>
      <c r="H69" s="165"/>
      <c r="I69" s="165"/>
      <c r="J69" s="165"/>
      <c r="K69" s="165"/>
      <c r="L69" s="165"/>
      <c r="M69" s="165"/>
    </row>
    <row r="70" spans="1:13" x14ac:dyDescent="0.3">
      <c r="A70" s="262"/>
      <c r="B70" s="165"/>
      <c r="C70" s="165"/>
      <c r="D70" s="165"/>
      <c r="E70" s="165"/>
      <c r="F70" s="165"/>
      <c r="G70" s="165"/>
      <c r="H70" s="165"/>
      <c r="I70" s="165"/>
      <c r="J70" s="165"/>
      <c r="K70" s="165"/>
      <c r="L70" s="165"/>
      <c r="M70" s="165"/>
    </row>
    <row r="71" spans="1:13" x14ac:dyDescent="0.3">
      <c r="A71" s="262"/>
      <c r="B71" s="165"/>
      <c r="C71" s="165"/>
      <c r="D71" s="165"/>
      <c r="E71" s="165"/>
      <c r="F71" s="165"/>
      <c r="G71" s="165"/>
      <c r="H71" s="165"/>
      <c r="I71" s="165"/>
      <c r="J71" s="165"/>
      <c r="K71" s="165"/>
      <c r="L71" s="165"/>
      <c r="M71" s="165"/>
    </row>
    <row r="72" spans="1:13" x14ac:dyDescent="0.3">
      <c r="A72" s="262"/>
      <c r="B72" s="165"/>
      <c r="C72" s="165"/>
      <c r="D72" s="165"/>
      <c r="E72" s="165"/>
      <c r="F72" s="165"/>
      <c r="G72" s="165"/>
      <c r="H72" s="165"/>
      <c r="I72" s="165"/>
      <c r="J72" s="165"/>
      <c r="K72" s="165"/>
      <c r="L72" s="165"/>
      <c r="M72" s="165"/>
    </row>
    <row r="73" spans="1:13" x14ac:dyDescent="0.3">
      <c r="A73" s="262"/>
      <c r="B73" s="165"/>
      <c r="C73" s="165"/>
      <c r="D73" s="165"/>
      <c r="E73" s="165"/>
      <c r="F73" s="165"/>
      <c r="G73" s="165"/>
      <c r="H73" s="165"/>
      <c r="I73" s="165"/>
      <c r="J73" s="165"/>
      <c r="K73" s="165"/>
      <c r="L73" s="165"/>
      <c r="M73" s="165"/>
    </row>
    <row r="74" spans="1:13" x14ac:dyDescent="0.3">
      <c r="A74" s="262"/>
      <c r="B74" s="165"/>
      <c r="C74" s="165"/>
      <c r="D74" s="165"/>
      <c r="E74" s="165"/>
      <c r="F74" s="165"/>
      <c r="G74" s="165"/>
      <c r="H74" s="165"/>
      <c r="I74" s="165"/>
      <c r="J74" s="165"/>
      <c r="K74" s="165"/>
      <c r="L74" s="165"/>
      <c r="M74" s="165"/>
    </row>
    <row r="75" spans="1:13" x14ac:dyDescent="0.3">
      <c r="A75" s="262"/>
      <c r="B75" s="165"/>
      <c r="C75" s="165"/>
      <c r="D75" s="165"/>
      <c r="E75" s="165"/>
      <c r="F75" s="165"/>
      <c r="G75" s="165"/>
      <c r="H75" s="165"/>
      <c r="I75" s="165"/>
      <c r="J75" s="165"/>
      <c r="K75" s="165"/>
      <c r="L75" s="165"/>
      <c r="M75" s="165"/>
    </row>
    <row r="76" spans="1:13" x14ac:dyDescent="0.3">
      <c r="A76" s="262"/>
      <c r="B76" s="165"/>
      <c r="C76" s="165"/>
      <c r="D76" s="165"/>
      <c r="E76" s="165"/>
      <c r="F76" s="165"/>
      <c r="G76" s="165"/>
      <c r="H76" s="165"/>
      <c r="I76" s="165"/>
      <c r="J76" s="165"/>
      <c r="K76" s="165"/>
      <c r="L76" s="165"/>
      <c r="M76" s="165"/>
    </row>
    <row r="77" spans="1:13" x14ac:dyDescent="0.3">
      <c r="A77" s="262"/>
      <c r="B77" s="165"/>
      <c r="C77" s="165"/>
      <c r="D77" s="165"/>
      <c r="E77" s="165"/>
      <c r="F77" s="165"/>
      <c r="G77" s="165"/>
      <c r="H77" s="165"/>
      <c r="I77" s="165"/>
      <c r="J77" s="165"/>
      <c r="K77" s="165"/>
      <c r="L77" s="165"/>
      <c r="M77" s="165"/>
    </row>
    <row r="78" spans="1:13" x14ac:dyDescent="0.3">
      <c r="A78" s="262"/>
      <c r="B78" s="165"/>
      <c r="C78" s="165"/>
      <c r="D78" s="165"/>
      <c r="E78" s="165"/>
      <c r="F78" s="165"/>
      <c r="G78" s="165"/>
      <c r="H78" s="165"/>
      <c r="I78" s="165"/>
      <c r="J78" s="165"/>
      <c r="K78" s="165"/>
      <c r="L78" s="165"/>
      <c r="M78" s="165"/>
    </row>
    <row r="79" spans="1:13" x14ac:dyDescent="0.3">
      <c r="A79" s="262"/>
      <c r="B79" s="165"/>
      <c r="C79" s="165"/>
      <c r="D79" s="165"/>
      <c r="E79" s="165"/>
      <c r="F79" s="165"/>
      <c r="G79" s="165"/>
      <c r="H79" s="165"/>
      <c r="I79" s="165"/>
      <c r="J79" s="165"/>
      <c r="K79" s="165"/>
      <c r="L79" s="165"/>
      <c r="M79" s="165"/>
    </row>
    <row r="80" spans="1:13" x14ac:dyDescent="0.3">
      <c r="A80" s="262"/>
      <c r="B80" s="165"/>
      <c r="C80" s="165"/>
      <c r="D80" s="165"/>
      <c r="E80" s="165"/>
      <c r="F80" s="165"/>
      <c r="G80" s="165"/>
      <c r="H80" s="165"/>
      <c r="I80" s="165"/>
      <c r="J80" s="165"/>
      <c r="K80" s="165"/>
      <c r="L80" s="165"/>
      <c r="M80" s="165"/>
    </row>
    <row r="81" spans="1:13" x14ac:dyDescent="0.3">
      <c r="A81" s="262"/>
      <c r="B81" s="165"/>
      <c r="C81" s="165"/>
      <c r="D81" s="165"/>
      <c r="E81" s="165"/>
      <c r="F81" s="165"/>
      <c r="G81" s="165"/>
      <c r="H81" s="165"/>
      <c r="I81" s="165"/>
      <c r="J81" s="165"/>
      <c r="K81" s="165"/>
      <c r="L81" s="165"/>
      <c r="M81" s="165"/>
    </row>
    <row r="82" spans="1:13" x14ac:dyDescent="0.3">
      <c r="A82" s="262"/>
      <c r="B82" s="165"/>
      <c r="C82" s="165"/>
      <c r="D82" s="165"/>
      <c r="E82" s="165"/>
      <c r="F82" s="165"/>
      <c r="G82" s="165"/>
      <c r="H82" s="165"/>
      <c r="I82" s="165"/>
      <c r="J82" s="165"/>
      <c r="K82" s="165"/>
      <c r="L82" s="165"/>
      <c r="M82" s="165"/>
    </row>
    <row r="83" spans="1:13" x14ac:dyDescent="0.3">
      <c r="A83" s="262"/>
      <c r="B83" s="165"/>
      <c r="C83" s="165"/>
      <c r="D83" s="165"/>
      <c r="E83" s="165"/>
      <c r="F83" s="165"/>
      <c r="G83" s="165"/>
      <c r="H83" s="165"/>
      <c r="I83" s="165"/>
      <c r="J83" s="165"/>
      <c r="K83" s="165"/>
      <c r="L83" s="165"/>
      <c r="M83" s="165"/>
    </row>
    <row r="84" spans="1:13" x14ac:dyDescent="0.3">
      <c r="A84" s="262"/>
      <c r="B84" s="165"/>
      <c r="C84" s="165"/>
      <c r="D84" s="165"/>
      <c r="E84" s="165"/>
      <c r="F84" s="165"/>
      <c r="G84" s="165"/>
      <c r="H84" s="165"/>
      <c r="I84" s="165"/>
      <c r="J84" s="165"/>
      <c r="K84" s="165"/>
      <c r="L84" s="165"/>
      <c r="M84" s="165"/>
    </row>
    <row r="85" spans="1:13" x14ac:dyDescent="0.3">
      <c r="A85" s="262"/>
      <c r="B85" s="165"/>
      <c r="C85" s="165"/>
      <c r="D85" s="165"/>
      <c r="E85" s="165"/>
      <c r="F85" s="165"/>
      <c r="G85" s="165"/>
      <c r="H85" s="165"/>
      <c r="I85" s="165"/>
      <c r="J85" s="165"/>
      <c r="K85" s="165"/>
      <c r="L85" s="165"/>
      <c r="M85" s="165"/>
    </row>
    <row r="86" spans="1:13" x14ac:dyDescent="0.3">
      <c r="A86" s="262"/>
      <c r="B86" s="165"/>
      <c r="C86" s="165"/>
      <c r="D86" s="165"/>
      <c r="E86" s="165"/>
      <c r="F86" s="165"/>
      <c r="G86" s="165"/>
      <c r="H86" s="165"/>
      <c r="I86" s="165"/>
      <c r="J86" s="165"/>
      <c r="K86" s="165"/>
      <c r="L86" s="165"/>
      <c r="M86" s="165"/>
    </row>
    <row r="87" spans="1:13" x14ac:dyDescent="0.3">
      <c r="A87" s="262"/>
      <c r="B87" s="165"/>
      <c r="C87" s="165"/>
      <c r="D87" s="165"/>
      <c r="E87" s="165"/>
      <c r="F87" s="165"/>
      <c r="G87" s="165"/>
      <c r="H87" s="165"/>
      <c r="I87" s="165"/>
      <c r="J87" s="165"/>
      <c r="K87" s="165"/>
      <c r="L87" s="165"/>
      <c r="M87" s="165"/>
    </row>
    <row r="88" spans="1:13" x14ac:dyDescent="0.3">
      <c r="A88" s="262"/>
      <c r="B88" s="165"/>
      <c r="C88" s="165"/>
      <c r="D88" s="165"/>
      <c r="E88" s="165"/>
      <c r="F88" s="165"/>
      <c r="G88" s="165"/>
      <c r="H88" s="165"/>
      <c r="I88" s="165"/>
      <c r="J88" s="165"/>
      <c r="K88" s="165"/>
      <c r="L88" s="165"/>
      <c r="M88" s="165"/>
    </row>
    <row r="89" spans="1:13" x14ac:dyDescent="0.3">
      <c r="A89" s="262"/>
      <c r="B89" s="165"/>
      <c r="C89" s="165"/>
      <c r="D89" s="165"/>
      <c r="E89" s="165"/>
      <c r="F89" s="165"/>
      <c r="G89" s="165"/>
      <c r="H89" s="165"/>
      <c r="I89" s="165"/>
      <c r="J89" s="165"/>
      <c r="K89" s="165"/>
      <c r="L89" s="165"/>
      <c r="M89" s="165"/>
    </row>
    <row r="90" spans="1:13" x14ac:dyDescent="0.3">
      <c r="A90" s="262"/>
      <c r="B90" s="165"/>
      <c r="C90" s="165"/>
      <c r="D90" s="165"/>
      <c r="E90" s="165"/>
      <c r="F90" s="165"/>
      <c r="G90" s="165"/>
      <c r="H90" s="165"/>
      <c r="I90" s="165"/>
      <c r="J90" s="165"/>
      <c r="K90" s="165"/>
      <c r="L90" s="165"/>
      <c r="M90" s="165"/>
    </row>
    <row r="91" spans="1:13" x14ac:dyDescent="0.3">
      <c r="A91" s="262"/>
      <c r="B91" s="165"/>
      <c r="C91" s="165"/>
      <c r="D91" s="165"/>
      <c r="E91" s="165"/>
      <c r="F91" s="165"/>
      <c r="G91" s="165"/>
      <c r="H91" s="165"/>
      <c r="I91" s="165"/>
      <c r="J91" s="165"/>
      <c r="K91" s="165"/>
      <c r="L91" s="165"/>
      <c r="M91" s="165"/>
    </row>
    <row r="92" spans="1:13" x14ac:dyDescent="0.3">
      <c r="A92" s="262"/>
      <c r="B92" s="165"/>
      <c r="C92" s="165"/>
      <c r="D92" s="165"/>
      <c r="E92" s="165"/>
      <c r="F92" s="165"/>
      <c r="G92" s="165"/>
      <c r="H92" s="165"/>
      <c r="I92" s="165"/>
      <c r="J92" s="165"/>
      <c r="K92" s="165"/>
      <c r="L92" s="165"/>
      <c r="M92" s="165"/>
    </row>
    <row r="93" spans="1:13" x14ac:dyDescent="0.3">
      <c r="A93" s="262"/>
      <c r="B93" s="165"/>
      <c r="C93" s="165"/>
      <c r="D93" s="165"/>
      <c r="E93" s="165"/>
      <c r="F93" s="165"/>
      <c r="G93" s="165"/>
      <c r="H93" s="165"/>
      <c r="I93" s="165"/>
      <c r="J93" s="165"/>
      <c r="K93" s="165"/>
      <c r="L93" s="165"/>
      <c r="M93" s="165"/>
    </row>
    <row r="94" spans="1:13" x14ac:dyDescent="0.3">
      <c r="A94" s="262"/>
      <c r="B94" s="165"/>
      <c r="C94" s="165"/>
      <c r="D94" s="165"/>
      <c r="E94" s="165"/>
      <c r="F94" s="165"/>
      <c r="G94" s="165"/>
      <c r="H94" s="165"/>
      <c r="I94" s="165"/>
      <c r="J94" s="165"/>
      <c r="K94" s="165"/>
      <c r="L94" s="165"/>
      <c r="M94" s="165"/>
    </row>
    <row r="95" spans="1:13" x14ac:dyDescent="0.3">
      <c r="A95" s="262"/>
      <c r="B95" s="165"/>
      <c r="C95" s="165"/>
      <c r="D95" s="165"/>
      <c r="E95" s="165"/>
      <c r="F95" s="165"/>
      <c r="G95" s="165"/>
      <c r="H95" s="165"/>
      <c r="I95" s="165"/>
      <c r="J95" s="165"/>
      <c r="K95" s="165"/>
      <c r="L95" s="165"/>
      <c r="M95" s="165"/>
    </row>
    <row r="96" spans="1:13" x14ac:dyDescent="0.3">
      <c r="A96" s="262"/>
      <c r="B96" s="165"/>
      <c r="C96" s="165"/>
      <c r="D96" s="165"/>
      <c r="E96" s="165"/>
      <c r="F96" s="165"/>
      <c r="G96" s="165"/>
      <c r="H96" s="165"/>
      <c r="I96" s="165"/>
      <c r="J96" s="165"/>
      <c r="K96" s="165"/>
      <c r="L96" s="165"/>
      <c r="M96" s="165"/>
    </row>
    <row r="97" spans="1:13" x14ac:dyDescent="0.3">
      <c r="A97" s="262"/>
      <c r="B97" s="165"/>
      <c r="C97" s="165"/>
      <c r="D97" s="165"/>
      <c r="E97" s="165"/>
      <c r="F97" s="165"/>
      <c r="G97" s="165"/>
      <c r="H97" s="165"/>
      <c r="I97" s="165"/>
      <c r="J97" s="165"/>
      <c r="K97" s="165"/>
      <c r="L97" s="165"/>
      <c r="M97" s="165"/>
    </row>
    <row r="98" spans="1:13" x14ac:dyDescent="0.3">
      <c r="A98" s="262"/>
      <c r="B98" s="165"/>
      <c r="C98" s="165"/>
      <c r="D98" s="165"/>
      <c r="E98" s="165"/>
      <c r="F98" s="165"/>
      <c r="G98" s="165"/>
      <c r="H98" s="165"/>
      <c r="I98" s="165"/>
      <c r="J98" s="165"/>
      <c r="K98" s="165"/>
      <c r="L98" s="165"/>
      <c r="M98" s="165"/>
    </row>
    <row r="99" spans="1:13" x14ac:dyDescent="0.3">
      <c r="A99" s="262"/>
      <c r="B99" s="165"/>
      <c r="C99" s="165"/>
      <c r="D99" s="165"/>
      <c r="E99" s="165"/>
      <c r="F99" s="165"/>
      <c r="G99" s="165"/>
      <c r="H99" s="165"/>
      <c r="I99" s="165"/>
      <c r="J99" s="165"/>
      <c r="K99" s="165"/>
      <c r="L99" s="165"/>
      <c r="M99" s="165"/>
    </row>
    <row r="100" spans="1:13" x14ac:dyDescent="0.3">
      <c r="A100" s="262"/>
      <c r="B100" s="165"/>
      <c r="C100" s="165"/>
      <c r="D100" s="165"/>
      <c r="E100" s="165"/>
      <c r="F100" s="165"/>
      <c r="G100" s="165"/>
      <c r="H100" s="165"/>
      <c r="I100" s="165"/>
      <c r="J100" s="165"/>
      <c r="K100" s="165"/>
      <c r="L100" s="165"/>
      <c r="M100" s="165"/>
    </row>
    <row r="101" spans="1:13" x14ac:dyDescent="0.3">
      <c r="A101" s="262"/>
      <c r="B101" s="165"/>
      <c r="C101" s="165"/>
      <c r="D101" s="165"/>
      <c r="E101" s="165"/>
      <c r="F101" s="165"/>
      <c r="G101" s="165"/>
      <c r="H101" s="165"/>
      <c r="I101" s="165"/>
      <c r="J101" s="165"/>
      <c r="K101" s="165"/>
      <c r="L101" s="165"/>
      <c r="M101" s="165"/>
    </row>
    <row r="102" spans="1:13" x14ac:dyDescent="0.3">
      <c r="A102" s="262"/>
      <c r="B102" s="165"/>
      <c r="C102" s="165"/>
      <c r="D102" s="165"/>
      <c r="E102" s="165"/>
      <c r="F102" s="165"/>
      <c r="G102" s="165"/>
      <c r="H102" s="165"/>
      <c r="I102" s="165"/>
      <c r="J102" s="165"/>
      <c r="K102" s="165"/>
      <c r="L102" s="165"/>
      <c r="M102" s="165"/>
    </row>
    <row r="103" spans="1:13" x14ac:dyDescent="0.3">
      <c r="A103" s="262"/>
      <c r="B103" s="165"/>
      <c r="C103" s="165"/>
      <c r="D103" s="165"/>
      <c r="E103" s="165"/>
      <c r="F103" s="165"/>
      <c r="G103" s="165"/>
      <c r="H103" s="165"/>
      <c r="I103" s="165"/>
      <c r="J103" s="165"/>
      <c r="K103" s="165"/>
      <c r="L103" s="165"/>
      <c r="M103" s="165"/>
    </row>
    <row r="104" spans="1:13" x14ac:dyDescent="0.3">
      <c r="A104" s="262"/>
      <c r="B104" s="165"/>
      <c r="C104" s="165"/>
      <c r="D104" s="165"/>
      <c r="E104" s="165"/>
      <c r="F104" s="165"/>
      <c r="G104" s="165"/>
      <c r="H104" s="165"/>
      <c r="I104" s="165"/>
      <c r="J104" s="165"/>
      <c r="K104" s="165"/>
      <c r="L104" s="165"/>
      <c r="M104" s="165"/>
    </row>
    <row r="105" spans="1:13" x14ac:dyDescent="0.3">
      <c r="A105" s="262"/>
      <c r="B105" s="165"/>
      <c r="C105" s="165"/>
      <c r="D105" s="165"/>
      <c r="E105" s="165"/>
      <c r="F105" s="165"/>
      <c r="G105" s="165"/>
      <c r="H105" s="165"/>
      <c r="I105" s="165"/>
      <c r="J105" s="165"/>
      <c r="K105" s="165"/>
      <c r="L105" s="165"/>
      <c r="M105" s="165"/>
    </row>
    <row r="106" spans="1:13" x14ac:dyDescent="0.3">
      <c r="A106" s="262"/>
      <c r="B106" s="165"/>
      <c r="C106" s="165"/>
      <c r="D106" s="165"/>
      <c r="E106" s="165"/>
      <c r="F106" s="165"/>
      <c r="G106" s="165"/>
      <c r="H106" s="165"/>
      <c r="I106" s="165"/>
      <c r="J106" s="165"/>
      <c r="K106" s="165"/>
      <c r="L106" s="165"/>
      <c r="M106" s="165"/>
    </row>
    <row r="107" spans="1:13" x14ac:dyDescent="0.3">
      <c r="A107" s="262"/>
      <c r="B107" s="165"/>
      <c r="C107" s="165"/>
      <c r="D107" s="165"/>
      <c r="E107" s="165"/>
      <c r="F107" s="165"/>
      <c r="G107" s="165"/>
      <c r="H107" s="165"/>
      <c r="I107" s="165"/>
      <c r="J107" s="165"/>
      <c r="K107" s="165"/>
      <c r="L107" s="165"/>
      <c r="M107" s="165"/>
    </row>
    <row r="108" spans="1:13" x14ac:dyDescent="0.3">
      <c r="A108" s="262"/>
      <c r="B108" s="165"/>
      <c r="C108" s="165"/>
      <c r="D108" s="165"/>
      <c r="E108" s="165"/>
      <c r="F108" s="165"/>
      <c r="G108" s="165"/>
      <c r="H108" s="165"/>
      <c r="I108" s="165"/>
      <c r="J108" s="165"/>
      <c r="K108" s="165"/>
      <c r="L108" s="165"/>
      <c r="M108" s="165"/>
    </row>
    <row r="109" spans="1:13" x14ac:dyDescent="0.3">
      <c r="A109" s="262"/>
      <c r="B109" s="165"/>
      <c r="C109" s="165"/>
      <c r="D109" s="165"/>
      <c r="E109" s="165"/>
      <c r="F109" s="165"/>
      <c r="G109" s="165"/>
      <c r="H109" s="165"/>
      <c r="I109" s="165"/>
      <c r="J109" s="165"/>
      <c r="K109" s="165"/>
      <c r="L109" s="165"/>
      <c r="M109" s="165"/>
    </row>
    <row r="110" spans="1:13" x14ac:dyDescent="0.3">
      <c r="A110" s="262"/>
      <c r="B110" s="165"/>
      <c r="C110" s="165"/>
      <c r="D110" s="165"/>
      <c r="E110" s="165"/>
      <c r="F110" s="165"/>
      <c r="G110" s="165"/>
      <c r="H110" s="165"/>
      <c r="I110" s="165"/>
      <c r="J110" s="165"/>
      <c r="K110" s="165"/>
      <c r="L110" s="165"/>
      <c r="M110" s="165"/>
    </row>
    <row r="111" spans="1:13" x14ac:dyDescent="0.3">
      <c r="A111" s="262"/>
      <c r="B111" s="165"/>
      <c r="C111" s="165"/>
      <c r="D111" s="165"/>
      <c r="E111" s="165"/>
      <c r="F111" s="165"/>
      <c r="G111" s="165"/>
      <c r="H111" s="165"/>
      <c r="I111" s="165"/>
      <c r="J111" s="165"/>
      <c r="K111" s="165"/>
      <c r="L111" s="165"/>
      <c r="M111" s="165"/>
    </row>
    <row r="112" spans="1:13" x14ac:dyDescent="0.3">
      <c r="A112" s="262"/>
      <c r="B112" s="165"/>
      <c r="C112" s="165"/>
      <c r="D112" s="165"/>
      <c r="E112" s="165"/>
      <c r="F112" s="165"/>
      <c r="G112" s="165"/>
      <c r="H112" s="165"/>
      <c r="I112" s="165"/>
      <c r="J112" s="165"/>
      <c r="K112" s="165"/>
      <c r="L112" s="165"/>
      <c r="M112" s="165"/>
    </row>
    <row r="113" spans="1:13" x14ac:dyDescent="0.3">
      <c r="A113" s="262"/>
      <c r="B113" s="165"/>
      <c r="C113" s="165"/>
      <c r="D113" s="165"/>
      <c r="E113" s="165"/>
      <c r="F113" s="165"/>
      <c r="G113" s="165"/>
      <c r="H113" s="165"/>
      <c r="I113" s="165"/>
      <c r="J113" s="165"/>
      <c r="K113" s="165"/>
      <c r="L113" s="165"/>
      <c r="M113" s="165"/>
    </row>
    <row r="114" spans="1:13" x14ac:dyDescent="0.3">
      <c r="A114" s="262"/>
      <c r="B114" s="165"/>
      <c r="C114" s="165"/>
      <c r="D114" s="165"/>
      <c r="E114" s="165"/>
      <c r="F114" s="165"/>
      <c r="G114" s="165"/>
      <c r="H114" s="165"/>
      <c r="I114" s="165"/>
      <c r="J114" s="165"/>
      <c r="K114" s="165"/>
      <c r="L114" s="165"/>
      <c r="M114" s="165"/>
    </row>
    <row r="115" spans="1:13" x14ac:dyDescent="0.3">
      <c r="A115" s="262"/>
      <c r="B115" s="165"/>
      <c r="C115" s="165"/>
      <c r="D115" s="165"/>
      <c r="E115" s="165"/>
      <c r="F115" s="165"/>
      <c r="G115" s="165"/>
      <c r="H115" s="165"/>
      <c r="I115" s="165"/>
      <c r="J115" s="165"/>
      <c r="K115" s="165"/>
      <c r="L115" s="165"/>
      <c r="M115" s="165"/>
    </row>
    <row r="116" spans="1:13" x14ac:dyDescent="0.3">
      <c r="A116" s="262"/>
      <c r="B116" s="165"/>
      <c r="C116" s="165"/>
      <c r="D116" s="165"/>
      <c r="E116" s="165"/>
      <c r="F116" s="165"/>
      <c r="G116" s="165"/>
      <c r="H116" s="165"/>
      <c r="I116" s="165"/>
      <c r="J116" s="165"/>
      <c r="K116" s="165"/>
      <c r="L116" s="165"/>
      <c r="M116" s="165"/>
    </row>
    <row r="117" spans="1:13" x14ac:dyDescent="0.3">
      <c r="A117" s="262"/>
      <c r="B117" s="165"/>
      <c r="C117" s="165"/>
      <c r="D117" s="165"/>
      <c r="E117" s="165"/>
      <c r="F117" s="165"/>
      <c r="G117" s="165"/>
      <c r="H117" s="165"/>
      <c r="I117" s="165"/>
      <c r="J117" s="165"/>
      <c r="K117" s="165"/>
      <c r="L117" s="165"/>
      <c r="M117" s="165"/>
    </row>
    <row r="118" spans="1:13" x14ac:dyDescent="0.3">
      <c r="A118" s="262"/>
      <c r="B118" s="165"/>
      <c r="C118" s="165"/>
      <c r="D118" s="165"/>
      <c r="E118" s="165"/>
      <c r="F118" s="165"/>
      <c r="G118" s="165"/>
      <c r="H118" s="165"/>
      <c r="I118" s="165"/>
      <c r="J118" s="165"/>
      <c r="K118" s="165"/>
      <c r="L118" s="165"/>
      <c r="M118" s="165"/>
    </row>
    <row r="119" spans="1:13" x14ac:dyDescent="0.3">
      <c r="A119" s="262"/>
      <c r="B119" s="165"/>
      <c r="C119" s="165"/>
      <c r="D119" s="165"/>
      <c r="E119" s="165"/>
      <c r="F119" s="165"/>
      <c r="G119" s="165"/>
      <c r="H119" s="165"/>
      <c r="I119" s="165"/>
      <c r="J119" s="165"/>
      <c r="K119" s="165"/>
      <c r="L119" s="165"/>
      <c r="M119" s="165"/>
    </row>
    <row r="120" spans="1:13" x14ac:dyDescent="0.3">
      <c r="A120" s="262"/>
      <c r="B120" s="165"/>
      <c r="C120" s="165"/>
      <c r="D120" s="165"/>
      <c r="E120" s="165"/>
      <c r="F120" s="165"/>
      <c r="G120" s="165"/>
      <c r="H120" s="165"/>
      <c r="I120" s="165"/>
      <c r="J120" s="165"/>
      <c r="K120" s="165"/>
      <c r="L120" s="165"/>
      <c r="M120" s="165"/>
    </row>
    <row r="121" spans="1:13" x14ac:dyDescent="0.3">
      <c r="A121" s="262"/>
      <c r="B121" s="165"/>
      <c r="C121" s="165"/>
      <c r="D121" s="165"/>
      <c r="E121" s="165"/>
      <c r="F121" s="165"/>
      <c r="G121" s="165"/>
      <c r="H121" s="165"/>
      <c r="I121" s="165"/>
      <c r="J121" s="165"/>
      <c r="K121" s="165"/>
      <c r="L121" s="165"/>
      <c r="M121" s="165"/>
    </row>
    <row r="122" spans="1:13" x14ac:dyDescent="0.3">
      <c r="A122" s="262"/>
      <c r="B122" s="165"/>
      <c r="C122" s="165"/>
      <c r="D122" s="165"/>
      <c r="E122" s="165"/>
      <c r="F122" s="165"/>
      <c r="G122" s="165"/>
      <c r="H122" s="165"/>
      <c r="I122" s="165"/>
      <c r="J122" s="165"/>
      <c r="K122" s="165"/>
      <c r="L122" s="165"/>
      <c r="M122" s="165"/>
    </row>
    <row r="123" spans="1:13" x14ac:dyDescent="0.3">
      <c r="A123" s="262"/>
      <c r="B123" s="165"/>
      <c r="C123" s="165"/>
      <c r="D123" s="165"/>
      <c r="E123" s="165"/>
      <c r="F123" s="165"/>
      <c r="G123" s="165"/>
      <c r="H123" s="165"/>
      <c r="I123" s="165"/>
      <c r="J123" s="165"/>
      <c r="K123" s="165"/>
      <c r="L123" s="165"/>
      <c r="M123" s="165"/>
    </row>
    <row r="124" spans="1:13" x14ac:dyDescent="0.3">
      <c r="A124" s="262"/>
      <c r="B124" s="165"/>
      <c r="C124" s="165"/>
      <c r="D124" s="165"/>
      <c r="E124" s="165"/>
      <c r="F124" s="165"/>
      <c r="G124" s="165"/>
      <c r="H124" s="165"/>
      <c r="I124" s="165"/>
      <c r="J124" s="165"/>
      <c r="K124" s="165"/>
      <c r="L124" s="165"/>
      <c r="M124" s="165"/>
    </row>
    <row r="125" spans="1:13" x14ac:dyDescent="0.3">
      <c r="A125" s="262"/>
      <c r="B125" s="165"/>
      <c r="C125" s="165"/>
      <c r="D125" s="165"/>
      <c r="E125" s="165"/>
      <c r="F125" s="165"/>
      <c r="G125" s="165"/>
      <c r="H125" s="165"/>
      <c r="I125" s="165"/>
      <c r="J125" s="165"/>
      <c r="K125" s="165"/>
      <c r="L125" s="165"/>
      <c r="M125" s="165"/>
    </row>
    <row r="126" spans="1:13" x14ac:dyDescent="0.3">
      <c r="A126" s="262"/>
      <c r="B126" s="165"/>
      <c r="C126" s="165"/>
      <c r="D126" s="165"/>
      <c r="E126" s="165"/>
      <c r="F126" s="165"/>
      <c r="G126" s="165"/>
      <c r="H126" s="165"/>
      <c r="I126" s="165"/>
      <c r="J126" s="165"/>
      <c r="K126" s="165"/>
      <c r="L126" s="165"/>
      <c r="M126" s="165"/>
    </row>
    <row r="127" spans="1:13" x14ac:dyDescent="0.3">
      <c r="A127" s="262"/>
      <c r="B127" s="165"/>
      <c r="C127" s="165"/>
      <c r="D127" s="165"/>
      <c r="E127" s="165"/>
      <c r="F127" s="165"/>
      <c r="G127" s="165"/>
      <c r="H127" s="165"/>
      <c r="I127" s="165"/>
      <c r="J127" s="165"/>
      <c r="K127" s="165"/>
      <c r="L127" s="165"/>
      <c r="M127" s="165"/>
    </row>
    <row r="128" spans="1:13" x14ac:dyDescent="0.3">
      <c r="A128" s="262"/>
      <c r="B128" s="165"/>
      <c r="C128" s="165"/>
      <c r="D128" s="165"/>
      <c r="E128" s="165"/>
      <c r="F128" s="165"/>
      <c r="G128" s="165"/>
      <c r="H128" s="165"/>
      <c r="I128" s="165"/>
      <c r="J128" s="165"/>
      <c r="K128" s="165"/>
      <c r="L128" s="165"/>
      <c r="M128" s="165"/>
    </row>
    <row r="129" spans="1:13" x14ac:dyDescent="0.3">
      <c r="A129" s="262"/>
      <c r="B129" s="165"/>
      <c r="C129" s="165"/>
      <c r="D129" s="165"/>
      <c r="E129" s="165"/>
      <c r="F129" s="165"/>
      <c r="G129" s="165"/>
      <c r="H129" s="165"/>
      <c r="I129" s="165"/>
      <c r="J129" s="165"/>
      <c r="K129" s="165"/>
      <c r="L129" s="165"/>
      <c r="M129" s="165"/>
    </row>
    <row r="130" spans="1:13" x14ac:dyDescent="0.3">
      <c r="A130" s="262"/>
      <c r="B130" s="165"/>
      <c r="C130" s="165"/>
      <c r="D130" s="165"/>
      <c r="E130" s="165"/>
      <c r="F130" s="165"/>
      <c r="G130" s="165"/>
      <c r="H130" s="165"/>
      <c r="I130" s="165"/>
      <c r="J130" s="165"/>
      <c r="K130" s="165"/>
      <c r="L130" s="165"/>
      <c r="M130" s="165"/>
    </row>
    <row r="131" spans="1:13" x14ac:dyDescent="0.3">
      <c r="A131" s="262"/>
      <c r="B131" s="165"/>
      <c r="C131" s="165"/>
      <c r="D131" s="165"/>
      <c r="E131" s="165"/>
      <c r="F131" s="165"/>
      <c r="G131" s="165"/>
      <c r="H131" s="165"/>
      <c r="I131" s="165"/>
      <c r="J131" s="165"/>
      <c r="K131" s="165"/>
      <c r="L131" s="165"/>
      <c r="M131" s="165"/>
    </row>
    <row r="132" spans="1:13" x14ac:dyDescent="0.3">
      <c r="A132" s="262"/>
      <c r="B132" s="165"/>
      <c r="C132" s="165"/>
      <c r="D132" s="165"/>
      <c r="E132" s="165"/>
      <c r="F132" s="165"/>
      <c r="G132" s="165"/>
      <c r="H132" s="165"/>
      <c r="I132" s="165"/>
      <c r="J132" s="165"/>
      <c r="K132" s="165"/>
      <c r="L132" s="165"/>
      <c r="M132" s="165"/>
    </row>
    <row r="133" spans="1:13" x14ac:dyDescent="0.3">
      <c r="A133" s="262"/>
      <c r="B133" s="165"/>
      <c r="C133" s="165"/>
      <c r="D133" s="165"/>
      <c r="E133" s="165"/>
      <c r="F133" s="165"/>
      <c r="G133" s="165"/>
      <c r="H133" s="165"/>
      <c r="I133" s="165"/>
      <c r="J133" s="165"/>
      <c r="K133" s="165"/>
      <c r="L133" s="165"/>
      <c r="M133" s="165"/>
    </row>
    <row r="134" spans="1:13" x14ac:dyDescent="0.3">
      <c r="A134" s="262"/>
      <c r="B134" s="165"/>
      <c r="C134" s="165"/>
      <c r="D134" s="165"/>
      <c r="E134" s="165"/>
      <c r="F134" s="165"/>
      <c r="G134" s="165"/>
      <c r="H134" s="165"/>
      <c r="I134" s="165"/>
      <c r="J134" s="165"/>
      <c r="K134" s="165"/>
      <c r="L134" s="165"/>
      <c r="M134" s="165"/>
    </row>
    <row r="135" spans="1:13" x14ac:dyDescent="0.3">
      <c r="A135" s="262"/>
      <c r="B135" s="165"/>
      <c r="C135" s="165"/>
      <c r="D135" s="165"/>
      <c r="E135" s="165"/>
      <c r="F135" s="165"/>
      <c r="G135" s="165"/>
      <c r="H135" s="165"/>
      <c r="I135" s="165"/>
      <c r="J135" s="165"/>
      <c r="K135" s="165"/>
      <c r="L135" s="165"/>
      <c r="M135" s="165"/>
    </row>
    <row r="136" spans="1:13" x14ac:dyDescent="0.3">
      <c r="A136" s="262"/>
      <c r="B136" s="165"/>
      <c r="C136" s="165"/>
      <c r="D136" s="165"/>
      <c r="E136" s="165"/>
      <c r="F136" s="165"/>
      <c r="G136" s="165"/>
      <c r="H136" s="165"/>
      <c r="I136" s="165"/>
      <c r="J136" s="165"/>
      <c r="K136" s="165"/>
      <c r="L136" s="165"/>
      <c r="M136" s="165"/>
    </row>
    <row r="137" spans="1:13" x14ac:dyDescent="0.3">
      <c r="A137" s="262"/>
      <c r="B137" s="165"/>
      <c r="C137" s="165"/>
      <c r="D137" s="165"/>
      <c r="E137" s="165"/>
      <c r="F137" s="165"/>
      <c r="G137" s="165"/>
      <c r="H137" s="165"/>
      <c r="I137" s="165"/>
      <c r="J137" s="165"/>
      <c r="K137" s="165"/>
      <c r="L137" s="165"/>
      <c r="M137" s="165"/>
    </row>
    <row r="138" spans="1:13" x14ac:dyDescent="0.3">
      <c r="A138" s="262"/>
      <c r="B138" s="165"/>
      <c r="C138" s="165"/>
      <c r="D138" s="165"/>
      <c r="E138" s="165"/>
      <c r="F138" s="165"/>
      <c r="G138" s="165"/>
      <c r="H138" s="165"/>
      <c r="I138" s="165"/>
      <c r="J138" s="165"/>
      <c r="K138" s="165"/>
      <c r="L138" s="165"/>
      <c r="M138" s="165"/>
    </row>
    <row r="139" spans="1:13" x14ac:dyDescent="0.3">
      <c r="A139" s="262"/>
      <c r="B139" s="165"/>
      <c r="C139" s="165"/>
      <c r="D139" s="165"/>
      <c r="E139" s="165"/>
      <c r="F139" s="165"/>
      <c r="G139" s="165"/>
      <c r="H139" s="165"/>
      <c r="I139" s="165"/>
      <c r="J139" s="165"/>
      <c r="K139" s="165"/>
      <c r="L139" s="165"/>
      <c r="M139" s="165"/>
    </row>
    <row r="140" spans="1:13" x14ac:dyDescent="0.3">
      <c r="A140" s="262"/>
      <c r="B140" s="165"/>
      <c r="C140" s="165"/>
      <c r="D140" s="165"/>
      <c r="E140" s="165"/>
      <c r="F140" s="165"/>
      <c r="G140" s="165"/>
      <c r="H140" s="165"/>
      <c r="I140" s="165"/>
      <c r="J140" s="165"/>
      <c r="K140" s="165"/>
      <c r="L140" s="165"/>
      <c r="M140" s="165"/>
    </row>
    <row r="141" spans="1:13" x14ac:dyDescent="0.3">
      <c r="A141" s="262"/>
      <c r="B141" s="165"/>
      <c r="C141" s="165"/>
      <c r="D141" s="165"/>
      <c r="E141" s="165"/>
      <c r="F141" s="165"/>
      <c r="G141" s="165"/>
      <c r="H141" s="165"/>
      <c r="I141" s="165"/>
      <c r="J141" s="165"/>
      <c r="K141" s="165"/>
      <c r="L141" s="165"/>
      <c r="M141" s="165"/>
    </row>
    <row r="142" spans="1:13" x14ac:dyDescent="0.3">
      <c r="A142" s="262"/>
      <c r="B142" s="165"/>
      <c r="C142" s="165"/>
      <c r="D142" s="165"/>
      <c r="E142" s="165"/>
      <c r="F142" s="165"/>
      <c r="G142" s="165"/>
      <c r="H142" s="165"/>
      <c r="I142" s="165"/>
      <c r="J142" s="165"/>
      <c r="K142" s="165"/>
      <c r="L142" s="165"/>
      <c r="M142" s="165"/>
    </row>
    <row r="143" spans="1:13" x14ac:dyDescent="0.3">
      <c r="A143" s="262"/>
      <c r="B143" s="165"/>
      <c r="C143" s="165"/>
      <c r="D143" s="165"/>
      <c r="E143" s="165"/>
      <c r="F143" s="165"/>
      <c r="G143" s="165"/>
      <c r="H143" s="165"/>
      <c r="I143" s="165"/>
      <c r="J143" s="165"/>
      <c r="K143" s="165"/>
      <c r="L143" s="165"/>
      <c r="M143" s="165"/>
    </row>
    <row r="144" spans="1:13" x14ac:dyDescent="0.3">
      <c r="A144" s="262"/>
      <c r="B144" s="165"/>
      <c r="C144" s="165"/>
      <c r="D144" s="165"/>
      <c r="E144" s="165"/>
      <c r="F144" s="165"/>
      <c r="G144" s="165"/>
      <c r="H144" s="165"/>
      <c r="I144" s="165"/>
      <c r="J144" s="165"/>
      <c r="K144" s="165"/>
      <c r="L144" s="165"/>
      <c r="M144" s="165"/>
    </row>
    <row r="145" spans="1:13" x14ac:dyDescent="0.3">
      <c r="A145" s="262"/>
      <c r="B145" s="165"/>
      <c r="C145" s="165"/>
      <c r="D145" s="165"/>
      <c r="E145" s="165"/>
      <c r="F145" s="165"/>
      <c r="G145" s="165"/>
      <c r="H145" s="165"/>
      <c r="I145" s="165"/>
      <c r="J145" s="165"/>
      <c r="K145" s="165"/>
      <c r="L145" s="165"/>
      <c r="M145" s="165"/>
    </row>
    <row r="146" spans="1:13" x14ac:dyDescent="0.3">
      <c r="A146" s="262"/>
      <c r="B146" s="165"/>
      <c r="C146" s="165"/>
      <c r="D146" s="165"/>
      <c r="E146" s="165"/>
      <c r="F146" s="165"/>
      <c r="G146" s="165"/>
      <c r="H146" s="165"/>
      <c r="I146" s="165"/>
      <c r="J146" s="165"/>
      <c r="K146" s="165"/>
      <c r="L146" s="165"/>
      <c r="M146" s="165"/>
    </row>
    <row r="147" spans="1:13" x14ac:dyDescent="0.3">
      <c r="A147" s="262"/>
      <c r="B147" s="165"/>
      <c r="C147" s="165"/>
      <c r="D147" s="165"/>
      <c r="E147" s="165"/>
      <c r="F147" s="165"/>
      <c r="G147" s="165"/>
      <c r="H147" s="165"/>
      <c r="I147" s="165"/>
      <c r="J147" s="165"/>
      <c r="K147" s="165"/>
      <c r="L147" s="165"/>
      <c r="M147" s="165"/>
    </row>
    <row r="148" spans="1:13" x14ac:dyDescent="0.3">
      <c r="A148" s="262"/>
      <c r="B148" s="165"/>
      <c r="C148" s="165"/>
      <c r="D148" s="165"/>
      <c r="E148" s="165"/>
      <c r="F148" s="165"/>
      <c r="G148" s="165"/>
      <c r="H148" s="165"/>
      <c r="I148" s="165"/>
      <c r="J148" s="165"/>
      <c r="K148" s="165"/>
      <c r="L148" s="165"/>
      <c r="M148" s="165"/>
    </row>
    <row r="149" spans="1:13" x14ac:dyDescent="0.3">
      <c r="A149" s="262"/>
      <c r="B149" s="165"/>
      <c r="C149" s="165"/>
      <c r="D149" s="165"/>
      <c r="E149" s="165"/>
      <c r="F149" s="165"/>
      <c r="G149" s="165"/>
      <c r="H149" s="165"/>
      <c r="I149" s="165"/>
      <c r="J149" s="165"/>
      <c r="K149" s="165"/>
      <c r="L149" s="165"/>
      <c r="M149" s="165"/>
    </row>
    <row r="150" spans="1:13" x14ac:dyDescent="0.3">
      <c r="A150" s="262"/>
      <c r="B150" s="165"/>
      <c r="C150" s="165"/>
      <c r="D150" s="165"/>
      <c r="E150" s="165"/>
      <c r="F150" s="165"/>
      <c r="G150" s="165"/>
      <c r="H150" s="165"/>
      <c r="I150" s="165"/>
      <c r="J150" s="165"/>
      <c r="K150" s="165"/>
      <c r="L150" s="165"/>
      <c r="M150" s="165"/>
    </row>
    <row r="151" spans="1:13" x14ac:dyDescent="0.3">
      <c r="A151" s="262"/>
      <c r="B151" s="165"/>
      <c r="C151" s="165"/>
      <c r="D151" s="165"/>
      <c r="E151" s="165"/>
      <c r="F151" s="165"/>
      <c r="G151" s="165"/>
      <c r="H151" s="165"/>
      <c r="I151" s="165"/>
      <c r="J151" s="165"/>
      <c r="K151" s="165"/>
      <c r="L151" s="165"/>
      <c r="M151" s="165"/>
    </row>
    <row r="152" spans="1:13" x14ac:dyDescent="0.3">
      <c r="A152" s="262"/>
      <c r="B152" s="165"/>
      <c r="C152" s="165"/>
      <c r="D152" s="165"/>
      <c r="E152" s="165"/>
      <c r="F152" s="165"/>
      <c r="G152" s="165"/>
      <c r="H152" s="165"/>
      <c r="I152" s="165"/>
      <c r="J152" s="165"/>
      <c r="K152" s="165"/>
      <c r="L152" s="165"/>
      <c r="M152" s="165"/>
    </row>
    <row r="153" spans="1:13" x14ac:dyDescent="0.3">
      <c r="A153" s="262"/>
      <c r="B153" s="165"/>
      <c r="C153" s="165"/>
      <c r="D153" s="165"/>
      <c r="E153" s="165"/>
      <c r="F153" s="165"/>
      <c r="G153" s="165"/>
      <c r="H153" s="165"/>
      <c r="I153" s="165"/>
      <c r="J153" s="165"/>
      <c r="K153" s="165"/>
      <c r="L153" s="165"/>
      <c r="M153" s="165"/>
    </row>
    <row r="154" spans="1:13" x14ac:dyDescent="0.3">
      <c r="A154" s="262"/>
      <c r="B154" s="165"/>
      <c r="C154" s="165"/>
      <c r="D154" s="165"/>
      <c r="E154" s="165"/>
      <c r="F154" s="165"/>
      <c r="G154" s="165"/>
      <c r="H154" s="165"/>
      <c r="I154" s="165"/>
      <c r="J154" s="165"/>
      <c r="K154" s="165"/>
      <c r="L154" s="165"/>
      <c r="M154" s="165"/>
    </row>
    <row r="155" spans="1:13" x14ac:dyDescent="0.3">
      <c r="A155" s="262"/>
      <c r="B155" s="165"/>
      <c r="C155" s="165"/>
      <c r="D155" s="165"/>
      <c r="E155" s="165"/>
      <c r="F155" s="165"/>
      <c r="G155" s="165"/>
      <c r="H155" s="165"/>
      <c r="I155" s="165"/>
      <c r="J155" s="165"/>
      <c r="K155" s="165"/>
      <c r="L155" s="165"/>
      <c r="M155" s="165"/>
    </row>
    <row r="156" spans="1:13" x14ac:dyDescent="0.3">
      <c r="A156" s="262"/>
      <c r="B156" s="165"/>
      <c r="C156" s="165"/>
      <c r="D156" s="165"/>
      <c r="E156" s="165"/>
      <c r="F156" s="165"/>
      <c r="G156" s="165"/>
      <c r="H156" s="165"/>
      <c r="I156" s="165"/>
      <c r="J156" s="165"/>
      <c r="K156" s="165"/>
      <c r="L156" s="165"/>
      <c r="M156" s="165"/>
    </row>
    <row r="157" spans="1:13" x14ac:dyDescent="0.3">
      <c r="A157" s="262"/>
      <c r="B157" s="165"/>
      <c r="C157" s="165"/>
      <c r="D157" s="165"/>
      <c r="E157" s="165"/>
      <c r="F157" s="165"/>
      <c r="G157" s="165"/>
      <c r="H157" s="165"/>
      <c r="I157" s="165"/>
      <c r="J157" s="165"/>
      <c r="K157" s="165"/>
      <c r="L157" s="165"/>
      <c r="M157" s="165"/>
    </row>
    <row r="158" spans="1:13" x14ac:dyDescent="0.3">
      <c r="A158" s="262"/>
      <c r="B158" s="165"/>
      <c r="C158" s="165"/>
      <c r="D158" s="165"/>
      <c r="E158" s="165"/>
      <c r="F158" s="165"/>
      <c r="G158" s="165"/>
      <c r="H158" s="165"/>
      <c r="I158" s="165"/>
      <c r="J158" s="165"/>
      <c r="K158" s="165"/>
      <c r="L158" s="165"/>
      <c r="M158" s="165"/>
    </row>
    <row r="159" spans="1:13" x14ac:dyDescent="0.3">
      <c r="A159" s="262"/>
      <c r="B159" s="165"/>
      <c r="C159" s="165"/>
      <c r="D159" s="165"/>
      <c r="E159" s="165"/>
      <c r="F159" s="165"/>
      <c r="G159" s="165"/>
      <c r="H159" s="165"/>
      <c r="I159" s="165"/>
      <c r="J159" s="165"/>
      <c r="K159" s="165"/>
      <c r="L159" s="165"/>
      <c r="M159" s="165"/>
    </row>
    <row r="160" spans="1:13" x14ac:dyDescent="0.3">
      <c r="A160" s="262"/>
      <c r="B160" s="165"/>
      <c r="C160" s="165"/>
      <c r="D160" s="165"/>
      <c r="E160" s="165"/>
      <c r="F160" s="165"/>
      <c r="G160" s="165"/>
      <c r="H160" s="165"/>
      <c r="I160" s="165"/>
      <c r="J160" s="165"/>
      <c r="K160" s="165"/>
      <c r="L160" s="165"/>
      <c r="M160" s="165"/>
    </row>
    <row r="161" spans="1:13" x14ac:dyDescent="0.3">
      <c r="A161" s="262"/>
      <c r="B161" s="165"/>
      <c r="C161" s="165"/>
      <c r="D161" s="165"/>
      <c r="E161" s="165"/>
      <c r="F161" s="165"/>
      <c r="G161" s="165"/>
      <c r="H161" s="165"/>
      <c r="I161" s="165"/>
      <c r="J161" s="165"/>
      <c r="K161" s="165"/>
      <c r="L161" s="165"/>
      <c r="M161" s="165"/>
    </row>
    <row r="162" spans="1:13" x14ac:dyDescent="0.3">
      <c r="A162" s="262"/>
      <c r="B162" s="165"/>
      <c r="C162" s="165"/>
      <c r="D162" s="165"/>
      <c r="E162" s="165"/>
      <c r="F162" s="165"/>
      <c r="G162" s="165"/>
      <c r="H162" s="165"/>
      <c r="I162" s="165"/>
      <c r="J162" s="165"/>
      <c r="K162" s="165"/>
      <c r="L162" s="165"/>
      <c r="M162" s="165"/>
    </row>
    <row r="163" spans="1:13" x14ac:dyDescent="0.3">
      <c r="A163" s="262"/>
      <c r="B163" s="165"/>
      <c r="C163" s="165"/>
      <c r="D163" s="165"/>
      <c r="E163" s="165"/>
      <c r="F163" s="165"/>
      <c r="G163" s="165"/>
      <c r="H163" s="165"/>
      <c r="I163" s="165"/>
      <c r="J163" s="165"/>
      <c r="K163" s="165"/>
      <c r="L163" s="165"/>
      <c r="M163" s="165"/>
    </row>
  </sheetData>
  <mergeCells count="8">
    <mergeCell ref="A42:M42"/>
    <mergeCell ref="A41:M41"/>
    <mergeCell ref="A40:M40"/>
    <mergeCell ref="A48:M48"/>
    <mergeCell ref="A43:M43"/>
    <mergeCell ref="A47:M47"/>
    <mergeCell ref="A44:M44"/>
    <mergeCell ref="A46:M46"/>
  </mergeCells>
  <phoneticPr fontId="8" type="noConversion"/>
  <conditionalFormatting sqref="A3:A4">
    <cfRule type="cellIs" dxfId="11" priority="6" stopIfTrue="1" operator="equal">
      <formula>"na"</formula>
    </cfRule>
  </conditionalFormatting>
  <conditionalFormatting sqref="O5:T8 B5:N19 A5:A38 O9:S19 B20:S27 B28:R38 T34:U38">
    <cfRule type="cellIs" dxfId="10" priority="5" stopIfTrue="1" operator="equal">
      <formula>"na"</formula>
    </cfRule>
  </conditionalFormatting>
  <conditionalFormatting sqref="T9:T33 S28:S38">
    <cfRule type="cellIs" dxfId="9" priority="4" stopIfTrue="1" operator="equal">
      <formula>"na"</formula>
    </cfRule>
  </conditionalFormatting>
  <conditionalFormatting sqref="U5:U32">
    <cfRule type="cellIs" dxfId="8" priority="3" stopIfTrue="1" operator="equal">
      <formula>"na"</formula>
    </cfRule>
  </conditionalFormatting>
  <conditionalFormatting sqref="U33:X33">
    <cfRule type="cellIs" dxfId="7" priority="2" stopIfTrue="1" operator="equal">
      <formula>"na"</formula>
    </cfRule>
  </conditionalFormatting>
  <conditionalFormatting sqref="V5:X32 V34:X38">
    <cfRule type="cellIs" dxfId="6" priority="1" stopIfTrue="1" operator="equal">
      <formula>"na"</formula>
    </cfRule>
  </conditionalFormatting>
  <hyperlinks>
    <hyperlink ref="A4" location="CONTENTS!A1" display="back to contents" xr:uid="{00000000-0004-0000-0800-000000000000}"/>
  </hyperlinks>
  <pageMargins left="0.75" right="0.75" top="1" bottom="1" header="0.5" footer="0.5"/>
  <pageSetup paperSize="9" orientation="portrait" r:id="rId1"/>
  <headerFooter alignWithMargins="0"/>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A47261272</value>
    </field>
    <field name="Objective-Title">
      <value order="0">Housing Lists - 2023</value>
    </field>
    <field name="Objective-Description">
      <value order="0"/>
    </field>
    <field name="Objective-CreationStamp">
      <value order="0">2023-11-15T09:52:14Z</value>
    </field>
    <field name="Objective-IsApproved">
      <value order="0">false</value>
    </field>
    <field name="Objective-IsPublished">
      <value order="0">false</value>
    </field>
    <field name="Objective-DatePublished">
      <value order="0"/>
    </field>
    <field name="Objective-ModificationStamp">
      <value order="0">2024-02-06T15:16:49Z</value>
    </field>
    <field name="Objective-Owner">
      <value order="0">Mizen, Ozzie (U450482)</value>
    </field>
    <field name="Objective-Path">
      <value order="0">Objective Global Folder:SG File Plan:People, communities and living:Housing:General:Research and analysis: Housing - general:Annual Housing Statistics Publications: Pre-release statistics: 2020-2025</value>
    </field>
    <field name="Objective-Parent">
      <value order="0">Annual Housing Statistics Publications: Pre-release statistics: 2020-2025</value>
    </field>
    <field name="Objective-State">
      <value order="0">Being Drafted</value>
    </field>
    <field name="Objective-VersionId">
      <value order="0">vA70846134</value>
    </field>
    <field name="Objective-Version">
      <value order="0">0.1</value>
    </field>
    <field name="Objective-VersionNumber">
      <value order="0">1</value>
    </field>
    <field name="Objective-VersionComment">
      <value order="0">First version</value>
    </field>
    <field name="Objective-FileNumber">
      <value order="0">CASE/533621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SHEET</vt:lpstr>
      <vt:lpstr>DATA</vt:lpstr>
      <vt:lpstr>CONTENTS</vt:lpstr>
      <vt:lpstr>NOTES</vt:lpstr>
      <vt:lpstr>TblHousingList</vt:lpstr>
      <vt:lpstr>TsApplicants</vt:lpstr>
      <vt:lpstr>TsNewApps</vt:lpstr>
      <vt:lpstr>TsRehoused</vt:lpstr>
      <vt:lpstr>Tsleftlist</vt:lpstr>
      <vt:lpstr>TsCHR</vt:lpstr>
      <vt:lpstr>Excel_BuiltIn__FilterDatabase_1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Iain Scherr</cp:lastModifiedBy>
  <dcterms:created xsi:type="dcterms:W3CDTF">2007-08-08T07:50:56Z</dcterms:created>
  <dcterms:modified xsi:type="dcterms:W3CDTF">2024-02-27T08:35:13Z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A47261272</vt:lpwstr>
  </property>
  <property fmtid="{D5CDD505-2E9C-101B-9397-08002B2CF9AE}" pid="4" name="Objective-Title">
    <vt:lpwstr>Housing Lists - 2023</vt:lpwstr>
  </property>
  <property fmtid="{D5CDD505-2E9C-101B-9397-08002B2CF9AE}" pid="5" name="Objective-Description">
    <vt:lpwstr/>
  </property>
  <property fmtid="{D5CDD505-2E9C-101B-9397-08002B2CF9AE}" pid="6" name="Objective-CreationStamp">
    <vt:filetime>2023-11-15T09:52:14Z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2024-02-06T15:16:49Z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general:Annual Housing Statistics Publications: Pre-release statistics: 2020-2025</vt:lpwstr>
  </property>
  <property fmtid="{D5CDD505-2E9C-101B-9397-08002B2CF9AE}" pid="13" name="Objective-Parent">
    <vt:lpwstr>Annual Housing Statistics Publications: Pre-release statistics: 2020-2025</vt:lpwstr>
  </property>
  <property fmtid="{D5CDD505-2E9C-101B-9397-08002B2CF9AE}" pid="14" name="Objective-State">
    <vt:lpwstr>Being Drafted</vt:lpwstr>
  </property>
  <property fmtid="{D5CDD505-2E9C-101B-9397-08002B2CF9AE}" pid="15" name="Objective-VersionId">
    <vt:lpwstr>vA70846134</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CASE/533621</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