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25" windowWidth="19440" windowHeight="11445" firstSheet="1" activeTab="1"/>
  </bookViews>
  <sheets>
    <sheet name="Data_Outwith" sheetId="1" state="hidden" r:id="rId1"/>
    <sheet name="Outwith" sheetId="2" r:id="rId2"/>
  </sheets>
  <calcPr calcId="145621"/>
</workbook>
</file>

<file path=xl/calcChain.xml><?xml version="1.0" encoding="utf-8"?>
<calcChain xmlns="http://schemas.openxmlformats.org/spreadsheetml/2006/main">
  <c r="C92" i="2" l="1"/>
  <c r="D92" i="2" s="1"/>
  <c r="C91" i="2"/>
  <c r="D91" i="2" s="1"/>
  <c r="C169" i="2" l="1"/>
  <c r="C170" i="2"/>
  <c r="D170" i="2" s="1"/>
  <c r="D169" i="2" l="1"/>
  <c r="C188" i="2"/>
  <c r="C70" i="2"/>
  <c r="C108" i="2"/>
  <c r="C101" i="2"/>
  <c r="C102" i="2"/>
  <c r="C103" i="2"/>
  <c r="C104" i="2"/>
  <c r="C105" i="2"/>
  <c r="C106" i="2"/>
  <c r="C107" i="2"/>
  <c r="C100" i="2"/>
  <c r="B142" i="1"/>
  <c r="B145" i="1" s="1"/>
  <c r="B148" i="1" l="1"/>
  <c r="B144" i="1"/>
  <c r="C128" i="2" s="1"/>
  <c r="B147" i="1"/>
  <c r="C131" i="2" s="1"/>
  <c r="B151" i="1"/>
  <c r="B146" i="1"/>
  <c r="C130" i="2" s="1"/>
  <c r="B150" i="1"/>
  <c r="C134" i="2" s="1"/>
  <c r="B149" i="1"/>
  <c r="C133" i="2" s="1"/>
  <c r="C129" i="2"/>
  <c r="C132" i="2"/>
  <c r="C156" i="2" l="1"/>
  <c r="C157" i="2"/>
  <c r="C189" i="2" l="1"/>
  <c r="C187" i="2"/>
  <c r="C151" i="2"/>
  <c r="C150" i="2"/>
  <c r="C26" i="2"/>
  <c r="C28" i="2"/>
  <c r="C31" i="2"/>
  <c r="C32" i="2"/>
  <c r="C35" i="2"/>
  <c r="C38" i="2"/>
  <c r="C41" i="2"/>
  <c r="C171" i="2" l="1"/>
  <c r="C190" i="2"/>
  <c r="C152" i="2"/>
  <c r="C84" i="2"/>
  <c r="D84" i="2" l="1"/>
  <c r="D93" i="2" s="1"/>
  <c r="C93" i="2"/>
  <c r="C81" i="2"/>
  <c r="D81" i="2" s="1"/>
  <c r="C82" i="2"/>
  <c r="D82" i="2" s="1"/>
  <c r="C83" i="2"/>
  <c r="D83" i="2" s="1"/>
  <c r="C80" i="2"/>
  <c r="D80" i="2" s="1"/>
  <c r="C72" i="2"/>
  <c r="C73" i="2"/>
  <c r="C74" i="2"/>
  <c r="C71" i="2"/>
  <c r="E52" i="2"/>
  <c r="D52" i="2"/>
  <c r="D60" i="2" s="1"/>
  <c r="C52" i="2"/>
  <c r="E51" i="2"/>
  <c r="D51" i="2"/>
  <c r="D59" i="2" s="1"/>
  <c r="C51" i="2"/>
  <c r="E50" i="2"/>
  <c r="D50" i="2"/>
  <c r="C50" i="2"/>
  <c r="C75" i="2" l="1"/>
  <c r="C58" i="2"/>
  <c r="C60" i="2"/>
  <c r="C59" i="2"/>
  <c r="C53" i="2"/>
  <c r="E53" i="2"/>
  <c r="D53" i="2"/>
  <c r="D58" i="2"/>
  <c r="D61" i="2" l="1"/>
  <c r="C61" i="2"/>
</calcChain>
</file>

<file path=xl/sharedStrings.xml><?xml version="1.0" encoding="utf-8"?>
<sst xmlns="http://schemas.openxmlformats.org/spreadsheetml/2006/main" count="345" uniqueCount="141">
  <si>
    <t>N</t>
  </si>
  <si>
    <t>All</t>
  </si>
  <si>
    <t>NHS Tayside</t>
  </si>
  <si>
    <t>NHS Shetland Islands</t>
  </si>
  <si>
    <t>NHS Orkney Islands</t>
  </si>
  <si>
    <t>NHS Lothian</t>
  </si>
  <si>
    <t>NHS Lanarkshire</t>
  </si>
  <si>
    <t>NHS Highland</t>
  </si>
  <si>
    <t>NHS Grampian</t>
  </si>
  <si>
    <t>NHS Forth Valley</t>
  </si>
  <si>
    <t>NHS Fife</t>
  </si>
  <si>
    <t>NHS Dumfries &amp; Galloway</t>
  </si>
  <si>
    <t>NHS Borders</t>
  </si>
  <si>
    <t>NHS Ayrshire &amp; Arran</t>
  </si>
  <si>
    <t>Yes</t>
  </si>
  <si>
    <t>No</t>
  </si>
  <si>
    <t>Health Board</t>
  </si>
  <si>
    <t>Number of patients, with a diagnosis for a learning disability or autism</t>
  </si>
  <si>
    <t>At least 1 year, less than 5 years</t>
  </si>
  <si>
    <t>At least 6 months, less than 1 year</t>
  </si>
  <si>
    <t>At least 3 months, less than 6 months</t>
  </si>
  <si>
    <t>At least 1 month, less than 3 months</t>
  </si>
  <si>
    <t>At least 2 weeks, less than 1 month</t>
  </si>
  <si>
    <t>days_since_adm</t>
  </si>
  <si>
    <t>Number of patients, time since admission</t>
  </si>
  <si>
    <t>Max</t>
  </si>
  <si>
    <t>Median</t>
  </si>
  <si>
    <t>Min</t>
  </si>
  <si>
    <t>65+</t>
  </si>
  <si>
    <t>&lt;18</t>
  </si>
  <si>
    <t>Number of patients, average length of stay</t>
  </si>
  <si>
    <t>Female</t>
  </si>
  <si>
    <t>Male</t>
  </si>
  <si>
    <t>Gender</t>
  </si>
  <si>
    <t xml:space="preserve"> </t>
  </si>
  <si>
    <t>Less than 3 months</t>
  </si>
  <si>
    <t>All adults</t>
  </si>
  <si>
    <t>0-17</t>
  </si>
  <si>
    <t>NHS Western Isles</t>
  </si>
  <si>
    <t>NHS Greater Glasgow &amp; Clyde</t>
  </si>
  <si>
    <t>Patients</t>
  </si>
  <si>
    <t>Mental Health &amp; Learning Disability Bed Census, 2014</t>
  </si>
  <si>
    <t>NHS Scotland-funded inpatients receiving treatment out with NHS Scotland</t>
  </si>
  <si>
    <t>5 years or more</t>
  </si>
  <si>
    <t>*</t>
  </si>
  <si>
    <t>Patients by gender, by age group</t>
  </si>
  <si>
    <t>Age Group + Gender</t>
  </si>
  <si>
    <t>18-39</t>
  </si>
  <si>
    <t>40-64</t>
  </si>
  <si>
    <t>number of patients</t>
  </si>
  <si>
    <t>Age Group</t>
  </si>
  <si>
    <t>Patients treated outwith NHS Scotland, by age group and gender</t>
  </si>
  <si>
    <t>Patients treated outwith NHS Scotland, time since admission</t>
  </si>
  <si>
    <t>Age group</t>
  </si>
  <si>
    <t>Days since admission</t>
  </si>
  <si>
    <t>Time since admission as at census date</t>
  </si>
  <si>
    <t>Average (median) time
 since admission</t>
  </si>
  <si>
    <t>Days</t>
  </si>
  <si>
    <t>Months</t>
  </si>
  <si>
    <t>Patients treated outwith NHS Scotland, Forensic Service received?</t>
  </si>
  <si>
    <t>LD or autism diagnosis?</t>
  </si>
  <si>
    <t>Was patient receiving a forensic service?</t>
  </si>
  <si>
    <t>Patients treated outwith NHS Scotland, patients with a learning disability / autism diagnosis</t>
  </si>
  <si>
    <t>Did patient have a learning disability / autism diagnosis?</t>
  </si>
  <si>
    <t>All ages</t>
  </si>
  <si>
    <t>Number of patients, by Health Board (funding)</t>
  </si>
  <si>
    <t>National Services Division</t>
  </si>
  <si>
    <t>Number of patients, by Health Board (treatment)</t>
  </si>
  <si>
    <t>Patients treated outwith NHS Scotland, by NHS Board responsible for funding</t>
  </si>
  <si>
    <t>Patients by gender, by forensic service received and gender</t>
  </si>
  <si>
    <t>Forensics /Gender</t>
  </si>
  <si>
    <t>Patients receiving a forensic service</t>
  </si>
  <si>
    <t>Other patients</t>
  </si>
  <si>
    <t>Number of patients, by observation level</t>
  </si>
  <si>
    <t>Observation level</t>
  </si>
  <si>
    <t>General Observation</t>
  </si>
  <si>
    <t>Not applicable</t>
  </si>
  <si>
    <t>Patients treated outwith NHS Scotland, by observation level</t>
  </si>
  <si>
    <t>Level of observation</t>
  </si>
  <si>
    <t>General observation</t>
  </si>
  <si>
    <t>Constant / special observation</t>
  </si>
  <si>
    <t>Number of patients, with a PRIMARY diagnosis for a learning disability or autism</t>
  </si>
  <si>
    <t>LD or autism - primary diagnosis?</t>
  </si>
  <si>
    <t>Number of patients, by anticipated discharge date type</t>
  </si>
  <si>
    <t>anticipated discharge date type</t>
  </si>
  <si>
    <t>Anticipated Discharge</t>
  </si>
  <si>
    <t>Anticipated Transfer back to NHS Scotland</t>
  </si>
  <si>
    <t>Review Date</t>
  </si>
  <si>
    <t>Number of patients, average days till discharge</t>
  </si>
  <si>
    <t>Discharge type</t>
  </si>
  <si>
    <t>daystilldischarge</t>
  </si>
  <si>
    <t>Unknown code</t>
  </si>
  <si>
    <t>Number of patients, days till discharge</t>
  </si>
  <si>
    <t>Less than 72 hours</t>
  </si>
  <si>
    <t>At least 3 days, less than 2 weeks</t>
  </si>
  <si>
    <t>NHS Board responsible for funding</t>
  </si>
  <si>
    <t>Missing data</t>
  </si>
  <si>
    <t>Gender of forensic patients</t>
  </si>
  <si>
    <t>Number of patients, by age and gender (adults only)</t>
  </si>
  <si>
    <t>Patients treated outwith NHS Scotland</t>
  </si>
  <si>
    <t>Patients treated in a non-NHS facility in Scotland</t>
  </si>
  <si>
    <t>Country of treatment</t>
  </si>
  <si>
    <t>Patients treated in England (either NHS or non-NHS)</t>
  </si>
  <si>
    <t>All patients</t>
  </si>
  <si>
    <t>Forensics patients, by gender and learning disability</t>
  </si>
  <si>
    <t>LD/Autism flag + Gender</t>
  </si>
  <si>
    <t>Morbidity conditions of patient's out with NHS Scotland (patient can have more than one condition)</t>
  </si>
  <si>
    <t>Schizophrenia</t>
  </si>
  <si>
    <t>Dementia</t>
  </si>
  <si>
    <t>Depression</t>
  </si>
  <si>
    <t>Neurotic Stress</t>
  </si>
  <si>
    <t>Personality Disorders</t>
  </si>
  <si>
    <t>Learning Disabilities</t>
  </si>
  <si>
    <t>Psychological Development</t>
  </si>
  <si>
    <t>Other</t>
  </si>
  <si>
    <t>Not provided</t>
  </si>
  <si>
    <t>Disorders of Psychological Development</t>
  </si>
  <si>
    <t>*Patients can have multiple conditions</t>
  </si>
  <si>
    <t>Patients treated outwith NHS Scotland, by Mental health diagnosis (primary and secondary)*</t>
  </si>
  <si>
    <t>Patients*</t>
  </si>
  <si>
    <t>Diagnosis</t>
  </si>
  <si>
    <t>% of all patients*</t>
  </si>
  <si>
    <t>Patients treated outwith NHS Scotland, by Mental health diagnosis (primary and secondary), as a proportion of all patients treated outwith NHS Scotland*</t>
  </si>
  <si>
    <t>Missing diagnosis data</t>
  </si>
  <si>
    <t>Reason for admission</t>
  </si>
  <si>
    <t>Acute Admission for treatment</t>
  </si>
  <si>
    <t>Acute Admission for Self-inflicted injury</t>
  </si>
  <si>
    <t>Acute Admission for Assessment</t>
  </si>
  <si>
    <t>Mental Health Admission, no additional detail added</t>
  </si>
  <si>
    <t>Mental Health Admission for Therapeutic/Clinical crisis</t>
  </si>
  <si>
    <t>Mental Health Admission for Rehabilitation</t>
  </si>
  <si>
    <t>Mental Health Admission for Other type of psychiatric admission</t>
  </si>
  <si>
    <t>Mental Health Admission for Learning disability</t>
  </si>
  <si>
    <t>Days till discharge</t>
  </si>
  <si>
    <t>Neurotic, Stress Related and Somatoform</t>
  </si>
  <si>
    <t>Does patient have a LD/autism diagnosis?</t>
  </si>
  <si>
    <t>Does patient have a learning disability?</t>
  </si>
  <si>
    <t xml:space="preserve">Patients treated outwith NHS Scotland, time since admission, by whether patient has a learning disability </t>
  </si>
  <si>
    <t>Does patient have a learning disability or autism?</t>
  </si>
  <si>
    <t>NHS Orkney</t>
  </si>
  <si>
    <t>NHS Shetland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</si>
</sst>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2" fillId="2" borderId="0">
      <protection locked="0"/>
    </xf>
    <xf numFmtId="0" fontId="2" fillId="3" borderId="1">
      <alignment horizontal="center" vertical="center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" borderId="0">
      <protection locked="0"/>
    </xf>
    <xf numFmtId="0" fontId="3" fillId="3" borderId="0">
      <alignment vertical="center"/>
      <protection locked="0"/>
    </xf>
    <xf numFmtId="0" fontId="3" fillId="0" borderId="0">
      <protection locked="0"/>
    </xf>
    <xf numFmtId="0" fontId="4" fillId="0" borderId="0">
      <protection locked="0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protection locked="0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2">
      <alignment vertical="center"/>
      <protection locked="0"/>
    </xf>
    <xf numFmtId="0" fontId="2" fillId="3" borderId="2">
      <alignment vertical="center"/>
      <protection locked="0"/>
    </xf>
    <xf numFmtId="0" fontId="5" fillId="0" borderId="0">
      <alignment horizontal="left"/>
    </xf>
    <xf numFmtId="0" fontId="6" fillId="0" borderId="0">
      <alignment horizontal="left"/>
    </xf>
    <xf numFmtId="0" fontId="6" fillId="0" borderId="0">
      <alignment horizontal="center"/>
    </xf>
    <xf numFmtId="0" fontId="6" fillId="0" borderId="0">
      <alignment horizontal="center" vertical="center" wrapText="1"/>
    </xf>
    <xf numFmtId="0" fontId="6" fillId="0" borderId="0"/>
    <xf numFmtId="0" fontId="6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" fillId="2" borderId="0">
      <protection locked="0"/>
    </xf>
  </cellStyleXfs>
  <cellXfs count="48">
    <xf numFmtId="0" fontId="0" fillId="0" borderId="0" xfId="0"/>
    <xf numFmtId="0" fontId="0" fillId="5" borderId="0" xfId="0" applyFill="1"/>
    <xf numFmtId="2" fontId="0" fillId="5" borderId="0" xfId="0" applyNumberFormat="1" applyFill="1"/>
    <xf numFmtId="9" fontId="0" fillId="5" borderId="0" xfId="0" applyNumberFormat="1" applyFill="1"/>
    <xf numFmtId="0" fontId="7" fillId="5" borderId="0" xfId="0" applyFont="1" applyFill="1" applyAlignment="1">
      <alignment horizontal="right"/>
    </xf>
    <xf numFmtId="0" fontId="7" fillId="5" borderId="0" xfId="0" applyFont="1" applyFill="1"/>
    <xf numFmtId="0" fontId="8" fillId="5" borderId="0" xfId="0" applyFont="1" applyFill="1"/>
    <xf numFmtId="0" fontId="9" fillId="5" borderId="0" xfId="12" applyFont="1" applyFill="1" applyBorder="1" applyAlignment="1" applyProtection="1">
      <alignment horizontal="left" vertical="center"/>
    </xf>
    <xf numFmtId="0" fontId="0" fillId="5" borderId="0" xfId="0" applyFill="1" applyAlignment="1">
      <alignment horizontal="right"/>
    </xf>
    <xf numFmtId="0" fontId="0" fillId="6" borderId="0" xfId="0" applyFill="1"/>
    <xf numFmtId="0" fontId="7" fillId="6" borderId="0" xfId="0" applyFont="1" applyFill="1"/>
    <xf numFmtId="9" fontId="7" fillId="5" borderId="3" xfId="0" applyNumberFormat="1" applyFont="1" applyFill="1" applyBorder="1" applyAlignment="1">
      <alignment horizontal="right"/>
    </xf>
    <xf numFmtId="9" fontId="7" fillId="5" borderId="4" xfId="0" applyNumberFormat="1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right"/>
    </xf>
    <xf numFmtId="3" fontId="0" fillId="5" borderId="0" xfId="0" applyNumberFormat="1" applyFill="1"/>
    <xf numFmtId="3" fontId="0" fillId="5" borderId="7" xfId="0" applyNumberFormat="1" applyFill="1" applyBorder="1"/>
    <xf numFmtId="0" fontId="7" fillId="5" borderId="8" xfId="0" applyFont="1" applyFill="1" applyBorder="1" applyAlignment="1">
      <alignment horizontal="right"/>
    </xf>
    <xf numFmtId="3" fontId="7" fillId="5" borderId="9" xfId="0" applyNumberFormat="1" applyFont="1" applyFill="1" applyBorder="1"/>
    <xf numFmtId="3" fontId="7" fillId="5" borderId="10" xfId="0" applyNumberFormat="1" applyFont="1" applyFill="1" applyBorder="1"/>
    <xf numFmtId="0" fontId="11" fillId="5" borderId="0" xfId="0" applyFont="1" applyFill="1"/>
    <xf numFmtId="0" fontId="12" fillId="5" borderId="0" xfId="0" applyFont="1" applyFill="1" applyBorder="1" applyAlignment="1">
      <alignment horizontal="right"/>
    </xf>
    <xf numFmtId="3" fontId="10" fillId="5" borderId="0" xfId="0" applyNumberFormat="1" applyFont="1" applyFill="1" applyBorder="1"/>
    <xf numFmtId="2" fontId="10" fillId="5" borderId="0" xfId="0" applyNumberFormat="1" applyFont="1" applyFill="1" applyBorder="1"/>
    <xf numFmtId="0" fontId="10" fillId="5" borderId="0" xfId="0" applyFont="1" applyFill="1" applyBorder="1"/>
    <xf numFmtId="0" fontId="7" fillId="0" borderId="0" xfId="0" applyFont="1" applyAlignment="1">
      <alignment vertical="distributed"/>
    </xf>
    <xf numFmtId="0" fontId="7" fillId="5" borderId="0" xfId="0" applyFont="1" applyFill="1" applyAlignment="1">
      <alignment horizontal="left" vertical="distributed"/>
    </xf>
    <xf numFmtId="2" fontId="10" fillId="5" borderId="0" xfId="0" applyNumberFormat="1" applyFont="1" applyFill="1" applyAlignment="1">
      <alignment horizontal="right"/>
    </xf>
    <xf numFmtId="0" fontId="13" fillId="5" borderId="0" xfId="0" applyFont="1" applyFill="1"/>
    <xf numFmtId="0" fontId="12" fillId="5" borderId="0" xfId="0" applyFont="1" applyFill="1" applyAlignment="1">
      <alignment horizontal="right"/>
    </xf>
    <xf numFmtId="2" fontId="10" fillId="5" borderId="0" xfId="0" applyNumberFormat="1" applyFont="1" applyFill="1"/>
    <xf numFmtId="0" fontId="10" fillId="5" borderId="0" xfId="0" applyFont="1" applyFill="1"/>
    <xf numFmtId="0" fontId="0" fillId="5" borderId="0" xfId="0" applyFont="1" applyFill="1"/>
    <xf numFmtId="0" fontId="14" fillId="5" borderId="0" xfId="0" applyFont="1" applyFill="1"/>
    <xf numFmtId="3" fontId="14" fillId="5" borderId="0" xfId="0" applyNumberFormat="1" applyFont="1" applyFill="1"/>
    <xf numFmtId="2" fontId="7" fillId="5" borderId="0" xfId="0" applyNumberFormat="1" applyFont="1" applyFill="1" applyAlignment="1">
      <alignment horizontal="right"/>
    </xf>
    <xf numFmtId="0" fontId="15" fillId="0" borderId="0" xfId="0" applyFont="1"/>
    <xf numFmtId="164" fontId="0" fillId="0" borderId="0" xfId="0" applyNumberFormat="1"/>
    <xf numFmtId="164" fontId="0" fillId="5" borderId="0" xfId="0" applyNumberFormat="1" applyFill="1"/>
    <xf numFmtId="0" fontId="15" fillId="5" borderId="0" xfId="0" applyFont="1" applyFill="1"/>
    <xf numFmtId="0" fontId="16" fillId="5" borderId="0" xfId="0" applyFont="1" applyFill="1"/>
    <xf numFmtId="0" fontId="7" fillId="5" borderId="0" xfId="0" applyFont="1" applyFill="1" applyAlignment="1">
      <alignment horizontal="right" vertical="distributed"/>
    </xf>
    <xf numFmtId="0" fontId="0" fillId="0" borderId="0" xfId="0" applyAlignment="1">
      <alignment horizontal="right"/>
    </xf>
    <xf numFmtId="2" fontId="11" fillId="5" borderId="0" xfId="0" applyNumberFormat="1" applyFont="1" applyFill="1"/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5" borderId="11" xfId="0" applyFont="1" applyFill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/>
    </xf>
  </cellXfs>
  <cellStyles count="29">
    <cellStyle name="cells" xfId="1"/>
    <cellStyle name="column field" xfId="2"/>
    <cellStyle name="Comma 2" xfId="3"/>
    <cellStyle name="Comma 2 2" xfId="4"/>
    <cellStyle name="field" xfId="5"/>
    <cellStyle name="field names" xfId="6"/>
    <cellStyle name="footer" xfId="7"/>
    <cellStyle name="heading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5" xfId="14"/>
    <cellStyle name="Normal 6" xfId="15"/>
    <cellStyle name="Percent 2" xfId="16"/>
    <cellStyle name="Percent 2 2" xfId="17"/>
    <cellStyle name="rowfield" xfId="18"/>
    <cellStyle name="rowfield 2" xfId="19"/>
    <cellStyle name="Style1" xfId="20"/>
    <cellStyle name="Style2" xfId="21"/>
    <cellStyle name="Style3" xfId="22"/>
    <cellStyle name="Style4" xfId="23"/>
    <cellStyle name="Style5" xfId="24"/>
    <cellStyle name="Style5 2" xfId="25"/>
    <cellStyle name="Style6" xfId="26"/>
    <cellStyle name="Style7" xfId="27"/>
    <cellStyle name="Test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4057987989976"/>
          <c:y val="0.11205518618530032"/>
          <c:w val="0.6089118937157153"/>
          <c:h val="0.82854039498664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Outwith!$C$49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Outwith!$B$57:$B$60</c:f>
              <c:strCache>
                <c:ptCount val="4"/>
                <c:pt idx="0">
                  <c:v>0-17</c:v>
                </c:pt>
                <c:pt idx="1">
                  <c:v>18-39</c:v>
                </c:pt>
                <c:pt idx="2">
                  <c:v>40-64</c:v>
                </c:pt>
                <c:pt idx="3">
                  <c:v>65+</c:v>
                </c:pt>
              </c:strCache>
            </c:strRef>
          </c:cat>
          <c:val>
            <c:numRef>
              <c:f>Outwith!$C$57:$C$60</c:f>
              <c:numCache>
                <c:formatCode>#,##0</c:formatCode>
                <c:ptCount val="4"/>
                <c:pt idx="1">
                  <c:v>-30</c:v>
                </c:pt>
                <c:pt idx="2">
                  <c:v>-29</c:v>
                </c:pt>
                <c:pt idx="3">
                  <c:v>-20</c:v>
                </c:pt>
              </c:numCache>
            </c:numRef>
          </c:val>
        </c:ser>
        <c:ser>
          <c:idx val="1"/>
          <c:order val="1"/>
          <c:tx>
            <c:strRef>
              <c:f>Outwith!$D$49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0720797304502173E-2"/>
                  <c:y val="-3.8424591738712775E-3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15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patients aged under 18</a:t>
                    </a:r>
                    <a:endParaRPr lang="en-US"/>
                  </a:p>
                </c:rich>
              </c:tx>
              <c:numFmt formatCode="#,##0;[Black]#,##0" sourceLinked="0"/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[Black]#,##0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Outwith!$B$57:$B$60</c:f>
              <c:strCache>
                <c:ptCount val="4"/>
                <c:pt idx="0">
                  <c:v>0-17</c:v>
                </c:pt>
                <c:pt idx="1">
                  <c:v>18-39</c:v>
                </c:pt>
                <c:pt idx="2">
                  <c:v>40-64</c:v>
                </c:pt>
                <c:pt idx="3">
                  <c:v>65+</c:v>
                </c:pt>
              </c:strCache>
            </c:strRef>
          </c:cat>
          <c:val>
            <c:numRef>
              <c:f>Outwith!$D$57:$D$60</c:f>
              <c:numCache>
                <c:formatCode>#,##0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13353472"/>
        <c:axId val="113355392"/>
      </c:barChart>
      <c:catAx>
        <c:axId val="1133534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300"/>
                </a:pPr>
                <a:r>
                  <a:rPr lang="en-GB" sz="1300"/>
                  <a:t>Age</a:t>
                </a:r>
              </a:p>
              <a:p>
                <a:pPr>
                  <a:defRPr sz="1300"/>
                </a:pPr>
                <a:r>
                  <a:rPr lang="en-GB" sz="1300"/>
                  <a:t>group</a:t>
                </a:r>
              </a:p>
            </c:rich>
          </c:tx>
          <c:layout>
            <c:manualLayout>
              <c:xMode val="edge"/>
              <c:yMode val="edge"/>
              <c:x val="1.9859356814605392E-2"/>
              <c:y val="0.41515048371114993"/>
            </c:manualLayout>
          </c:layout>
          <c:overlay val="0"/>
        </c:title>
        <c:majorTickMark val="out"/>
        <c:minorTickMark val="none"/>
        <c:tickLblPos val="low"/>
        <c:spPr>
          <a:ln>
            <a:noFill/>
          </a:ln>
        </c:spPr>
        <c:txPr>
          <a:bodyPr rot="0" anchor="t" anchorCtr="0"/>
          <a:lstStyle/>
          <a:p>
            <a:pPr>
              <a:defRPr sz="1200"/>
            </a:pPr>
            <a:endParaRPr lang="en-US"/>
          </a:p>
        </c:txPr>
        <c:crossAx val="113355392"/>
        <c:crosses val="max"/>
        <c:auto val="1"/>
        <c:lblAlgn val="ctr"/>
        <c:lblOffset val="100"/>
        <c:noMultiLvlLbl val="0"/>
      </c:catAx>
      <c:valAx>
        <c:axId val="113355392"/>
        <c:scaling>
          <c:orientation val="minMax"/>
          <c:max val="40"/>
          <c:min val="-40"/>
        </c:scaling>
        <c:delete val="1"/>
        <c:axPos val="b"/>
        <c:majorGridlines/>
        <c:numFmt formatCode="#,##0;[Black]#,##0" sourceLinked="0"/>
        <c:majorTickMark val="out"/>
        <c:minorTickMark val="none"/>
        <c:tickLblPos val="nextTo"/>
        <c:crossAx val="113353472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83592026641584738"/>
          <c:y val="0.36326109391124872"/>
          <c:w val="0.15603942647415425"/>
          <c:h val="0.17924672728602423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GB" sz="1400"/>
              <a:t>Did</a:t>
            </a:r>
            <a:r>
              <a:rPr lang="en-GB" sz="1400" baseline="0"/>
              <a:t> patient have a learning disability / autism diagnosis?</a:t>
            </a:r>
            <a:endParaRPr lang="en-GB" sz="1400"/>
          </a:p>
        </c:rich>
      </c:tx>
      <c:layout>
        <c:manualLayout>
          <c:xMode val="edge"/>
          <c:yMode val="edge"/>
          <c:x val="7.2859630021197255E-4"/>
          <c:y val="2.91649399088271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338472396832749E-2"/>
          <c:y val="0.15012812543168944"/>
          <c:w val="0.49966873379304538"/>
          <c:h val="0.820179928166873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Outwith!$B$169:$B$170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Outwith!$C$169:$C$170</c:f>
              <c:numCache>
                <c:formatCode>General</c:formatCode>
                <c:ptCount val="2"/>
                <c:pt idx="0">
                  <c:v>31</c:v>
                </c:pt>
                <c:pt idx="1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350"/>
            </a:pPr>
            <a:r>
              <a:rPr lang="en-GB" sz="1350"/>
              <a:t>Figure 3: Patients treated outwith</a:t>
            </a:r>
            <a:r>
              <a:rPr lang="en-GB" sz="1350" baseline="0"/>
              <a:t> NHS Scotland, time since admission</a:t>
            </a:r>
            <a:endParaRPr lang="en-GB" sz="1350"/>
          </a:p>
        </c:rich>
      </c:tx>
      <c:layout>
        <c:manualLayout>
          <c:xMode val="edge"/>
          <c:yMode val="edge"/>
          <c:x val="1.4088649740425733E-2"/>
          <c:y val="1.63582464813257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338577417301786E-2"/>
          <c:y val="0.17833906683994596"/>
          <c:w val="0.49966873379304538"/>
          <c:h val="0.820179928166873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Outwith!$B$70:$B$74</c:f>
              <c:strCache>
                <c:ptCount val="5"/>
                <c:pt idx="0">
                  <c:v>Less than 3 months</c:v>
                </c:pt>
                <c:pt idx="1">
                  <c:v>At least 3 months, less than 6 months</c:v>
                </c:pt>
                <c:pt idx="2">
                  <c:v>At least 6 months, less than 1 year</c:v>
                </c:pt>
                <c:pt idx="3">
                  <c:v>At least 1 year, less than 5 years</c:v>
                </c:pt>
                <c:pt idx="4">
                  <c:v>5 years or more</c:v>
                </c:pt>
              </c:strCache>
            </c:strRef>
          </c:cat>
          <c:val>
            <c:numRef>
              <c:f>Outwith!$C$70:$C$74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14</c:v>
                </c:pt>
                <c:pt idx="3">
                  <c:v>53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65063460253841"/>
          <c:y val="0.23438507079818907"/>
          <c:w val="0.4028056112224449"/>
          <c:h val="0.714722337339411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GB" sz="1400"/>
              <a:t>Patients treated outwith NHS Scotland - observation level at time of census</a:t>
            </a:r>
          </a:p>
        </c:rich>
      </c:tx>
      <c:layout>
        <c:manualLayout>
          <c:xMode val="edge"/>
          <c:yMode val="edge"/>
          <c:x val="1.1416639052382981E-2"/>
          <c:y val="7.302458903163420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026620169472801E-2"/>
          <c:y val="0.2172686144495096"/>
          <c:w val="0.89998114080133573"/>
          <c:h val="0.587723787815996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3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Outwith!$B$187:$B$189</c:f>
              <c:strCache>
                <c:ptCount val="3"/>
                <c:pt idx="0">
                  <c:v>General observation</c:v>
                </c:pt>
                <c:pt idx="1">
                  <c:v>Constant / special observation</c:v>
                </c:pt>
                <c:pt idx="2">
                  <c:v>Not applicable</c:v>
                </c:pt>
              </c:strCache>
            </c:strRef>
          </c:cat>
          <c:val>
            <c:numRef>
              <c:f>Outwith!$C$187:$C$189</c:f>
              <c:numCache>
                <c:formatCode>General</c:formatCode>
                <c:ptCount val="3"/>
                <c:pt idx="0">
                  <c:v>93</c:v>
                </c:pt>
                <c:pt idx="1">
                  <c:v>16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48928"/>
        <c:axId val="93538944"/>
      </c:barChart>
      <c:valAx>
        <c:axId val="93538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548928"/>
        <c:crosses val="autoZero"/>
        <c:crossBetween val="between"/>
      </c:valAx>
      <c:catAx>
        <c:axId val="93548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35389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2629046369203"/>
          <c:y val="0.23139435695538058"/>
          <c:w val="0.41727121609798767"/>
          <c:h val="0.69545202682997953"/>
        </c:manualLayout>
      </c:layout>
      <c:pieChart>
        <c:varyColors val="1"/>
        <c:ser>
          <c:idx val="1"/>
          <c:order val="0"/>
          <c:tx>
            <c:strRef>
              <c:f>Outwith!$D$6</c:f>
              <c:strCache>
                <c:ptCount val="1"/>
                <c:pt idx="0">
                  <c:v>Patients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7256178915135609"/>
                  <c:y val="-0.15393955963837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 patients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47 patients</a:t>
                    </a:r>
                  </a:p>
                </c:rich>
              </c:tx>
              <c:numFmt formatCode="#\ ?/?" sourceLinked="0"/>
              <c:spPr/>
              <c:showLegendKey val="0"/>
              <c:showVal val="1"/>
              <c:showCatName val="0"/>
              <c:showSerName val="0"/>
              <c:showPercent val="1"/>
              <c:showBubbleSize val="0"/>
            </c:dLbl>
            <c:numFmt formatCode="#\ ?/?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Outwith!$B$7:$B$8</c:f>
              <c:strCache>
                <c:ptCount val="2"/>
                <c:pt idx="0">
                  <c:v>Patients treated in a non-NHS facility in Scotland</c:v>
                </c:pt>
                <c:pt idx="1">
                  <c:v>Patients treated in England (either NHS or non-NHS)</c:v>
                </c:pt>
              </c:strCache>
            </c:strRef>
          </c:cat>
          <c:val>
            <c:numRef>
              <c:f>Outwith!$D$7:$D$8</c:f>
              <c:numCache>
                <c:formatCode>General</c:formatCode>
                <c:ptCount val="2"/>
                <c:pt idx="0">
                  <c:v>96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7756824146981622"/>
          <c:y val="0.33117745698454359"/>
          <c:w val="0.40576509186351711"/>
          <c:h val="0.45843175853018375"/>
        </c:manualLayout>
      </c:layout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350"/>
            </a:pPr>
            <a:r>
              <a:rPr lang="en-GB" sz="1350"/>
              <a:t>Figure 5: Patients</a:t>
            </a:r>
            <a:r>
              <a:rPr lang="en-GB" sz="1350" baseline="0"/>
              <a:t> by MH diagnosis type, as % of all patients treated outwith NHS Scotland</a:t>
            </a:r>
            <a:endParaRPr lang="en-GB" sz="1350"/>
          </a:p>
        </c:rich>
      </c:tx>
      <c:layout>
        <c:manualLayout>
          <c:xMode val="edge"/>
          <c:yMode val="edge"/>
          <c:x val="8.1735579377233289E-2"/>
          <c:y val="9.661835748792270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08167432363448E-2"/>
          <c:y val="8.6956521739130432E-2"/>
          <c:w val="0.92153139356814706"/>
          <c:h val="0.6966066922794070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Outwith!$B$128:$B$134</c:f>
              <c:strCache>
                <c:ptCount val="7"/>
                <c:pt idx="0">
                  <c:v>Learning Disabilities</c:v>
                </c:pt>
                <c:pt idx="1">
                  <c:v>Personality Disorders</c:v>
                </c:pt>
                <c:pt idx="2">
                  <c:v>Schizophrenia</c:v>
                </c:pt>
                <c:pt idx="3">
                  <c:v>Dementia</c:v>
                </c:pt>
                <c:pt idx="4">
                  <c:v>Psychological Development</c:v>
                </c:pt>
                <c:pt idx="5">
                  <c:v>Depression</c:v>
                </c:pt>
                <c:pt idx="6">
                  <c:v>Neurotic Stress</c:v>
                </c:pt>
              </c:strCache>
            </c:strRef>
          </c:cat>
          <c:val>
            <c:numRef>
              <c:f>Outwith!$C$128:$C$134</c:f>
              <c:numCache>
                <c:formatCode>0.0%</c:formatCode>
                <c:ptCount val="7"/>
                <c:pt idx="0">
                  <c:v>0.21678321678321677</c:v>
                </c:pt>
                <c:pt idx="1">
                  <c:v>0.18181818181818182</c:v>
                </c:pt>
                <c:pt idx="2">
                  <c:v>0.17482517482517482</c:v>
                </c:pt>
                <c:pt idx="3">
                  <c:v>0.14685314685314685</c:v>
                </c:pt>
                <c:pt idx="4">
                  <c:v>0.11188811188811189</c:v>
                </c:pt>
                <c:pt idx="5">
                  <c:v>7.6923076923076927E-2</c:v>
                </c:pt>
                <c:pt idx="6">
                  <c:v>6.9930069930069935E-2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3576192"/>
        <c:axId val="95414144"/>
      </c:barChart>
      <c:catAx>
        <c:axId val="93576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95414144"/>
        <c:crosses val="autoZero"/>
        <c:auto val="1"/>
        <c:lblAlgn val="ctr"/>
        <c:lblOffset val="100"/>
        <c:noMultiLvlLbl val="0"/>
      </c:catAx>
      <c:valAx>
        <c:axId val="95414144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%</a:t>
                </a:r>
                <a:r>
                  <a:rPr lang="en-GB" sz="1200" baseline="0"/>
                  <a:t> of all patients treated outwith NHS Scotland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1.2251148545176111E-2"/>
              <c:y val="9.7399165683999644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935761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350"/>
            </a:pPr>
            <a:r>
              <a:rPr lang="en-GB" sz="1350" b="1">
                <a:effectLst/>
              </a:rPr>
              <a:t>Figure 4:</a:t>
            </a:r>
            <a:r>
              <a:rPr lang="en-GB" sz="1350" b="1" baseline="0">
                <a:effectLst/>
              </a:rPr>
              <a:t> </a:t>
            </a:r>
            <a:r>
              <a:rPr lang="en-GB" sz="1350" b="1">
                <a:effectLst/>
              </a:rPr>
              <a:t>Patients treated outwith NHS Scotland - Mental Health diagnosis (primary and secondary)</a:t>
            </a:r>
            <a:endParaRPr lang="en-GB" sz="1350">
              <a:effectLst/>
            </a:endParaRPr>
          </a:p>
        </c:rich>
      </c:tx>
      <c:layout>
        <c:manualLayout>
          <c:xMode val="edge"/>
          <c:yMode val="edge"/>
          <c:x val="8.1735579377233289E-2"/>
          <c:y val="9.661835748792270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08167432363448E-2"/>
          <c:y val="8.6956521739130432E-2"/>
          <c:w val="0.92153139356814706"/>
          <c:h val="0.6966066922794070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Outwith!$B$100:$B$106</c:f>
              <c:strCache>
                <c:ptCount val="7"/>
                <c:pt idx="0">
                  <c:v>Learning Disabilities</c:v>
                </c:pt>
                <c:pt idx="1">
                  <c:v>Personality Disorders</c:v>
                </c:pt>
                <c:pt idx="2">
                  <c:v>Schizophrenia</c:v>
                </c:pt>
                <c:pt idx="3">
                  <c:v>Dementia</c:v>
                </c:pt>
                <c:pt idx="4">
                  <c:v>Psychological Development</c:v>
                </c:pt>
                <c:pt idx="5">
                  <c:v>Depression</c:v>
                </c:pt>
                <c:pt idx="6">
                  <c:v>Neurotic Stress</c:v>
                </c:pt>
              </c:strCache>
            </c:strRef>
          </c:cat>
          <c:val>
            <c:numRef>
              <c:f>Outwith!$C$100:$C$106</c:f>
              <c:numCache>
                <c:formatCode>General</c:formatCode>
                <c:ptCount val="7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16</c:v>
                </c:pt>
                <c:pt idx="5">
                  <c:v>11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8960512"/>
        <c:axId val="98963456"/>
      </c:barChart>
      <c:catAx>
        <c:axId val="98960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98963456"/>
        <c:crosses val="autoZero"/>
        <c:auto val="1"/>
        <c:lblAlgn val="ctr"/>
        <c:lblOffset val="100"/>
        <c:noMultiLvlLbl val="0"/>
      </c:catAx>
      <c:valAx>
        <c:axId val="98963456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Number</a:t>
                </a:r>
                <a:r>
                  <a:rPr lang="en-GB" sz="1200" baseline="0"/>
                  <a:t> of people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1.6334864726901481E-2"/>
              <c:y val="0.34860689515259868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9896051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46</xdr:row>
      <xdr:rowOff>180975</xdr:rowOff>
    </xdr:from>
    <xdr:to>
      <xdr:col>14</xdr:col>
      <xdr:colOff>438152</xdr:colOff>
      <xdr:row>64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166</xdr:row>
      <xdr:rowOff>123825</xdr:rowOff>
    </xdr:from>
    <xdr:to>
      <xdr:col>13</xdr:col>
      <xdr:colOff>590550</xdr:colOff>
      <xdr:row>180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600075</xdr:colOff>
      <xdr:row>67</xdr:row>
      <xdr:rowOff>133350</xdr:rowOff>
    </xdr:from>
    <xdr:to>
      <xdr:col>13</xdr:col>
      <xdr:colOff>447675</xdr:colOff>
      <xdr:row>82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28575</xdr:colOff>
      <xdr:row>184</xdr:row>
      <xdr:rowOff>171450</xdr:rowOff>
    </xdr:from>
    <xdr:to>
      <xdr:col>12</xdr:col>
      <xdr:colOff>533400</xdr:colOff>
      <xdr:row>200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361950</xdr:colOff>
      <xdr:row>5</xdr:row>
      <xdr:rowOff>76200</xdr:rowOff>
    </xdr:from>
    <xdr:to>
      <xdr:col>11</xdr:col>
      <xdr:colOff>438150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228599</xdr:colOff>
      <xdr:row>125</xdr:row>
      <xdr:rowOff>133350</xdr:rowOff>
    </xdr:from>
    <xdr:to>
      <xdr:col>15</xdr:col>
      <xdr:colOff>323849</xdr:colOff>
      <xdr:row>145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98</xdr:row>
      <xdr:rowOff>142875</xdr:rowOff>
    </xdr:from>
    <xdr:to>
      <xdr:col>15</xdr:col>
      <xdr:colOff>390525</xdr:colOff>
      <xdr:row>119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0.01441</cdr:y>
    </cdr:from>
    <cdr:to>
      <cdr:x>0.99254</cdr:x>
      <cdr:y>0.11527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7628"/>
          <a:ext cx="5067300" cy="33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350" b="1"/>
            <a:t>Figure 2: Patients treated outwith NHS Scotland, by age and gender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0.02199</cdr:y>
    </cdr:from>
    <cdr:to>
      <cdr:x>1</cdr:x>
      <cdr:y>0.14351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325"/>
          <a:ext cx="4572000" cy="33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350" b="1"/>
            <a:t>Mental Health &amp; Learning Disability patients funded by, but treated outwith, NHS Scotland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1"/>
  <sheetViews>
    <sheetView zoomScale="85" zoomScaleNormal="85" workbookViewId="0">
      <selection activeCell="I79" sqref="I79"/>
    </sheetView>
  </sheetViews>
  <sheetFormatPr defaultRowHeight="15" x14ac:dyDescent="0.25"/>
  <cols>
    <col min="1" max="1" bestFit="true" customWidth="true" width="64.7109375" collapsed="false"/>
    <col min="5" max="5" bestFit="true" customWidth="true" width="26.0" collapsed="false"/>
    <col min="8" max="8" bestFit="true" customWidth="true" width="26.0" collapsed="false"/>
  </cols>
  <sheetData>
    <row r="1" spans="1:2" x14ac:dyDescent="0.25">
      <c r="A1" t="s">
        <v>67</v>
      </c>
    </row>
    <row r="2" spans="1:2" x14ac:dyDescent="0.25">
      <c r="A2" t="s">
        <v>16</v>
      </c>
      <c r="B2" t="s">
        <v>0</v>
      </c>
    </row>
    <row r="3" spans="1:2" x14ac:dyDescent="0.25">
      <c r="A3" t="s">
        <v>13</v>
      </c>
      <c r="B3">
        <v>34</v>
      </c>
    </row>
    <row r="4" spans="1:2" x14ac:dyDescent="0.25">
      <c r="A4" t="s">
        <v>12</v>
      </c>
      <c r="B4" s="42" t="s">
        <v>44</v>
      </c>
    </row>
    <row r="5" spans="1:2" x14ac:dyDescent="0.25">
      <c r="A5" t="s">
        <v>11</v>
      </c>
      <c r="B5">
        <v>10</v>
      </c>
    </row>
    <row r="6" spans="1:2" x14ac:dyDescent="0.25">
      <c r="A6" t="s">
        <v>10</v>
      </c>
      <c r="B6" s="42" t="s">
        <v>44</v>
      </c>
    </row>
    <row r="7" spans="1:2" x14ac:dyDescent="0.25">
      <c r="A7" t="s">
        <v>9</v>
      </c>
      <c r="B7" s="42" t="s">
        <v>44</v>
      </c>
    </row>
    <row r="8" spans="1:2" x14ac:dyDescent="0.25">
      <c r="A8" t="s">
        <v>8</v>
      </c>
      <c r="B8">
        <v>18</v>
      </c>
    </row>
    <row r="9" spans="1:2" x14ac:dyDescent="0.25">
      <c r="A9" t="s">
        <v>39</v>
      </c>
      <c r="B9">
        <v>14</v>
      </c>
    </row>
    <row r="10" spans="1:2" x14ac:dyDescent="0.25">
      <c r="A10" t="s">
        <v>7</v>
      </c>
      <c r="B10" s="42" t="s">
        <v>44</v>
      </c>
    </row>
    <row r="11" spans="1:2" x14ac:dyDescent="0.25">
      <c r="A11" t="s">
        <v>6</v>
      </c>
      <c r="B11">
        <v>10</v>
      </c>
    </row>
    <row r="12" spans="1:2" x14ac:dyDescent="0.25">
      <c r="A12" t="s">
        <v>5</v>
      </c>
      <c r="B12">
        <v>20</v>
      </c>
    </row>
    <row r="13" spans="1:2" x14ac:dyDescent="0.25">
      <c r="A13" t="s">
        <v>4</v>
      </c>
      <c r="B13" s="42" t="s">
        <v>44</v>
      </c>
    </row>
    <row r="14" spans="1:2" x14ac:dyDescent="0.25">
      <c r="A14" t="s">
        <v>3</v>
      </c>
      <c r="B14" s="42" t="s">
        <v>44</v>
      </c>
    </row>
    <row r="15" spans="1:2" x14ac:dyDescent="0.25">
      <c r="A15" t="s">
        <v>2</v>
      </c>
      <c r="B15">
        <v>16</v>
      </c>
    </row>
    <row r="16" spans="1:2" x14ac:dyDescent="0.25">
      <c r="A16" t="s">
        <v>1</v>
      </c>
      <c r="B16">
        <v>143</v>
      </c>
    </row>
    <row r="17" spans="1:2" x14ac:dyDescent="0.25">
      <c r="A17" t="s">
        <v>65</v>
      </c>
    </row>
    <row r="18" spans="1:2" x14ac:dyDescent="0.25">
      <c r="A18" t="s">
        <v>16</v>
      </c>
      <c r="B18" t="s">
        <v>0</v>
      </c>
    </row>
    <row r="19" spans="1:2" x14ac:dyDescent="0.25">
      <c r="A19" t="s">
        <v>13</v>
      </c>
      <c r="B19">
        <v>34</v>
      </c>
    </row>
    <row r="20" spans="1:2" x14ac:dyDescent="0.25">
      <c r="A20" t="s">
        <v>12</v>
      </c>
      <c r="B20" s="42" t="s">
        <v>44</v>
      </c>
    </row>
    <row r="21" spans="1:2" x14ac:dyDescent="0.25">
      <c r="A21" t="s">
        <v>11</v>
      </c>
      <c r="B21">
        <v>10</v>
      </c>
    </row>
    <row r="22" spans="1:2" x14ac:dyDescent="0.25">
      <c r="A22" t="s">
        <v>10</v>
      </c>
      <c r="B22" s="42" t="s">
        <v>44</v>
      </c>
    </row>
    <row r="23" spans="1:2" x14ac:dyDescent="0.25">
      <c r="A23" t="s">
        <v>9</v>
      </c>
      <c r="B23" s="42" t="s">
        <v>44</v>
      </c>
    </row>
    <row r="24" spans="1:2" x14ac:dyDescent="0.25">
      <c r="A24" t="s">
        <v>8</v>
      </c>
      <c r="B24">
        <v>18</v>
      </c>
    </row>
    <row r="25" spans="1:2" x14ac:dyDescent="0.25">
      <c r="A25" t="s">
        <v>39</v>
      </c>
      <c r="B25">
        <v>11</v>
      </c>
    </row>
    <row r="26" spans="1:2" x14ac:dyDescent="0.25">
      <c r="A26" t="s">
        <v>7</v>
      </c>
      <c r="B26" s="42" t="s">
        <v>44</v>
      </c>
    </row>
    <row r="27" spans="1:2" x14ac:dyDescent="0.25">
      <c r="A27" t="s">
        <v>6</v>
      </c>
      <c r="B27" s="42" t="s">
        <v>44</v>
      </c>
    </row>
    <row r="28" spans="1:2" x14ac:dyDescent="0.25">
      <c r="A28" t="s">
        <v>5</v>
      </c>
      <c r="B28">
        <v>20</v>
      </c>
    </row>
    <row r="29" spans="1:2" x14ac:dyDescent="0.25">
      <c r="A29" t="s">
        <v>4</v>
      </c>
      <c r="B29" s="42" t="s">
        <v>44</v>
      </c>
    </row>
    <row r="30" spans="1:2" x14ac:dyDescent="0.25">
      <c r="A30" t="s">
        <v>3</v>
      </c>
      <c r="B30" s="42" t="s">
        <v>44</v>
      </c>
    </row>
    <row r="31" spans="1:2" x14ac:dyDescent="0.25">
      <c r="A31" t="s">
        <v>2</v>
      </c>
      <c r="B31">
        <v>16</v>
      </c>
    </row>
    <row r="32" spans="1:2" x14ac:dyDescent="0.25">
      <c r="A32" t="s">
        <v>66</v>
      </c>
      <c r="B32" s="42" t="s">
        <v>44</v>
      </c>
    </row>
    <row r="33" spans="1:4" x14ac:dyDescent="0.25">
      <c r="A33" t="s">
        <v>1</v>
      </c>
      <c r="B33">
        <v>143</v>
      </c>
    </row>
    <row r="34" spans="1:4" x14ac:dyDescent="0.25">
      <c r="A34" t="s">
        <v>45</v>
      </c>
    </row>
    <row r="35" spans="1:4" x14ac:dyDescent="0.25">
      <c r="A35" t="s">
        <v>46</v>
      </c>
      <c r="B35" t="s">
        <v>33</v>
      </c>
      <c r="D35" t="s">
        <v>1</v>
      </c>
    </row>
    <row r="36" spans="1:4" x14ac:dyDescent="0.25">
      <c r="B36" t="s">
        <v>32</v>
      </c>
      <c r="C36" t="s">
        <v>31</v>
      </c>
    </row>
    <row r="37" spans="1:4" x14ac:dyDescent="0.25">
      <c r="B37" t="s">
        <v>49</v>
      </c>
      <c r="C37" t="s">
        <v>49</v>
      </c>
      <c r="D37" t="s">
        <v>49</v>
      </c>
    </row>
    <row r="39" spans="1:4" x14ac:dyDescent="0.25">
      <c r="A39" t="s">
        <v>47</v>
      </c>
      <c r="B39">
        <v>30</v>
      </c>
      <c r="C39">
        <v>24</v>
      </c>
      <c r="D39">
        <v>54</v>
      </c>
    </row>
    <row r="40" spans="1:4" x14ac:dyDescent="0.25">
      <c r="A40" t="s">
        <v>48</v>
      </c>
      <c r="B40">
        <v>29</v>
      </c>
      <c r="C40">
        <v>13</v>
      </c>
      <c r="D40">
        <v>42</v>
      </c>
    </row>
    <row r="41" spans="1:4" x14ac:dyDescent="0.25">
      <c r="A41" t="s">
        <v>28</v>
      </c>
      <c r="B41">
        <v>20</v>
      </c>
      <c r="C41">
        <v>12</v>
      </c>
      <c r="D41">
        <v>32</v>
      </c>
    </row>
    <row r="44" spans="1:4" x14ac:dyDescent="0.25">
      <c r="A44" t="s">
        <v>124</v>
      </c>
    </row>
    <row r="45" spans="1:4" x14ac:dyDescent="0.25">
      <c r="A45" t="s">
        <v>91</v>
      </c>
      <c r="B45" s="42" t="s">
        <v>44</v>
      </c>
    </row>
    <row r="46" spans="1:4" x14ac:dyDescent="0.25">
      <c r="A46" t="s">
        <v>125</v>
      </c>
      <c r="B46" s="42" t="s">
        <v>44</v>
      </c>
    </row>
    <row r="47" spans="1:4" x14ac:dyDescent="0.25">
      <c r="A47" t="s">
        <v>126</v>
      </c>
      <c r="B47" s="42" t="s">
        <v>44</v>
      </c>
    </row>
    <row r="48" spans="1:4" x14ac:dyDescent="0.25">
      <c r="A48" t="s">
        <v>127</v>
      </c>
      <c r="B48" s="42" t="s">
        <v>44</v>
      </c>
    </row>
    <row r="49" spans="1:5" x14ac:dyDescent="0.25">
      <c r="A49" t="s">
        <v>128</v>
      </c>
      <c r="B49">
        <v>51</v>
      </c>
    </row>
    <row r="50" spans="1:5" x14ac:dyDescent="0.25">
      <c r="A50" t="s">
        <v>129</v>
      </c>
      <c r="B50">
        <v>14</v>
      </c>
    </row>
    <row r="51" spans="1:5" x14ac:dyDescent="0.25">
      <c r="A51" t="s">
        <v>130</v>
      </c>
      <c r="B51">
        <v>28</v>
      </c>
    </row>
    <row r="52" spans="1:5" x14ac:dyDescent="0.25">
      <c r="A52" t="s">
        <v>131</v>
      </c>
      <c r="B52">
        <v>24</v>
      </c>
    </row>
    <row r="53" spans="1:5" x14ac:dyDescent="0.25">
      <c r="A53" t="s">
        <v>132</v>
      </c>
      <c r="B53">
        <v>21</v>
      </c>
    </row>
    <row r="54" spans="1:5" x14ac:dyDescent="0.25">
      <c r="A54" t="s">
        <v>1</v>
      </c>
      <c r="B54">
        <v>143</v>
      </c>
    </row>
    <row r="55" spans="1:5" x14ac:dyDescent="0.25">
      <c r="A55" t="s">
        <v>30</v>
      </c>
    </row>
    <row r="56" spans="1:5" x14ac:dyDescent="0.25">
      <c r="A56" t="s">
        <v>53</v>
      </c>
      <c r="B56" t="s">
        <v>23</v>
      </c>
    </row>
    <row r="57" spans="1:5" x14ac:dyDescent="0.25">
      <c r="B57" t="s">
        <v>0</v>
      </c>
      <c r="C57" t="s">
        <v>27</v>
      </c>
      <c r="D57" t="s">
        <v>26</v>
      </c>
      <c r="E57" t="s">
        <v>25</v>
      </c>
    </row>
    <row r="58" spans="1:5" x14ac:dyDescent="0.25">
      <c r="A58" t="s">
        <v>29</v>
      </c>
      <c r="B58">
        <v>15</v>
      </c>
      <c r="C58">
        <v>17</v>
      </c>
      <c r="D58">
        <v>103</v>
      </c>
      <c r="E58">
        <v>919</v>
      </c>
    </row>
    <row r="59" spans="1:5" x14ac:dyDescent="0.25">
      <c r="A59" t="s">
        <v>47</v>
      </c>
      <c r="B59">
        <v>54</v>
      </c>
      <c r="C59">
        <v>21</v>
      </c>
      <c r="D59">
        <v>686.5</v>
      </c>
      <c r="E59">
        <v>41939</v>
      </c>
    </row>
    <row r="60" spans="1:5" x14ac:dyDescent="0.25">
      <c r="A60" t="s">
        <v>48</v>
      </c>
      <c r="B60">
        <v>42</v>
      </c>
      <c r="C60">
        <v>38</v>
      </c>
      <c r="D60">
        <v>884.5</v>
      </c>
      <c r="E60">
        <v>41939</v>
      </c>
    </row>
    <row r="61" spans="1:5" x14ac:dyDescent="0.25">
      <c r="A61" t="s">
        <v>28</v>
      </c>
      <c r="B61">
        <v>31</v>
      </c>
      <c r="C61">
        <v>134</v>
      </c>
      <c r="D61">
        <v>1645</v>
      </c>
      <c r="E61">
        <v>13042</v>
      </c>
    </row>
    <row r="62" spans="1:5" x14ac:dyDescent="0.25">
      <c r="A62" t="s">
        <v>1</v>
      </c>
      <c r="B62">
        <v>142</v>
      </c>
      <c r="C62">
        <v>17</v>
      </c>
      <c r="D62">
        <v>884.5</v>
      </c>
      <c r="E62">
        <v>41939</v>
      </c>
    </row>
    <row r="63" spans="1:5" x14ac:dyDescent="0.25">
      <c r="A63" t="s">
        <v>30</v>
      </c>
    </row>
    <row r="64" spans="1:5" x14ac:dyDescent="0.25">
      <c r="A64" t="s">
        <v>135</v>
      </c>
      <c r="B64" t="s">
        <v>23</v>
      </c>
    </row>
    <row r="65" spans="1:5" x14ac:dyDescent="0.25">
      <c r="B65" t="s">
        <v>0</v>
      </c>
      <c r="C65" t="s">
        <v>27</v>
      </c>
      <c r="D65" t="s">
        <v>26</v>
      </c>
      <c r="E65" t="s">
        <v>25</v>
      </c>
    </row>
    <row r="67" spans="1:5" x14ac:dyDescent="0.25">
      <c r="A67" t="s">
        <v>15</v>
      </c>
      <c r="B67">
        <v>111</v>
      </c>
      <c r="C67">
        <v>17</v>
      </c>
      <c r="D67">
        <v>664</v>
      </c>
      <c r="E67">
        <v>13042</v>
      </c>
    </row>
    <row r="68" spans="1:5" x14ac:dyDescent="0.25">
      <c r="A68" t="s">
        <v>14</v>
      </c>
      <c r="B68">
        <v>31</v>
      </c>
      <c r="C68">
        <v>68</v>
      </c>
      <c r="D68">
        <v>1672</v>
      </c>
      <c r="E68">
        <v>41939</v>
      </c>
    </row>
    <row r="69" spans="1:5" x14ac:dyDescent="0.25">
      <c r="A69" t="s">
        <v>1</v>
      </c>
      <c r="B69">
        <v>142</v>
      </c>
      <c r="C69">
        <v>17</v>
      </c>
      <c r="D69">
        <v>884.5</v>
      </c>
      <c r="E69">
        <v>41939</v>
      </c>
    </row>
    <row r="70" spans="1:5" x14ac:dyDescent="0.25">
      <c r="A70" t="s">
        <v>24</v>
      </c>
    </row>
    <row r="71" spans="1:5" x14ac:dyDescent="0.25">
      <c r="A71" t="s">
        <v>54</v>
      </c>
      <c r="B71" t="s">
        <v>0</v>
      </c>
    </row>
    <row r="73" spans="1:5" x14ac:dyDescent="0.25">
      <c r="A73" t="s">
        <v>35</v>
      </c>
      <c r="B73">
        <v>13</v>
      </c>
    </row>
    <row r="74" spans="1:5" x14ac:dyDescent="0.25">
      <c r="A74" t="s">
        <v>20</v>
      </c>
      <c r="B74">
        <v>20</v>
      </c>
    </row>
    <row r="75" spans="1:5" x14ac:dyDescent="0.25">
      <c r="A75" t="s">
        <v>19</v>
      </c>
      <c r="B75">
        <v>14</v>
      </c>
    </row>
    <row r="76" spans="1:5" x14ac:dyDescent="0.25">
      <c r="A76" t="s">
        <v>18</v>
      </c>
      <c r="B76">
        <v>53</v>
      </c>
    </row>
    <row r="77" spans="1:5" x14ac:dyDescent="0.25">
      <c r="A77" t="s">
        <v>43</v>
      </c>
      <c r="B77">
        <v>42</v>
      </c>
    </row>
    <row r="78" spans="1:5" x14ac:dyDescent="0.25">
      <c r="A78" t="s">
        <v>69</v>
      </c>
    </row>
    <row r="79" spans="1:5" x14ac:dyDescent="0.25">
      <c r="A79" t="s">
        <v>70</v>
      </c>
      <c r="B79" t="s">
        <v>33</v>
      </c>
      <c r="D79" t="s">
        <v>1</v>
      </c>
    </row>
    <row r="80" spans="1:5" x14ac:dyDescent="0.25">
      <c r="B80" t="s">
        <v>32</v>
      </c>
      <c r="C80" t="s">
        <v>31</v>
      </c>
    </row>
    <row r="81" spans="1:4" x14ac:dyDescent="0.25">
      <c r="B81" t="s">
        <v>49</v>
      </c>
      <c r="C81" t="s">
        <v>49</v>
      </c>
      <c r="D81" t="s">
        <v>49</v>
      </c>
    </row>
    <row r="82" spans="1:4" x14ac:dyDescent="0.25">
      <c r="A82" t="s">
        <v>15</v>
      </c>
      <c r="B82">
        <v>52</v>
      </c>
      <c r="C82">
        <v>46</v>
      </c>
      <c r="D82">
        <v>98</v>
      </c>
    </row>
    <row r="83" spans="1:4" x14ac:dyDescent="0.25">
      <c r="A83" t="s">
        <v>14</v>
      </c>
      <c r="B83">
        <v>33</v>
      </c>
      <c r="C83">
        <v>11</v>
      </c>
      <c r="D83">
        <v>44</v>
      </c>
    </row>
    <row r="84" spans="1:4" x14ac:dyDescent="0.25">
      <c r="A84" t="s">
        <v>1</v>
      </c>
      <c r="B84">
        <v>85</v>
      </c>
      <c r="C84">
        <v>57</v>
      </c>
      <c r="D84">
        <v>142</v>
      </c>
    </row>
    <row r="85" spans="1:4" x14ac:dyDescent="0.25">
      <c r="A85" t="s">
        <v>17</v>
      </c>
    </row>
    <row r="86" spans="1:4" x14ac:dyDescent="0.25">
      <c r="A86" t="s">
        <v>60</v>
      </c>
      <c r="B86" t="s">
        <v>0</v>
      </c>
    </row>
    <row r="87" spans="1:4" x14ac:dyDescent="0.25">
      <c r="A87" t="s">
        <v>15</v>
      </c>
      <c r="B87">
        <v>111</v>
      </c>
    </row>
    <row r="88" spans="1:4" x14ac:dyDescent="0.25">
      <c r="A88" t="s">
        <v>14</v>
      </c>
      <c r="B88">
        <v>31</v>
      </c>
    </row>
    <row r="89" spans="1:4" x14ac:dyDescent="0.25">
      <c r="A89" t="s">
        <v>81</v>
      </c>
    </row>
    <row r="90" spans="1:4" x14ac:dyDescent="0.25">
      <c r="A90" t="s">
        <v>82</v>
      </c>
      <c r="B90" t="s">
        <v>0</v>
      </c>
    </row>
    <row r="91" spans="1:4" x14ac:dyDescent="0.25">
      <c r="A91" t="s">
        <v>15</v>
      </c>
      <c r="B91">
        <v>116</v>
      </c>
    </row>
    <row r="92" spans="1:4" x14ac:dyDescent="0.25">
      <c r="A92" t="s">
        <v>14</v>
      </c>
      <c r="B92">
        <v>26</v>
      </c>
    </row>
    <row r="93" spans="1:4" x14ac:dyDescent="0.25">
      <c r="A93" t="s">
        <v>104</v>
      </c>
    </row>
    <row r="94" spans="1:4" x14ac:dyDescent="0.25">
      <c r="A94" t="s">
        <v>105</v>
      </c>
      <c r="B94" t="s">
        <v>33</v>
      </c>
      <c r="D94" t="s">
        <v>1</v>
      </c>
    </row>
    <row r="95" spans="1:4" x14ac:dyDescent="0.25">
      <c r="B95" t="s">
        <v>32</v>
      </c>
      <c r="C95" t="s">
        <v>31</v>
      </c>
    </row>
    <row r="96" spans="1:4" x14ac:dyDescent="0.25">
      <c r="B96" t="s">
        <v>49</v>
      </c>
      <c r="C96" t="s">
        <v>49</v>
      </c>
      <c r="D96" t="s">
        <v>49</v>
      </c>
    </row>
    <row r="99" spans="1:4" x14ac:dyDescent="0.25">
      <c r="A99" t="s">
        <v>1</v>
      </c>
      <c r="B99">
        <v>33</v>
      </c>
      <c r="C99">
        <v>11</v>
      </c>
      <c r="D99">
        <v>44</v>
      </c>
    </row>
    <row r="100" spans="1:4" x14ac:dyDescent="0.25">
      <c r="A100" t="s">
        <v>73</v>
      </c>
    </row>
    <row r="101" spans="1:4" x14ac:dyDescent="0.25">
      <c r="A101" t="s">
        <v>74</v>
      </c>
      <c r="B101" t="s">
        <v>0</v>
      </c>
    </row>
    <row r="102" spans="1:4" x14ac:dyDescent="0.25">
      <c r="A102" t="s">
        <v>75</v>
      </c>
      <c r="B102">
        <v>93</v>
      </c>
    </row>
    <row r="103" spans="1:4" x14ac:dyDescent="0.25">
      <c r="A103" t="s">
        <v>80</v>
      </c>
      <c r="B103">
        <v>16</v>
      </c>
    </row>
    <row r="104" spans="1:4" x14ac:dyDescent="0.25">
      <c r="A104" t="s">
        <v>76</v>
      </c>
      <c r="B104">
        <v>28</v>
      </c>
    </row>
    <row r="106" spans="1:4" x14ac:dyDescent="0.25">
      <c r="A106" t="s">
        <v>83</v>
      </c>
    </row>
    <row r="107" spans="1:4" x14ac:dyDescent="0.25">
      <c r="A107" t="s">
        <v>84</v>
      </c>
      <c r="B107" s="42" t="s">
        <v>44</v>
      </c>
    </row>
    <row r="108" spans="1:4" x14ac:dyDescent="0.25">
      <c r="A108" t="s">
        <v>85</v>
      </c>
      <c r="B108" s="42" t="s">
        <v>44</v>
      </c>
    </row>
    <row r="109" spans="1:4" x14ac:dyDescent="0.25">
      <c r="A109" t="s">
        <v>86</v>
      </c>
      <c r="B109" s="42" t="s">
        <v>44</v>
      </c>
    </row>
    <row r="110" spans="1:4" x14ac:dyDescent="0.25">
      <c r="A110" t="s">
        <v>87</v>
      </c>
      <c r="B110" s="42" t="s">
        <v>44</v>
      </c>
    </row>
    <row r="111" spans="1:4" x14ac:dyDescent="0.25">
      <c r="A111" t="s">
        <v>88</v>
      </c>
      <c r="B111" s="42"/>
    </row>
    <row r="112" spans="1:4" x14ac:dyDescent="0.25">
      <c r="A112" t="s">
        <v>89</v>
      </c>
      <c r="B112" t="s">
        <v>90</v>
      </c>
    </row>
    <row r="113" spans="1:5" x14ac:dyDescent="0.25">
      <c r="B113" t="s">
        <v>0</v>
      </c>
      <c r="C113" t="s">
        <v>27</v>
      </c>
      <c r="D113" t="s">
        <v>26</v>
      </c>
      <c r="E113" t="s">
        <v>25</v>
      </c>
    </row>
    <row r="114" spans="1:5" x14ac:dyDescent="0.25">
      <c r="A114" t="s">
        <v>91</v>
      </c>
      <c r="B114" s="42" t="s">
        <v>44</v>
      </c>
      <c r="C114" s="42" t="s">
        <v>44</v>
      </c>
      <c r="D114" s="42" t="s">
        <v>44</v>
      </c>
      <c r="E114" s="42" t="s">
        <v>44</v>
      </c>
    </row>
    <row r="115" spans="1:5" x14ac:dyDescent="0.25">
      <c r="A115" t="s">
        <v>85</v>
      </c>
      <c r="B115" s="42" t="s">
        <v>44</v>
      </c>
      <c r="C115" s="42" t="s">
        <v>44</v>
      </c>
      <c r="D115" s="42" t="s">
        <v>44</v>
      </c>
      <c r="E115" s="42" t="s">
        <v>44</v>
      </c>
    </row>
    <row r="116" spans="1:5" x14ac:dyDescent="0.25">
      <c r="A116" t="s">
        <v>86</v>
      </c>
      <c r="B116" s="42" t="s">
        <v>44</v>
      </c>
      <c r="C116" s="42" t="s">
        <v>44</v>
      </c>
      <c r="D116" s="42" t="s">
        <v>44</v>
      </c>
      <c r="E116" s="42" t="s">
        <v>44</v>
      </c>
    </row>
    <row r="117" spans="1:5" x14ac:dyDescent="0.25">
      <c r="A117" t="s">
        <v>87</v>
      </c>
      <c r="B117" s="42" t="s">
        <v>44</v>
      </c>
      <c r="C117" s="42" t="s">
        <v>44</v>
      </c>
      <c r="D117" s="42" t="s">
        <v>44</v>
      </c>
      <c r="E117" s="42" t="s">
        <v>44</v>
      </c>
    </row>
    <row r="118" spans="1:5" x14ac:dyDescent="0.25">
      <c r="A118" t="s">
        <v>1</v>
      </c>
      <c r="B118" s="42" t="s">
        <v>44</v>
      </c>
      <c r="C118" s="42" t="s">
        <v>44</v>
      </c>
      <c r="D118" s="42" t="s">
        <v>44</v>
      </c>
      <c r="E118" s="42" t="s">
        <v>44</v>
      </c>
    </row>
    <row r="119" spans="1:5" x14ac:dyDescent="0.25">
      <c r="A119" t="s">
        <v>92</v>
      </c>
    </row>
    <row r="120" spans="1:5" x14ac:dyDescent="0.25">
      <c r="A120" t="s">
        <v>133</v>
      </c>
    </row>
    <row r="121" spans="1:5" x14ac:dyDescent="0.25">
      <c r="A121" t="s">
        <v>93</v>
      </c>
      <c r="B121" s="42" t="s">
        <v>44</v>
      </c>
    </row>
    <row r="122" spans="1:5" x14ac:dyDescent="0.25">
      <c r="A122" t="s">
        <v>94</v>
      </c>
      <c r="B122" s="42" t="s">
        <v>44</v>
      </c>
    </row>
    <row r="123" spans="1:5" x14ac:dyDescent="0.25">
      <c r="A123" t="s">
        <v>22</v>
      </c>
      <c r="B123" s="42" t="s">
        <v>44</v>
      </c>
    </row>
    <row r="124" spans="1:5" x14ac:dyDescent="0.25">
      <c r="A124" t="s">
        <v>21</v>
      </c>
      <c r="B124" s="42" t="s">
        <v>44</v>
      </c>
    </row>
    <row r="125" spans="1:5" x14ac:dyDescent="0.25">
      <c r="A125" t="s">
        <v>20</v>
      </c>
      <c r="B125" s="42" t="s">
        <v>44</v>
      </c>
    </row>
    <row r="126" spans="1:5" x14ac:dyDescent="0.25">
      <c r="A126" t="s">
        <v>19</v>
      </c>
      <c r="B126" s="42" t="s">
        <v>44</v>
      </c>
    </row>
    <row r="127" spans="1:5" x14ac:dyDescent="0.25">
      <c r="A127" t="s">
        <v>18</v>
      </c>
      <c r="B127" s="42" t="s">
        <v>44</v>
      </c>
    </row>
    <row r="128" spans="1:5" x14ac:dyDescent="0.25">
      <c r="A128" t="s">
        <v>106</v>
      </c>
    </row>
    <row r="130" spans="1:2" x14ac:dyDescent="0.25">
      <c r="A130" t="s">
        <v>112</v>
      </c>
      <c r="B130">
        <v>31</v>
      </c>
    </row>
    <row r="131" spans="1:2" x14ac:dyDescent="0.25">
      <c r="A131" t="s">
        <v>111</v>
      </c>
      <c r="B131">
        <v>26</v>
      </c>
    </row>
    <row r="132" spans="1:2" x14ac:dyDescent="0.25">
      <c r="A132" t="s">
        <v>107</v>
      </c>
      <c r="B132">
        <v>25</v>
      </c>
    </row>
    <row r="133" spans="1:2" x14ac:dyDescent="0.25">
      <c r="A133" t="s">
        <v>108</v>
      </c>
      <c r="B133">
        <v>21</v>
      </c>
    </row>
    <row r="134" spans="1:2" x14ac:dyDescent="0.25">
      <c r="A134" t="s">
        <v>113</v>
      </c>
      <c r="B134">
        <v>16</v>
      </c>
    </row>
    <row r="135" spans="1:2" x14ac:dyDescent="0.25">
      <c r="A135" t="s">
        <v>109</v>
      </c>
      <c r="B135">
        <v>11</v>
      </c>
    </row>
    <row r="136" spans="1:2" x14ac:dyDescent="0.25">
      <c r="A136" t="s">
        <v>110</v>
      </c>
      <c r="B136">
        <v>10</v>
      </c>
    </row>
    <row r="137" spans="1:2" x14ac:dyDescent="0.25">
      <c r="A137" t="s">
        <v>114</v>
      </c>
      <c r="B137">
        <v>32</v>
      </c>
    </row>
    <row r="140" spans="1:2" x14ac:dyDescent="0.25">
      <c r="A140" t="s">
        <v>115</v>
      </c>
      <c r="B140">
        <v>18</v>
      </c>
    </row>
    <row r="142" spans="1:2" x14ac:dyDescent="0.25">
      <c r="A142" t="s">
        <v>103</v>
      </c>
      <c r="B142">
        <f>B16</f>
        <v>143</v>
      </c>
    </row>
    <row r="144" spans="1:2" x14ac:dyDescent="0.25">
      <c r="A144" t="s">
        <v>112</v>
      </c>
      <c r="B144" s="37">
        <f>B130/$B$142</f>
        <v>0.21678321678321677</v>
      </c>
    </row>
    <row r="145" spans="1:2" x14ac:dyDescent="0.25">
      <c r="A145" t="s">
        <v>111</v>
      </c>
      <c r="B145" s="37">
        <f t="shared" ref="B145:B151" si="0">B131/$B$142</f>
        <v>0.18181818181818182</v>
      </c>
    </row>
    <row r="146" spans="1:2" x14ac:dyDescent="0.25">
      <c r="A146" t="s">
        <v>107</v>
      </c>
      <c r="B146" s="37">
        <f t="shared" si="0"/>
        <v>0.17482517482517482</v>
      </c>
    </row>
    <row r="147" spans="1:2" x14ac:dyDescent="0.25">
      <c r="A147" t="s">
        <v>108</v>
      </c>
      <c r="B147" s="37">
        <f t="shared" si="0"/>
        <v>0.14685314685314685</v>
      </c>
    </row>
    <row r="148" spans="1:2" x14ac:dyDescent="0.25">
      <c r="A148" t="s">
        <v>116</v>
      </c>
      <c r="B148" s="37">
        <f t="shared" si="0"/>
        <v>0.11188811188811189</v>
      </c>
    </row>
    <row r="149" spans="1:2" x14ac:dyDescent="0.25">
      <c r="A149" t="s">
        <v>109</v>
      </c>
      <c r="B149" s="37">
        <f t="shared" si="0"/>
        <v>7.6923076923076927E-2</v>
      </c>
    </row>
    <row r="150" spans="1:2" x14ac:dyDescent="0.25">
      <c r="A150" t="s">
        <v>134</v>
      </c>
      <c r="B150" s="37">
        <f t="shared" si="0"/>
        <v>6.9930069930069935E-2</v>
      </c>
    </row>
    <row r="151" spans="1:2" x14ac:dyDescent="0.25">
      <c r="A151" t="s">
        <v>114</v>
      </c>
      <c r="B151" s="37">
        <f t="shared" si="0"/>
        <v>0.22377622377622378</v>
      </c>
    </row>
  </sheetData>
  <sortState ref="A123:B129">
    <sortCondition descending="1" ref="B123:B1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2"/>
  <sheetViews>
    <sheetView tabSelected="1" workbookViewId="0"/>
  </sheetViews>
  <sheetFormatPr defaultRowHeight="15" x14ac:dyDescent="0.25"/>
  <cols>
    <col min="1" max="1" customWidth="true" style="1" width="1.42578125" collapsed="false"/>
    <col min="2" max="2" customWidth="true" style="1" width="41.42578125" collapsed="false"/>
    <col min="3" max="5" customWidth="true" style="1" width="12.140625" collapsed="false"/>
    <col min="6" max="6" bestFit="true" customWidth="true" style="1" width="9.5703125" collapsed="false"/>
    <col min="7" max="16384" style="1" width="9.140625" collapsed="false"/>
  </cols>
  <sheetData>
    <row r="1" spans="2:4" ht="21" x14ac:dyDescent="0.25">
      <c r="B1" s="7" t="s">
        <v>41</v>
      </c>
    </row>
    <row r="2" spans="2:4" ht="17.25" x14ac:dyDescent="0.3">
      <c r="B2" s="6" t="s">
        <v>42</v>
      </c>
    </row>
    <row r="4" spans="2:4" s="9" customFormat="1" x14ac:dyDescent="0.25">
      <c r="B4" s="10" t="s">
        <v>99</v>
      </c>
    </row>
    <row r="6" spans="2:4" x14ac:dyDescent="0.25">
      <c r="B6" s="5" t="s">
        <v>101</v>
      </c>
      <c r="D6" s="4" t="s">
        <v>40</v>
      </c>
    </row>
    <row r="7" spans="2:4" x14ac:dyDescent="0.25">
      <c r="B7" s="1" t="s">
        <v>100</v>
      </c>
      <c r="D7" s="8">
        <v>96</v>
      </c>
    </row>
    <row r="8" spans="2:4" x14ac:dyDescent="0.25">
      <c r="B8" s="1" t="s">
        <v>102</v>
      </c>
      <c r="D8" s="8">
        <v>47</v>
      </c>
    </row>
    <row r="9" spans="2:4" x14ac:dyDescent="0.25">
      <c r="B9" s="1" t="s">
        <v>103</v>
      </c>
      <c r="C9" s="8"/>
      <c r="D9" s="1">
        <v>143</v>
      </c>
    </row>
    <row r="10" spans="2:4" x14ac:dyDescent="0.25">
      <c r="C10" s="8"/>
    </row>
    <row r="11" spans="2:4" x14ac:dyDescent="0.25">
      <c r="C11" s="8"/>
    </row>
    <row r="12" spans="2:4" x14ac:dyDescent="0.25">
      <c r="C12" s="8"/>
    </row>
    <row r="13" spans="2:4" x14ac:dyDescent="0.25">
      <c r="C13" s="8"/>
    </row>
    <row r="14" spans="2:4" x14ac:dyDescent="0.25">
      <c r="C14" s="8"/>
    </row>
    <row r="15" spans="2:4" x14ac:dyDescent="0.25">
      <c r="C15" s="8"/>
    </row>
    <row r="16" spans="2:4" x14ac:dyDescent="0.25">
      <c r="C16" s="8"/>
    </row>
    <row r="17" spans="2:3" x14ac:dyDescent="0.25">
      <c r="C17" s="8"/>
    </row>
    <row r="18" spans="2:3" x14ac:dyDescent="0.25">
      <c r="C18" s="8"/>
    </row>
    <row r="19" spans="2:3" x14ac:dyDescent="0.25">
      <c r="C19" s="8"/>
    </row>
    <row r="20" spans="2:3" x14ac:dyDescent="0.25">
      <c r="B20" s="5"/>
      <c r="C20" s="4"/>
    </row>
    <row r="23" spans="2:3" s="9" customFormat="1" x14ac:dyDescent="0.25">
      <c r="B23" s="10" t="s">
        <v>68</v>
      </c>
    </row>
    <row r="25" spans="2:3" x14ac:dyDescent="0.25">
      <c r="B25" s="5" t="s">
        <v>95</v>
      </c>
      <c r="C25" s="4" t="s">
        <v>40</v>
      </c>
    </row>
    <row r="26" spans="2:3" x14ac:dyDescent="0.25">
      <c r="B26" s="1" t="s">
        <v>13</v>
      </c>
      <c r="C26" s="8">
        <f>VLOOKUP(B26,Data_Outwith!$A$17:$B$33,2,FALSE)</f>
        <v>34</v>
      </c>
    </row>
    <row r="27" spans="2:3" x14ac:dyDescent="0.25">
      <c r="B27" s="1" t="s">
        <v>12</v>
      </c>
      <c r="C27" s="8" t="s">
        <v>44</v>
      </c>
    </row>
    <row r="28" spans="2:3" x14ac:dyDescent="0.25">
      <c r="B28" s="1" t="s">
        <v>11</v>
      </c>
      <c r="C28" s="8">
        <f>VLOOKUP(B28,Data_Outwith!$A$17:$B$33,2,FALSE)</f>
        <v>10</v>
      </c>
    </row>
    <row r="29" spans="2:3" x14ac:dyDescent="0.25">
      <c r="B29" s="1" t="s">
        <v>10</v>
      </c>
      <c r="C29" s="8" t="s">
        <v>44</v>
      </c>
    </row>
    <row r="30" spans="2:3" x14ac:dyDescent="0.25">
      <c r="B30" s="1" t="s">
        <v>9</v>
      </c>
      <c r="C30" s="8" t="s">
        <v>44</v>
      </c>
    </row>
    <row r="31" spans="2:3" x14ac:dyDescent="0.25">
      <c r="B31" s="1" t="s">
        <v>8</v>
      </c>
      <c r="C31" s="8">
        <f>VLOOKUP(B31,Data_Outwith!$A$17:$B$33,2,FALSE)</f>
        <v>18</v>
      </c>
    </row>
    <row r="32" spans="2:3" x14ac:dyDescent="0.25">
      <c r="B32" s="1" t="s">
        <v>39</v>
      </c>
      <c r="C32" s="8">
        <f>VLOOKUP(B32,Data_Outwith!$A$17:$B$33,2,FALSE)</f>
        <v>11</v>
      </c>
    </row>
    <row r="33" spans="2:9" x14ac:dyDescent="0.25">
      <c r="B33" s="1" t="s">
        <v>7</v>
      </c>
      <c r="C33" s="8" t="s">
        <v>44</v>
      </c>
    </row>
    <row r="34" spans="2:9" x14ac:dyDescent="0.25">
      <c r="B34" s="1" t="s">
        <v>6</v>
      </c>
      <c r="C34" s="8" t="s">
        <v>44</v>
      </c>
    </row>
    <row r="35" spans="2:9" x14ac:dyDescent="0.25">
      <c r="B35" s="1" t="s">
        <v>5</v>
      </c>
      <c r="C35" s="8">
        <f>VLOOKUP(B35,Data_Outwith!$A$17:$B$33,2,FALSE)</f>
        <v>20</v>
      </c>
    </row>
    <row r="36" spans="2:9" x14ac:dyDescent="0.25">
      <c r="B36" s="1" t="s">
        <v>139</v>
      </c>
      <c r="C36" s="8" t="s">
        <v>44</v>
      </c>
    </row>
    <row r="37" spans="2:9" x14ac:dyDescent="0.25">
      <c r="B37" s="1" t="s">
        <v>140</v>
      </c>
      <c r="C37" s="8" t="s">
        <v>44</v>
      </c>
    </row>
    <row r="38" spans="2:9" x14ac:dyDescent="0.25">
      <c r="B38" s="1" t="s">
        <v>2</v>
      </c>
      <c r="C38" s="8">
        <f>VLOOKUP(B38,Data_Outwith!$A$17:$B$33,2,FALSE)</f>
        <v>16</v>
      </c>
    </row>
    <row r="39" spans="2:9" x14ac:dyDescent="0.25">
      <c r="B39" s="1" t="s">
        <v>38</v>
      </c>
      <c r="C39" s="8">
        <v>0</v>
      </c>
    </row>
    <row r="40" spans="2:9" x14ac:dyDescent="0.25">
      <c r="B40" s="1" t="s">
        <v>66</v>
      </c>
      <c r="C40" s="8" t="s">
        <v>44</v>
      </c>
    </row>
    <row r="41" spans="2:9" x14ac:dyDescent="0.25">
      <c r="B41" s="5" t="s">
        <v>1</v>
      </c>
      <c r="C41" s="4">
        <f>VLOOKUP(B41,Data_Outwith!$A$17:$B$33,2,FALSE)</f>
        <v>143</v>
      </c>
    </row>
    <row r="44" spans="2:9" s="9" customFormat="1" x14ac:dyDescent="0.25">
      <c r="B44" s="10" t="s">
        <v>51</v>
      </c>
      <c r="I44" s="10"/>
    </row>
    <row r="47" spans="2:9" x14ac:dyDescent="0.25">
      <c r="B47" s="5" t="s">
        <v>98</v>
      </c>
    </row>
    <row r="48" spans="2:9" x14ac:dyDescent="0.25">
      <c r="C48" s="44"/>
      <c r="D48" s="45"/>
      <c r="E48" s="45"/>
      <c r="F48" s="45"/>
    </row>
    <row r="49" spans="2:6" x14ac:dyDescent="0.25">
      <c r="B49" s="11" t="s">
        <v>50</v>
      </c>
      <c r="C49" s="12" t="s">
        <v>32</v>
      </c>
      <c r="D49" s="12" t="s">
        <v>31</v>
      </c>
      <c r="E49" s="13" t="s">
        <v>1</v>
      </c>
    </row>
    <row r="50" spans="2:6" x14ac:dyDescent="0.25">
      <c r="B50" s="14" t="s">
        <v>47</v>
      </c>
      <c r="C50" s="15">
        <f>Data_Outwith!B39</f>
        <v>30</v>
      </c>
      <c r="D50" s="15">
        <f>Data_Outwith!C39</f>
        <v>24</v>
      </c>
      <c r="E50" s="16">
        <f>Data_Outwith!D39</f>
        <v>54</v>
      </c>
    </row>
    <row r="51" spans="2:6" x14ac:dyDescent="0.25">
      <c r="B51" s="14" t="s">
        <v>48</v>
      </c>
      <c r="C51" s="15">
        <f>Data_Outwith!B40</f>
        <v>29</v>
      </c>
      <c r="D51" s="15">
        <f>Data_Outwith!C40</f>
        <v>13</v>
      </c>
      <c r="E51" s="16">
        <f>Data_Outwith!D40</f>
        <v>42</v>
      </c>
    </row>
    <row r="52" spans="2:6" x14ac:dyDescent="0.25">
      <c r="B52" s="14" t="s">
        <v>28</v>
      </c>
      <c r="C52" s="15">
        <f>Data_Outwith!B41</f>
        <v>20</v>
      </c>
      <c r="D52" s="15">
        <f>Data_Outwith!C41</f>
        <v>12</v>
      </c>
      <c r="E52" s="16">
        <f>Data_Outwith!D41</f>
        <v>32</v>
      </c>
    </row>
    <row r="53" spans="2:6" x14ac:dyDescent="0.25">
      <c r="B53" s="17" t="s">
        <v>36</v>
      </c>
      <c r="C53" s="18">
        <f>SUM(C50:C52)</f>
        <v>79</v>
      </c>
      <c r="D53" s="18">
        <f t="shared" ref="D53:E53" si="0">SUM(D50:D52)</f>
        <v>49</v>
      </c>
      <c r="E53" s="19">
        <f t="shared" si="0"/>
        <v>128</v>
      </c>
    </row>
    <row r="54" spans="2:6" x14ac:dyDescent="0.25">
      <c r="B54" s="4"/>
    </row>
    <row r="55" spans="2:6" x14ac:dyDescent="0.25">
      <c r="B55" s="29"/>
      <c r="C55" s="30"/>
      <c r="D55" s="30"/>
      <c r="E55" s="30"/>
      <c r="F55" s="20"/>
    </row>
    <row r="56" spans="2:6" x14ac:dyDescent="0.25">
      <c r="B56" s="30"/>
      <c r="C56" s="30"/>
      <c r="D56" s="30"/>
      <c r="E56" s="43"/>
      <c r="F56" s="28"/>
    </row>
    <row r="57" spans="2:6" x14ac:dyDescent="0.25">
      <c r="B57" s="27" t="s">
        <v>37</v>
      </c>
      <c r="C57" s="22"/>
      <c r="D57" s="22">
        <v>0</v>
      </c>
      <c r="E57" s="23"/>
      <c r="F57" s="28"/>
    </row>
    <row r="58" spans="2:6" x14ac:dyDescent="0.25">
      <c r="B58" s="27" t="s">
        <v>47</v>
      </c>
      <c r="C58" s="22">
        <f t="shared" ref="C58:C61" si="1">C50*(-1)</f>
        <v>-30</v>
      </c>
      <c r="D58" s="22">
        <f t="shared" ref="D58" si="2">D50</f>
        <v>24</v>
      </c>
      <c r="E58" s="24"/>
      <c r="F58" s="28"/>
    </row>
    <row r="59" spans="2:6" x14ac:dyDescent="0.25">
      <c r="B59" s="21" t="s">
        <v>48</v>
      </c>
      <c r="C59" s="22">
        <f t="shared" si="1"/>
        <v>-29</v>
      </c>
      <c r="D59" s="22">
        <f t="shared" ref="D59" si="3">D51</f>
        <v>13</v>
      </c>
      <c r="E59" s="24"/>
      <c r="F59" s="28"/>
    </row>
    <row r="60" spans="2:6" x14ac:dyDescent="0.25">
      <c r="B60" s="21" t="s">
        <v>28</v>
      </c>
      <c r="C60" s="22">
        <f t="shared" si="1"/>
        <v>-20</v>
      </c>
      <c r="D60" s="22">
        <f t="shared" ref="D60" si="4">D52</f>
        <v>12</v>
      </c>
      <c r="E60" s="24"/>
      <c r="F60" s="28"/>
    </row>
    <row r="61" spans="2:6" x14ac:dyDescent="0.25">
      <c r="B61" s="24"/>
      <c r="C61" s="22">
        <f t="shared" si="1"/>
        <v>-79</v>
      </c>
      <c r="D61" s="22">
        <f t="shared" ref="D61" si="5">D53</f>
        <v>49</v>
      </c>
      <c r="E61" s="24"/>
      <c r="F61" s="28"/>
    </row>
    <row r="62" spans="2:6" x14ac:dyDescent="0.25">
      <c r="B62" s="31"/>
      <c r="C62" s="31"/>
      <c r="D62" s="31"/>
      <c r="E62" s="31"/>
      <c r="F62" s="28"/>
    </row>
    <row r="63" spans="2:6" x14ac:dyDescent="0.25">
      <c r="B63" s="28"/>
      <c r="C63" s="28"/>
      <c r="D63" s="28"/>
      <c r="E63" s="28"/>
      <c r="F63" s="28"/>
    </row>
    <row r="64" spans="2:6" x14ac:dyDescent="0.25">
      <c r="B64" s="28"/>
      <c r="C64" s="28"/>
      <c r="D64" s="28"/>
      <c r="E64" s="28"/>
      <c r="F64" s="28"/>
    </row>
    <row r="65" spans="2:9" x14ac:dyDescent="0.25">
      <c r="B65" s="20"/>
      <c r="C65" s="20"/>
      <c r="D65" s="20"/>
      <c r="E65" s="20"/>
      <c r="F65" s="20"/>
    </row>
    <row r="67" spans="2:9" s="9" customFormat="1" x14ac:dyDescent="0.25">
      <c r="B67" s="10" t="s">
        <v>52</v>
      </c>
      <c r="I67" s="10"/>
    </row>
    <row r="69" spans="2:9" x14ac:dyDescent="0.25">
      <c r="B69" s="5" t="s">
        <v>55</v>
      </c>
      <c r="C69" s="4" t="s">
        <v>40</v>
      </c>
    </row>
    <row r="70" spans="2:9" x14ac:dyDescent="0.25">
      <c r="B70" s="1" t="s">
        <v>35</v>
      </c>
      <c r="C70" s="1">
        <f>Data_Outwith!B73</f>
        <v>13</v>
      </c>
    </row>
    <row r="71" spans="2:9" x14ac:dyDescent="0.25">
      <c r="B71" s="1" t="s">
        <v>20</v>
      </c>
      <c r="C71" s="1">
        <f>Data_Outwith!B74</f>
        <v>20</v>
      </c>
    </row>
    <row r="72" spans="2:9" x14ac:dyDescent="0.25">
      <c r="B72" s="1" t="s">
        <v>19</v>
      </c>
      <c r="C72" s="1">
        <f>Data_Outwith!B75</f>
        <v>14</v>
      </c>
    </row>
    <row r="73" spans="2:9" x14ac:dyDescent="0.25">
      <c r="B73" s="1" t="s">
        <v>18</v>
      </c>
      <c r="C73" s="1">
        <f>Data_Outwith!B76</f>
        <v>53</v>
      </c>
    </row>
    <row r="74" spans="2:9" x14ac:dyDescent="0.25">
      <c r="B74" s="1" t="s">
        <v>43</v>
      </c>
      <c r="C74" s="1">
        <f>Data_Outwith!B77</f>
        <v>42</v>
      </c>
    </row>
    <row r="75" spans="2:9" x14ac:dyDescent="0.25">
      <c r="B75" s="33" t="s">
        <v>96</v>
      </c>
      <c r="C75" s="34">
        <f>$C$41-SUM(C70:C74)</f>
        <v>1</v>
      </c>
    </row>
    <row r="78" spans="2:9" ht="30" customHeight="1" x14ac:dyDescent="0.25">
      <c r="C78" s="46" t="s">
        <v>56</v>
      </c>
      <c r="D78" s="47"/>
      <c r="E78" s="25"/>
    </row>
    <row r="79" spans="2:9" x14ac:dyDescent="0.25">
      <c r="B79" s="5" t="s">
        <v>50</v>
      </c>
      <c r="C79" s="8" t="s">
        <v>57</v>
      </c>
      <c r="D79" s="8" t="s">
        <v>58</v>
      </c>
    </row>
    <row r="80" spans="2:9" x14ac:dyDescent="0.25">
      <c r="B80" s="1" t="s">
        <v>37</v>
      </c>
      <c r="C80" s="15">
        <f>Data_Outwith!D58</f>
        <v>103</v>
      </c>
      <c r="D80" s="1">
        <f>ROUND(C80/30,0)</f>
        <v>3</v>
      </c>
    </row>
    <row r="81" spans="1:9" x14ac:dyDescent="0.25">
      <c r="B81" s="1" t="s">
        <v>47</v>
      </c>
      <c r="C81" s="15">
        <f>Data_Outwith!D59</f>
        <v>686.5</v>
      </c>
      <c r="D81" s="1">
        <f t="shared" ref="D81:D84" si="6">ROUND(C81/30,0)</f>
        <v>23</v>
      </c>
      <c r="E81" s="3"/>
      <c r="F81" s="3"/>
      <c r="G81" s="3"/>
      <c r="H81" s="3"/>
    </row>
    <row r="82" spans="1:9" x14ac:dyDescent="0.25">
      <c r="B82" s="1" t="s">
        <v>48</v>
      </c>
      <c r="C82" s="15">
        <f>Data_Outwith!D60</f>
        <v>884.5</v>
      </c>
      <c r="D82" s="1">
        <f t="shared" si="6"/>
        <v>29</v>
      </c>
      <c r="G82" s="3"/>
    </row>
    <row r="83" spans="1:9" x14ac:dyDescent="0.25">
      <c r="B83" s="1" t="s">
        <v>28</v>
      </c>
      <c r="C83" s="15">
        <f>Data_Outwith!D61</f>
        <v>1645</v>
      </c>
      <c r="D83" s="1">
        <f t="shared" si="6"/>
        <v>55</v>
      </c>
    </row>
    <row r="84" spans="1:9" x14ac:dyDescent="0.25">
      <c r="B84" s="1" t="s">
        <v>64</v>
      </c>
      <c r="C84" s="15">
        <f>Data_Outwith!D62</f>
        <v>884.5</v>
      </c>
      <c r="D84" s="1">
        <f t="shared" si="6"/>
        <v>29</v>
      </c>
    </row>
    <row r="87" spans="1:9" s="9" customFormat="1" x14ac:dyDescent="0.25">
      <c r="B87" s="10" t="s">
        <v>137</v>
      </c>
      <c r="I87" s="10"/>
    </row>
    <row r="89" spans="1:9" ht="30" customHeight="1" x14ac:dyDescent="0.25">
      <c r="C89" s="46" t="s">
        <v>56</v>
      </c>
      <c r="D89" s="47"/>
      <c r="E89" s="25"/>
    </row>
    <row r="90" spans="1:9" x14ac:dyDescent="0.25">
      <c r="B90" s="5" t="s">
        <v>136</v>
      </c>
      <c r="C90" s="8" t="s">
        <v>57</v>
      </c>
      <c r="D90" s="8" t="s">
        <v>58</v>
      </c>
    </row>
    <row r="91" spans="1:9" x14ac:dyDescent="0.25">
      <c r="A91" s="31" t="s">
        <v>138</v>
      </c>
      <c r="B91" s="1" t="s">
        <v>14</v>
      </c>
      <c r="C91" s="15">
        <f>Data_Outwith!D68</f>
        <v>1672</v>
      </c>
      <c r="D91" s="1">
        <f>ROUND(C91/30,0)</f>
        <v>56</v>
      </c>
    </row>
    <row r="92" spans="1:9" x14ac:dyDescent="0.25">
      <c r="B92" s="1" t="s">
        <v>15</v>
      </c>
      <c r="C92" s="15">
        <f>Data_Outwith!D67</f>
        <v>664</v>
      </c>
      <c r="D92" s="1">
        <f t="shared" ref="D92" si="7">ROUND(C92/30,0)</f>
        <v>22</v>
      </c>
      <c r="E92" s="3"/>
      <c r="F92" s="3"/>
      <c r="G92" s="3"/>
      <c r="H92" s="3"/>
    </row>
    <row r="93" spans="1:9" x14ac:dyDescent="0.25">
      <c r="B93" s="1" t="s">
        <v>103</v>
      </c>
      <c r="C93" s="15">
        <f>C84</f>
        <v>884.5</v>
      </c>
      <c r="D93" s="15">
        <f>D84</f>
        <v>29</v>
      </c>
      <c r="G93" s="3"/>
    </row>
    <row r="97" spans="2:12" s="9" customFormat="1" x14ac:dyDescent="0.25">
      <c r="B97" s="10" t="s">
        <v>118</v>
      </c>
      <c r="I97" s="10"/>
    </row>
    <row r="99" spans="2:12" ht="18.75" x14ac:dyDescent="0.3">
      <c r="B99" s="5" t="s">
        <v>120</v>
      </c>
      <c r="C99" s="4" t="s">
        <v>119</v>
      </c>
      <c r="H99" s="36"/>
    </row>
    <row r="100" spans="2:12" x14ac:dyDescent="0.25">
      <c r="B100" s="1" t="s">
        <v>112</v>
      </c>
      <c r="C100" s="1">
        <f>Data_Outwith!B130</f>
        <v>31</v>
      </c>
    </row>
    <row r="101" spans="2:12" x14ac:dyDescent="0.25">
      <c r="B101" s="1" t="s">
        <v>111</v>
      </c>
      <c r="C101" s="1">
        <f>Data_Outwith!B131</f>
        <v>26</v>
      </c>
    </row>
    <row r="102" spans="2:12" x14ac:dyDescent="0.25">
      <c r="B102" s="1" t="s">
        <v>107</v>
      </c>
      <c r="C102" s="1">
        <f>Data_Outwith!B132</f>
        <v>25</v>
      </c>
      <c r="L102" s="1" t="s">
        <v>34</v>
      </c>
    </row>
    <row r="103" spans="2:12" x14ac:dyDescent="0.25">
      <c r="B103" s="1" t="s">
        <v>108</v>
      </c>
      <c r="C103" s="1">
        <f>Data_Outwith!B133</f>
        <v>21</v>
      </c>
    </row>
    <row r="104" spans="2:12" x14ac:dyDescent="0.25">
      <c r="B104" s="1" t="s">
        <v>113</v>
      </c>
      <c r="C104" s="1">
        <f>Data_Outwith!B134</f>
        <v>16</v>
      </c>
    </row>
    <row r="105" spans="2:12" x14ac:dyDescent="0.25">
      <c r="B105" s="1" t="s">
        <v>109</v>
      </c>
      <c r="C105" s="1">
        <f>Data_Outwith!B135</f>
        <v>11</v>
      </c>
    </row>
    <row r="106" spans="2:12" x14ac:dyDescent="0.25">
      <c r="B106" s="1" t="s">
        <v>110</v>
      </c>
      <c r="C106" s="1">
        <f>Data_Outwith!B136</f>
        <v>10</v>
      </c>
    </row>
    <row r="107" spans="2:12" x14ac:dyDescent="0.25">
      <c r="B107" s="1" t="s">
        <v>114</v>
      </c>
      <c r="C107" s="1">
        <f>Data_Outwith!B137</f>
        <v>32</v>
      </c>
    </row>
    <row r="108" spans="2:12" x14ac:dyDescent="0.25">
      <c r="B108" s="33" t="s">
        <v>123</v>
      </c>
      <c r="C108" s="1">
        <f>Data_Outwith!B140</f>
        <v>18</v>
      </c>
    </row>
    <row r="110" spans="2:12" x14ac:dyDescent="0.25">
      <c r="B110" s="40" t="s">
        <v>117</v>
      </c>
    </row>
    <row r="125" spans="2:9" s="9" customFormat="1" x14ac:dyDescent="0.25">
      <c r="B125" s="10" t="s">
        <v>122</v>
      </c>
      <c r="I125" s="10"/>
    </row>
    <row r="127" spans="2:9" ht="30" customHeight="1" x14ac:dyDescent="0.25">
      <c r="B127" s="5" t="s">
        <v>120</v>
      </c>
      <c r="C127" s="41" t="s">
        <v>121</v>
      </c>
    </row>
    <row r="128" spans="2:9" ht="18.75" x14ac:dyDescent="0.3">
      <c r="B128" s="1" t="s">
        <v>112</v>
      </c>
      <c r="C128" s="38">
        <f>Data_Outwith!B144</f>
        <v>0.21678321678321677</v>
      </c>
      <c r="G128" s="39"/>
    </row>
    <row r="129" spans="2:3" x14ac:dyDescent="0.25">
      <c r="B129" s="1" t="s">
        <v>111</v>
      </c>
      <c r="C129" s="38">
        <f>Data_Outwith!B145</f>
        <v>0.18181818181818182</v>
      </c>
    </row>
    <row r="130" spans="2:3" x14ac:dyDescent="0.25">
      <c r="B130" s="1" t="s">
        <v>107</v>
      </c>
      <c r="C130" s="38">
        <f>Data_Outwith!B146</f>
        <v>0.17482517482517482</v>
      </c>
    </row>
    <row r="131" spans="2:3" x14ac:dyDescent="0.25">
      <c r="B131" s="1" t="s">
        <v>108</v>
      </c>
      <c r="C131" s="38">
        <f>Data_Outwith!B147</f>
        <v>0.14685314685314685</v>
      </c>
    </row>
    <row r="132" spans="2:3" x14ac:dyDescent="0.25">
      <c r="B132" s="1" t="s">
        <v>113</v>
      </c>
      <c r="C132" s="38">
        <f>Data_Outwith!B148</f>
        <v>0.11188811188811189</v>
      </c>
    </row>
    <row r="133" spans="2:3" x14ac:dyDescent="0.25">
      <c r="B133" s="1" t="s">
        <v>109</v>
      </c>
      <c r="C133" s="38">
        <f>Data_Outwith!B149</f>
        <v>7.6923076923076927E-2</v>
      </c>
    </row>
    <row r="134" spans="2:3" x14ac:dyDescent="0.25">
      <c r="B134" s="1" t="s">
        <v>110</v>
      </c>
      <c r="C134" s="38">
        <f>Data_Outwith!B150</f>
        <v>6.9930069930069935E-2</v>
      </c>
    </row>
    <row r="135" spans="2:3" x14ac:dyDescent="0.25">
      <c r="C135" s="38"/>
    </row>
    <row r="136" spans="2:3" x14ac:dyDescent="0.25">
      <c r="B136" s="40" t="s">
        <v>117</v>
      </c>
    </row>
    <row r="147" spans="2:9" s="9" customFormat="1" x14ac:dyDescent="0.25">
      <c r="B147" s="10" t="s">
        <v>59</v>
      </c>
      <c r="I147" s="10"/>
    </row>
    <row r="149" spans="2:9" x14ac:dyDescent="0.25">
      <c r="B149" s="5" t="s">
        <v>61</v>
      </c>
      <c r="C149" s="4" t="s">
        <v>40</v>
      </c>
    </row>
    <row r="150" spans="2:9" x14ac:dyDescent="0.25">
      <c r="B150" s="1" t="s">
        <v>71</v>
      </c>
      <c r="C150" s="1">
        <f>Data_Outwith!D83</f>
        <v>44</v>
      </c>
    </row>
    <row r="151" spans="2:9" x14ac:dyDescent="0.25">
      <c r="B151" s="1" t="s">
        <v>72</v>
      </c>
      <c r="C151" s="1">
        <f>Data_Outwith!D82</f>
        <v>98</v>
      </c>
    </row>
    <row r="152" spans="2:9" x14ac:dyDescent="0.25">
      <c r="B152" s="33" t="s">
        <v>96</v>
      </c>
      <c r="C152" s="33">
        <f>$C$41-SUM(C150:C151)</f>
        <v>1</v>
      </c>
    </row>
    <row r="155" spans="2:9" x14ac:dyDescent="0.25">
      <c r="B155" s="5" t="s">
        <v>97</v>
      </c>
      <c r="C155" s="35" t="s">
        <v>40</v>
      </c>
    </row>
    <row r="156" spans="2:9" x14ac:dyDescent="0.25">
      <c r="B156" s="32" t="s">
        <v>32</v>
      </c>
      <c r="C156" s="1">
        <f>Data_Outwith!B83</f>
        <v>33</v>
      </c>
      <c r="E156" s="15"/>
      <c r="G156" s="15"/>
    </row>
    <row r="157" spans="2:9" x14ac:dyDescent="0.25">
      <c r="B157" s="32" t="s">
        <v>31</v>
      </c>
      <c r="C157" s="1">
        <f>Data_Outwith!C83</f>
        <v>11</v>
      </c>
      <c r="E157" s="15"/>
      <c r="G157" s="15"/>
    </row>
    <row r="158" spans="2:9" x14ac:dyDescent="0.25">
      <c r="E158" s="15"/>
    </row>
    <row r="166" spans="2:9" s="9" customFormat="1" x14ac:dyDescent="0.25">
      <c r="B166" s="10" t="s">
        <v>62</v>
      </c>
      <c r="I166" s="10"/>
    </row>
    <row r="168" spans="2:9" ht="30" x14ac:dyDescent="0.25">
      <c r="B168" s="26" t="s">
        <v>63</v>
      </c>
      <c r="C168" s="4" t="s">
        <v>40</v>
      </c>
    </row>
    <row r="169" spans="2:9" x14ac:dyDescent="0.25">
      <c r="B169" s="1" t="s">
        <v>14</v>
      </c>
      <c r="C169" s="1">
        <f>Data_Outwith!B88</f>
        <v>31</v>
      </c>
      <c r="D169" s="3">
        <f>C169/SUM(C169:C170)</f>
        <v>0.21830985915492956</v>
      </c>
    </row>
    <row r="170" spans="2:9" x14ac:dyDescent="0.25">
      <c r="B170" s="1" t="s">
        <v>15</v>
      </c>
      <c r="C170" s="1">
        <f>Data_Outwith!B87</f>
        <v>111</v>
      </c>
      <c r="D170" s="3">
        <f>C170/SUM(C169:C170)</f>
        <v>0.78169014084507038</v>
      </c>
    </row>
    <row r="171" spans="2:9" x14ac:dyDescent="0.25">
      <c r="B171" s="33" t="s">
        <v>96</v>
      </c>
      <c r="C171" s="33">
        <f>$C$41-SUM(C169:C170)</f>
        <v>1</v>
      </c>
    </row>
    <row r="174" spans="2:9" x14ac:dyDescent="0.25">
      <c r="C174" s="2"/>
    </row>
    <row r="184" spans="2:9" s="9" customFormat="1" x14ac:dyDescent="0.25">
      <c r="B184" s="10" t="s">
        <v>77</v>
      </c>
      <c r="I184" s="10"/>
    </row>
    <row r="186" spans="2:9" x14ac:dyDescent="0.25">
      <c r="B186" s="26" t="s">
        <v>78</v>
      </c>
      <c r="C186" s="4" t="s">
        <v>40</v>
      </c>
    </row>
    <row r="187" spans="2:9" x14ac:dyDescent="0.25">
      <c r="B187" s="1" t="s">
        <v>79</v>
      </c>
      <c r="C187" s="1">
        <f>Data_Outwith!B102</f>
        <v>93</v>
      </c>
    </row>
    <row r="188" spans="2:9" x14ac:dyDescent="0.25">
      <c r="B188" s="1" t="s">
        <v>80</v>
      </c>
      <c r="C188" s="1">
        <f>Data_Outwith!B103</f>
        <v>16</v>
      </c>
    </row>
    <row r="189" spans="2:9" x14ac:dyDescent="0.25">
      <c r="B189" s="1" t="s">
        <v>76</v>
      </c>
      <c r="C189" s="1">
        <f>Data_Outwith!B104</f>
        <v>28</v>
      </c>
    </row>
    <row r="190" spans="2:9" x14ac:dyDescent="0.25">
      <c r="B190" s="33" t="s">
        <v>96</v>
      </c>
      <c r="C190" s="33">
        <f>$C$41-SUM(C187:C189)</f>
        <v>6</v>
      </c>
      <c r="D190" s="3"/>
    </row>
    <row r="191" spans="2:9" x14ac:dyDescent="0.25">
      <c r="D191" s="3"/>
    </row>
    <row r="192" spans="2:9" x14ac:dyDescent="0.25">
      <c r="C192" s="2"/>
      <c r="D192" s="3"/>
    </row>
    <row r="202" spans="2:2" x14ac:dyDescent="0.25">
      <c r="B202" s="1" t="s">
        <v>34</v>
      </c>
    </row>
  </sheetData>
  <mergeCells count="3">
    <mergeCell ref="C48:F48"/>
    <mergeCell ref="C78:D78"/>
    <mergeCell ref="C89:D8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Data_Outwith</vt:lpstr>
      <vt:lpstr>Outwith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2015-06-03T09:53:27Z</dcterms:created>
  <dcterms:modified xsi:type="dcterms:W3CDTF">2015-12-22T09:51:09Z</dcterms:modified>
</cp:coreProperties>
</file>