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otsconnect-my.sharepoint.com/personal/rosalind_grozier_gov_scot1/Documents/Review of funds/Equality funding new updated content/"/>
    </mc:Choice>
  </mc:AlternateContent>
  <xr:revisionPtr revIDLastSave="0" documentId="8_{46EEBAC2-D879-4450-88F0-1820B4A9A3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ctual" sheetId="1" r:id="rId1"/>
    <sheet name=" Salaries April to june" sheetId="6" state="hidden" r:id="rId2"/>
    <sheet name=" Salaries July to Sept" sheetId="9" state="hidden" r:id="rId3"/>
  </sheets>
  <definedNames>
    <definedName name="_xlnm.Print_Area" localSheetId="1">' Salaries April to june'!$A$1:$J$16</definedName>
    <definedName name="_xlnm.Print_Area" localSheetId="2">' Salaries July to Sept'!$A$1:$J$16</definedName>
    <definedName name="_xlnm.Print_Area" localSheetId="0">Actual!$A$1:$I$70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9" l="1"/>
  <c r="G18" i="9"/>
  <c r="J18" i="9" s="1"/>
  <c r="J17" i="9"/>
  <c r="G16" i="9"/>
  <c r="J16" i="9" s="1"/>
  <c r="D15" i="9"/>
  <c r="I14" i="9"/>
  <c r="J14" i="9" s="1"/>
  <c r="G13" i="9"/>
  <c r="J13" i="9" s="1"/>
  <c r="I12" i="9"/>
  <c r="J12" i="9" s="1"/>
  <c r="J11" i="9"/>
  <c r="I11" i="9"/>
  <c r="I15" i="9" s="1"/>
  <c r="I19" i="9" s="1"/>
  <c r="G11" i="9"/>
  <c r="G15" i="9" s="1"/>
  <c r="G19" i="9" s="1"/>
  <c r="E8" i="9"/>
  <c r="J8" i="9" s="1"/>
  <c r="H7" i="9"/>
  <c r="H15" i="9" s="1"/>
  <c r="H19" i="9" s="1"/>
  <c r="F6" i="9"/>
  <c r="F15" i="9" s="1"/>
  <c r="F19" i="9" s="1"/>
  <c r="J5" i="9"/>
  <c r="E4" i="9"/>
  <c r="J4" i="9" s="1"/>
  <c r="J18" i="6"/>
  <c r="J17" i="6"/>
  <c r="J16" i="6"/>
  <c r="I15" i="6"/>
  <c r="I19" i="6" s="1"/>
  <c r="G15" i="6"/>
  <c r="G19" i="6" s="1"/>
  <c r="E15" i="6"/>
  <c r="E19" i="6" s="1"/>
  <c r="D15" i="6"/>
  <c r="J14" i="6"/>
  <c r="I14" i="6"/>
  <c r="J13" i="6"/>
  <c r="G13" i="6"/>
  <c r="J12" i="6"/>
  <c r="I12" i="6"/>
  <c r="J8" i="6"/>
  <c r="E8" i="6"/>
  <c r="J7" i="6"/>
  <c r="H7" i="6"/>
  <c r="J6" i="6"/>
  <c r="F6" i="6"/>
  <c r="J5" i="6"/>
  <c r="H4" i="6"/>
  <c r="H15" i="6" s="1"/>
  <c r="H19" i="6" s="1"/>
  <c r="F4" i="6"/>
  <c r="F15" i="6" s="1"/>
  <c r="F19" i="6" s="1"/>
  <c r="I56" i="1"/>
  <c r="H56" i="1"/>
  <c r="G56" i="1"/>
  <c r="F56" i="1"/>
  <c r="E56" i="1"/>
  <c r="D56" i="1"/>
  <c r="I39" i="1"/>
  <c r="H39" i="1"/>
  <c r="G39" i="1"/>
  <c r="F39" i="1"/>
  <c r="E39" i="1"/>
  <c r="D39" i="1"/>
  <c r="I30" i="1"/>
  <c r="H30" i="1"/>
  <c r="H32" i="1" s="1"/>
  <c r="G30" i="1"/>
  <c r="G32" i="1" s="1"/>
  <c r="F30" i="1"/>
  <c r="E30" i="1"/>
  <c r="D30" i="1"/>
  <c r="D32" i="1" s="1"/>
  <c r="H24" i="1"/>
  <c r="G24" i="1"/>
  <c r="F24" i="1"/>
  <c r="F32" i="1" s="1"/>
  <c r="E24" i="1"/>
  <c r="E32" i="1" s="1"/>
  <c r="D24" i="1"/>
  <c r="C24" i="1"/>
  <c r="B24" i="1"/>
  <c r="I18" i="1"/>
  <c r="I24" i="1" s="1"/>
  <c r="I32" i="1" s="1"/>
  <c r="H14" i="1"/>
  <c r="G14" i="1"/>
  <c r="F14" i="1"/>
  <c r="E14" i="1"/>
  <c r="D14" i="1"/>
  <c r="I13" i="1"/>
  <c r="I12" i="1"/>
  <c r="E60" i="1" l="1"/>
  <c r="E61" i="1" s="1"/>
  <c r="G60" i="1"/>
  <c r="G61" i="1" s="1"/>
  <c r="I60" i="1"/>
  <c r="I61" i="1" s="1"/>
  <c r="J15" i="9"/>
  <c r="K19" i="9" s="1"/>
  <c r="D60" i="1"/>
  <c r="D61" i="1" s="1"/>
  <c r="H60" i="1"/>
  <c r="H61" i="1" s="1"/>
  <c r="F60" i="1"/>
  <c r="F61" i="1" s="1"/>
  <c r="J19" i="6"/>
  <c r="I14" i="1"/>
  <c r="J4" i="6"/>
  <c r="J15" i="6" s="1"/>
  <c r="J7" i="9"/>
  <c r="E15" i="9"/>
  <c r="E19" i="9" s="1"/>
  <c r="J19" i="9" s="1"/>
  <c r="J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Susan W</author>
  </authors>
  <commentList>
    <comment ref="D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 Susan W:</t>
        </r>
        <r>
          <rPr>
            <sz val="8"/>
            <color indexed="81"/>
            <rFont val="Tahoma"/>
            <family val="2"/>
          </rPr>
          <t xml:space="preserve">
please input the total amount awarded for yr1</t>
        </r>
      </text>
    </comment>
    <comment ref="I1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Karl Z:</t>
        </r>
        <r>
          <rPr>
            <sz val="8"/>
            <color indexed="81"/>
            <rFont val="Tahoma"/>
            <family val="2"/>
          </rPr>
          <t xml:space="preserve">
please input the total payment for quarter 1</t>
        </r>
      </text>
    </comment>
  </commentList>
</comments>
</file>

<file path=xl/sharedStrings.xml><?xml version="1.0" encoding="utf-8"?>
<sst xmlns="http://schemas.openxmlformats.org/spreadsheetml/2006/main" count="112" uniqueCount="83">
  <si>
    <t>Reason for over/under spend:</t>
  </si>
  <si>
    <t>Difference (Income minus Expenditure)</t>
  </si>
  <si>
    <t>Total Expenditure</t>
  </si>
  <si>
    <t>Total Other Programme and Delivery Costs</t>
  </si>
  <si>
    <t>Other Programme and Delivery Costs</t>
  </si>
  <si>
    <t>Total Contribution to Overheads</t>
  </si>
  <si>
    <t>Contribution to Overheads</t>
  </si>
  <si>
    <t>Total all Staff Costs</t>
  </si>
  <si>
    <t>Total Other Staff Costs</t>
  </si>
  <si>
    <t>Staff Training Costs</t>
  </si>
  <si>
    <t>Employee Expenses (Travel, Subsistence)</t>
  </si>
  <si>
    <t>Recruitment Costs</t>
  </si>
  <si>
    <t>Sessional Staff / External</t>
  </si>
  <si>
    <t>Additional Staff Costs</t>
  </si>
  <si>
    <t>Communications Officer</t>
  </si>
  <si>
    <t xml:space="preserve">Community Capacity Building Officer </t>
  </si>
  <si>
    <t>National Youth Work Manager</t>
  </si>
  <si>
    <t>Youth Work Director</t>
  </si>
  <si>
    <t>Chief Executive</t>
  </si>
  <si>
    <t>Finance &amp; admin staff</t>
  </si>
  <si>
    <t>Policy &amp; Participation Officer</t>
  </si>
  <si>
    <t>Development Officer</t>
  </si>
  <si>
    <t>Policy &amp; Participation Manager</t>
  </si>
  <si>
    <t>Policy Director</t>
  </si>
  <si>
    <t>Total Project Predicted cost April 1 2013 -March 31 2014</t>
  </si>
  <si>
    <t>NI / Pension</t>
  </si>
  <si>
    <t>Salary</t>
  </si>
  <si>
    <r>
      <t xml:space="preserve">Staff Costs </t>
    </r>
    <r>
      <rPr>
        <sz val="12"/>
        <rFont val="Arial"/>
        <family val="2"/>
      </rPr>
      <t>(including management)</t>
    </r>
  </si>
  <si>
    <t>EXPENDITURE</t>
  </si>
  <si>
    <t>Total Income</t>
  </si>
  <si>
    <t>INCOME</t>
  </si>
  <si>
    <t>Total claimed to date</t>
  </si>
  <si>
    <t>Policy</t>
  </si>
  <si>
    <t>Total</t>
  </si>
  <si>
    <t>HM</t>
  </si>
  <si>
    <t>Development Manager/Domestic Abuse Officer</t>
  </si>
  <si>
    <t xml:space="preserve">SG DA </t>
  </si>
  <si>
    <t>CCB</t>
  </si>
  <si>
    <t>NYW</t>
  </si>
  <si>
    <t>Sessional</t>
  </si>
  <si>
    <t>Travel</t>
  </si>
  <si>
    <t>Salaries July to Sept 2014</t>
  </si>
  <si>
    <t xml:space="preserve">Name of Organisation: </t>
  </si>
  <si>
    <t xml:space="preserve">Form Completed By: </t>
  </si>
  <si>
    <t xml:space="preserve">Position in Organisation: </t>
  </si>
  <si>
    <t xml:space="preserve">Email Address: </t>
  </si>
  <si>
    <t xml:space="preserve">Telephone: </t>
  </si>
  <si>
    <t>e.g rent</t>
  </si>
  <si>
    <t>e.g purchase of equipment</t>
  </si>
  <si>
    <t xml:space="preserve">e.g heat etc </t>
  </si>
  <si>
    <t xml:space="preserve">e.g Stationery </t>
  </si>
  <si>
    <t>e.g Internet Services / Website</t>
  </si>
  <si>
    <t>e.g Printing / Publicity</t>
  </si>
  <si>
    <t>e.g Interpretation / Translation / Additional Needs</t>
  </si>
  <si>
    <t>e.g Telephone</t>
  </si>
  <si>
    <t>e.g Insurance</t>
  </si>
  <si>
    <t>e.g Trustee/Board Expenses &amp; Development</t>
  </si>
  <si>
    <t>e.g Professional Fees / Audit</t>
  </si>
  <si>
    <t>e.g Volunteer Expenses</t>
  </si>
  <si>
    <t>e.g Postage</t>
  </si>
  <si>
    <t>e.g Inclusive communication</t>
  </si>
  <si>
    <t>ADDITIONAL COMMENTARY:                   Total Project</t>
  </si>
  <si>
    <t>Quarter 1</t>
  </si>
  <si>
    <t>Quarter 2</t>
  </si>
  <si>
    <t>Quarter 3</t>
  </si>
  <si>
    <t>Quarter 4</t>
  </si>
  <si>
    <t>Total for year</t>
  </si>
  <si>
    <t>NI/     Pension</t>
  </si>
  <si>
    <t>a</t>
  </si>
  <si>
    <t xml:space="preserve">FINANCE SPREADSHEET </t>
  </si>
  <si>
    <t xml:space="preserve">Grant Award from Scottish Government [insert year] </t>
  </si>
  <si>
    <t xml:space="preserve">Total Grant Award [insert year] </t>
  </si>
  <si>
    <t xml:space="preserve">Quarter 1              July-September [insert year] </t>
  </si>
  <si>
    <t xml:space="preserve">Quarter 2           October-December [insert year] </t>
  </si>
  <si>
    <t xml:space="preserve">Quarter 3    January-March [insert year] </t>
  </si>
  <si>
    <t xml:space="preserve">Quarter 4        April-June     [insert year] </t>
  </si>
  <si>
    <t xml:space="preserve">Total Project Predicted cost [insert year] </t>
  </si>
  <si>
    <t xml:space="preserve">Actual Expenditure   July-September [insert year] </t>
  </si>
  <si>
    <t xml:space="preserve">Actual Expenditure   [insert year] </t>
  </si>
  <si>
    <t xml:space="preserve">Actual Expenditure   January-March [insert year] </t>
  </si>
  <si>
    <t xml:space="preserve">Actual Expenditure   April-June     [insert year] </t>
  </si>
  <si>
    <t xml:space="preserve">Actual Expenditure  [insert year] </t>
  </si>
  <si>
    <t xml:space="preserve">Proposed Project Budget [insert year]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</si>
</sst>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6" tint="-0.249977111117893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3" borderId="4" xfId="0" applyFont="1" applyFill="1" applyBorder="1"/>
    <xf numFmtId="0" fontId="2" fillId="4" borderId="4" xfId="0" applyFont="1" applyFill="1" applyBorder="1"/>
    <xf numFmtId="0" fontId="2" fillId="0" borderId="4" xfId="0" applyFont="1" applyBorder="1"/>
    <xf numFmtId="0" fontId="1" fillId="0" borderId="4" xfId="0" applyFont="1" applyBorder="1"/>
    <xf numFmtId="0" fontId="1" fillId="4" borderId="4" xfId="0" applyFont="1" applyFill="1" applyBorder="1"/>
    <xf numFmtId="1" fontId="0" fillId="0" borderId="0" xfId="0" applyNumberFormat="1"/>
    <xf numFmtId="2" fontId="4" fillId="0" borderId="4" xfId="0" applyNumberFormat="1" applyFont="1" applyBorder="1"/>
    <xf numFmtId="2" fontId="1" fillId="0" borderId="4" xfId="0" applyNumberFormat="1" applyFont="1" applyBorder="1"/>
    <xf numFmtId="2" fontId="0" fillId="0" borderId="0" xfId="0" applyNumberFormat="1"/>
    <xf numFmtId="2" fontId="6" fillId="0" borderId="4" xfId="0" applyNumberFormat="1" applyFont="1" applyBorder="1"/>
    <xf numFmtId="0" fontId="2" fillId="0" borderId="4" xfId="0" applyFont="1" applyBorder="1" applyAlignment="1">
      <alignment wrapText="1"/>
    </xf>
    <xf numFmtId="3" fontId="5" fillId="0" borderId="0" xfId="0" applyNumberFormat="1" applyFont="1"/>
    <xf numFmtId="0" fontId="2" fillId="5" borderId="4" xfId="0" applyFont="1" applyFill="1" applyBorder="1" applyAlignment="1">
      <alignment horizontal="center" vertical="center"/>
    </xf>
    <xf numFmtId="0" fontId="1" fillId="4" borderId="6" xfId="0" applyFont="1" applyFill="1" applyBorder="1"/>
    <xf numFmtId="0" fontId="2" fillId="0" borderId="7" xfId="0" applyFont="1" applyBorder="1"/>
    <xf numFmtId="0" fontId="2" fillId="0" borderId="6" xfId="0" applyFont="1" applyBorder="1"/>
    <xf numFmtId="0" fontId="1" fillId="0" borderId="7" xfId="0" applyFont="1" applyBorder="1"/>
    <xf numFmtId="0" fontId="2" fillId="5" borderId="4" xfId="0" applyFont="1" applyFill="1" applyBorder="1" applyAlignment="1">
      <alignment horizontal="center" vertical="center" wrapText="1"/>
    </xf>
    <xf numFmtId="0" fontId="8" fillId="4" borderId="4" xfId="0" applyFont="1" applyFill="1" applyBorder="1"/>
    <xf numFmtId="2" fontId="2" fillId="0" borderId="5" xfId="0" applyNumberFormat="1" applyFont="1" applyBorder="1"/>
    <xf numFmtId="2" fontId="2" fillId="0" borderId="4" xfId="0" applyNumberFormat="1" applyFont="1" applyBorder="1"/>
    <xf numFmtId="2" fontId="12" fillId="0" borderId="0" xfId="0" applyNumberFormat="1" applyFont="1"/>
    <xf numFmtId="2" fontId="5" fillId="0" borderId="4" xfId="0" applyNumberFormat="1" applyFont="1" applyBorder="1"/>
    <xf numFmtId="0" fontId="2" fillId="5" borderId="2" xfId="0" applyFont="1" applyFill="1" applyBorder="1" applyAlignment="1">
      <alignment horizontal="center" vertical="center"/>
    </xf>
    <xf numFmtId="0" fontId="1" fillId="0" borderId="9" xfId="0" applyFont="1" applyBorder="1"/>
    <xf numFmtId="2" fontId="2" fillId="0" borderId="2" xfId="0" applyNumberFormat="1" applyFont="1" applyBorder="1"/>
    <xf numFmtId="0" fontId="2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top"/>
    </xf>
    <xf numFmtId="2" fontId="1" fillId="0" borderId="0" xfId="0" applyNumberFormat="1" applyFont="1"/>
    <xf numFmtId="2" fontId="1" fillId="4" borderId="4" xfId="0" applyNumberFormat="1" applyFont="1" applyFill="1" applyBorder="1"/>
    <xf numFmtId="2" fontId="7" fillId="4" borderId="4" xfId="0" applyNumberFormat="1" applyFont="1" applyFill="1" applyBorder="1"/>
    <xf numFmtId="2" fontId="2" fillId="6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Border="1"/>
    <xf numFmtId="2" fontId="1" fillId="6" borderId="0" xfId="0" applyNumberFormat="1" applyFont="1" applyFill="1"/>
    <xf numFmtId="2" fontId="1" fillId="4" borderId="0" xfId="0" applyNumberFormat="1" applyFont="1" applyFill="1"/>
    <xf numFmtId="2" fontId="2" fillId="6" borderId="4" xfId="0" applyNumberFormat="1" applyFont="1" applyFill="1" applyBorder="1" applyAlignment="1">
      <alignment horizontal="center" vertical="top"/>
    </xf>
    <xf numFmtId="2" fontId="2" fillId="2" borderId="4" xfId="0" applyNumberFormat="1" applyFont="1" applyFill="1" applyBorder="1" applyAlignment="1">
      <alignment horizontal="center" vertical="top" wrapText="1"/>
    </xf>
    <xf numFmtId="2" fontId="1" fillId="3" borderId="4" xfId="0" applyNumberFormat="1" applyFont="1" applyFill="1" applyBorder="1"/>
    <xf numFmtId="2" fontId="2" fillId="2" borderId="0" xfId="0" applyNumberFormat="1" applyFont="1" applyFill="1"/>
    <xf numFmtId="2" fontId="1" fillId="7" borderId="8" xfId="0" applyNumberFormat="1" applyFont="1" applyFill="1" applyBorder="1"/>
    <xf numFmtId="0" fontId="2" fillId="0" borderId="1" xfId="0" applyFont="1" applyBorder="1"/>
    <xf numFmtId="2" fontId="0" fillId="7" borderId="6" xfId="0" applyNumberFormat="1" applyFill="1" applyBorder="1"/>
    <xf numFmtId="0" fontId="3" fillId="7" borderId="6" xfId="0" applyFont="1" applyFill="1" applyBorder="1" applyAlignment="1">
      <alignment horizontal="left"/>
    </xf>
    <xf numFmtId="2" fontId="3" fillId="7" borderId="6" xfId="0" applyNumberFormat="1" applyFont="1" applyFill="1" applyBorder="1" applyAlignment="1">
      <alignment horizontal="left"/>
    </xf>
    <xf numFmtId="2" fontId="0" fillId="7" borderId="5" xfId="0" applyNumberFormat="1" applyFill="1" applyBorder="1"/>
    <xf numFmtId="2" fontId="3" fillId="7" borderId="5" xfId="0" applyNumberFormat="1" applyFont="1" applyFill="1" applyBorder="1" applyAlignment="1">
      <alignment horizontal="left"/>
    </xf>
    <xf numFmtId="2" fontId="1" fillId="7" borderId="10" xfId="0" applyNumberFormat="1" applyFont="1" applyFill="1" applyBorder="1"/>
    <xf numFmtId="2" fontId="2" fillId="0" borderId="3" xfId="0" applyNumberFormat="1" applyFont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2" fillId="2" borderId="2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7" borderId="6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2" fontId="2" fillId="6" borderId="2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zoomScale="77" zoomScaleNormal="77" workbookViewId="0">
      <pane xSplit="3" ySplit="11" topLeftCell="D36" activePane="bottomRight" state="frozen"/>
      <selection pane="topRight" activeCell="D1" sqref="D1"/>
      <selection pane="bottomLeft" activeCell="A12" sqref="A12"/>
      <selection pane="bottomRight" activeCell="A8" sqref="A8"/>
    </sheetView>
  </sheetViews>
  <sheetFormatPr defaultRowHeight="12.5" x14ac:dyDescent="0.25"/>
  <cols>
    <col min="1" max="1" width="51.26953125" bestFit="1" customWidth="1"/>
    <col min="2" max="2" width="9.1796875" customWidth="1"/>
    <col min="3" max="3" width="10.1796875" customWidth="1"/>
    <col min="4" max="4" width="20.7265625" style="11" customWidth="1"/>
    <col min="5" max="5" width="18.7265625" style="11" customWidth="1"/>
    <col min="6" max="9" width="18.54296875" style="11" customWidth="1"/>
  </cols>
  <sheetData>
    <row r="1" spans="1:9" ht="18" x14ac:dyDescent="0.4">
      <c r="A1" s="68" t="s">
        <v>42</v>
      </c>
      <c r="B1" s="68"/>
      <c r="C1" s="68"/>
      <c r="D1" s="68"/>
      <c r="E1" s="68"/>
      <c r="F1" s="46"/>
      <c r="G1" s="46"/>
      <c r="H1" s="46"/>
      <c r="I1" s="49"/>
    </row>
    <row r="2" spans="1:9" ht="18" x14ac:dyDescent="0.4">
      <c r="A2" s="47" t="s">
        <v>43</v>
      </c>
      <c r="B2" s="47"/>
      <c r="C2" s="47"/>
      <c r="D2" s="48"/>
      <c r="E2" s="48"/>
      <c r="F2" s="48"/>
      <c r="G2" s="48"/>
      <c r="H2" s="48"/>
      <c r="I2" s="50"/>
    </row>
    <row r="3" spans="1:9" ht="18" x14ac:dyDescent="0.4">
      <c r="A3" s="47" t="s">
        <v>44</v>
      </c>
      <c r="B3" s="47"/>
      <c r="C3" s="47"/>
      <c r="D3" s="48"/>
      <c r="E3" s="48"/>
      <c r="F3" s="48"/>
      <c r="G3" s="48"/>
      <c r="H3" s="48"/>
      <c r="I3" s="50"/>
    </row>
    <row r="4" spans="1:9" ht="18" x14ac:dyDescent="0.4">
      <c r="A4" s="47" t="s">
        <v>45</v>
      </c>
      <c r="B4" s="47"/>
      <c r="C4" s="47"/>
      <c r="D4" s="48"/>
      <c r="E4" s="48"/>
      <c r="F4" s="48"/>
      <c r="G4" s="48"/>
      <c r="H4" s="48"/>
      <c r="I4" s="50"/>
    </row>
    <row r="5" spans="1:9" ht="18" x14ac:dyDescent="0.4">
      <c r="A5" s="47" t="s">
        <v>46</v>
      </c>
      <c r="B5" s="47"/>
      <c r="C5" s="47"/>
      <c r="D5" s="48"/>
      <c r="E5" s="48"/>
      <c r="F5" s="48"/>
      <c r="G5" s="48"/>
      <c r="H5" s="48"/>
      <c r="I5" s="50"/>
    </row>
    <row r="6" spans="1:9" ht="18" x14ac:dyDescent="0.4">
      <c r="A6" s="47"/>
      <c r="B6" s="47"/>
      <c r="C6" s="47"/>
      <c r="D6" s="48"/>
      <c r="E6" s="48"/>
      <c r="F6" s="48"/>
      <c r="G6" s="48"/>
      <c r="H6" s="48"/>
      <c r="I6" s="50"/>
    </row>
    <row r="7" spans="1:9" ht="18" x14ac:dyDescent="0.4">
      <c r="A7" s="69" t="s">
        <v>69</v>
      </c>
      <c r="B7" s="69"/>
      <c r="C7" s="69"/>
      <c r="D7" s="69"/>
      <c r="E7" s="69"/>
      <c r="F7" s="44"/>
      <c r="G7" s="44"/>
      <c r="H7" s="44"/>
      <c r="I7" s="51"/>
    </row>
    <row r="8" spans="1:9" ht="15.5" x14ac:dyDescent="0.35">
      <c r="A8" s="45" t="s">
        <v>82</v>
      </c>
      <c r="B8" s="45"/>
      <c r="C8" s="45"/>
      <c r="D8" s="70" t="s">
        <v>71</v>
      </c>
      <c r="E8" s="72" t="s">
        <v>72</v>
      </c>
      <c r="F8" s="55" t="s">
        <v>73</v>
      </c>
      <c r="G8" s="55" t="s">
        <v>74</v>
      </c>
      <c r="H8" s="55" t="s">
        <v>75</v>
      </c>
      <c r="I8" s="55" t="s">
        <v>31</v>
      </c>
    </row>
    <row r="9" spans="1:9" ht="15.5" x14ac:dyDescent="0.35">
      <c r="A9" s="5"/>
      <c r="B9" s="5"/>
      <c r="C9" s="5"/>
      <c r="D9" s="70"/>
      <c r="E9" s="72"/>
      <c r="F9" s="55"/>
      <c r="G9" s="55"/>
      <c r="H9" s="55"/>
      <c r="I9" s="55"/>
    </row>
    <row r="10" spans="1:9" ht="15.5" x14ac:dyDescent="0.35">
      <c r="A10" s="5"/>
      <c r="B10" s="5"/>
      <c r="C10" s="5"/>
      <c r="D10" s="71"/>
      <c r="E10" s="73"/>
      <c r="F10" s="56"/>
      <c r="G10" s="56"/>
      <c r="H10" s="56"/>
      <c r="I10" s="56"/>
    </row>
    <row r="11" spans="1:9" ht="15.5" x14ac:dyDescent="0.35">
      <c r="A11" s="21" t="s">
        <v>30</v>
      </c>
      <c r="B11" s="4"/>
      <c r="C11" s="4"/>
      <c r="D11" s="33"/>
      <c r="E11" s="33"/>
      <c r="F11" s="33"/>
      <c r="G11" s="33">
        <v>3</v>
      </c>
      <c r="H11" s="33" t="s">
        <v>68</v>
      </c>
      <c r="I11" s="33"/>
    </row>
    <row r="12" spans="1:9" ht="15.5" x14ac:dyDescent="0.35">
      <c r="A12" s="6" t="s">
        <v>70</v>
      </c>
      <c r="B12" s="7"/>
      <c r="C12" s="7"/>
      <c r="D12" s="10"/>
      <c r="E12" s="10"/>
      <c r="F12" s="10"/>
      <c r="G12" s="10"/>
      <c r="H12" s="10"/>
      <c r="I12" s="10">
        <f>E12+F12+G12+H12</f>
        <v>0</v>
      </c>
    </row>
    <row r="13" spans="1:9" ht="15.5" x14ac:dyDescent="0.35">
      <c r="A13" s="6"/>
      <c r="B13" s="7"/>
      <c r="C13" s="7"/>
      <c r="D13" s="10"/>
      <c r="E13" s="10"/>
      <c r="F13" s="10"/>
      <c r="G13" s="10"/>
      <c r="H13" s="10"/>
      <c r="I13" s="10">
        <f>E13+F13+G13+H13</f>
        <v>0</v>
      </c>
    </row>
    <row r="14" spans="1:9" ht="15.5" x14ac:dyDescent="0.35">
      <c r="A14" s="5" t="s">
        <v>29</v>
      </c>
      <c r="B14" s="4"/>
      <c r="C14" s="4"/>
      <c r="D14" s="23">
        <f t="shared" ref="D14:I14" si="0">D12+D13</f>
        <v>0</v>
      </c>
      <c r="E14" s="23">
        <f t="shared" si="0"/>
        <v>0</v>
      </c>
      <c r="F14" s="23">
        <f t="shared" si="0"/>
        <v>0</v>
      </c>
      <c r="G14" s="23">
        <f t="shared" si="0"/>
        <v>0</v>
      </c>
      <c r="H14" s="23">
        <f t="shared" si="0"/>
        <v>0</v>
      </c>
      <c r="I14" s="23">
        <f t="shared" si="0"/>
        <v>0</v>
      </c>
    </row>
    <row r="15" spans="1:9" ht="15.5" x14ac:dyDescent="0.35">
      <c r="A15" s="5"/>
      <c r="B15" s="5"/>
      <c r="C15" s="5"/>
      <c r="D15" s="23"/>
      <c r="E15" s="23"/>
      <c r="F15" s="23"/>
      <c r="G15" s="23"/>
      <c r="H15" s="23"/>
      <c r="I15" s="23"/>
    </row>
    <row r="16" spans="1:9" ht="15.5" x14ac:dyDescent="0.35">
      <c r="A16" s="4" t="s">
        <v>28</v>
      </c>
      <c r="B16" s="4"/>
      <c r="C16" s="4"/>
      <c r="D16" s="33"/>
      <c r="E16" s="33"/>
      <c r="F16" s="33"/>
      <c r="G16" s="33"/>
      <c r="H16" s="34"/>
      <c r="I16" s="33"/>
    </row>
    <row r="17" spans="1:11" ht="66" customHeight="1" x14ac:dyDescent="0.25">
      <c r="A17" s="29" t="s">
        <v>27</v>
      </c>
      <c r="B17" s="29" t="s">
        <v>26</v>
      </c>
      <c r="C17" s="30" t="s">
        <v>67</v>
      </c>
      <c r="D17" s="35" t="s">
        <v>76</v>
      </c>
      <c r="E17" s="36" t="s">
        <v>77</v>
      </c>
      <c r="F17" s="36" t="s">
        <v>78</v>
      </c>
      <c r="G17" s="36" t="s">
        <v>79</v>
      </c>
      <c r="H17" s="36" t="s">
        <v>80</v>
      </c>
      <c r="I17" s="36" t="s">
        <v>81</v>
      </c>
    </row>
    <row r="18" spans="1:11" ht="15.5" x14ac:dyDescent="0.35">
      <c r="A18" s="6"/>
      <c r="B18" s="6"/>
      <c r="C18" s="6"/>
      <c r="D18" s="23"/>
      <c r="E18" s="23"/>
      <c r="F18" s="22"/>
      <c r="G18" s="22"/>
      <c r="H18" s="22"/>
      <c r="I18" s="23">
        <f t="shared" ref="I18" si="1" xml:space="preserve"> SUM(E18:H18)</f>
        <v>0</v>
      </c>
    </row>
    <row r="19" spans="1:11" ht="15.5" x14ac:dyDescent="0.35">
      <c r="A19" s="6"/>
      <c r="B19" s="6"/>
      <c r="C19" s="6"/>
      <c r="D19" s="37"/>
      <c r="E19" s="23"/>
      <c r="F19" s="22"/>
      <c r="G19" s="22"/>
      <c r="H19" s="22"/>
      <c r="I19" s="23"/>
    </row>
    <row r="20" spans="1:11" ht="15.5" x14ac:dyDescent="0.35">
      <c r="A20" s="6"/>
      <c r="B20" s="6"/>
      <c r="C20" s="6"/>
      <c r="D20" s="23"/>
      <c r="E20" s="23"/>
      <c r="F20" s="22"/>
      <c r="G20" s="22"/>
      <c r="H20" s="22"/>
      <c r="I20" s="23"/>
    </row>
    <row r="21" spans="1:11" ht="15.5" x14ac:dyDescent="0.35">
      <c r="A21" s="6"/>
      <c r="B21" s="6"/>
      <c r="C21" s="6"/>
      <c r="D21" s="23"/>
      <c r="E21" s="23"/>
      <c r="F21" s="22"/>
      <c r="G21" s="22"/>
      <c r="H21" s="22"/>
      <c r="I21" s="23"/>
    </row>
    <row r="22" spans="1:11" ht="15.5" x14ac:dyDescent="0.35">
      <c r="A22" s="6"/>
      <c r="B22" s="6"/>
      <c r="C22" s="19"/>
      <c r="D22" s="23"/>
      <c r="E22" s="22"/>
      <c r="F22" s="22"/>
      <c r="G22" s="22"/>
      <c r="H22" s="22"/>
      <c r="I22" s="23"/>
    </row>
    <row r="23" spans="1:11" ht="15.5" x14ac:dyDescent="0.35">
      <c r="A23" s="6"/>
      <c r="B23" s="6"/>
      <c r="C23" s="19"/>
      <c r="D23" s="23"/>
      <c r="E23" s="22"/>
      <c r="F23" s="22"/>
      <c r="G23" s="22"/>
      <c r="H23" s="22"/>
      <c r="I23" s="23"/>
      <c r="K23" s="2"/>
    </row>
    <row r="24" spans="1:11" ht="15.5" x14ac:dyDescent="0.35">
      <c r="A24" s="6"/>
      <c r="B24" s="5">
        <f t="shared" ref="B24:I24" si="2">SUM(B18:B23)</f>
        <v>0</v>
      </c>
      <c r="C24" s="5">
        <f t="shared" si="2"/>
        <v>0</v>
      </c>
      <c r="D24" s="23">
        <f t="shared" si="2"/>
        <v>0</v>
      </c>
      <c r="E24" s="23">
        <f t="shared" si="2"/>
        <v>0</v>
      </c>
      <c r="F24" s="23">
        <f t="shared" si="2"/>
        <v>0</v>
      </c>
      <c r="G24" s="23">
        <f t="shared" si="2"/>
        <v>0</v>
      </c>
      <c r="H24" s="23">
        <f t="shared" si="2"/>
        <v>0</v>
      </c>
      <c r="I24" s="23">
        <f t="shared" si="2"/>
        <v>0</v>
      </c>
    </row>
    <row r="25" spans="1:11" ht="15.5" x14ac:dyDescent="0.35">
      <c r="A25" s="57" t="s">
        <v>13</v>
      </c>
      <c r="B25" s="58"/>
      <c r="C25" s="58"/>
      <c r="D25" s="58"/>
      <c r="E25" s="59"/>
      <c r="F25" s="38"/>
      <c r="G25" s="38"/>
      <c r="H25" s="38"/>
      <c r="I25" s="38"/>
    </row>
    <row r="26" spans="1:11" ht="15.5" x14ac:dyDescent="0.35">
      <c r="A26" s="6" t="s">
        <v>12</v>
      </c>
      <c r="B26" s="7"/>
      <c r="C26" s="7"/>
      <c r="D26" s="10"/>
      <c r="E26" s="10"/>
      <c r="F26" s="10"/>
      <c r="G26" s="10"/>
      <c r="H26" s="10"/>
      <c r="I26" s="10"/>
    </row>
    <row r="27" spans="1:11" ht="15.5" x14ac:dyDescent="0.35">
      <c r="A27" s="6" t="s">
        <v>11</v>
      </c>
      <c r="B27" s="7"/>
      <c r="C27" s="7"/>
      <c r="D27" s="10"/>
      <c r="E27" s="10"/>
      <c r="F27" s="10"/>
      <c r="G27" s="10"/>
      <c r="H27" s="10"/>
      <c r="I27" s="10"/>
    </row>
    <row r="28" spans="1:11" ht="15.5" x14ac:dyDescent="0.35">
      <c r="A28" s="6" t="s">
        <v>10</v>
      </c>
      <c r="B28" s="7"/>
      <c r="C28" s="7"/>
      <c r="D28" s="10"/>
      <c r="E28" s="10"/>
      <c r="F28" s="10"/>
      <c r="G28" s="10"/>
      <c r="H28" s="10"/>
      <c r="I28" s="10"/>
    </row>
    <row r="29" spans="1:11" ht="15.5" x14ac:dyDescent="0.35">
      <c r="A29" s="6" t="s">
        <v>9</v>
      </c>
      <c r="B29" s="7"/>
      <c r="C29" s="7"/>
      <c r="D29" s="10"/>
      <c r="E29" s="10"/>
      <c r="F29" s="10"/>
      <c r="G29" s="10"/>
      <c r="H29" s="10"/>
      <c r="I29" s="10"/>
    </row>
    <row r="30" spans="1:11" ht="15.5" x14ac:dyDescent="0.35">
      <c r="A30" s="5" t="s">
        <v>8</v>
      </c>
      <c r="B30" s="7"/>
      <c r="C30" s="7"/>
      <c r="D30" s="23">
        <f>SUM(D26:D29)</f>
        <v>0</v>
      </c>
      <c r="E30" s="23">
        <f t="shared" ref="E30:I30" si="3">SUM(E26:E29)</f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</row>
    <row r="31" spans="1:11" ht="15.5" x14ac:dyDescent="0.35">
      <c r="A31" s="17"/>
      <c r="B31" s="16"/>
      <c r="C31" s="16"/>
      <c r="D31" s="23"/>
      <c r="E31" s="23"/>
      <c r="F31" s="23"/>
      <c r="G31" s="23"/>
      <c r="H31" s="23"/>
      <c r="I31" s="23"/>
    </row>
    <row r="32" spans="1:11" ht="15.5" x14ac:dyDescent="0.35">
      <c r="A32" s="17" t="s">
        <v>7</v>
      </c>
      <c r="B32" s="16"/>
      <c r="C32" s="16"/>
      <c r="D32" s="23">
        <f t="shared" ref="D32:I32" si="4">D30+D24</f>
        <v>0</v>
      </c>
      <c r="E32" s="23">
        <f t="shared" si="4"/>
        <v>0</v>
      </c>
      <c r="F32" s="23">
        <f t="shared" si="4"/>
        <v>0</v>
      </c>
      <c r="G32" s="23">
        <f t="shared" si="4"/>
        <v>0</v>
      </c>
      <c r="H32" s="23">
        <f t="shared" si="4"/>
        <v>0</v>
      </c>
      <c r="I32" s="23">
        <f t="shared" si="4"/>
        <v>0</v>
      </c>
    </row>
    <row r="33" spans="1:11" ht="15.5" x14ac:dyDescent="0.35">
      <c r="A33" s="60"/>
      <c r="B33" s="61"/>
      <c r="C33" s="61"/>
      <c r="D33" s="61"/>
      <c r="E33" s="62"/>
      <c r="F33" s="39"/>
      <c r="G33" s="39"/>
      <c r="H33" s="39"/>
      <c r="I33" s="39"/>
    </row>
    <row r="34" spans="1:11" ht="15.5" x14ac:dyDescent="0.25">
      <c r="A34" s="31" t="s">
        <v>6</v>
      </c>
      <c r="B34" s="29"/>
      <c r="C34" s="29"/>
      <c r="D34" s="40"/>
      <c r="E34" s="36"/>
      <c r="F34" s="36"/>
      <c r="G34" s="36"/>
      <c r="H34" s="36"/>
      <c r="I34" s="36"/>
    </row>
    <row r="35" spans="1:11" ht="15.5" x14ac:dyDescent="0.35">
      <c r="A35" s="6" t="s">
        <v>47</v>
      </c>
      <c r="B35" s="7"/>
      <c r="C35" s="7"/>
      <c r="D35" s="9"/>
      <c r="E35" s="23"/>
      <c r="F35" s="23"/>
      <c r="G35" s="23"/>
      <c r="H35" s="23"/>
      <c r="I35" s="23"/>
      <c r="K35" s="14"/>
    </row>
    <row r="36" spans="1:11" ht="15.5" x14ac:dyDescent="0.35">
      <c r="A36" s="6" t="s">
        <v>48</v>
      </c>
      <c r="B36" s="7"/>
      <c r="C36" s="7"/>
      <c r="D36" s="9"/>
      <c r="E36" s="23"/>
      <c r="F36" s="23"/>
      <c r="G36" s="23"/>
      <c r="H36" s="23"/>
      <c r="I36" s="23"/>
      <c r="K36" s="14"/>
    </row>
    <row r="37" spans="1:11" ht="15.5" x14ac:dyDescent="0.35">
      <c r="A37" s="6" t="s">
        <v>49</v>
      </c>
      <c r="B37" s="7"/>
      <c r="C37" s="7"/>
      <c r="D37" s="9"/>
      <c r="E37" s="23"/>
      <c r="F37" s="23"/>
      <c r="G37" s="23"/>
      <c r="H37" s="23"/>
      <c r="I37" s="23"/>
      <c r="K37" s="14"/>
    </row>
    <row r="38" spans="1:11" ht="15.5" x14ac:dyDescent="0.35">
      <c r="A38" s="6"/>
      <c r="B38" s="7"/>
      <c r="C38" s="7"/>
      <c r="D38" s="25"/>
      <c r="E38" s="10"/>
      <c r="F38" s="10"/>
      <c r="G38" s="10"/>
      <c r="H38" s="10"/>
      <c r="I38" s="10"/>
    </row>
    <row r="39" spans="1:11" ht="15.5" x14ac:dyDescent="0.35">
      <c r="A39" s="5" t="s">
        <v>5</v>
      </c>
      <c r="B39" s="7"/>
      <c r="C39" s="7"/>
      <c r="D39" s="23">
        <f>SUM(D35:D38)</f>
        <v>0</v>
      </c>
      <c r="E39" s="23">
        <f t="shared" ref="E39:I39" si="5">SUM(E35:E38)</f>
        <v>0</v>
      </c>
      <c r="F39" s="23">
        <f t="shared" si="5"/>
        <v>0</v>
      </c>
      <c r="G39" s="23">
        <f t="shared" si="5"/>
        <v>0</v>
      </c>
      <c r="H39" s="23">
        <f t="shared" si="5"/>
        <v>0</v>
      </c>
      <c r="I39" s="23">
        <f t="shared" si="5"/>
        <v>0</v>
      </c>
    </row>
    <row r="40" spans="1:11" ht="15.5" x14ac:dyDescent="0.35">
      <c r="A40" s="13"/>
      <c r="B40" s="7"/>
      <c r="C40" s="7"/>
      <c r="D40" s="23"/>
      <c r="E40" s="10"/>
      <c r="F40" s="10"/>
      <c r="G40" s="10"/>
      <c r="H40" s="10"/>
      <c r="I40" s="10"/>
    </row>
    <row r="41" spans="1:11" ht="15.5" x14ac:dyDescent="0.35">
      <c r="A41" s="63"/>
      <c r="B41" s="64"/>
      <c r="C41" s="64"/>
      <c r="D41" s="64"/>
      <c r="E41" s="65"/>
      <c r="F41" s="39"/>
      <c r="G41" s="39"/>
      <c r="H41" s="39"/>
      <c r="I41" s="39"/>
    </row>
    <row r="42" spans="1:11" ht="15.5" x14ac:dyDescent="0.25">
      <c r="A42" s="31" t="s">
        <v>4</v>
      </c>
      <c r="B42" s="31"/>
      <c r="C42" s="31"/>
      <c r="D42" s="40"/>
      <c r="E42" s="41"/>
      <c r="F42" s="41"/>
      <c r="G42" s="41"/>
      <c r="H42" s="41"/>
      <c r="I42" s="41"/>
    </row>
    <row r="43" spans="1:11" ht="15.5" x14ac:dyDescent="0.35">
      <c r="A43" s="6" t="s">
        <v>50</v>
      </c>
      <c r="B43" s="7"/>
      <c r="C43" s="7"/>
      <c r="D43" s="23"/>
      <c r="E43" s="23"/>
      <c r="F43" s="23"/>
      <c r="G43" s="23"/>
      <c r="H43" s="23"/>
      <c r="I43" s="23"/>
      <c r="K43" s="8"/>
    </row>
    <row r="44" spans="1:11" ht="15.5" x14ac:dyDescent="0.35">
      <c r="A44" s="6" t="s">
        <v>51</v>
      </c>
      <c r="B44" s="7"/>
      <c r="C44" s="7"/>
      <c r="D44" s="23"/>
      <c r="E44" s="23"/>
      <c r="F44" s="23"/>
      <c r="G44" s="23"/>
      <c r="H44" s="23"/>
      <c r="I44" s="23"/>
      <c r="K44" s="8"/>
    </row>
    <row r="45" spans="1:11" ht="15.5" x14ac:dyDescent="0.35">
      <c r="A45" s="6" t="s">
        <v>52</v>
      </c>
      <c r="B45" s="7"/>
      <c r="C45" s="7"/>
      <c r="D45" s="23"/>
      <c r="E45" s="23"/>
      <c r="F45" s="23"/>
      <c r="G45" s="23"/>
      <c r="H45" s="23"/>
      <c r="I45" s="23"/>
      <c r="K45" s="8"/>
    </row>
    <row r="46" spans="1:11" ht="15.5" x14ac:dyDescent="0.35">
      <c r="A46" s="6" t="s">
        <v>53</v>
      </c>
      <c r="B46" s="7"/>
      <c r="C46" s="7"/>
      <c r="D46" s="23"/>
      <c r="E46" s="23"/>
      <c r="F46" s="23"/>
      <c r="G46" s="23"/>
      <c r="H46" s="23"/>
      <c r="I46" s="23"/>
      <c r="K46" s="8"/>
    </row>
    <row r="47" spans="1:11" ht="15.5" x14ac:dyDescent="0.35">
      <c r="A47" s="6" t="s">
        <v>54</v>
      </c>
      <c r="B47" s="7"/>
      <c r="C47" s="7"/>
      <c r="D47" s="23"/>
      <c r="E47" s="23"/>
      <c r="F47" s="23"/>
      <c r="G47" s="23"/>
      <c r="H47" s="23"/>
      <c r="I47" s="23"/>
      <c r="K47" s="8"/>
    </row>
    <row r="48" spans="1:11" ht="15.5" x14ac:dyDescent="0.35">
      <c r="A48" s="6" t="s">
        <v>55</v>
      </c>
      <c r="B48" s="7"/>
      <c r="C48" s="7"/>
      <c r="D48" s="23"/>
      <c r="E48" s="23"/>
      <c r="F48" s="23"/>
      <c r="G48" s="23"/>
      <c r="H48" s="23"/>
      <c r="I48" s="23"/>
    </row>
    <row r="49" spans="1:11" ht="15.5" x14ac:dyDescent="0.35">
      <c r="A49" s="6" t="s">
        <v>56</v>
      </c>
      <c r="B49" s="7"/>
      <c r="C49" s="7"/>
      <c r="D49" s="23"/>
      <c r="E49" s="23"/>
      <c r="F49" s="23"/>
      <c r="G49" s="23"/>
      <c r="H49" s="23"/>
      <c r="I49" s="23"/>
      <c r="K49" s="8"/>
    </row>
    <row r="50" spans="1:11" ht="15.5" x14ac:dyDescent="0.35">
      <c r="A50" s="6" t="s">
        <v>57</v>
      </c>
      <c r="B50" s="7"/>
      <c r="C50" s="7"/>
      <c r="D50" s="23"/>
      <c r="G50" s="28"/>
      <c r="I50" s="23"/>
    </row>
    <row r="51" spans="1:11" ht="15.5" x14ac:dyDescent="0.35">
      <c r="A51" s="6" t="s">
        <v>58</v>
      </c>
      <c r="B51" s="7"/>
      <c r="C51" s="7"/>
      <c r="D51" s="23"/>
      <c r="E51" s="23"/>
      <c r="F51" s="23"/>
      <c r="G51" s="23"/>
      <c r="H51" s="23"/>
      <c r="I51" s="23"/>
      <c r="K51" s="8"/>
    </row>
    <row r="52" spans="1:11" ht="15.5" x14ac:dyDescent="0.35">
      <c r="A52" s="6" t="s">
        <v>59</v>
      </c>
      <c r="B52" s="7"/>
      <c r="C52" s="7"/>
      <c r="D52" s="23"/>
      <c r="E52" s="23"/>
      <c r="F52" s="23"/>
      <c r="G52" s="23"/>
      <c r="H52" s="23"/>
      <c r="I52" s="23"/>
    </row>
    <row r="53" spans="1:11" ht="15.5" x14ac:dyDescent="0.35">
      <c r="A53" s="6" t="s">
        <v>60</v>
      </c>
      <c r="B53" s="7"/>
      <c r="C53" s="7"/>
      <c r="D53" s="23"/>
      <c r="E53" s="23"/>
      <c r="F53" s="23"/>
      <c r="G53" s="23"/>
      <c r="H53" s="23"/>
      <c r="I53" s="23"/>
    </row>
    <row r="54" spans="1:11" ht="15.5" x14ac:dyDescent="0.35">
      <c r="A54" s="6"/>
      <c r="B54" s="7"/>
      <c r="C54" s="7"/>
      <c r="D54" s="23"/>
      <c r="E54" s="23"/>
      <c r="F54" s="23"/>
      <c r="G54" s="23"/>
      <c r="H54" s="12"/>
      <c r="I54" s="23"/>
    </row>
    <row r="55" spans="1:11" ht="15.5" x14ac:dyDescent="0.35">
      <c r="A55" s="6"/>
      <c r="B55" s="7"/>
      <c r="C55" s="7"/>
      <c r="D55" s="10"/>
      <c r="E55" s="10"/>
      <c r="F55" s="10"/>
      <c r="G55" s="10"/>
      <c r="H55" s="10"/>
      <c r="I55" s="23"/>
    </row>
    <row r="56" spans="1:11" ht="15.5" x14ac:dyDescent="0.35">
      <c r="A56" s="5" t="s">
        <v>3</v>
      </c>
      <c r="B56" s="4"/>
      <c r="C56" s="4"/>
      <c r="D56" s="23">
        <f>SUM(D43:D53)</f>
        <v>0</v>
      </c>
      <c r="E56" s="23">
        <f t="shared" ref="E56:I56" si="6">SUM(E43:E53)</f>
        <v>0</v>
      </c>
      <c r="F56" s="23">
        <f t="shared" si="6"/>
        <v>0</v>
      </c>
      <c r="G56" s="23">
        <f t="shared" si="6"/>
        <v>0</v>
      </c>
      <c r="H56" s="23">
        <f t="shared" si="6"/>
        <v>0</v>
      </c>
      <c r="I56" s="23">
        <f t="shared" si="6"/>
        <v>0</v>
      </c>
    </row>
    <row r="57" spans="1:11" ht="15.5" x14ac:dyDescent="0.35">
      <c r="A57" s="6"/>
      <c r="B57" s="7"/>
      <c r="C57" s="7"/>
      <c r="D57" s="10"/>
      <c r="E57" s="10"/>
      <c r="F57" s="10"/>
      <c r="G57" s="10"/>
      <c r="H57" s="10"/>
      <c r="I57" s="23"/>
    </row>
    <row r="58" spans="1:11" ht="15.5" x14ac:dyDescent="0.35">
      <c r="A58" s="5"/>
      <c r="B58" s="7"/>
      <c r="C58" s="7"/>
      <c r="D58" s="10"/>
      <c r="E58" s="10"/>
      <c r="F58" s="10"/>
      <c r="G58" s="10"/>
      <c r="H58" s="10"/>
      <c r="I58" s="10"/>
    </row>
    <row r="59" spans="1:11" ht="15.5" x14ac:dyDescent="0.35">
      <c r="A59" s="5"/>
      <c r="B59" s="4"/>
      <c r="C59" s="4"/>
      <c r="D59" s="23"/>
      <c r="E59" s="23"/>
      <c r="F59" s="23"/>
      <c r="G59" s="23"/>
      <c r="H59" s="23"/>
      <c r="I59" s="23"/>
    </row>
    <row r="60" spans="1:11" ht="15.5" x14ac:dyDescent="0.35">
      <c r="A60" s="5" t="s">
        <v>2</v>
      </c>
      <c r="B60" s="4"/>
      <c r="C60" s="4"/>
      <c r="D60" s="23">
        <f>D56+D39+D32</f>
        <v>0</v>
      </c>
      <c r="E60" s="23">
        <f t="shared" ref="E60:I60" si="7">E56+E39+E32</f>
        <v>0</v>
      </c>
      <c r="F60" s="23">
        <f t="shared" si="7"/>
        <v>0</v>
      </c>
      <c r="G60" s="23">
        <f t="shared" si="7"/>
        <v>0</v>
      </c>
      <c r="H60" s="23">
        <f t="shared" si="7"/>
        <v>0</v>
      </c>
      <c r="I60" s="23">
        <f t="shared" si="7"/>
        <v>0</v>
      </c>
    </row>
    <row r="61" spans="1:11" ht="15.5" x14ac:dyDescent="0.35">
      <c r="A61" s="3" t="s">
        <v>1</v>
      </c>
      <c r="B61" s="3"/>
      <c r="C61" s="3"/>
      <c r="D61" s="42">
        <f>D12-D60</f>
        <v>0</v>
      </c>
      <c r="E61" s="42">
        <f t="shared" ref="E61:I61" si="8">E12-E60</f>
        <v>0</v>
      </c>
      <c r="F61" s="42">
        <f t="shared" si="8"/>
        <v>0</v>
      </c>
      <c r="G61" s="42">
        <f t="shared" si="8"/>
        <v>0</v>
      </c>
      <c r="H61" s="42">
        <f t="shared" si="8"/>
        <v>0</v>
      </c>
      <c r="I61" s="42">
        <f t="shared" si="8"/>
        <v>0</v>
      </c>
    </row>
    <row r="62" spans="1:11" ht="15.5" x14ac:dyDescent="0.35">
      <c r="A62" s="1"/>
      <c r="B62" s="1"/>
      <c r="C62" s="1"/>
      <c r="D62" s="32"/>
      <c r="E62" s="32"/>
      <c r="F62" s="32"/>
      <c r="G62" s="32"/>
      <c r="H62" s="32"/>
      <c r="I62" s="32"/>
    </row>
    <row r="63" spans="1:11" ht="18" x14ac:dyDescent="0.4">
      <c r="A63" s="66" t="s">
        <v>61</v>
      </c>
      <c r="B63" s="67"/>
      <c r="C63" s="67"/>
      <c r="D63" s="67"/>
      <c r="E63" s="43" t="s">
        <v>62</v>
      </c>
      <c r="F63" s="43" t="s">
        <v>63</v>
      </c>
      <c r="G63" s="43" t="s">
        <v>64</v>
      </c>
      <c r="H63" s="43" t="s">
        <v>65</v>
      </c>
      <c r="I63" s="43" t="s">
        <v>66</v>
      </c>
    </row>
    <row r="64" spans="1:11" ht="15" customHeight="1" x14ac:dyDescent="0.35">
      <c r="A64" s="1"/>
      <c r="B64" s="1"/>
      <c r="C64" s="1"/>
      <c r="D64" s="52"/>
      <c r="E64" s="52" t="s">
        <v>0</v>
      </c>
      <c r="F64" s="52" t="s">
        <v>0</v>
      </c>
      <c r="G64" s="52" t="s">
        <v>0</v>
      </c>
      <c r="H64" s="52" t="s">
        <v>0</v>
      </c>
      <c r="I64" s="52" t="s">
        <v>0</v>
      </c>
    </row>
    <row r="65" spans="1:9" ht="15.5" x14ac:dyDescent="0.35">
      <c r="A65" s="1"/>
      <c r="B65" s="1"/>
      <c r="C65" s="1"/>
      <c r="D65" s="53"/>
      <c r="E65" s="53"/>
      <c r="F65" s="53"/>
      <c r="G65" s="53"/>
      <c r="H65" s="53"/>
      <c r="I65" s="53"/>
    </row>
    <row r="66" spans="1:9" ht="15.5" x14ac:dyDescent="0.35">
      <c r="A66" s="1"/>
      <c r="B66" s="1"/>
      <c r="C66" s="1"/>
      <c r="D66" s="53"/>
      <c r="E66" s="53"/>
      <c r="F66" s="53"/>
      <c r="G66" s="53"/>
      <c r="H66" s="53"/>
      <c r="I66" s="53"/>
    </row>
    <row r="67" spans="1:9" ht="15.5" x14ac:dyDescent="0.35">
      <c r="A67" s="1"/>
      <c r="B67" s="1"/>
      <c r="C67" s="1"/>
      <c r="D67" s="53"/>
      <c r="E67" s="53"/>
      <c r="F67" s="53"/>
      <c r="G67" s="53"/>
      <c r="H67" s="53"/>
      <c r="I67" s="53"/>
    </row>
    <row r="68" spans="1:9" ht="15.5" x14ac:dyDescent="0.35">
      <c r="A68" s="1"/>
      <c r="B68" s="1"/>
      <c r="C68" s="1"/>
      <c r="D68" s="53"/>
      <c r="E68" s="53"/>
      <c r="F68" s="53"/>
      <c r="G68" s="53"/>
      <c r="H68" s="53"/>
      <c r="I68" s="53"/>
    </row>
    <row r="69" spans="1:9" ht="15.5" x14ac:dyDescent="0.35">
      <c r="A69" s="1"/>
      <c r="B69" s="1"/>
      <c r="C69" s="1"/>
      <c r="D69" s="53"/>
      <c r="E69" s="53"/>
      <c r="F69" s="53"/>
      <c r="G69" s="53"/>
      <c r="H69" s="53"/>
      <c r="I69" s="53"/>
    </row>
    <row r="70" spans="1:9" ht="15.5" x14ac:dyDescent="0.35">
      <c r="A70" s="1"/>
      <c r="B70" s="1"/>
      <c r="C70" s="1"/>
      <c r="D70" s="54"/>
      <c r="E70" s="54"/>
      <c r="F70" s="54"/>
      <c r="G70" s="54"/>
      <c r="H70" s="54"/>
      <c r="I70" s="54"/>
    </row>
  </sheetData>
  <mergeCells count="18">
    <mergeCell ref="A1:E1"/>
    <mergeCell ref="A7:E7"/>
    <mergeCell ref="D8:D10"/>
    <mergeCell ref="E8:E10"/>
    <mergeCell ref="F8:F10"/>
    <mergeCell ref="I64:I70"/>
    <mergeCell ref="H8:H10"/>
    <mergeCell ref="I8:I10"/>
    <mergeCell ref="A25:E25"/>
    <mergeCell ref="A33:E33"/>
    <mergeCell ref="A41:E41"/>
    <mergeCell ref="A63:D63"/>
    <mergeCell ref="G8:G10"/>
    <mergeCell ref="D64:D70"/>
    <mergeCell ref="E64:E70"/>
    <mergeCell ref="F64:F70"/>
    <mergeCell ref="G64:G70"/>
    <mergeCell ref="H64:H70"/>
  </mergeCells>
  <pageMargins left="0.70866141732283472" right="0.70866141732283472" top="0.74803149606299213" bottom="0.74803149606299213" header="0.31496062992125984" footer="0.31496062992125984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19"/>
  <sheetViews>
    <sheetView workbookViewId="0">
      <selection activeCell="E8" sqref="E8"/>
    </sheetView>
  </sheetViews>
  <sheetFormatPr defaultRowHeight="12.5" x14ac:dyDescent="0.25"/>
  <cols>
    <col min="1" max="1" width="46.26953125" customWidth="1"/>
    <col min="2" max="2" width="12.1796875" hidden="1" customWidth="1"/>
    <col min="3" max="3" width="12.26953125" hidden="1" customWidth="1"/>
    <col min="4" max="4" width="16.26953125" customWidth="1"/>
    <col min="5" max="5" width="12.54296875" customWidth="1"/>
    <col min="6" max="6" width="13" customWidth="1"/>
    <col min="7" max="7" width="10.7265625" customWidth="1"/>
    <col min="8" max="8" width="9.453125" customWidth="1"/>
    <col min="9" max="9" width="11.54296875" customWidth="1"/>
    <col min="10" max="10" width="11.1796875" customWidth="1"/>
  </cols>
  <sheetData>
    <row r="3" spans="1:10" ht="62" x14ac:dyDescent="0.25">
      <c r="A3" s="15" t="s">
        <v>27</v>
      </c>
      <c r="B3" s="15" t="s">
        <v>26</v>
      </c>
      <c r="C3" s="15" t="s">
        <v>25</v>
      </c>
      <c r="D3" s="20" t="s">
        <v>24</v>
      </c>
      <c r="E3" s="26" t="s">
        <v>32</v>
      </c>
      <c r="F3" s="26" t="s">
        <v>36</v>
      </c>
      <c r="G3" s="26" t="s">
        <v>37</v>
      </c>
      <c r="H3" s="26" t="s">
        <v>34</v>
      </c>
      <c r="I3" s="26" t="s">
        <v>38</v>
      </c>
      <c r="J3" s="26" t="s">
        <v>33</v>
      </c>
    </row>
    <row r="4" spans="1:10" ht="15.5" x14ac:dyDescent="0.35">
      <c r="A4" s="1" t="s">
        <v>23</v>
      </c>
      <c r="B4" s="1"/>
      <c r="C4" s="1"/>
      <c r="D4" s="24"/>
      <c r="F4">
        <f>5230.7+411.39</f>
        <v>5642.09</v>
      </c>
      <c r="H4">
        <f>2658.21+281.76</f>
        <v>2939.9700000000003</v>
      </c>
      <c r="J4">
        <f>SUM(E4:I4)</f>
        <v>8582.0600000000013</v>
      </c>
    </row>
    <row r="5" spans="1:10" ht="15.5" x14ac:dyDescent="0.35">
      <c r="A5" s="6" t="s">
        <v>22</v>
      </c>
      <c r="B5" s="6"/>
      <c r="C5" s="19"/>
      <c r="D5" s="23"/>
      <c r="J5">
        <f t="shared" ref="J5:J14" si="0">SUM(E5:I5)</f>
        <v>0</v>
      </c>
    </row>
    <row r="6" spans="1:10" ht="15.5" x14ac:dyDescent="0.35">
      <c r="A6" s="6" t="s">
        <v>35</v>
      </c>
      <c r="B6" s="6"/>
      <c r="C6" s="19"/>
      <c r="D6" s="23"/>
      <c r="F6">
        <f>8833.98+320.18+694.77</f>
        <v>9848.93</v>
      </c>
      <c r="J6">
        <f t="shared" si="0"/>
        <v>9848.93</v>
      </c>
    </row>
    <row r="7" spans="1:10" ht="15.5" x14ac:dyDescent="0.35">
      <c r="A7" s="6" t="s">
        <v>21</v>
      </c>
      <c r="B7" s="6"/>
      <c r="C7" s="19"/>
      <c r="D7" s="23"/>
      <c r="H7">
        <f>3153.72+334.28</f>
        <v>3488</v>
      </c>
      <c r="J7">
        <f t="shared" si="0"/>
        <v>3488</v>
      </c>
    </row>
    <row r="8" spans="1:10" ht="15.5" x14ac:dyDescent="0.35">
      <c r="A8" s="6" t="s">
        <v>20</v>
      </c>
      <c r="B8" s="6"/>
      <c r="C8" s="19"/>
      <c r="D8" s="23"/>
      <c r="E8">
        <f>1944.37+172.21</f>
        <v>2116.58</v>
      </c>
      <c r="J8">
        <f t="shared" si="0"/>
        <v>2116.58</v>
      </c>
    </row>
    <row r="9" spans="1:10" ht="15.5" x14ac:dyDescent="0.35">
      <c r="A9" s="6" t="s">
        <v>19</v>
      </c>
      <c r="B9" s="6"/>
      <c r="C9" s="19"/>
      <c r="D9" s="12"/>
      <c r="J9">
        <v>4942.75</v>
      </c>
    </row>
    <row r="10" spans="1:10" ht="15.5" x14ac:dyDescent="0.35">
      <c r="A10" s="6" t="s">
        <v>18</v>
      </c>
      <c r="B10" s="6"/>
      <c r="C10" s="19"/>
      <c r="D10" s="12"/>
      <c r="J10">
        <v>2583.75</v>
      </c>
    </row>
    <row r="11" spans="1:10" ht="15.5" x14ac:dyDescent="0.35">
      <c r="A11" s="6" t="s">
        <v>17</v>
      </c>
      <c r="B11" s="6"/>
      <c r="C11" s="19"/>
      <c r="D11" s="23"/>
      <c r="J11">
        <v>3629</v>
      </c>
    </row>
    <row r="12" spans="1:10" ht="15.5" x14ac:dyDescent="0.35">
      <c r="A12" s="6" t="s">
        <v>16</v>
      </c>
      <c r="B12" s="6"/>
      <c r="C12" s="19"/>
      <c r="D12" s="23"/>
      <c r="I12">
        <f>7222.02+681.36</f>
        <v>7903.38</v>
      </c>
      <c r="J12">
        <f t="shared" si="0"/>
        <v>7903.38</v>
      </c>
    </row>
    <row r="13" spans="1:10" ht="15.5" x14ac:dyDescent="0.35">
      <c r="A13" s="6" t="s">
        <v>15</v>
      </c>
      <c r="B13" s="6"/>
      <c r="C13" s="19"/>
      <c r="D13" s="23"/>
      <c r="G13">
        <f>2962.95+221.21</f>
        <v>3184.16</v>
      </c>
      <c r="J13">
        <f t="shared" si="0"/>
        <v>3184.16</v>
      </c>
    </row>
    <row r="14" spans="1:10" ht="15.5" x14ac:dyDescent="0.35">
      <c r="A14" s="6" t="s">
        <v>14</v>
      </c>
      <c r="B14" s="6"/>
      <c r="C14" s="19"/>
      <c r="D14" s="23"/>
      <c r="I14">
        <f>5352.92+505.02</f>
        <v>5857.9400000000005</v>
      </c>
      <c r="J14">
        <f t="shared" si="0"/>
        <v>5857.9400000000005</v>
      </c>
    </row>
    <row r="15" spans="1:10" ht="15.5" x14ac:dyDescent="0.35">
      <c r="A15" s="19"/>
      <c r="B15" s="18"/>
      <c r="C15" s="18"/>
      <c r="D15" s="23">
        <f t="shared" ref="D15:I15" si="1">SUM(D4:D14)</f>
        <v>0</v>
      </c>
      <c r="E15" s="23">
        <f t="shared" si="1"/>
        <v>2116.58</v>
      </c>
      <c r="F15" s="23">
        <f t="shared" si="1"/>
        <v>15491.02</v>
      </c>
      <c r="G15" s="23">
        <f t="shared" si="1"/>
        <v>3184.16</v>
      </c>
      <c r="H15" s="23">
        <f t="shared" si="1"/>
        <v>6427.97</v>
      </c>
      <c r="I15" s="23">
        <f t="shared" si="1"/>
        <v>13761.32</v>
      </c>
      <c r="J15" s="23">
        <f>SUM(J4:J14)</f>
        <v>52136.55</v>
      </c>
    </row>
    <row r="16" spans="1:10" ht="15.5" x14ac:dyDescent="0.35">
      <c r="A16" s="27" t="s">
        <v>39</v>
      </c>
      <c r="I16">
        <v>1072.04</v>
      </c>
      <c r="J16" s="11">
        <f t="shared" ref="J16:J18" si="2">SUM(E16:I16)</f>
        <v>1072.04</v>
      </c>
    </row>
    <row r="17" spans="1:10" ht="15.5" x14ac:dyDescent="0.35">
      <c r="A17" s="27" t="s">
        <v>40</v>
      </c>
      <c r="E17">
        <v>202.62</v>
      </c>
      <c r="F17">
        <v>453.4</v>
      </c>
      <c r="G17">
        <v>223.85</v>
      </c>
      <c r="H17" s="11">
        <v>49.1</v>
      </c>
      <c r="I17">
        <v>1243.78</v>
      </c>
      <c r="J17" s="11">
        <f t="shared" si="2"/>
        <v>2172.75</v>
      </c>
    </row>
    <row r="18" spans="1:10" x14ac:dyDescent="0.25">
      <c r="G18">
        <v>23.13</v>
      </c>
      <c r="H18" s="11">
        <v>60.2</v>
      </c>
      <c r="J18" s="11">
        <f t="shared" si="2"/>
        <v>83.33</v>
      </c>
    </row>
    <row r="19" spans="1:10" x14ac:dyDescent="0.25">
      <c r="E19" s="11">
        <f>E15+E17</f>
        <v>2319.1999999999998</v>
      </c>
      <c r="F19" s="11">
        <f>F15+F17+F18</f>
        <v>15944.42</v>
      </c>
      <c r="G19" s="11">
        <f t="shared" ref="G19:H19" si="3">G15+G17+G18</f>
        <v>3431.14</v>
      </c>
      <c r="H19" s="11">
        <f t="shared" si="3"/>
        <v>6537.27</v>
      </c>
      <c r="I19" s="11">
        <f>I15+I17+I18+I16</f>
        <v>16077.14</v>
      </c>
      <c r="J19" s="11">
        <f>SUM(E19:I19)</f>
        <v>44309.17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9"/>
  <sheetViews>
    <sheetView topLeftCell="D2" workbookViewId="0">
      <selection activeCell="L19" sqref="L19"/>
    </sheetView>
  </sheetViews>
  <sheetFormatPr defaultRowHeight="12.5" x14ac:dyDescent="0.25"/>
  <cols>
    <col min="1" max="1" width="46.26953125" customWidth="1"/>
    <col min="2" max="2" width="12.1796875" hidden="1" customWidth="1"/>
    <col min="3" max="3" width="12.26953125" hidden="1" customWidth="1"/>
    <col min="4" max="4" width="16.26953125" customWidth="1"/>
    <col min="5" max="5" width="12.54296875" customWidth="1"/>
    <col min="6" max="6" width="13" customWidth="1"/>
    <col min="7" max="7" width="10.7265625" customWidth="1"/>
    <col min="8" max="8" width="9.453125" customWidth="1"/>
    <col min="9" max="9" width="11.54296875" customWidth="1"/>
    <col min="10" max="10" width="11.1796875" customWidth="1"/>
  </cols>
  <sheetData>
    <row r="2" spans="1:10" x14ac:dyDescent="0.25">
      <c r="A2" t="s">
        <v>41</v>
      </c>
    </row>
    <row r="3" spans="1:10" ht="62" x14ac:dyDescent="0.25">
      <c r="A3" s="15" t="s">
        <v>27</v>
      </c>
      <c r="B3" s="15" t="s">
        <v>26</v>
      </c>
      <c r="C3" s="15" t="s">
        <v>25</v>
      </c>
      <c r="D3" s="20" t="s">
        <v>24</v>
      </c>
      <c r="E3" s="26" t="s">
        <v>32</v>
      </c>
      <c r="F3" s="26" t="s">
        <v>36</v>
      </c>
      <c r="G3" s="26" t="s">
        <v>37</v>
      </c>
      <c r="H3" s="26" t="s">
        <v>34</v>
      </c>
      <c r="I3" s="26" t="s">
        <v>38</v>
      </c>
      <c r="J3" s="26" t="s">
        <v>33</v>
      </c>
    </row>
    <row r="4" spans="1:10" ht="15.5" x14ac:dyDescent="0.35">
      <c r="A4" s="1" t="s">
        <v>23</v>
      </c>
      <c r="B4" s="1"/>
      <c r="C4" s="1"/>
      <c r="D4" s="24"/>
      <c r="E4">
        <f>7846.05+808.26</f>
        <v>8654.31</v>
      </c>
      <c r="F4">
        <v>0</v>
      </c>
      <c r="J4">
        <f>SUM(E4:I4)</f>
        <v>8654.31</v>
      </c>
    </row>
    <row r="5" spans="1:10" ht="15.5" x14ac:dyDescent="0.35">
      <c r="A5" s="6" t="s">
        <v>22</v>
      </c>
      <c r="B5" s="6"/>
      <c r="C5" s="19"/>
      <c r="D5" s="23"/>
      <c r="J5">
        <f t="shared" ref="J5:J14" si="0">SUM(E5:I5)</f>
        <v>0</v>
      </c>
    </row>
    <row r="6" spans="1:10" ht="15.5" x14ac:dyDescent="0.35">
      <c r="A6" s="6" t="s">
        <v>35</v>
      </c>
      <c r="B6" s="6"/>
      <c r="C6" s="19"/>
      <c r="D6" s="23"/>
      <c r="F6">
        <f>7702.5+788.46+308.1</f>
        <v>8799.06</v>
      </c>
      <c r="J6">
        <f t="shared" si="0"/>
        <v>8799.06</v>
      </c>
    </row>
    <row r="7" spans="1:10" ht="15.5" x14ac:dyDescent="0.35">
      <c r="A7" s="6" t="s">
        <v>21</v>
      </c>
      <c r="B7" s="6"/>
      <c r="C7" s="19"/>
      <c r="D7" s="23"/>
      <c r="H7">
        <f>2931.06+297.69</f>
        <v>3228.75</v>
      </c>
      <c r="J7">
        <f t="shared" si="0"/>
        <v>3228.75</v>
      </c>
    </row>
    <row r="8" spans="1:10" ht="15.5" x14ac:dyDescent="0.35">
      <c r="A8" s="6" t="s">
        <v>20</v>
      </c>
      <c r="B8" s="6"/>
      <c r="C8" s="19"/>
      <c r="D8" s="23"/>
      <c r="E8">
        <f>4739.4+434.46</f>
        <v>5173.8599999999997</v>
      </c>
      <c r="J8">
        <f t="shared" si="0"/>
        <v>5173.8599999999997</v>
      </c>
    </row>
    <row r="9" spans="1:10" ht="15.5" x14ac:dyDescent="0.35">
      <c r="A9" s="6" t="s">
        <v>19</v>
      </c>
      <c r="B9" s="6"/>
      <c r="C9" s="19"/>
      <c r="D9" s="12"/>
      <c r="J9">
        <v>4942.75</v>
      </c>
    </row>
    <row r="10" spans="1:10" ht="15.5" x14ac:dyDescent="0.35">
      <c r="A10" s="6" t="s">
        <v>18</v>
      </c>
      <c r="B10" s="6"/>
      <c r="C10" s="19"/>
      <c r="D10" s="12"/>
      <c r="J10">
        <v>2583.75</v>
      </c>
    </row>
    <row r="11" spans="1:10" ht="15.5" x14ac:dyDescent="0.35">
      <c r="A11" s="6" t="s">
        <v>17</v>
      </c>
      <c r="B11" s="6"/>
      <c r="C11" s="19"/>
      <c r="D11" s="23"/>
      <c r="G11">
        <f>3243+356.04+129.72</f>
        <v>3728.7599999999998</v>
      </c>
      <c r="I11">
        <f>6486+356.04+129.72+129.72</f>
        <v>7101.4800000000005</v>
      </c>
      <c r="J11">
        <f t="shared" si="0"/>
        <v>10830.24</v>
      </c>
    </row>
    <row r="12" spans="1:10" ht="15.5" x14ac:dyDescent="0.35">
      <c r="A12" s="6" t="s">
        <v>16</v>
      </c>
      <c r="B12" s="6"/>
      <c r="C12" s="19"/>
      <c r="D12" s="23"/>
      <c r="I12">
        <f>4638+228.53</f>
        <v>4866.53</v>
      </c>
      <c r="J12">
        <f t="shared" si="0"/>
        <v>4866.53</v>
      </c>
    </row>
    <row r="13" spans="1:10" ht="15.5" x14ac:dyDescent="0.35">
      <c r="A13" s="6" t="s">
        <v>15</v>
      </c>
      <c r="B13" s="6"/>
      <c r="C13" s="19"/>
      <c r="D13" s="23"/>
      <c r="G13">
        <f>3245.97+323.42</f>
        <v>3569.39</v>
      </c>
      <c r="J13">
        <f t="shared" si="0"/>
        <v>3569.39</v>
      </c>
    </row>
    <row r="14" spans="1:10" ht="15.5" x14ac:dyDescent="0.35">
      <c r="A14" s="6" t="s">
        <v>14</v>
      </c>
      <c r="B14" s="6"/>
      <c r="C14" s="19"/>
      <c r="D14" s="23"/>
      <c r="I14">
        <f>3057.39+474.45</f>
        <v>3531.8399999999997</v>
      </c>
      <c r="J14">
        <f t="shared" si="0"/>
        <v>3531.8399999999997</v>
      </c>
    </row>
    <row r="15" spans="1:10" ht="15.5" x14ac:dyDescent="0.35">
      <c r="A15" s="19"/>
      <c r="B15" s="18"/>
      <c r="C15" s="18"/>
      <c r="D15" s="23">
        <f t="shared" ref="D15:H15" si="1">SUM(D4:D14)</f>
        <v>0</v>
      </c>
      <c r="E15" s="23">
        <f t="shared" si="1"/>
        <v>13828.169999999998</v>
      </c>
      <c r="F15" s="23">
        <f t="shared" si="1"/>
        <v>8799.06</v>
      </c>
      <c r="G15" s="23">
        <f t="shared" si="1"/>
        <v>7298.15</v>
      </c>
      <c r="H15" s="23">
        <f t="shared" si="1"/>
        <v>3228.75</v>
      </c>
      <c r="I15" s="23">
        <f>SUM(I4:I14)</f>
        <v>15499.85</v>
      </c>
      <c r="J15" s="23">
        <f>SUM(J4:J14)</f>
        <v>56180.479999999989</v>
      </c>
    </row>
    <row r="16" spans="1:10" ht="15.5" x14ac:dyDescent="0.35">
      <c r="A16" s="27" t="s">
        <v>39</v>
      </c>
      <c r="G16">
        <f>906.3+47.45</f>
        <v>953.75</v>
      </c>
      <c r="I16">
        <v>169.44</v>
      </c>
      <c r="J16" s="11">
        <f>SUM(E16:I16)</f>
        <v>1123.19</v>
      </c>
    </row>
    <row r="17" spans="1:11" ht="15.5" x14ac:dyDescent="0.35">
      <c r="A17" s="27" t="s">
        <v>40</v>
      </c>
      <c r="E17">
        <v>142.82</v>
      </c>
      <c r="F17">
        <v>453.4</v>
      </c>
      <c r="G17">
        <v>99.1</v>
      </c>
      <c r="H17" s="11">
        <v>79.7</v>
      </c>
      <c r="I17">
        <v>796.62</v>
      </c>
      <c r="J17" s="11">
        <f>SUM(E17:I17)</f>
        <v>1571.64</v>
      </c>
    </row>
    <row r="18" spans="1:11" x14ac:dyDescent="0.25">
      <c r="G18">
        <f>2.4+325</f>
        <v>327.39999999999998</v>
      </c>
      <c r="H18" s="11">
        <v>0</v>
      </c>
      <c r="I18">
        <f>117+11.45</f>
        <v>128.44999999999999</v>
      </c>
      <c r="J18" s="11">
        <f>SUM(E18:I18)</f>
        <v>455.84999999999997</v>
      </c>
    </row>
    <row r="19" spans="1:11" x14ac:dyDescent="0.25">
      <c r="E19" s="11">
        <f>E15+E17</f>
        <v>13970.989999999998</v>
      </c>
      <c r="F19" s="11">
        <f>F15+F17+F18</f>
        <v>9252.4599999999991</v>
      </c>
      <c r="G19" s="11">
        <f>G15+G17+G18+G16</f>
        <v>8678.4</v>
      </c>
      <c r="H19" s="11">
        <f t="shared" ref="H19" si="2">H15+H17+H18</f>
        <v>3308.45</v>
      </c>
      <c r="I19" s="11">
        <f>I15+I17+I18+I16</f>
        <v>16594.36</v>
      </c>
      <c r="J19" s="11">
        <f>SUM(E19:I19)</f>
        <v>51804.659999999996</v>
      </c>
      <c r="K19" s="11">
        <f>SUM(J15:J18)</f>
        <v>59331.159999999989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Actual</vt:lpstr>
      <vt:lpstr> Salaries April to june</vt:lpstr>
      <vt:lpstr> Salaries July to Sept</vt:lpstr>
      <vt:lpstr>' Salaries April to june'!Print_Area</vt:lpstr>
      <vt:lpstr>' Salaries July to Sept'!Print_Area</vt:lpstr>
      <vt:lpstr>Actual!Print_Area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Grozier R (Rosalind)</dc:creator>
  <cp:lastModifiedBy>z620494</cp:lastModifiedBy>
  <cp:lastPrinted>2014-07-17T09:51:33Z</cp:lastPrinted>
  <dcterms:created xsi:type="dcterms:W3CDTF">2013-10-23T10:03:30Z</dcterms:created>
  <dcterms:modified xsi:type="dcterms:W3CDTF">2023-05-24T12:16:44Z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A10804578</vt:lpwstr>
  </property>
  <property fmtid="{D5CDD505-2E9C-101B-9397-08002B2CF9AE}" pid="4" name="Objective-Title">
    <vt:lpwstr>2015-16 - Financial Report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2015-04-02T09:03:04Z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2015-04-02T09:03:03Z</vt:filetime>
  </property>
  <property fmtid="{D5CDD505-2E9C-101B-9397-08002B2CF9AE}" pid="10" name="Objective-ModificationStamp">
    <vt:filetime>2015-04-02T09:03:04Z</vt:filetime>
  </property>
  <property fmtid="{D5CDD505-2E9C-101B-9397-08002B2CF9AE}" pid="11" name="Objective-Owner">
    <vt:lpwstr>Grieve, Karen KB (u207624)</vt:lpwstr>
  </property>
  <property fmtid="{D5CDD505-2E9C-101B-9397-08002B2CF9AE}" pid="12" name="Objective-Path">
    <vt:lpwstr>Objective Global Folder:SG File Plan:People, communities and living:Social Issues:Equal opportunities and diversity:Paying grants and subsidies: Equal opportunities and diversity:Equality Unit: Equality Funding 2015-16:</vt:lpwstr>
  </property>
  <property fmtid="{D5CDD505-2E9C-101B-9397-08002B2CF9AE}" pid="13" name="Objective-Parent">
    <vt:lpwstr>Equality Unit: Equality Funding 2015-16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i4>1</vt:i4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</Properties>
</file>