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255" yWindow="180" windowWidth="19440" windowHeight="6270" firstSheet="23" activeTab="23"/>
  </bookViews>
  <sheets>
    <sheet name="Lists" sheetId="2" state="hidden" r:id="rId1"/>
    <sheet name="CreateSummary" sheetId="4" state="hidden" r:id="rId2"/>
    <sheet name="FilteredEvents" sheetId="5" state="hidden" r:id="rId3"/>
    <sheet name="Summary1" sheetId="6" state="hidden" r:id="rId4"/>
    <sheet name="Summary2" sheetId="7" state="hidden" r:id="rId5"/>
    <sheet name="Summary3" sheetId="8" state="hidden" r:id="rId6"/>
    <sheet name="Summary4" sheetId="9" state="hidden" r:id="rId7"/>
    <sheet name="Summary5" sheetId="10" state="hidden" r:id="rId8"/>
    <sheet name="Summary6" sheetId="11" state="hidden" r:id="rId9"/>
    <sheet name="Summary7" sheetId="12" state="hidden" r:id="rId10"/>
    <sheet name="Summary8" sheetId="13" state="hidden" r:id="rId11"/>
    <sheet name="Summary9" sheetId="14" state="hidden" r:id="rId12"/>
    <sheet name="Summary10" sheetId="15" state="hidden" r:id="rId13"/>
    <sheet name="Summary11" sheetId="16" state="hidden" r:id="rId14"/>
    <sheet name="Summary12" sheetId="17" state="hidden" r:id="rId15"/>
    <sheet name="Summary13" sheetId="18" state="hidden" r:id="rId16"/>
    <sheet name="Summary14" sheetId="19" state="hidden" r:id="rId17"/>
    <sheet name="Summary15" sheetId="20" state="hidden" r:id="rId18"/>
    <sheet name="Summary16" sheetId="21" state="hidden" r:id="rId19"/>
    <sheet name="Summary17" sheetId="22" state="hidden" r:id="rId20"/>
    <sheet name="Summary18" sheetId="23" state="hidden" r:id="rId21"/>
    <sheet name="Summary19" sheetId="24" state="hidden" r:id="rId22"/>
    <sheet name="Summary20" sheetId="25" state="hidden" r:id="rId23"/>
    <sheet name=" Mortality events SSF 2017" sheetId="26" r:id="rId24"/>
  </sheets>
  <definedNames>
    <definedName name="Events">#REF!</definedName>
    <definedName name="MortObservation">Lists!$A$55:$A$112</definedName>
    <definedName name="MortReason">Lists!$A$2:$A$50</definedName>
  </definedNames>
  <calcPr calcId="145621"/>
</workbook>
</file>

<file path=xl/calcChain.xml><?xml version="1.0" encoding="utf-8"?>
<calcChain xmlns="http://schemas.openxmlformats.org/spreadsheetml/2006/main">
  <c r="B2" i="25" l="1"/>
  <c r="B34" i="25" s="1"/>
  <c r="B2" i="24"/>
  <c r="B26" i="24" s="1"/>
  <c r="B2" i="23"/>
  <c r="B28" i="23" s="1"/>
  <c r="B2" i="22"/>
  <c r="B32" i="22" s="1"/>
  <c r="B2" i="21"/>
  <c r="B30" i="21" s="1"/>
  <c r="B2" i="20"/>
  <c r="B30" i="20" s="1"/>
  <c r="B2" i="19"/>
  <c r="B26" i="19" s="1"/>
  <c r="B2" i="18"/>
  <c r="B32" i="18" s="1"/>
  <c r="B2" i="17"/>
  <c r="B30" i="17" s="1"/>
  <c r="B2" i="16"/>
  <c r="B30" i="16" s="1"/>
  <c r="B2" i="15"/>
  <c r="B28" i="15" s="1"/>
  <c r="B2" i="14"/>
  <c r="B32" i="14" s="1"/>
  <c r="B2" i="13"/>
  <c r="B30" i="13" s="1"/>
  <c r="B2" i="12"/>
  <c r="B30" i="12" s="1"/>
  <c r="B2" i="11"/>
  <c r="B28" i="11" s="1"/>
  <c r="B2" i="10"/>
  <c r="B32" i="10" s="1"/>
  <c r="B2" i="9"/>
  <c r="B30" i="9" s="1"/>
  <c r="B2" i="8"/>
  <c r="B26" i="8" s="1"/>
  <c r="B2" i="7"/>
  <c r="B28" i="7" s="1"/>
  <c r="B2" i="6"/>
  <c r="B34" i="6" s="1"/>
  <c r="G2" i="4"/>
  <c r="H2" i="4" s="1"/>
  <c r="G1" i="4"/>
  <c r="B6" i="11" l="1"/>
  <c r="B18" i="11"/>
  <c r="B20" i="6"/>
  <c r="B36" i="6"/>
  <c r="B8" i="6"/>
  <c r="B6" i="6"/>
  <c r="B24" i="6"/>
  <c r="B4" i="11"/>
  <c r="B36" i="11"/>
  <c r="B26" i="14"/>
  <c r="B10" i="10"/>
  <c r="B30" i="11"/>
  <c r="B6" i="25"/>
  <c r="B22" i="25"/>
  <c r="B6" i="16"/>
  <c r="B32" i="16"/>
  <c r="B8" i="16"/>
  <c r="B18" i="16"/>
  <c r="B22" i="16"/>
  <c r="B30" i="14"/>
  <c r="B6" i="14"/>
  <c r="B8" i="14"/>
  <c r="B10" i="13"/>
  <c r="B20" i="13"/>
  <c r="B20" i="11"/>
  <c r="B22" i="10"/>
  <c r="B26" i="9"/>
  <c r="B6" i="9"/>
  <c r="B28" i="9"/>
  <c r="B4" i="9"/>
  <c r="B14" i="6"/>
  <c r="B28" i="6"/>
  <c r="G3" i="4"/>
  <c r="B4" i="6"/>
  <c r="B16" i="6"/>
  <c r="B30" i="6"/>
  <c r="B12" i="6"/>
  <c r="B22" i="6"/>
  <c r="B32" i="6"/>
  <c r="B6" i="8"/>
  <c r="B18" i="8"/>
  <c r="B32" i="8"/>
  <c r="B14" i="9"/>
  <c r="B36" i="9"/>
  <c r="B10" i="11"/>
  <c r="B26" i="11"/>
  <c r="B16" i="14"/>
  <c r="B10" i="16"/>
  <c r="B26" i="16"/>
  <c r="B4" i="17"/>
  <c r="B26" i="17"/>
  <c r="B10" i="18"/>
  <c r="B4" i="19"/>
  <c r="B18" i="19"/>
  <c r="B30" i="19"/>
  <c r="B10" i="21"/>
  <c r="B6" i="22"/>
  <c r="B26" i="22"/>
  <c r="B6" i="24"/>
  <c r="B18" i="24"/>
  <c r="B32" i="24"/>
  <c r="B12" i="25"/>
  <c r="B28" i="25"/>
  <c r="B18" i="17"/>
  <c r="B14" i="19"/>
  <c r="B28" i="19"/>
  <c r="B18" i="22"/>
  <c r="B16" i="24"/>
  <c r="B30" i="24"/>
  <c r="B8" i="8"/>
  <c r="B22" i="8"/>
  <c r="B18" i="9"/>
  <c r="B14" i="11"/>
  <c r="B18" i="14"/>
  <c r="B16" i="16"/>
  <c r="B6" i="17"/>
  <c r="B28" i="17"/>
  <c r="B22" i="18"/>
  <c r="B6" i="19"/>
  <c r="B20" i="19"/>
  <c r="B36" i="19"/>
  <c r="B20" i="21"/>
  <c r="B8" i="22"/>
  <c r="B30" i="22"/>
  <c r="B8" i="24"/>
  <c r="B22" i="24"/>
  <c r="B14" i="25"/>
  <c r="B30" i="25"/>
  <c r="B16" i="8"/>
  <c r="B30" i="8"/>
  <c r="B10" i="8"/>
  <c r="B14" i="17"/>
  <c r="B36" i="17"/>
  <c r="B10" i="19"/>
  <c r="B16" i="22"/>
  <c r="B10" i="24"/>
  <c r="B4" i="25"/>
  <c r="B20" i="25"/>
  <c r="B36" i="25"/>
  <c r="B36" i="10"/>
  <c r="B28" i="10"/>
  <c r="B20" i="10"/>
  <c r="B12" i="10"/>
  <c r="B4" i="10"/>
  <c r="B14" i="10"/>
  <c r="B24" i="10"/>
  <c r="B34" i="10"/>
  <c r="B6" i="12"/>
  <c r="B16" i="12"/>
  <c r="B26" i="12"/>
  <c r="B32" i="13"/>
  <c r="B24" i="13"/>
  <c r="B16" i="13"/>
  <c r="B8" i="13"/>
  <c r="B12" i="13"/>
  <c r="B22" i="13"/>
  <c r="B34" i="13"/>
  <c r="B4" i="15"/>
  <c r="B14" i="15"/>
  <c r="B26" i="15"/>
  <c r="B36" i="15"/>
  <c r="B36" i="18"/>
  <c r="B28" i="18"/>
  <c r="B20" i="18"/>
  <c r="B12" i="18"/>
  <c r="B4" i="18"/>
  <c r="B14" i="18"/>
  <c r="B24" i="18"/>
  <c r="B34" i="18"/>
  <c r="B6" i="20"/>
  <c r="B16" i="20"/>
  <c r="B26" i="20"/>
  <c r="B32" i="21"/>
  <c r="B24" i="21"/>
  <c r="B16" i="21"/>
  <c r="B8" i="21"/>
  <c r="B12" i="21"/>
  <c r="B22" i="21"/>
  <c r="B34" i="21"/>
  <c r="B4" i="23"/>
  <c r="B14" i="23"/>
  <c r="B26" i="23"/>
  <c r="B36" i="23"/>
  <c r="B10" i="6"/>
  <c r="B18" i="6"/>
  <c r="B26" i="6"/>
  <c r="B6" i="7"/>
  <c r="B18" i="7"/>
  <c r="B36" i="8"/>
  <c r="B28" i="8"/>
  <c r="B20" i="8"/>
  <c r="B12" i="8"/>
  <c r="B4" i="8"/>
  <c r="B14" i="8"/>
  <c r="B24" i="8"/>
  <c r="B34" i="8"/>
  <c r="B10" i="9"/>
  <c r="B20" i="9"/>
  <c r="B6" i="10"/>
  <c r="B16" i="10"/>
  <c r="B26" i="10"/>
  <c r="B32" i="11"/>
  <c r="B24" i="11"/>
  <c r="B16" i="11"/>
  <c r="B8" i="11"/>
  <c r="B12" i="11"/>
  <c r="B22" i="11"/>
  <c r="B34" i="11"/>
  <c r="B8" i="12"/>
  <c r="B18" i="12"/>
  <c r="B4" i="13"/>
  <c r="B14" i="13"/>
  <c r="B26" i="13"/>
  <c r="B36" i="13"/>
  <c r="B10" i="14"/>
  <c r="B22" i="14"/>
  <c r="B6" i="15"/>
  <c r="B18" i="15"/>
  <c r="B36" i="16"/>
  <c r="B28" i="16"/>
  <c r="B20" i="16"/>
  <c r="B12" i="16"/>
  <c r="B4" i="16"/>
  <c r="B14" i="16"/>
  <c r="B24" i="16"/>
  <c r="B34" i="16"/>
  <c r="B10" i="17"/>
  <c r="B20" i="17"/>
  <c r="B6" i="18"/>
  <c r="B16" i="18"/>
  <c r="B26" i="18"/>
  <c r="B32" i="19"/>
  <c r="B24" i="19"/>
  <c r="B16" i="19"/>
  <c r="B8" i="19"/>
  <c r="B12" i="19"/>
  <c r="B22" i="19"/>
  <c r="B34" i="19"/>
  <c r="B8" i="20"/>
  <c r="B18" i="20"/>
  <c r="B4" i="21"/>
  <c r="B14" i="21"/>
  <c r="B26" i="21"/>
  <c r="B36" i="21"/>
  <c r="B10" i="22"/>
  <c r="B22" i="22"/>
  <c r="B6" i="23"/>
  <c r="B18" i="23"/>
  <c r="B36" i="24"/>
  <c r="B28" i="24"/>
  <c r="B20" i="24"/>
  <c r="B12" i="24"/>
  <c r="B4" i="24"/>
  <c r="B14" i="24"/>
  <c r="B24" i="24"/>
  <c r="B34" i="24"/>
  <c r="B32" i="7"/>
  <c r="B24" i="7"/>
  <c r="B16" i="7"/>
  <c r="B8" i="7"/>
  <c r="B12" i="7"/>
  <c r="B22" i="7"/>
  <c r="B34" i="7"/>
  <c r="B36" i="12"/>
  <c r="B28" i="12"/>
  <c r="B20" i="12"/>
  <c r="B12" i="12"/>
  <c r="B4" i="12"/>
  <c r="B14" i="12"/>
  <c r="B24" i="12"/>
  <c r="B34" i="12"/>
  <c r="B32" i="15"/>
  <c r="B24" i="15"/>
  <c r="B16" i="15"/>
  <c r="B8" i="15"/>
  <c r="B12" i="15"/>
  <c r="B22" i="15"/>
  <c r="B34" i="15"/>
  <c r="B36" i="20"/>
  <c r="B28" i="20"/>
  <c r="B20" i="20"/>
  <c r="B12" i="20"/>
  <c r="B4" i="20"/>
  <c r="B14" i="20"/>
  <c r="B24" i="20"/>
  <c r="B34" i="20"/>
  <c r="B32" i="23"/>
  <c r="B24" i="23"/>
  <c r="B16" i="23"/>
  <c r="B8" i="23"/>
  <c r="B12" i="23"/>
  <c r="B22" i="23"/>
  <c r="B34" i="23"/>
  <c r="B4" i="7"/>
  <c r="B14" i="7"/>
  <c r="B26" i="7"/>
  <c r="B36" i="7"/>
  <c r="B10" i="7"/>
  <c r="B20" i="7"/>
  <c r="B30" i="7"/>
  <c r="B32" i="9"/>
  <c r="B24" i="9"/>
  <c r="B16" i="9"/>
  <c r="B8" i="9"/>
  <c r="B12" i="9"/>
  <c r="B22" i="9"/>
  <c r="B34" i="9"/>
  <c r="B8" i="10"/>
  <c r="B18" i="10"/>
  <c r="B30" i="10"/>
  <c r="B10" i="12"/>
  <c r="B22" i="12"/>
  <c r="B32" i="12"/>
  <c r="B6" i="13"/>
  <c r="B18" i="13"/>
  <c r="B28" i="13"/>
  <c r="B36" i="14"/>
  <c r="B28" i="14"/>
  <c r="B20" i="14"/>
  <c r="B12" i="14"/>
  <c r="B4" i="14"/>
  <c r="B14" i="14"/>
  <c r="B24" i="14"/>
  <c r="B34" i="14"/>
  <c r="B10" i="15"/>
  <c r="B20" i="15"/>
  <c r="B30" i="15"/>
  <c r="B32" i="17"/>
  <c r="B24" i="17"/>
  <c r="B16" i="17"/>
  <c r="B8" i="17"/>
  <c r="B12" i="17"/>
  <c r="B22" i="17"/>
  <c r="B34" i="17"/>
  <c r="B8" i="18"/>
  <c r="B18" i="18"/>
  <c r="B30" i="18"/>
  <c r="B10" i="20"/>
  <c r="B22" i="20"/>
  <c r="B32" i="20"/>
  <c r="B6" i="21"/>
  <c r="B18" i="21"/>
  <c r="B28" i="21"/>
  <c r="B36" i="22"/>
  <c r="B28" i="22"/>
  <c r="B20" i="22"/>
  <c r="B12" i="22"/>
  <c r="B4" i="22"/>
  <c r="B14" i="22"/>
  <c r="B24" i="22"/>
  <c r="B34" i="22"/>
  <c r="B10" i="23"/>
  <c r="B20" i="23"/>
  <c r="B30" i="23"/>
  <c r="B8" i="25"/>
  <c r="B16" i="25"/>
  <c r="B24" i="25"/>
  <c r="B32" i="25"/>
  <c r="B10" i="25"/>
  <c r="B18" i="25"/>
  <c r="B26" i="25"/>
  <c r="G5" i="4" l="1"/>
  <c r="G4" i="4"/>
</calcChain>
</file>

<file path=xl/sharedStrings.xml><?xml version="1.0" encoding="utf-8"?>
<sst xmlns="http://schemas.openxmlformats.org/spreadsheetml/2006/main" count="1307" uniqueCount="398">
  <si>
    <t>Business No</t>
  </si>
  <si>
    <t>Site Name</t>
  </si>
  <si>
    <t>Site No</t>
  </si>
  <si>
    <t>Case No</t>
  </si>
  <si>
    <t>Date reported:</t>
  </si>
  <si>
    <t>FW or SW:</t>
  </si>
  <si>
    <t>Start date:</t>
  </si>
  <si>
    <t>End date: (if applicable)</t>
  </si>
  <si>
    <t>Size of fish:</t>
  </si>
  <si>
    <t>Species:</t>
  </si>
  <si>
    <t>Yearclass:</t>
  </si>
  <si>
    <t>Weekly or 5 weekly?</t>
  </si>
  <si>
    <t>Mortality rate recorded(%):</t>
  </si>
  <si>
    <t>Explained /unexplained:</t>
  </si>
  <si>
    <t>If explained, select reason(s):</t>
  </si>
  <si>
    <t>If unexplained, select observations:</t>
  </si>
  <si>
    <t>Total mortality during event (if available):</t>
  </si>
  <si>
    <t>Additional information (e.g. action taken):</t>
  </si>
  <si>
    <t>Action taken by FHI (include case no where applicable):</t>
  </si>
  <si>
    <t>SAL</t>
  </si>
  <si>
    <t>Explained</t>
  </si>
  <si>
    <t>RTFS</t>
  </si>
  <si>
    <t>Mortality reason</t>
  </si>
  <si>
    <t>Mortality observations</t>
  </si>
  <si>
    <t>AGD</t>
  </si>
  <si>
    <t>Moribund</t>
  </si>
  <si>
    <t>Algal bloom</t>
  </si>
  <si>
    <t>Lethargic</t>
  </si>
  <si>
    <t>BKD</t>
  </si>
  <si>
    <t>Hanging vertical</t>
  </si>
  <si>
    <t>CMS</t>
  </si>
  <si>
    <t>Spiralling</t>
  </si>
  <si>
    <t>ERM</t>
  </si>
  <si>
    <t>Flashing</t>
  </si>
  <si>
    <t>Failed smolts</t>
  </si>
  <si>
    <t>Loss of equilibrium</t>
  </si>
  <si>
    <t>Fungus</t>
  </si>
  <si>
    <t>Dark body</t>
  </si>
  <si>
    <t>Furunculosis</t>
  </si>
  <si>
    <t>Distended abdomen</t>
  </si>
  <si>
    <t>GS</t>
  </si>
  <si>
    <t>Anorexic</t>
  </si>
  <si>
    <t>HSMI</t>
  </si>
  <si>
    <t>Scale Oedema</t>
  </si>
  <si>
    <t>HSS</t>
  </si>
  <si>
    <t>Shortened opercula</t>
  </si>
  <si>
    <t>IHN</t>
  </si>
  <si>
    <t>Flared opercula</t>
  </si>
  <si>
    <t>IPN</t>
  </si>
  <si>
    <t>Throat Haemorrhaging</t>
  </si>
  <si>
    <t>ISA</t>
  </si>
  <si>
    <t>Ventrum Haemorrhaging</t>
  </si>
  <si>
    <t>Jellyfish</t>
  </si>
  <si>
    <t>Base of fins Haemorrhaging</t>
  </si>
  <si>
    <t>KHV</t>
  </si>
  <si>
    <t>Haemorrhaging elsewhere</t>
  </si>
  <si>
    <t>O2 problems</t>
  </si>
  <si>
    <t>Exophthalmic</t>
  </si>
  <si>
    <t>PD</t>
  </si>
  <si>
    <t>Enophthalmic</t>
  </si>
  <si>
    <t>Physical damage</t>
  </si>
  <si>
    <t>Eyes - Cataract</t>
  </si>
  <si>
    <t>PKD</t>
  </si>
  <si>
    <t>Eyes - haemorrhagic</t>
  </si>
  <si>
    <t>Predation</t>
  </si>
  <si>
    <t>Gills - pale</t>
  </si>
  <si>
    <t>RMS</t>
  </si>
  <si>
    <t xml:space="preserve">Gills - zoned </t>
  </si>
  <si>
    <t>Gills - necrotic</t>
  </si>
  <si>
    <t>RVS</t>
  </si>
  <si>
    <t>Lesion on flank</t>
  </si>
  <si>
    <t>Sea lice</t>
  </si>
  <si>
    <t>Lesion elsewhere</t>
  </si>
  <si>
    <t>SVC</t>
  </si>
  <si>
    <t>Inflamed vent</t>
  </si>
  <si>
    <t>Transport</t>
  </si>
  <si>
    <t>Trailing faeces</t>
  </si>
  <si>
    <t>Treatment</t>
  </si>
  <si>
    <t>Clear ascites</t>
  </si>
  <si>
    <t>VHS</t>
  </si>
  <si>
    <t>Bloody ascites</t>
  </si>
  <si>
    <t>Vibriosis</t>
  </si>
  <si>
    <t>Tissue oedema</t>
  </si>
  <si>
    <t>Winter ulcers</t>
  </si>
  <si>
    <t>Heart - Pale/anaemic</t>
  </si>
  <si>
    <t>Water supply failure</t>
  </si>
  <si>
    <t>Heart - Granulomas</t>
  </si>
  <si>
    <t xml:space="preserve">Heart - deformed </t>
  </si>
  <si>
    <t>Liver - Petechial haem</t>
  </si>
  <si>
    <t>Liver - Gross haem</t>
  </si>
  <si>
    <t>Liver - Tissue breakdown</t>
  </si>
  <si>
    <t>Liver - Enlarged</t>
  </si>
  <si>
    <t>Liver - Granulomas</t>
  </si>
  <si>
    <t xml:space="preserve">Liver - Lesions </t>
  </si>
  <si>
    <t>Pyloric caeca - Petechial haem</t>
  </si>
  <si>
    <t>Pyloric caeca - Tubules mauve</t>
  </si>
  <si>
    <t>Pyloric caeca - Lack of fat</t>
  </si>
  <si>
    <t>Spleen - Enlarged</t>
  </si>
  <si>
    <t>Spleen - Granulomas</t>
  </si>
  <si>
    <t>Gut - No food present</t>
  </si>
  <si>
    <t>Gut - Yellow pseudo-faeces</t>
  </si>
  <si>
    <t>Gut - External haem</t>
  </si>
  <si>
    <t>Gut - Internal haem</t>
  </si>
  <si>
    <t>Body wall - Haemorrhaging</t>
  </si>
  <si>
    <t>Swim bladder - Haemorrhaging</t>
  </si>
  <si>
    <t>Swim bladder - Fluid filled</t>
  </si>
  <si>
    <t>Kidney - Swollen</t>
  </si>
  <si>
    <t>Kidney - Grey</t>
  </si>
  <si>
    <t>Kidney - Granular</t>
  </si>
  <si>
    <t>Kidney - Liquefied</t>
  </si>
  <si>
    <t>General Anaemia</t>
  </si>
  <si>
    <t>Parasites present</t>
  </si>
  <si>
    <t>Scottish Sea Farms Ltd</t>
  </si>
  <si>
    <t>FB0125</t>
  </si>
  <si>
    <t>Dury Voe</t>
  </si>
  <si>
    <t>Loura Voe</t>
  </si>
  <si>
    <t>FS0699</t>
  </si>
  <si>
    <t>FS0033</t>
  </si>
  <si>
    <t>S</t>
  </si>
  <si>
    <t>&lt;750g</t>
  </si>
  <si>
    <t>Weekly</t>
  </si>
  <si>
    <t>≥750g</t>
  </si>
  <si>
    <t>Post-Transfer</t>
  </si>
  <si>
    <t>Nevis C  (Ardintigh)</t>
  </si>
  <si>
    <t>FS0546</t>
  </si>
  <si>
    <t>Nevis A</t>
  </si>
  <si>
    <t>FS0430</t>
  </si>
  <si>
    <t>Kishorn A (South)</t>
  </si>
  <si>
    <t>FS0709</t>
  </si>
  <si>
    <t>AGD, PGD</t>
  </si>
  <si>
    <t>Average weight of affected population</t>
  </si>
  <si>
    <t>Maturation</t>
  </si>
  <si>
    <t>Power cut</t>
  </si>
  <si>
    <t>2016 S1</t>
  </si>
  <si>
    <t>2017 S1</t>
  </si>
  <si>
    <t>2kg</t>
  </si>
  <si>
    <t>5 weeks</t>
  </si>
  <si>
    <t>Seal damage</t>
  </si>
  <si>
    <t>800g</t>
  </si>
  <si>
    <t>1.5kg</t>
  </si>
  <si>
    <t>1.3 Kg</t>
  </si>
  <si>
    <t>600g</t>
  </si>
  <si>
    <t>S0 2016</t>
  </si>
  <si>
    <t>No further action</t>
  </si>
  <si>
    <t>Water quality</t>
  </si>
  <si>
    <t>2016 S0</t>
  </si>
  <si>
    <t>Nevis B</t>
  </si>
  <si>
    <t>FS0616</t>
  </si>
  <si>
    <t>2016 s1</t>
  </si>
  <si>
    <t>PGD</t>
  </si>
  <si>
    <t>2017-0036</t>
  </si>
  <si>
    <t>1.9kg</t>
  </si>
  <si>
    <t>Physical damage, Seal damage</t>
  </si>
  <si>
    <t xml:space="preserve">Light were turned off as thought on this occasion that it was attracting seals. Physical damage also attributed to bad weather. </t>
  </si>
  <si>
    <t>Morts were 1.41% for wk1 and 4.51% for week 2. Morts have now reduced. 0.06% for week 6 and 0.17% for wk 7.</t>
  </si>
  <si>
    <t>2017-0037</t>
  </si>
  <si>
    <t>1.7kg</t>
  </si>
  <si>
    <t xml:space="preserve">Physical damage due to bad weather. </t>
  </si>
  <si>
    <t>2 cages having 90% of the mortalities. The nets on these cages are going to be changed to Seal Pro and tensioned more.</t>
  </si>
  <si>
    <t xml:space="preserve">Site is due an EC inspection so will be visited by the FHI next trip to Shetland in March. </t>
  </si>
  <si>
    <t>South Sound</t>
  </si>
  <si>
    <t>FS0183</t>
  </si>
  <si>
    <t>2017-0038</t>
  </si>
  <si>
    <t>342g</t>
  </si>
  <si>
    <t xml:space="preserve">Visit from fish vet group and samples showed no further action required. Attributed to bad weather. </t>
  </si>
  <si>
    <t>Morts 4.58% for wk 52 and 2.09% for week 1. Morts now reduced; 0.1% for week 6 and 0.06% for wk 7.</t>
  </si>
  <si>
    <t>Site is due an EC inspection so will be visited by the FHI next trip to Shetland in March</t>
  </si>
  <si>
    <t>Complex gill issues</t>
  </si>
  <si>
    <t>Gill issues</t>
  </si>
  <si>
    <t>Bonamiasis</t>
  </si>
  <si>
    <t>Gaffkaemia</t>
  </si>
  <si>
    <t>Marteiliosis</t>
  </si>
  <si>
    <t>White spot</t>
  </si>
  <si>
    <t>Gastroenteritis</t>
  </si>
  <si>
    <t>Salmon gill pox</t>
  </si>
  <si>
    <t>Paranucleospora theridion</t>
  </si>
  <si>
    <t>Parvicapsula pseudobranchicola</t>
  </si>
  <si>
    <t>Osmoregulatory failure</t>
  </si>
  <si>
    <t>2017-0125</t>
  </si>
  <si>
    <t>2.6Kg</t>
  </si>
  <si>
    <t>Predation, Treatment</t>
  </si>
  <si>
    <t>ADDs on site and Seal Pro nets installed. No further action on post treatment losses</t>
  </si>
  <si>
    <t>Site inspected - no sick fish seen</t>
  </si>
  <si>
    <t>2017-0130</t>
  </si>
  <si>
    <t>Inspection carried out. No moribund fish observed.</t>
  </si>
  <si>
    <t>Losses following Thermolicer treatment. Thought to be fish weakend by HSMI.</t>
  </si>
  <si>
    <t>2017-0198</t>
  </si>
  <si>
    <t>No action taken. Mortality due to treatment with thermolicer. Mortalities reduced significantly the following week</t>
  </si>
  <si>
    <t>No action taken</t>
  </si>
  <si>
    <t>Bring Head</t>
  </si>
  <si>
    <t>FS1023</t>
  </si>
  <si>
    <t>2017-0246</t>
  </si>
  <si>
    <t>PGD, Post-Transfer, Treatment</t>
  </si>
  <si>
    <t>Company vet informed, mortality fell to 0.02% the following week, no further action taken</t>
  </si>
  <si>
    <t>Mortality event picked up during ECI inspection 2017-0246. 27/06/2017. Site manager advised on mortality reporting protocols. No further action taken.</t>
  </si>
  <si>
    <t>Bloody Bay</t>
  </si>
  <si>
    <t>FS0964</t>
  </si>
  <si>
    <t>2017-0270</t>
  </si>
  <si>
    <t>2.2Kg</t>
  </si>
  <si>
    <t>Losses from sea lice treatment with azamethiphos, no suspected underlying condition</t>
  </si>
  <si>
    <t>Residual losses from above treatment</t>
  </si>
  <si>
    <t>2017-0269</t>
  </si>
  <si>
    <t>Losses from sea lice treatment with thermolicer, no suspected underlying condition</t>
  </si>
  <si>
    <t>No further action, informed 6 weeks post event and mortalities below reporting level</t>
  </si>
  <si>
    <t>2017-0295</t>
  </si>
  <si>
    <t>1.687 kg</t>
  </si>
  <si>
    <t>Losses arising during sealice treatment using Thermolicer.  No underlying condition suspected.</t>
  </si>
  <si>
    <t>FHI to monitor situation</t>
  </si>
  <si>
    <t>Residual diver clearance from previous weeks sealice treatment.</t>
  </si>
  <si>
    <t>2017-0291</t>
  </si>
  <si>
    <t>3.681 kg</t>
  </si>
  <si>
    <t>Losses arising during sealice treatment using Thermolicer. No underlying condition suspected.</t>
  </si>
  <si>
    <t>Mortalities reported to have reduced to "as normal" levels from week 29.</t>
  </si>
  <si>
    <t>Residual diver clearance of pens related to aboveThermolicer treatment on wk27</t>
  </si>
  <si>
    <t>3.3 kg</t>
  </si>
  <si>
    <t>Kishorn West</t>
  </si>
  <si>
    <t>FS1274</t>
  </si>
  <si>
    <t>2017-0337</t>
  </si>
  <si>
    <t>2.7kg</t>
  </si>
  <si>
    <t>AGD, PGD, Treatment</t>
  </si>
  <si>
    <t>Treatment with H2O2 for AGD. Mortalities attributed to post-treatment with underlying complex gill pathology. 5/10 cages affected, those lying furthest west. Harvesting is underway at affected cages to reduce risk. Mortality dropped below 1% during week 30, but has risen since.</t>
  </si>
  <si>
    <t>FHI to monitor and inspection to be scheduled to investigate further.</t>
  </si>
  <si>
    <t>2.8kg</t>
  </si>
  <si>
    <t>Mortalities attributed to complex gill pathology. 5/10 cages affected, those lying furthest west. Harvesting is underway at affected cages to reduce risk. Vets have attended site and investigation is underway.</t>
  </si>
  <si>
    <t>2.9kg</t>
  </si>
  <si>
    <t xml:space="preserve">Mortalities attributed to complex gill pathology. 5/10 cages affected, those lying furthest west. Harvesting is underway at affected cages to reduce risk. Vets have attended site and investigation is underway. </t>
  </si>
  <si>
    <t>Kishorn B (North)</t>
  </si>
  <si>
    <t>FS0804</t>
  </si>
  <si>
    <t>2017-0338</t>
  </si>
  <si>
    <t>2.7 kg</t>
  </si>
  <si>
    <t>H2O2 treatment (wellboat) carried out during week 30. Mortalities attributed to post-treatment losses and underlying gill pathology, likely exacerbated due to the additional handling when using the wellboat for treatment. Treatments are now being conducted using tarps and mortalities have fallen below 1%. Vets have attended site.</t>
  </si>
  <si>
    <t>No inspection to be scheduled as issue has been identified and resolved with mortalities falling as a result.</t>
  </si>
  <si>
    <t>Summary 1</t>
  </si>
  <si>
    <t>Summary 2</t>
  </si>
  <si>
    <t>Summary 3</t>
  </si>
  <si>
    <t>Summary 4</t>
  </si>
  <si>
    <t>Summary 5</t>
  </si>
  <si>
    <t>Summary 6</t>
  </si>
  <si>
    <t>Summary 7</t>
  </si>
  <si>
    <t>Summary 8</t>
  </si>
  <si>
    <t>Summary 9</t>
  </si>
  <si>
    <t>Summary 10</t>
  </si>
  <si>
    <t>Mortality Event ID</t>
  </si>
  <si>
    <t>Business Name</t>
  </si>
  <si>
    <t>Mortality Event Report</t>
  </si>
  <si>
    <t xml:space="preserve"> </t>
  </si>
  <si>
    <t>Site Name:</t>
  </si>
  <si>
    <t>Site No:</t>
  </si>
  <si>
    <t xml:space="preserve">Start date of mortality: </t>
  </si>
  <si>
    <t xml:space="preserve">Period of mortality: </t>
  </si>
  <si>
    <t xml:space="preserve">Percentage mortality: </t>
  </si>
  <si>
    <t xml:space="preserve">Reason (if explained): </t>
  </si>
  <si>
    <t xml:space="preserve">Species: </t>
  </si>
  <si>
    <t xml:space="preserve">Water Type: </t>
  </si>
  <si>
    <t xml:space="preserve">Weight (site average): </t>
  </si>
  <si>
    <t>Weight (affected population average):</t>
  </si>
  <si>
    <t xml:space="preserve">Age: </t>
  </si>
  <si>
    <t xml:space="preserve">Estimated number of fish lost: </t>
  </si>
  <si>
    <t xml:space="preserve">Additional information: </t>
  </si>
  <si>
    <t xml:space="preserve">MS action: </t>
  </si>
  <si>
    <t>Explained/unexplained:</t>
  </si>
  <si>
    <t xml:space="preserve">Business Name: </t>
  </si>
  <si>
    <t xml:space="preserve">Business Number: </t>
  </si>
  <si>
    <t>MRT ID</t>
  </si>
  <si>
    <t>Summary 11</t>
  </si>
  <si>
    <t>Summary 12</t>
  </si>
  <si>
    <t>Summary 13</t>
  </si>
  <si>
    <t>Summary 14</t>
  </si>
  <si>
    <t>Summary 15</t>
  </si>
  <si>
    <t>Summary 16</t>
  </si>
  <si>
    <t>Summary 17</t>
  </si>
  <si>
    <t>Summary 18</t>
  </si>
  <si>
    <t>Summary 19</t>
  </si>
  <si>
    <t>Summary 20</t>
  </si>
  <si>
    <t>First ID</t>
  </si>
  <si>
    <t>Last ID</t>
  </si>
  <si>
    <t>MRT ID for File name</t>
  </si>
  <si>
    <t>Attachment Filename</t>
  </si>
  <si>
    <t>Save as filename</t>
  </si>
  <si>
    <t>MRT00161</t>
  </si>
  <si>
    <t>MRT00162</t>
  </si>
  <si>
    <t>MRT00163</t>
  </si>
  <si>
    <t>MRT00164</t>
  </si>
  <si>
    <t>MRT00234</t>
  </si>
  <si>
    <t>MRT00236</t>
  </si>
  <si>
    <t>MRT00254</t>
  </si>
  <si>
    <t>MRT00261</t>
  </si>
  <si>
    <t>MRT00266</t>
  </si>
  <si>
    <t>MRT00267</t>
  </si>
  <si>
    <t>MRT00268</t>
  </si>
  <si>
    <t>MRT00272</t>
  </si>
  <si>
    <t>MRT00273</t>
  </si>
  <si>
    <t>MRT00275</t>
  </si>
  <si>
    <t>MRT00276</t>
  </si>
  <si>
    <t>MRT00300</t>
  </si>
  <si>
    <t>MRT00301</t>
  </si>
  <si>
    <t>MRT00302</t>
  </si>
  <si>
    <t>MRT00303</t>
  </si>
  <si>
    <t>3.3kg</t>
  </si>
  <si>
    <t>AGD, Complex gill issues, Gill issues</t>
  </si>
  <si>
    <t>Mortalities attributed to complex gill pathology. 5/10 cages affected, those lying furthest east. Harvesting is underway at affected cages to reduce risk. Vets have attended site and investigation is underway. Five affected cages to be harvested out, harvesting underway</t>
  </si>
  <si>
    <t>Inspection and Diagnostic sampling carried out</t>
  </si>
  <si>
    <t>Mortalities attributed to complex gill pathology. 5/10 cages affected, those lying furthest east. Harvesting is underway at affected cages to reduce risk. Vets have attended site and investigation is underway. Five affected cages to be harvested out harvesting underway</t>
  </si>
  <si>
    <t>MRT00344</t>
  </si>
  <si>
    <t>MRT00345</t>
  </si>
  <si>
    <t>MRT00346</t>
  </si>
  <si>
    <t>2.29</t>
  </si>
  <si>
    <t>1.35</t>
  </si>
  <si>
    <t>1.17</t>
  </si>
  <si>
    <t>2.6 kg</t>
  </si>
  <si>
    <t>3.1 kg</t>
  </si>
  <si>
    <t>&gt;750g</t>
  </si>
  <si>
    <t>MRT00432</t>
  </si>
  <si>
    <t>1.99</t>
  </si>
  <si>
    <t>Gill pathology, anaemia</t>
  </si>
  <si>
    <t>MRT00433</t>
  </si>
  <si>
    <t>1.52</t>
  </si>
  <si>
    <t>Gill pathology, anaemia, CMS</t>
  </si>
  <si>
    <t>MRT00434</t>
  </si>
  <si>
    <t>MRT00435</t>
  </si>
  <si>
    <t>MRT00436</t>
  </si>
  <si>
    <t>MRT00437</t>
  </si>
  <si>
    <t>2.34</t>
  </si>
  <si>
    <t>4.09</t>
  </si>
  <si>
    <t>Ongoing losses at site. Site being harvested to reduce risk Site was visited by FHI on 05/06/2017. Diagnostic results showed fish were positive for gill pathology including Salmon Gill poxvirus, Paranucleospora theridion and AGD.</t>
  </si>
  <si>
    <t>MRT00438</t>
  </si>
  <si>
    <t>MRT00439</t>
  </si>
  <si>
    <t>Nevis C</t>
  </si>
  <si>
    <t>1.57</t>
  </si>
  <si>
    <t>Physical damage following net change, PGD</t>
  </si>
  <si>
    <t>2.1 kg</t>
  </si>
  <si>
    <t>2.2 kg</t>
  </si>
  <si>
    <t>2.8 kg</t>
  </si>
  <si>
    <t>6.27</t>
  </si>
  <si>
    <t>Site to begin harvesting early</t>
  </si>
  <si>
    <t>Kishorn North</t>
  </si>
  <si>
    <t>3.6 kg</t>
  </si>
  <si>
    <t>2.44</t>
  </si>
  <si>
    <t>Gill pathology anaemia</t>
  </si>
  <si>
    <t>FHI to visit site 25/10/17 to investigate further.</t>
  </si>
  <si>
    <t>FHI to monitor, if issue persists will attend site</t>
  </si>
  <si>
    <t>Fish vet group attended site</t>
  </si>
  <si>
    <t>MRT00442</t>
  </si>
  <si>
    <t>MRT00443</t>
  </si>
  <si>
    <t>MRT00444</t>
  </si>
  <si>
    <t>Site is harvesting early.</t>
  </si>
  <si>
    <t>3.71kg</t>
  </si>
  <si>
    <t>3.77kg</t>
  </si>
  <si>
    <t>3.75kg</t>
  </si>
  <si>
    <t>5.35</t>
  </si>
  <si>
    <t>6.44</t>
  </si>
  <si>
    <t>MRT00445</t>
  </si>
  <si>
    <t>3.83kg</t>
  </si>
  <si>
    <t>4.58</t>
  </si>
  <si>
    <t>MRT00446</t>
  </si>
  <si>
    <t>MRT00447</t>
  </si>
  <si>
    <t>MRT00448</t>
  </si>
  <si>
    <t>MRT00449</t>
  </si>
  <si>
    <t>2.98kg</t>
  </si>
  <si>
    <t>2.90kg</t>
  </si>
  <si>
    <t>6.02</t>
  </si>
  <si>
    <t>3.06kg</t>
  </si>
  <si>
    <t>2.81</t>
  </si>
  <si>
    <t>3.05kg</t>
  </si>
  <si>
    <t>2.00</t>
  </si>
  <si>
    <t>MRT00450</t>
  </si>
  <si>
    <t>MRT00451</t>
  </si>
  <si>
    <t>MRT00452</t>
  </si>
  <si>
    <t>MRT00453</t>
  </si>
  <si>
    <t>MRT00454</t>
  </si>
  <si>
    <t>MRT00455</t>
  </si>
  <si>
    <t>3.58kg</t>
  </si>
  <si>
    <t>4.17</t>
  </si>
  <si>
    <t>3.63kg</t>
  </si>
  <si>
    <t>6.35</t>
  </si>
  <si>
    <t>3.35kg</t>
  </si>
  <si>
    <t>1.34</t>
  </si>
  <si>
    <t>3.39kg</t>
  </si>
  <si>
    <t>3.06</t>
  </si>
  <si>
    <t>2.33kg</t>
  </si>
  <si>
    <t>1.82</t>
  </si>
  <si>
    <t>2.46kg</t>
  </si>
  <si>
    <t>Increasing evidence of PGD across farm</t>
  </si>
  <si>
    <t xml:space="preserve">FHI to contact operators for last two weeks mort levels </t>
  </si>
  <si>
    <t>FHI to contact operators for last two weeks mort levels</t>
  </si>
  <si>
    <t xml:space="preserve">FHI visited 5/9/17 and DIA investigation carried out; 20170398. Inspector at shorebase 25/10/17 to visit Kishorn A and B and will monitor situation at Kishorn West. </t>
  </si>
  <si>
    <t>Loch Spelve (A)</t>
  </si>
  <si>
    <t>FS0634</t>
  </si>
  <si>
    <t>2017-0547</t>
  </si>
  <si>
    <t>Predation, Seal damage</t>
  </si>
  <si>
    <t>Picked up during routine inspection. No letahrgic or moribund fish observed on site. Fish sampled for VMD appeared healthy.</t>
  </si>
  <si>
    <t>MRT00510</t>
  </si>
  <si>
    <t>A.D.D frequency adjusted, nets tightened, extra weight added. All stock on site due to be moved to Loch Spelve B by end of October. Loch Spelve B is able to take more weight on the nets allowing for higher tension.</t>
  </si>
  <si>
    <t>Puldrite</t>
  </si>
  <si>
    <t>FS0813</t>
  </si>
  <si>
    <t>2017-0586</t>
  </si>
  <si>
    <t>Follow up investigation by company</t>
  </si>
  <si>
    <t>MRT00548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</si>
</sst>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0"/>
      <color theme="1"/>
      <name val="Arial"/>
      <family val="2"/>
    </font>
    <font>
      <b/>
      <sz val="10"/>
      <name val="Arial"/>
      <family val="2"/>
    </font>
    <font>
      <sz val="10"/>
      <name val="Arial"/>
      <family val="2"/>
    </font>
    <font>
      <sz val="11"/>
      <color theme="1"/>
      <name val="Arial"/>
      <family val="2"/>
    </font>
    <font>
      <b/>
      <sz val="11"/>
      <color theme="1"/>
      <name val="Arial"/>
      <family val="2"/>
    </font>
    <font>
      <sz val="10"/>
      <color theme="1"/>
      <name val="Arial"/>
      <family val="2"/>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4">
    <xf numFmtId="0" fontId="0" fillId="0" borderId="0"/>
    <xf numFmtId="0" fontId="2" fillId="0" borderId="0"/>
    <xf numFmtId="0" fontId="2" fillId="0" borderId="0"/>
    <xf numFmtId="0" fontId="2" fillId="0" borderId="0"/>
    <xf numFmtId="0" fontId="5" fillId="0" borderId="0"/>
    <xf numFmtId="0" fontId="5" fillId="0" borderId="0"/>
    <xf numFmtId="0" fontId="2" fillId="0" borderId="0"/>
    <xf numFmtId="0" fontId="5" fillId="0" borderId="0"/>
    <xf numFmtId="0" fontId="5" fillId="0" borderId="0"/>
    <xf numFmtId="0" fontId="6" fillId="0" borderId="0"/>
    <xf numFmtId="0" fontId="2"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30">
    <xf numFmtId="0" fontId="0" fillId="0" borderId="0" xfId="0"/>
    <xf numFmtId="0" fontId="1" fillId="2" borderId="2" xfId="0" applyFont="1" applyFill="1" applyBorder="1"/>
    <xf numFmtId="0" fontId="2" fillId="2" borderId="2" xfId="0" applyFont="1" applyFill="1" applyBorder="1"/>
    <xf numFmtId="0" fontId="0" fillId="0" borderId="2" xfId="0" applyBorder="1"/>
    <xf numFmtId="0" fontId="0" fillId="0" borderId="0" xfId="0" applyAlignment="1" applyProtection="1">
      <alignment wrapText="1"/>
      <protection locked="0"/>
    </xf>
    <xf numFmtId="164" fontId="0" fillId="0" borderId="0" xfId="0" applyNumberFormat="1" applyAlignment="1" applyProtection="1">
      <alignment wrapText="1"/>
      <protection locked="0"/>
    </xf>
    <xf numFmtId="0" fontId="0" fillId="0" borderId="0" xfId="0" applyAlignment="1">
      <alignment wrapText="1"/>
    </xf>
    <xf numFmtId="0" fontId="0" fillId="0" borderId="0" xfId="0" applyAlignment="1" applyProtection="1">
      <alignment wrapText="1"/>
    </xf>
    <xf numFmtId="49" fontId="0" fillId="0" borderId="0" xfId="0" applyNumberFormat="1" applyAlignment="1" applyProtection="1">
      <alignment wrapText="1"/>
      <protection locked="0"/>
    </xf>
    <xf numFmtId="0" fontId="0" fillId="2" borderId="0" xfId="0" applyFill="1"/>
    <xf numFmtId="0" fontId="4" fillId="0" borderId="0" xfId="0" applyFont="1" applyAlignment="1">
      <alignment horizontal="left" vertical="top"/>
    </xf>
    <xf numFmtId="0" fontId="3" fillId="0" borderId="0" xfId="0" applyFont="1" applyAlignment="1">
      <alignment horizontal="left" vertical="top"/>
    </xf>
    <xf numFmtId="0" fontId="0" fillId="0" borderId="0" xfId="0" applyAlignment="1">
      <alignment horizontal="left" vertical="top"/>
    </xf>
    <xf numFmtId="0" fontId="3" fillId="0" borderId="0" xfId="0" applyFont="1" applyAlignment="1">
      <alignment horizontal="left" vertical="top" wrapText="1"/>
    </xf>
    <xf numFmtId="164" fontId="3" fillId="0" borderId="0" xfId="0" applyNumberFormat="1" applyFont="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49" fontId="0" fillId="2" borderId="0" xfId="0" applyNumberFormat="1" applyFill="1"/>
    <xf numFmtId="0" fontId="0" fillId="2" borderId="3" xfId="0" applyNumberFormat="1" applyFill="1" applyBorder="1"/>
    <xf numFmtId="0" fontId="0" fillId="2" borderId="4" xfId="0" applyNumberFormat="1" applyFill="1" applyBorder="1"/>
    <xf numFmtId="0" fontId="0" fillId="2" borderId="1" xfId="0" applyFill="1" applyBorder="1"/>
    <xf numFmtId="0" fontId="0" fillId="2" borderId="1" xfId="0" applyNumberFormat="1" applyFill="1" applyBorder="1"/>
    <xf numFmtId="164" fontId="0" fillId="0" borderId="0" xfId="0" applyNumberFormat="1" applyAlignment="1" applyProtection="1">
      <alignment wrapText="1"/>
    </xf>
    <xf numFmtId="49" fontId="0" fillId="0" borderId="0" xfId="0" applyNumberFormat="1" applyAlignment="1" applyProtection="1">
      <alignment wrapText="1"/>
    </xf>
    <xf numFmtId="0" fontId="0" fillId="2" borderId="1" xfId="0" applyFill="1" applyBorder="1" applyAlignment="1" applyProtection="1">
      <alignment horizontal="left" vertical="top"/>
      <protection locked="0"/>
    </xf>
    <xf numFmtId="0" fontId="0" fillId="2" borderId="0" xfId="0" applyFill="1" applyAlignment="1">
      <alignment horizontal="left" vertical="top"/>
    </xf>
    <xf numFmtId="14" fontId="0" fillId="0" borderId="0" xfId="0" applyNumberFormat="1" applyAlignment="1" applyProtection="1">
      <alignment wrapText="1"/>
      <protection locked="0"/>
    </xf>
    <xf numFmtId="0" fontId="3" fillId="0" borderId="0" xfId="0" applyFont="1" applyAlignment="1">
      <alignment wrapText="1"/>
    </xf>
    <xf numFmtId="164" fontId="3" fillId="0" borderId="0" xfId="0" applyNumberFormat="1" applyFont="1" applyAlignment="1">
      <alignment wrapText="1"/>
    </xf>
    <xf numFmtId="0" fontId="0" fillId="3" borderId="0" xfId="0" applyFill="1" applyAlignment="1" applyProtection="1">
      <alignment wrapText="1"/>
      <protection locked="0"/>
    </xf>
  </cellXfs>
  <cellStyles count="44">
    <cellStyle name="Normal" xfId="0" builtinId="0"/>
    <cellStyle name="Normal 10" xfId="9"/>
    <cellStyle name="Normal 11" xfId="25"/>
    <cellStyle name="Normal 11 2" xfId="34"/>
    <cellStyle name="Normal 11 3" xfId="43"/>
    <cellStyle name="Normal 12" xfId="1"/>
    <cellStyle name="Normal 2" xfId="2"/>
    <cellStyle name="Normal 2 2" xfId="16"/>
    <cellStyle name="Normal 3" xfId="3"/>
    <cellStyle name="Normal 4" xfId="4"/>
    <cellStyle name="Normal 4 2" xfId="7"/>
    <cellStyle name="Normal 4 2 2" xfId="12"/>
    <cellStyle name="Normal 4 2 2 2" xfId="22"/>
    <cellStyle name="Normal 4 2 2 3" xfId="31"/>
    <cellStyle name="Normal 4 2 2 4" xfId="40"/>
    <cellStyle name="Normal 4 2 3" xfId="19"/>
    <cellStyle name="Normal 4 2 4" xfId="28"/>
    <cellStyle name="Normal 4 2 5" xfId="37"/>
    <cellStyle name="Normal 4 3" xfId="11"/>
    <cellStyle name="Normal 4 3 2" xfId="21"/>
    <cellStyle name="Normal 4 3 3" xfId="30"/>
    <cellStyle name="Normal 4 3 4" xfId="39"/>
    <cellStyle name="Normal 4 4" xfId="17"/>
    <cellStyle name="Normal 4 5" xfId="26"/>
    <cellStyle name="Normal 4 6" xfId="35"/>
    <cellStyle name="Normal 5" xfId="5"/>
    <cellStyle name="Normal 5 2" xfId="13"/>
    <cellStyle name="Normal 5 2 2" xfId="23"/>
    <cellStyle name="Normal 5 2 3" xfId="32"/>
    <cellStyle name="Normal 5 2 4" xfId="41"/>
    <cellStyle name="Normal 5 3" xfId="18"/>
    <cellStyle name="Normal 5 4" xfId="27"/>
    <cellStyle name="Normal 5 5" xfId="36"/>
    <cellStyle name="Normal 6" xfId="6"/>
    <cellStyle name="Normal 7" xfId="8"/>
    <cellStyle name="Normal 7 2" xfId="14"/>
    <cellStyle name="Normal 7 2 2" xfId="24"/>
    <cellStyle name="Normal 7 2 3" xfId="33"/>
    <cellStyle name="Normal 7 2 4" xfId="42"/>
    <cellStyle name="Normal 7 3" xfId="20"/>
    <cellStyle name="Normal 7 4" xfId="29"/>
    <cellStyle name="Normal 7 5" xfId="38"/>
    <cellStyle name="Normal 8" xfId="15"/>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theme/theme1.xml" Type="http://schemas.openxmlformats.org/officeDocument/2006/relationships/theme"/><Relationship Id="rId26" Target="styles.xml" Type="http://schemas.openxmlformats.org/officeDocument/2006/relationships/styles"/><Relationship Id="rId27" Target="sharedStrings.xml" Type="http://schemas.openxmlformats.org/officeDocument/2006/relationships/sharedStrings"/><Relationship Id="rId28"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1.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22.xml.rels><?xml version="1.0" encoding="UTF-8" standalone="yes"?><Relationships xmlns="http://schemas.openxmlformats.org/package/2006/relationships"><Relationship Id="rId1" Target="../printerSettings/printerSettings21.bin" Type="http://schemas.openxmlformats.org/officeDocument/2006/relationships/printerSettings"/></Relationships>
</file>

<file path=xl/worksheets/_rels/sheet23.xml.rels><?xml version="1.0" encoding="UTF-8" standalone="yes"?><Relationships xmlns="http://schemas.openxmlformats.org/package/2006/relationships"><Relationship Id="rId1" Target="../printerSettings/printerSettings22.bin" Type="http://schemas.openxmlformats.org/officeDocument/2006/relationships/printerSettings"/></Relationships>
</file>

<file path=xl/worksheets/_rels/sheet24.xml.rels><?xml version="1.0" encoding="UTF-8" standalone="yes"?><Relationships xmlns="http://schemas.openxmlformats.org/package/2006/relationships"><Relationship Id="rId1" Target="../printerSettings/printerSettings2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12"/>
  <sheetViews>
    <sheetView workbookViewId="0">
      <selection activeCell="E6" sqref="E6"/>
    </sheetView>
  </sheetViews>
  <sheetFormatPr defaultRowHeight="12.75" x14ac:dyDescent="0.2"/>
  <cols>
    <col min="1" max="1" bestFit="true" customWidth="true" width="28.0" collapsed="false"/>
    <col min="3" max="3" bestFit="true" customWidth="true" width="24.140625" collapsed="false"/>
  </cols>
  <sheetData>
    <row r="1" spans="1:2" x14ac:dyDescent="0.2">
      <c r="A1" s="1" t="s">
        <v>22</v>
      </c>
      <c r="B1" s="2"/>
    </row>
    <row r="2" spans="1:2" x14ac:dyDescent="0.2">
      <c r="A2" s="2" t="s">
        <v>24</v>
      </c>
      <c r="B2" s="2"/>
    </row>
    <row r="3" spans="1:2" x14ac:dyDescent="0.2">
      <c r="A3" s="2" t="s">
        <v>26</v>
      </c>
      <c r="B3" s="2"/>
    </row>
    <row r="4" spans="1:2" x14ac:dyDescent="0.2">
      <c r="A4" s="2" t="s">
        <v>28</v>
      </c>
      <c r="B4" s="2"/>
    </row>
    <row r="5" spans="1:2" x14ac:dyDescent="0.2">
      <c r="A5" s="2" t="s">
        <v>169</v>
      </c>
      <c r="B5" s="2"/>
    </row>
    <row r="6" spans="1:2" x14ac:dyDescent="0.2">
      <c r="A6" s="2" t="s">
        <v>30</v>
      </c>
      <c r="B6" s="2"/>
    </row>
    <row r="7" spans="1:2" x14ac:dyDescent="0.2">
      <c r="A7" s="2" t="s">
        <v>167</v>
      </c>
      <c r="B7" s="2"/>
    </row>
    <row r="8" spans="1:2" x14ac:dyDescent="0.2">
      <c r="A8" s="2" t="s">
        <v>32</v>
      </c>
      <c r="B8" s="2"/>
    </row>
    <row r="9" spans="1:2" x14ac:dyDescent="0.2">
      <c r="A9" s="2" t="s">
        <v>34</v>
      </c>
      <c r="B9" s="2"/>
    </row>
    <row r="10" spans="1:2" x14ac:dyDescent="0.2">
      <c r="A10" s="2" t="s">
        <v>36</v>
      </c>
      <c r="B10" s="2"/>
    </row>
    <row r="11" spans="1:2" x14ac:dyDescent="0.2">
      <c r="A11" s="2" t="s">
        <v>38</v>
      </c>
      <c r="B11" s="2"/>
    </row>
    <row r="12" spans="1:2" x14ac:dyDescent="0.2">
      <c r="A12" s="2" t="s">
        <v>170</v>
      </c>
      <c r="B12" s="2"/>
    </row>
    <row r="13" spans="1:2" x14ac:dyDescent="0.2">
      <c r="A13" s="2" t="s">
        <v>173</v>
      </c>
      <c r="B13" s="2"/>
    </row>
    <row r="14" spans="1:2" x14ac:dyDescent="0.2">
      <c r="A14" s="2" t="s">
        <v>168</v>
      </c>
      <c r="B14" s="2"/>
    </row>
    <row r="15" spans="1:2" x14ac:dyDescent="0.2">
      <c r="A15" s="2" t="s">
        <v>40</v>
      </c>
      <c r="B15" s="2"/>
    </row>
    <row r="16" spans="1:2" x14ac:dyDescent="0.2">
      <c r="A16" s="2" t="s">
        <v>42</v>
      </c>
      <c r="B16" s="2"/>
    </row>
    <row r="17" spans="1:2" x14ac:dyDescent="0.2">
      <c r="A17" s="2" t="s">
        <v>44</v>
      </c>
      <c r="B17" s="2"/>
    </row>
    <row r="18" spans="1:2" x14ac:dyDescent="0.2">
      <c r="A18" s="2" t="s">
        <v>46</v>
      </c>
      <c r="B18" s="2"/>
    </row>
    <row r="19" spans="1:2" x14ac:dyDescent="0.2">
      <c r="A19" s="2" t="s">
        <v>48</v>
      </c>
      <c r="B19" s="2"/>
    </row>
    <row r="20" spans="1:2" x14ac:dyDescent="0.2">
      <c r="A20" s="2" t="s">
        <v>50</v>
      </c>
      <c r="B20" s="2"/>
    </row>
    <row r="21" spans="1:2" x14ac:dyDescent="0.2">
      <c r="A21" s="2" t="s">
        <v>52</v>
      </c>
      <c r="B21" s="2"/>
    </row>
    <row r="22" spans="1:2" x14ac:dyDescent="0.2">
      <c r="A22" s="2" t="s">
        <v>54</v>
      </c>
      <c r="B22" s="2"/>
    </row>
    <row r="23" spans="1:2" x14ac:dyDescent="0.2">
      <c r="A23" s="2" t="s">
        <v>171</v>
      </c>
      <c r="B23" s="2"/>
    </row>
    <row r="24" spans="1:2" x14ac:dyDescent="0.2">
      <c r="A24" s="2" t="s">
        <v>131</v>
      </c>
      <c r="B24" s="2"/>
    </row>
    <row r="25" spans="1:2" x14ac:dyDescent="0.2">
      <c r="A25" s="2" t="s">
        <v>56</v>
      </c>
      <c r="B25" s="2"/>
    </row>
    <row r="26" spans="1:2" x14ac:dyDescent="0.2">
      <c r="A26" s="2" t="s">
        <v>177</v>
      </c>
      <c r="B26" s="2"/>
    </row>
    <row r="27" spans="1:2" x14ac:dyDescent="0.2">
      <c r="A27" s="2" t="s">
        <v>175</v>
      </c>
      <c r="B27" s="2"/>
    </row>
    <row r="28" spans="1:2" x14ac:dyDescent="0.2">
      <c r="A28" s="2" t="s">
        <v>176</v>
      </c>
      <c r="B28" s="2"/>
    </row>
    <row r="29" spans="1:2" x14ac:dyDescent="0.2">
      <c r="A29" s="2" t="s">
        <v>58</v>
      </c>
      <c r="B29" s="2"/>
    </row>
    <row r="30" spans="1:2" x14ac:dyDescent="0.2">
      <c r="A30" s="2" t="s">
        <v>149</v>
      </c>
      <c r="B30" s="2"/>
    </row>
    <row r="31" spans="1:2" x14ac:dyDescent="0.2">
      <c r="A31" s="2" t="s">
        <v>60</v>
      </c>
      <c r="B31" s="2"/>
    </row>
    <row r="32" spans="1:2" x14ac:dyDescent="0.2">
      <c r="A32" s="2" t="s">
        <v>62</v>
      </c>
      <c r="B32" s="2"/>
    </row>
    <row r="33" spans="1:2" x14ac:dyDescent="0.2">
      <c r="A33" s="3" t="s">
        <v>122</v>
      </c>
      <c r="B33" s="2"/>
    </row>
    <row r="34" spans="1:2" x14ac:dyDescent="0.2">
      <c r="A34" s="3" t="s">
        <v>132</v>
      </c>
      <c r="B34" s="2"/>
    </row>
    <row r="35" spans="1:2" x14ac:dyDescent="0.2">
      <c r="A35" s="2" t="s">
        <v>64</v>
      </c>
      <c r="B35" s="2"/>
    </row>
    <row r="36" spans="1:2" x14ac:dyDescent="0.2">
      <c r="A36" s="2" t="s">
        <v>66</v>
      </c>
      <c r="B36" s="2"/>
    </row>
    <row r="37" spans="1:2" x14ac:dyDescent="0.2">
      <c r="A37" s="2" t="s">
        <v>21</v>
      </c>
      <c r="B37" s="2"/>
    </row>
    <row r="38" spans="1:2" x14ac:dyDescent="0.2">
      <c r="A38" s="2" t="s">
        <v>69</v>
      </c>
      <c r="B38" s="2"/>
    </row>
    <row r="39" spans="1:2" x14ac:dyDescent="0.2">
      <c r="A39" s="2" t="s">
        <v>174</v>
      </c>
      <c r="B39" s="2"/>
    </row>
    <row r="40" spans="1:2" x14ac:dyDescent="0.2">
      <c r="A40" s="2" t="s">
        <v>71</v>
      </c>
      <c r="B40" s="2"/>
    </row>
    <row r="41" spans="1:2" x14ac:dyDescent="0.2">
      <c r="A41" s="2" t="s">
        <v>137</v>
      </c>
      <c r="B41" s="2"/>
    </row>
    <row r="42" spans="1:2" x14ac:dyDescent="0.2">
      <c r="A42" s="2" t="s">
        <v>73</v>
      </c>
      <c r="B42" s="2"/>
    </row>
    <row r="43" spans="1:2" x14ac:dyDescent="0.2">
      <c r="A43" s="2" t="s">
        <v>75</v>
      </c>
      <c r="B43" s="2"/>
    </row>
    <row r="44" spans="1:2" x14ac:dyDescent="0.2">
      <c r="A44" s="2" t="s">
        <v>77</v>
      </c>
      <c r="B44" s="2"/>
    </row>
    <row r="45" spans="1:2" x14ac:dyDescent="0.2">
      <c r="A45" s="2" t="s">
        <v>79</v>
      </c>
      <c r="B45" s="2"/>
    </row>
    <row r="46" spans="1:2" x14ac:dyDescent="0.2">
      <c r="A46" s="2" t="s">
        <v>81</v>
      </c>
      <c r="B46" s="2"/>
    </row>
    <row r="47" spans="1:2" x14ac:dyDescent="0.2">
      <c r="A47" s="2" t="s">
        <v>85</v>
      </c>
      <c r="B47" s="2"/>
    </row>
    <row r="48" spans="1:2" x14ac:dyDescent="0.2">
      <c r="A48" s="2" t="s">
        <v>144</v>
      </c>
      <c r="B48" s="2"/>
    </row>
    <row r="49" spans="1:2" x14ac:dyDescent="0.2">
      <c r="A49" s="2" t="s">
        <v>172</v>
      </c>
      <c r="B49" s="2"/>
    </row>
    <row r="50" spans="1:2" x14ac:dyDescent="0.2">
      <c r="A50" s="2" t="s">
        <v>83</v>
      </c>
      <c r="B50" s="2"/>
    </row>
    <row r="54" spans="1:2" x14ac:dyDescent="0.2">
      <c r="A54" s="1" t="s">
        <v>23</v>
      </c>
    </row>
    <row r="55" spans="1:2" x14ac:dyDescent="0.2">
      <c r="A55" s="2" t="s">
        <v>41</v>
      </c>
    </row>
    <row r="56" spans="1:2" x14ac:dyDescent="0.2">
      <c r="A56" s="2" t="s">
        <v>53</v>
      </c>
    </row>
    <row r="57" spans="1:2" x14ac:dyDescent="0.2">
      <c r="A57" s="2" t="s">
        <v>80</v>
      </c>
    </row>
    <row r="58" spans="1:2" x14ac:dyDescent="0.2">
      <c r="A58" s="2" t="s">
        <v>103</v>
      </c>
    </row>
    <row r="59" spans="1:2" x14ac:dyDescent="0.2">
      <c r="A59" s="2" t="s">
        <v>78</v>
      </c>
    </row>
    <row r="60" spans="1:2" x14ac:dyDescent="0.2">
      <c r="A60" s="2" t="s">
        <v>37</v>
      </c>
    </row>
    <row r="61" spans="1:2" x14ac:dyDescent="0.2">
      <c r="A61" s="2" t="s">
        <v>39</v>
      </c>
    </row>
    <row r="62" spans="1:2" x14ac:dyDescent="0.2">
      <c r="A62" s="2" t="s">
        <v>59</v>
      </c>
    </row>
    <row r="63" spans="1:2" x14ac:dyDescent="0.2">
      <c r="A63" s="2" t="s">
        <v>57</v>
      </c>
    </row>
    <row r="64" spans="1:2" x14ac:dyDescent="0.2">
      <c r="A64" s="2" t="s">
        <v>61</v>
      </c>
    </row>
    <row r="65" spans="1:1" x14ac:dyDescent="0.2">
      <c r="A65" s="2" t="s">
        <v>63</v>
      </c>
    </row>
    <row r="66" spans="1:1" x14ac:dyDescent="0.2">
      <c r="A66" s="2" t="s">
        <v>47</v>
      </c>
    </row>
    <row r="67" spans="1:1" x14ac:dyDescent="0.2">
      <c r="A67" s="2" t="s">
        <v>33</v>
      </c>
    </row>
    <row r="68" spans="1:1" x14ac:dyDescent="0.2">
      <c r="A68" s="2" t="s">
        <v>110</v>
      </c>
    </row>
    <row r="69" spans="1:1" x14ac:dyDescent="0.2">
      <c r="A69" s="2" t="s">
        <v>68</v>
      </c>
    </row>
    <row r="70" spans="1:1" x14ac:dyDescent="0.2">
      <c r="A70" s="2" t="s">
        <v>65</v>
      </c>
    </row>
    <row r="71" spans="1:1" x14ac:dyDescent="0.2">
      <c r="A71" s="2" t="s">
        <v>67</v>
      </c>
    </row>
    <row r="72" spans="1:1" x14ac:dyDescent="0.2">
      <c r="A72" s="2" t="s">
        <v>101</v>
      </c>
    </row>
    <row r="73" spans="1:1" x14ac:dyDescent="0.2">
      <c r="A73" s="2" t="s">
        <v>102</v>
      </c>
    </row>
    <row r="74" spans="1:1" x14ac:dyDescent="0.2">
      <c r="A74" s="2" t="s">
        <v>99</v>
      </c>
    </row>
    <row r="75" spans="1:1" x14ac:dyDescent="0.2">
      <c r="A75" s="2" t="s">
        <v>100</v>
      </c>
    </row>
    <row r="76" spans="1:1" x14ac:dyDescent="0.2">
      <c r="A76" s="2" t="s">
        <v>55</v>
      </c>
    </row>
    <row r="77" spans="1:1" x14ac:dyDescent="0.2">
      <c r="A77" s="2" t="s">
        <v>29</v>
      </c>
    </row>
    <row r="78" spans="1:1" x14ac:dyDescent="0.2">
      <c r="A78" s="2" t="s">
        <v>87</v>
      </c>
    </row>
    <row r="79" spans="1:1" x14ac:dyDescent="0.2">
      <c r="A79" s="2" t="s">
        <v>86</v>
      </c>
    </row>
    <row r="80" spans="1:1" x14ac:dyDescent="0.2">
      <c r="A80" s="2" t="s">
        <v>84</v>
      </c>
    </row>
    <row r="81" spans="1:1" x14ac:dyDescent="0.2">
      <c r="A81" s="2" t="s">
        <v>74</v>
      </c>
    </row>
    <row r="82" spans="1:1" x14ac:dyDescent="0.2">
      <c r="A82" s="2" t="s">
        <v>108</v>
      </c>
    </row>
    <row r="83" spans="1:1" x14ac:dyDescent="0.2">
      <c r="A83" s="2" t="s">
        <v>107</v>
      </c>
    </row>
    <row r="84" spans="1:1" x14ac:dyDescent="0.2">
      <c r="A84" s="2" t="s">
        <v>109</v>
      </c>
    </row>
    <row r="85" spans="1:1" x14ac:dyDescent="0.2">
      <c r="A85" s="2" t="s">
        <v>106</v>
      </c>
    </row>
    <row r="86" spans="1:1" x14ac:dyDescent="0.2">
      <c r="A86" s="2" t="s">
        <v>72</v>
      </c>
    </row>
    <row r="87" spans="1:1" x14ac:dyDescent="0.2">
      <c r="A87" s="2" t="s">
        <v>70</v>
      </c>
    </row>
    <row r="88" spans="1:1" x14ac:dyDescent="0.2">
      <c r="A88" s="2" t="s">
        <v>27</v>
      </c>
    </row>
    <row r="89" spans="1:1" x14ac:dyDescent="0.2">
      <c r="A89" s="2" t="s">
        <v>91</v>
      </c>
    </row>
    <row r="90" spans="1:1" x14ac:dyDescent="0.2">
      <c r="A90" s="2" t="s">
        <v>92</v>
      </c>
    </row>
    <row r="91" spans="1:1" x14ac:dyDescent="0.2">
      <c r="A91" s="2" t="s">
        <v>89</v>
      </c>
    </row>
    <row r="92" spans="1:1" x14ac:dyDescent="0.2">
      <c r="A92" s="2" t="s">
        <v>93</v>
      </c>
    </row>
    <row r="93" spans="1:1" x14ac:dyDescent="0.2">
      <c r="A93" s="2" t="s">
        <v>88</v>
      </c>
    </row>
    <row r="94" spans="1:1" x14ac:dyDescent="0.2">
      <c r="A94" s="2" t="s">
        <v>90</v>
      </c>
    </row>
    <row r="95" spans="1:1" x14ac:dyDescent="0.2">
      <c r="A95" s="2" t="s">
        <v>35</v>
      </c>
    </row>
    <row r="96" spans="1:1" x14ac:dyDescent="0.2">
      <c r="A96" s="2" t="s">
        <v>25</v>
      </c>
    </row>
    <row r="97" spans="1:1" x14ac:dyDescent="0.2">
      <c r="A97" s="2" t="s">
        <v>111</v>
      </c>
    </row>
    <row r="98" spans="1:1" x14ac:dyDescent="0.2">
      <c r="A98" s="2" t="s">
        <v>60</v>
      </c>
    </row>
    <row r="99" spans="1:1" x14ac:dyDescent="0.2">
      <c r="A99" s="2" t="s">
        <v>96</v>
      </c>
    </row>
    <row r="100" spans="1:1" x14ac:dyDescent="0.2">
      <c r="A100" s="2" t="s">
        <v>94</v>
      </c>
    </row>
    <row r="101" spans="1:1" x14ac:dyDescent="0.2">
      <c r="A101" s="2" t="s">
        <v>95</v>
      </c>
    </row>
    <row r="102" spans="1:1" x14ac:dyDescent="0.2">
      <c r="A102" s="2" t="s">
        <v>43</v>
      </c>
    </row>
    <row r="103" spans="1:1" x14ac:dyDescent="0.2">
      <c r="A103" s="2" t="s">
        <v>45</v>
      </c>
    </row>
    <row r="104" spans="1:1" x14ac:dyDescent="0.2">
      <c r="A104" s="2" t="s">
        <v>31</v>
      </c>
    </row>
    <row r="105" spans="1:1" x14ac:dyDescent="0.2">
      <c r="A105" s="2" t="s">
        <v>97</v>
      </c>
    </row>
    <row r="106" spans="1:1" x14ac:dyDescent="0.2">
      <c r="A106" s="2" t="s">
        <v>98</v>
      </c>
    </row>
    <row r="107" spans="1:1" x14ac:dyDescent="0.2">
      <c r="A107" s="2" t="s">
        <v>105</v>
      </c>
    </row>
    <row r="108" spans="1:1" x14ac:dyDescent="0.2">
      <c r="A108" s="2" t="s">
        <v>104</v>
      </c>
    </row>
    <row r="109" spans="1:1" x14ac:dyDescent="0.2">
      <c r="A109" s="2" t="s">
        <v>49</v>
      </c>
    </row>
    <row r="110" spans="1:1" x14ac:dyDescent="0.2">
      <c r="A110" s="2" t="s">
        <v>82</v>
      </c>
    </row>
    <row r="111" spans="1:1" x14ac:dyDescent="0.2">
      <c r="A111" s="2" t="s">
        <v>76</v>
      </c>
    </row>
    <row r="112" spans="1:1" x14ac:dyDescent="0.2">
      <c r="A112" s="2" t="s">
        <v>51</v>
      </c>
    </row>
  </sheetData>
  <sortState ref="C2:C61">
    <sortCondition ref="C2:C61"/>
  </sortState>
  <pageMargins left="0.70866141732283472" right="0.70866141732283472" top="0.74803149606299213" bottom="0.74803149606299213" header="0.31496062992125984" footer="0.31496062992125984"/>
  <pageSetup paperSize="9" orientation="landscape" r:id="rId1"/>
  <headerFooter>
    <oddHeader>&amp;LFHI 066 Version 1&amp;CIssued by: FHI&amp;RDate of issue: October 2015</oddHeader>
    <oddFooter>&amp;C&amp;A&amp;RPage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37"/>
  <sheetViews>
    <sheetView workbookViewId="0">
      <selection activeCell="A2" sqref="A2:XFD36"/>
    </sheetView>
  </sheetViews>
  <sheetFormatPr defaultColWidth="0" defaultRowHeight="12.75" zeroHeight="1" x14ac:dyDescent="0.2"/>
  <cols>
    <col min="1" max="1" customWidth="true" style="16" width="36.7109375" collapsed="false"/>
    <col min="2" max="2" customWidth="true" style="16" width="50.7109375" collapsed="false"/>
    <col min="3" max="16384" hidden="true" style="16" width="9.140625" collapsed="false"/>
  </cols>
  <sheetData>
    <row r="1" spans="1:2" ht="15" x14ac:dyDescent="0.2">
      <c r="A1" s="15" t="s">
        <v>244</v>
      </c>
      <c r="B1" s="13"/>
    </row>
    <row r="2" spans="1:2" s="6" customFormat="1" ht="14.25" x14ac:dyDescent="0.2">
      <c r="A2" s="27" t="s">
        <v>242</v>
      </c>
      <c r="B2" s="27" t="str">
        <f xml:space="preserve"> IF(ISBLANK(CreateSummary!D7),"",CreateSummary!D7)</f>
        <v/>
      </c>
    </row>
    <row r="3" spans="1:2" s="6" customFormat="1" ht="14.25" x14ac:dyDescent="0.2">
      <c r="A3" s="27"/>
      <c r="B3" s="27"/>
    </row>
    <row r="4" spans="1:2" s="6" customFormat="1" ht="14.25" x14ac:dyDescent="0.2">
      <c r="A4" s="27" t="s">
        <v>246</v>
      </c>
      <c r="B4" s="27" t="str">
        <f>IFERROR(IF(ISBLANK(VLOOKUP(B2, Events,4,FALSE)),"", (VLOOKUP(B2, Events,4,FALSE))),"")</f>
        <v/>
      </c>
    </row>
    <row r="5" spans="1:2" s="6" customFormat="1" ht="14.25" x14ac:dyDescent="0.2">
      <c r="A5" s="27"/>
      <c r="B5" s="27"/>
    </row>
    <row r="6" spans="1:2" s="6" customFormat="1" ht="14.25" x14ac:dyDescent="0.2">
      <c r="A6" s="27" t="s">
        <v>247</v>
      </c>
      <c r="B6" s="27" t="str">
        <f>IFERROR(IF(ISBLANK(VLOOKUP(B2, Events,5,FALSE)),"", (VLOOKUP(B2, Events,5,FALSE))),"")</f>
        <v/>
      </c>
    </row>
    <row r="7" spans="1:2" s="6" customFormat="1" ht="14.25" x14ac:dyDescent="0.2">
      <c r="A7" s="27"/>
      <c r="B7" s="27"/>
    </row>
    <row r="8" spans="1:2" s="6" customFormat="1" ht="14.25" x14ac:dyDescent="0.2">
      <c r="A8" s="27" t="s">
        <v>248</v>
      </c>
      <c r="B8" s="28" t="str">
        <f>IFERROR(IF(ISBLANK(VLOOKUP(B2, Events,9,FALSE)),"", (VLOOKUP(B2, Events,9,FALSE))),"")</f>
        <v/>
      </c>
    </row>
    <row r="9" spans="1:2" s="6" customFormat="1" ht="14.25" x14ac:dyDescent="0.2">
      <c r="A9" s="27" t="s">
        <v>245</v>
      </c>
      <c r="B9" s="27"/>
    </row>
    <row r="10" spans="1:2" s="6" customFormat="1" ht="14.25" x14ac:dyDescent="0.2">
      <c r="A10" s="27" t="s">
        <v>249</v>
      </c>
      <c r="B10" s="27" t="str">
        <f>IFERROR(IF(ISBLANK(VLOOKUP(B2, Events,15,FALSE)),"", (VLOOKUP(B2, Events,15,FALSE))),"")</f>
        <v/>
      </c>
    </row>
    <row r="11" spans="1:2" s="6" customFormat="1" ht="14.25" x14ac:dyDescent="0.2">
      <c r="A11" s="27"/>
      <c r="B11" s="27"/>
    </row>
    <row r="12" spans="1:2" s="6" customFormat="1" ht="14.25" x14ac:dyDescent="0.2">
      <c r="A12" s="27" t="s">
        <v>250</v>
      </c>
      <c r="B12" s="27" t="str">
        <f>IFERROR(IF(ISBLANK(VLOOKUP(B2, Events,16,FALSE)),"", (VLOOKUP(B2, Events,16,FALSE))),"")</f>
        <v/>
      </c>
    </row>
    <row r="13" spans="1:2" s="6" customFormat="1" ht="14.25" x14ac:dyDescent="0.2">
      <c r="A13" s="27"/>
      <c r="B13" s="27"/>
    </row>
    <row r="14" spans="1:2" s="6" customFormat="1" ht="14.25" x14ac:dyDescent="0.2">
      <c r="A14" s="27" t="s">
        <v>260</v>
      </c>
      <c r="B14" s="27" t="str">
        <f>IFERROR(IF(ISBLANK(VLOOKUP(B2, Events,17,FALSE)),"", (VLOOKUP(B2, Events,17,FALSE))),"")</f>
        <v/>
      </c>
    </row>
    <row r="15" spans="1:2" s="6" customFormat="1" ht="14.25" x14ac:dyDescent="0.2">
      <c r="A15" s="27"/>
      <c r="B15" s="27"/>
    </row>
    <row r="16" spans="1:2" s="6" customFormat="1" ht="14.25" x14ac:dyDescent="0.2">
      <c r="A16" s="27" t="s">
        <v>251</v>
      </c>
      <c r="B16" s="27" t="str">
        <f>IFERROR(IF(ISBLANK(VLOOKUP(B2, Events,18,FALSE)),"", (VLOOKUP(B2, Events,18,FALSE))),"")</f>
        <v/>
      </c>
    </row>
    <row r="17" spans="1:2" s="6" customFormat="1" ht="14.25" x14ac:dyDescent="0.2">
      <c r="A17" s="27"/>
      <c r="B17" s="27"/>
    </row>
    <row r="18" spans="1:2" s="6" customFormat="1" ht="14.25" x14ac:dyDescent="0.2">
      <c r="A18" s="27" t="s">
        <v>261</v>
      </c>
      <c r="B18" s="27" t="str">
        <f>IFERROR(IF(ISBLANK(VLOOKUP(B2, Events,2,FALSE)),"", (VLOOKUP(B2, Events,2,FALSE))),"")</f>
        <v/>
      </c>
    </row>
    <row r="19" spans="1:2" s="6" customFormat="1" ht="14.25" x14ac:dyDescent="0.2">
      <c r="A19" s="27"/>
      <c r="B19" s="27"/>
    </row>
    <row r="20" spans="1:2" s="6" customFormat="1" ht="14.25" x14ac:dyDescent="0.2">
      <c r="A20" s="27" t="s">
        <v>262</v>
      </c>
      <c r="B20" s="27" t="str">
        <f>IFERROR(IF(ISBLANK(VLOOKUP(B2, Events,3,FALSE)),"", (VLOOKUP(B2, Events,3,FALSE))),"")</f>
        <v/>
      </c>
    </row>
    <row r="21" spans="1:2" s="6" customFormat="1" ht="14.25" x14ac:dyDescent="0.2">
      <c r="A21" s="27"/>
      <c r="B21" s="27"/>
    </row>
    <row r="22" spans="1:2" s="6" customFormat="1" ht="14.25" x14ac:dyDescent="0.2">
      <c r="A22" s="27" t="s">
        <v>252</v>
      </c>
      <c r="B22" s="27" t="str">
        <f>IFERROR(IF(ISBLANK(VLOOKUP(B2, Events,13,FALSE)),"", (VLOOKUP(B2, Events,13,FALSE))),"")</f>
        <v/>
      </c>
    </row>
    <row r="23" spans="1:2" s="6" customFormat="1" ht="14.25" x14ac:dyDescent="0.2">
      <c r="A23" s="27"/>
      <c r="B23" s="27"/>
    </row>
    <row r="24" spans="1:2" s="6" customFormat="1" ht="14.25" x14ac:dyDescent="0.2">
      <c r="A24" s="27" t="s">
        <v>253</v>
      </c>
      <c r="B24" s="27" t="str">
        <f>IFERROR(IF(ISBLANK(VLOOKUP(B2, Events,8,FALSE)),"", (VLOOKUP(B2, Events,8,FALSE))),"")</f>
        <v/>
      </c>
    </row>
    <row r="25" spans="1:2" s="6" customFormat="1" ht="14.25" x14ac:dyDescent="0.2">
      <c r="A25" s="27"/>
      <c r="B25" s="27"/>
    </row>
    <row r="26" spans="1:2" s="6" customFormat="1" ht="14.25" x14ac:dyDescent="0.2">
      <c r="A26" s="27" t="s">
        <v>254</v>
      </c>
      <c r="B26" s="27" t="str">
        <f>IFERROR(IF(ISBLANK(VLOOKUP(B2, Events,11,FALSE)),"", (VLOOKUP(B2, Events,11,FALSE))),"")</f>
        <v/>
      </c>
    </row>
    <row r="27" spans="1:2" s="6" customFormat="1" ht="14.25" x14ac:dyDescent="0.2">
      <c r="A27" s="27"/>
      <c r="B27" s="27"/>
    </row>
    <row r="28" spans="1:2" s="6" customFormat="1" ht="14.25" x14ac:dyDescent="0.2">
      <c r="A28" s="27" t="s">
        <v>255</v>
      </c>
      <c r="B28" s="27" t="str">
        <f>IFERROR(IF(ISBLANK(VLOOKUP(B2, Events,12,FALSE)),"", (VLOOKUP(B2, Events,12,FALSE))),"")</f>
        <v/>
      </c>
    </row>
    <row r="29" spans="1:2" s="6" customFormat="1" ht="14.25" x14ac:dyDescent="0.2">
      <c r="A29" s="27"/>
      <c r="B29" s="27"/>
    </row>
    <row r="30" spans="1:2" s="6" customFormat="1" ht="14.25" x14ac:dyDescent="0.2">
      <c r="A30" s="27" t="s">
        <v>256</v>
      </c>
      <c r="B30" s="27" t="str">
        <f>IFERROR(IF(ISBLANK(VLOOKUP(B2, Events,14,FALSE)),"", (VLOOKUP(B2, Events,14,FALSE))),"")</f>
        <v/>
      </c>
    </row>
    <row r="31" spans="1:2" s="6" customFormat="1" ht="14.25" x14ac:dyDescent="0.2">
      <c r="A31" s="27"/>
      <c r="B31" s="27"/>
    </row>
    <row r="32" spans="1:2" s="6" customFormat="1" ht="14.25" x14ac:dyDescent="0.2">
      <c r="A32" s="27" t="s">
        <v>257</v>
      </c>
      <c r="B32" s="27" t="str">
        <f>IFERROR(IF(ISBLANK(VLOOKUP(B2, Events,20,FALSE)),"", (VLOOKUP(B2, Events,20,FALSE))),"")</f>
        <v/>
      </c>
    </row>
    <row r="33" spans="1:2" s="6" customFormat="1" ht="14.25" x14ac:dyDescent="0.2">
      <c r="A33" s="27"/>
      <c r="B33" s="27"/>
    </row>
    <row r="34" spans="1:2" s="6" customFormat="1" ht="14.25" x14ac:dyDescent="0.2">
      <c r="A34" s="27" t="s">
        <v>258</v>
      </c>
      <c r="B34" s="27" t="str">
        <f>IFERROR(IF(ISBLANK(VLOOKUP(B2, Events,21,FALSE)),"", (VLOOKUP(B2, Events,21,FALSE))),"")</f>
        <v/>
      </c>
    </row>
    <row r="35" spans="1:2" s="6" customFormat="1" ht="14.25" x14ac:dyDescent="0.2">
      <c r="A35" s="27"/>
      <c r="B35" s="27"/>
    </row>
    <row r="36" spans="1:2" s="6" customFormat="1" ht="14.25" x14ac:dyDescent="0.2">
      <c r="A36" s="27" t="s">
        <v>259</v>
      </c>
      <c r="B36" s="27" t="str">
        <f>IFERROR(IF(ISBLANK(VLOOKUP(B2, Events,22,FALSE)),"", (VLOOKUP(B2, Events,22,FALSE))),"")</f>
        <v/>
      </c>
    </row>
    <row r="37" spans="1:2" x14ac:dyDescent="0.2"/>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37"/>
  <sheetViews>
    <sheetView workbookViewId="0">
      <selection activeCell="A2" sqref="A2:XFD36"/>
    </sheetView>
  </sheetViews>
  <sheetFormatPr defaultColWidth="0" defaultRowHeight="12.75" zeroHeight="1" x14ac:dyDescent="0.2"/>
  <cols>
    <col min="1" max="1" customWidth="true" style="16" width="36.7109375" collapsed="false"/>
    <col min="2" max="2" customWidth="true" style="16" width="50.7109375" collapsed="false"/>
    <col min="3" max="16384" hidden="true" style="16" width="9.140625" collapsed="false"/>
  </cols>
  <sheetData>
    <row r="1" spans="1:2" ht="15" x14ac:dyDescent="0.2">
      <c r="A1" s="15" t="s">
        <v>244</v>
      </c>
      <c r="B1" s="13"/>
    </row>
    <row r="2" spans="1:2" s="6" customFormat="1" ht="14.25" x14ac:dyDescent="0.2">
      <c r="A2" s="27" t="s">
        <v>242</v>
      </c>
      <c r="B2" s="27" t="str">
        <f xml:space="preserve"> IF(ISBLANK(CreateSummary!D8),"",CreateSummary!D8)</f>
        <v/>
      </c>
    </row>
    <row r="3" spans="1:2" s="6" customFormat="1" ht="14.25" x14ac:dyDescent="0.2">
      <c r="A3" s="27"/>
      <c r="B3" s="27"/>
    </row>
    <row r="4" spans="1:2" s="6" customFormat="1" ht="14.25" x14ac:dyDescent="0.2">
      <c r="A4" s="27" t="s">
        <v>246</v>
      </c>
      <c r="B4" s="27" t="str">
        <f>IFERROR(IF(ISBLANK(VLOOKUP(B2, Events,4,FALSE)),"", (VLOOKUP(B2, Events,4,FALSE))),"")</f>
        <v/>
      </c>
    </row>
    <row r="5" spans="1:2" s="6" customFormat="1" ht="14.25" x14ac:dyDescent="0.2">
      <c r="A5" s="27"/>
      <c r="B5" s="27"/>
    </row>
    <row r="6" spans="1:2" s="6" customFormat="1" ht="14.25" x14ac:dyDescent="0.2">
      <c r="A6" s="27" t="s">
        <v>247</v>
      </c>
      <c r="B6" s="27" t="str">
        <f>IFERROR(IF(ISBLANK(VLOOKUP(B2, Events,5,FALSE)),"", (VLOOKUP(B2, Events,5,FALSE))),"")</f>
        <v/>
      </c>
    </row>
    <row r="7" spans="1:2" s="6" customFormat="1" ht="14.25" x14ac:dyDescent="0.2">
      <c r="A7" s="27"/>
      <c r="B7" s="27"/>
    </row>
    <row r="8" spans="1:2" s="6" customFormat="1" ht="14.25" x14ac:dyDescent="0.2">
      <c r="A8" s="27" t="s">
        <v>248</v>
      </c>
      <c r="B8" s="28" t="str">
        <f>IFERROR(IF(ISBLANK(VLOOKUP(B2, Events,9,FALSE)),"", (VLOOKUP(B2, Events,9,FALSE))),"")</f>
        <v/>
      </c>
    </row>
    <row r="9" spans="1:2" s="6" customFormat="1" ht="14.25" x14ac:dyDescent="0.2">
      <c r="A9" s="27" t="s">
        <v>245</v>
      </c>
      <c r="B9" s="27"/>
    </row>
    <row r="10" spans="1:2" s="6" customFormat="1" ht="14.25" x14ac:dyDescent="0.2">
      <c r="A10" s="27" t="s">
        <v>249</v>
      </c>
      <c r="B10" s="27" t="str">
        <f>IFERROR(IF(ISBLANK(VLOOKUP(B2, Events,15,FALSE)),"", (VLOOKUP(B2, Events,15,FALSE))),"")</f>
        <v/>
      </c>
    </row>
    <row r="11" spans="1:2" s="6" customFormat="1" ht="14.25" x14ac:dyDescent="0.2">
      <c r="A11" s="27"/>
      <c r="B11" s="27"/>
    </row>
    <row r="12" spans="1:2" s="6" customFormat="1" ht="14.25" x14ac:dyDescent="0.2">
      <c r="A12" s="27" t="s">
        <v>250</v>
      </c>
      <c r="B12" s="27" t="str">
        <f>IFERROR(IF(ISBLANK(VLOOKUP(B2, Events,16,FALSE)),"", (VLOOKUP(B2, Events,16,FALSE))),"")</f>
        <v/>
      </c>
    </row>
    <row r="13" spans="1:2" s="6" customFormat="1" ht="14.25" x14ac:dyDescent="0.2">
      <c r="A13" s="27"/>
      <c r="B13" s="27"/>
    </row>
    <row r="14" spans="1:2" s="6" customFormat="1" ht="14.25" x14ac:dyDescent="0.2">
      <c r="A14" s="27" t="s">
        <v>260</v>
      </c>
      <c r="B14" s="27" t="str">
        <f>IFERROR(IF(ISBLANK(VLOOKUP(B2, Events,17,FALSE)),"", (VLOOKUP(B2, Events,17,FALSE))),"")</f>
        <v/>
      </c>
    </row>
    <row r="15" spans="1:2" s="6" customFormat="1" ht="14.25" x14ac:dyDescent="0.2">
      <c r="A15" s="27"/>
      <c r="B15" s="27"/>
    </row>
    <row r="16" spans="1:2" s="6" customFormat="1" ht="14.25" x14ac:dyDescent="0.2">
      <c r="A16" s="27" t="s">
        <v>251</v>
      </c>
      <c r="B16" s="27" t="str">
        <f>IFERROR(IF(ISBLANK(VLOOKUP(B2, Events,18,FALSE)),"", (VLOOKUP(B2, Events,18,FALSE))),"")</f>
        <v/>
      </c>
    </row>
    <row r="17" spans="1:2" s="6" customFormat="1" ht="14.25" x14ac:dyDescent="0.2">
      <c r="A17" s="27"/>
      <c r="B17" s="27"/>
    </row>
    <row r="18" spans="1:2" s="6" customFormat="1" ht="14.25" x14ac:dyDescent="0.2">
      <c r="A18" s="27" t="s">
        <v>261</v>
      </c>
      <c r="B18" s="27" t="str">
        <f>IFERROR(IF(ISBLANK(VLOOKUP(B2, Events,2,FALSE)),"", (VLOOKUP(B2, Events,2,FALSE))),"")</f>
        <v/>
      </c>
    </row>
    <row r="19" spans="1:2" s="6" customFormat="1" ht="14.25" x14ac:dyDescent="0.2">
      <c r="A19" s="27"/>
      <c r="B19" s="27"/>
    </row>
    <row r="20" spans="1:2" s="6" customFormat="1" ht="14.25" x14ac:dyDescent="0.2">
      <c r="A20" s="27" t="s">
        <v>262</v>
      </c>
      <c r="B20" s="27" t="str">
        <f>IFERROR(IF(ISBLANK(VLOOKUP(B2, Events,3,FALSE)),"", (VLOOKUP(B2, Events,3,FALSE))),"")</f>
        <v/>
      </c>
    </row>
    <row r="21" spans="1:2" s="6" customFormat="1" ht="14.25" x14ac:dyDescent="0.2">
      <c r="A21" s="27"/>
      <c r="B21" s="27"/>
    </row>
    <row r="22" spans="1:2" s="6" customFormat="1" ht="14.25" x14ac:dyDescent="0.2">
      <c r="A22" s="27" t="s">
        <v>252</v>
      </c>
      <c r="B22" s="27" t="str">
        <f>IFERROR(IF(ISBLANK(VLOOKUP(B2, Events,13,FALSE)),"", (VLOOKUP(B2, Events,13,FALSE))),"")</f>
        <v/>
      </c>
    </row>
    <row r="23" spans="1:2" s="6" customFormat="1" ht="14.25" x14ac:dyDescent="0.2">
      <c r="A23" s="27"/>
      <c r="B23" s="27"/>
    </row>
    <row r="24" spans="1:2" s="6" customFormat="1" ht="14.25" x14ac:dyDescent="0.2">
      <c r="A24" s="27" t="s">
        <v>253</v>
      </c>
      <c r="B24" s="27" t="str">
        <f>IFERROR(IF(ISBLANK(VLOOKUP(B2, Events,8,FALSE)),"", (VLOOKUP(B2, Events,8,FALSE))),"")</f>
        <v/>
      </c>
    </row>
    <row r="25" spans="1:2" s="6" customFormat="1" ht="14.25" x14ac:dyDescent="0.2">
      <c r="A25" s="27"/>
      <c r="B25" s="27"/>
    </row>
    <row r="26" spans="1:2" s="6" customFormat="1" ht="14.25" x14ac:dyDescent="0.2">
      <c r="A26" s="27" t="s">
        <v>254</v>
      </c>
      <c r="B26" s="27" t="str">
        <f>IFERROR(IF(ISBLANK(VLOOKUP(B2, Events,11,FALSE)),"", (VLOOKUP(B2, Events,11,FALSE))),"")</f>
        <v/>
      </c>
    </row>
    <row r="27" spans="1:2" s="6" customFormat="1" ht="14.25" x14ac:dyDescent="0.2">
      <c r="A27" s="27"/>
      <c r="B27" s="27"/>
    </row>
    <row r="28" spans="1:2" s="6" customFormat="1" ht="14.25" x14ac:dyDescent="0.2">
      <c r="A28" s="27" t="s">
        <v>255</v>
      </c>
      <c r="B28" s="27" t="str">
        <f>IFERROR(IF(ISBLANK(VLOOKUP(B2, Events,12,FALSE)),"", (VLOOKUP(B2, Events,12,FALSE))),"")</f>
        <v/>
      </c>
    </row>
    <row r="29" spans="1:2" s="6" customFormat="1" ht="14.25" x14ac:dyDescent="0.2">
      <c r="A29" s="27"/>
      <c r="B29" s="27"/>
    </row>
    <row r="30" spans="1:2" s="6" customFormat="1" ht="14.25" x14ac:dyDescent="0.2">
      <c r="A30" s="27" t="s">
        <v>256</v>
      </c>
      <c r="B30" s="27" t="str">
        <f>IFERROR(IF(ISBLANK(VLOOKUP(B2, Events,14,FALSE)),"", (VLOOKUP(B2, Events,14,FALSE))),"")</f>
        <v/>
      </c>
    </row>
    <row r="31" spans="1:2" s="6" customFormat="1" ht="14.25" x14ac:dyDescent="0.2">
      <c r="A31" s="27"/>
      <c r="B31" s="27"/>
    </row>
    <row r="32" spans="1:2" s="6" customFormat="1" ht="14.25" x14ac:dyDescent="0.2">
      <c r="A32" s="27" t="s">
        <v>257</v>
      </c>
      <c r="B32" s="27" t="str">
        <f>IFERROR(IF(ISBLANK(VLOOKUP(B2, Events,20,FALSE)),"", (VLOOKUP(B2, Events,20,FALSE))),"")</f>
        <v/>
      </c>
    </row>
    <row r="33" spans="1:2" s="6" customFormat="1" ht="14.25" x14ac:dyDescent="0.2">
      <c r="A33" s="27"/>
      <c r="B33" s="27"/>
    </row>
    <row r="34" spans="1:2" s="6" customFormat="1" ht="14.25" x14ac:dyDescent="0.2">
      <c r="A34" s="27" t="s">
        <v>258</v>
      </c>
      <c r="B34" s="27" t="str">
        <f>IFERROR(IF(ISBLANK(VLOOKUP(B2, Events,21,FALSE)),"", (VLOOKUP(B2, Events,21,FALSE))),"")</f>
        <v/>
      </c>
    </row>
    <row r="35" spans="1:2" s="6" customFormat="1" ht="14.25" x14ac:dyDescent="0.2">
      <c r="A35" s="27"/>
      <c r="B35" s="27"/>
    </row>
    <row r="36" spans="1:2" s="6" customFormat="1" ht="14.25" x14ac:dyDescent="0.2">
      <c r="A36" s="27" t="s">
        <v>259</v>
      </c>
      <c r="B36" s="27" t="str">
        <f>IFERROR(IF(ISBLANK(VLOOKUP(B2, Events,22,FALSE)),"", (VLOOKUP(B2, Events,22,FALSE))),"")</f>
        <v/>
      </c>
    </row>
    <row r="37" spans="1:2" x14ac:dyDescent="0.2"/>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37"/>
  <sheetViews>
    <sheetView workbookViewId="0">
      <selection activeCell="A2" sqref="A2:XFD36"/>
    </sheetView>
  </sheetViews>
  <sheetFormatPr defaultColWidth="0" defaultRowHeight="12.75" zeroHeight="1" x14ac:dyDescent="0.2"/>
  <cols>
    <col min="1" max="1" customWidth="true" style="16" width="36.7109375" collapsed="false"/>
    <col min="2" max="2" customWidth="true" style="16" width="50.7109375" collapsed="false"/>
    <col min="3" max="16384" hidden="true" style="16" width="9.140625" collapsed="false"/>
  </cols>
  <sheetData>
    <row r="1" spans="1:2" ht="15" x14ac:dyDescent="0.2">
      <c r="A1" s="15" t="s">
        <v>244</v>
      </c>
      <c r="B1" s="13"/>
    </row>
    <row r="2" spans="1:2" s="6" customFormat="1" ht="14.25" x14ac:dyDescent="0.2">
      <c r="A2" s="27" t="s">
        <v>242</v>
      </c>
      <c r="B2" s="27" t="str">
        <f xml:space="preserve"> IF(ISBLANK(CreateSummary!D9),"",CreateSummary!D9)</f>
        <v/>
      </c>
    </row>
    <row r="3" spans="1:2" s="6" customFormat="1" ht="14.25" x14ac:dyDescent="0.2">
      <c r="A3" s="27"/>
      <c r="B3" s="27"/>
    </row>
    <row r="4" spans="1:2" s="6" customFormat="1" ht="14.25" x14ac:dyDescent="0.2">
      <c r="A4" s="27" t="s">
        <v>246</v>
      </c>
      <c r="B4" s="27" t="str">
        <f>IFERROR(IF(ISBLANK(VLOOKUP(B2, Events,4,FALSE)),"", (VLOOKUP(B2, Events,4,FALSE))),"")</f>
        <v/>
      </c>
    </row>
    <row r="5" spans="1:2" s="6" customFormat="1" ht="14.25" x14ac:dyDescent="0.2">
      <c r="A5" s="27"/>
      <c r="B5" s="27"/>
    </row>
    <row r="6" spans="1:2" s="6" customFormat="1" ht="14.25" x14ac:dyDescent="0.2">
      <c r="A6" s="27" t="s">
        <v>247</v>
      </c>
      <c r="B6" s="27" t="str">
        <f>IFERROR(IF(ISBLANK(VLOOKUP(B2, Events,5,FALSE)),"", (VLOOKUP(B2, Events,5,FALSE))),"")</f>
        <v/>
      </c>
    </row>
    <row r="7" spans="1:2" s="6" customFormat="1" ht="14.25" x14ac:dyDescent="0.2">
      <c r="A7" s="27"/>
      <c r="B7" s="27"/>
    </row>
    <row r="8" spans="1:2" s="6" customFormat="1" ht="14.25" x14ac:dyDescent="0.2">
      <c r="A8" s="27" t="s">
        <v>248</v>
      </c>
      <c r="B8" s="28" t="str">
        <f>IFERROR(IF(ISBLANK(VLOOKUP(B2, Events,9,FALSE)),"", (VLOOKUP(B2, Events,9,FALSE))),"")</f>
        <v/>
      </c>
    </row>
    <row r="9" spans="1:2" s="6" customFormat="1" ht="14.25" x14ac:dyDescent="0.2">
      <c r="A9" s="27" t="s">
        <v>245</v>
      </c>
      <c r="B9" s="27"/>
    </row>
    <row r="10" spans="1:2" s="6" customFormat="1" ht="14.25" x14ac:dyDescent="0.2">
      <c r="A10" s="27" t="s">
        <v>249</v>
      </c>
      <c r="B10" s="27" t="str">
        <f>IFERROR(IF(ISBLANK(VLOOKUP(B2, Events,15,FALSE)),"", (VLOOKUP(B2, Events,15,FALSE))),"")</f>
        <v/>
      </c>
    </row>
    <row r="11" spans="1:2" s="6" customFormat="1" ht="14.25" x14ac:dyDescent="0.2">
      <c r="A11" s="27"/>
      <c r="B11" s="27"/>
    </row>
    <row r="12" spans="1:2" s="6" customFormat="1" ht="14.25" x14ac:dyDescent="0.2">
      <c r="A12" s="27" t="s">
        <v>250</v>
      </c>
      <c r="B12" s="27" t="str">
        <f>IFERROR(IF(ISBLANK(VLOOKUP(B2, Events,16,FALSE)),"", (VLOOKUP(B2, Events,16,FALSE))),"")</f>
        <v/>
      </c>
    </row>
    <row r="13" spans="1:2" s="6" customFormat="1" ht="14.25" x14ac:dyDescent="0.2">
      <c r="A13" s="27"/>
      <c r="B13" s="27"/>
    </row>
    <row r="14" spans="1:2" s="6" customFormat="1" ht="14.25" x14ac:dyDescent="0.2">
      <c r="A14" s="27" t="s">
        <v>260</v>
      </c>
      <c r="B14" s="27" t="str">
        <f>IFERROR(IF(ISBLANK(VLOOKUP(B2, Events,17,FALSE)),"", (VLOOKUP(B2, Events,17,FALSE))),"")</f>
        <v/>
      </c>
    </row>
    <row r="15" spans="1:2" s="6" customFormat="1" ht="14.25" x14ac:dyDescent="0.2">
      <c r="A15" s="27"/>
      <c r="B15" s="27"/>
    </row>
    <row r="16" spans="1:2" s="6" customFormat="1" ht="14.25" x14ac:dyDescent="0.2">
      <c r="A16" s="27" t="s">
        <v>251</v>
      </c>
      <c r="B16" s="27" t="str">
        <f>IFERROR(IF(ISBLANK(VLOOKUP(B2, Events,18,FALSE)),"", (VLOOKUP(B2, Events,18,FALSE))),"")</f>
        <v/>
      </c>
    </row>
    <row r="17" spans="1:2" s="6" customFormat="1" ht="14.25" x14ac:dyDescent="0.2">
      <c r="A17" s="27"/>
      <c r="B17" s="27"/>
    </row>
    <row r="18" spans="1:2" s="6" customFormat="1" ht="14.25" x14ac:dyDescent="0.2">
      <c r="A18" s="27" t="s">
        <v>261</v>
      </c>
      <c r="B18" s="27" t="str">
        <f>IFERROR(IF(ISBLANK(VLOOKUP(B2, Events,2,FALSE)),"", (VLOOKUP(B2, Events,2,FALSE))),"")</f>
        <v/>
      </c>
    </row>
    <row r="19" spans="1:2" s="6" customFormat="1" ht="14.25" x14ac:dyDescent="0.2">
      <c r="A19" s="27"/>
      <c r="B19" s="27"/>
    </row>
    <row r="20" spans="1:2" s="6" customFormat="1" ht="14.25" x14ac:dyDescent="0.2">
      <c r="A20" s="27" t="s">
        <v>262</v>
      </c>
      <c r="B20" s="27" t="str">
        <f>IFERROR(IF(ISBLANK(VLOOKUP(B2, Events,3,FALSE)),"", (VLOOKUP(B2, Events,3,FALSE))),"")</f>
        <v/>
      </c>
    </row>
    <row r="21" spans="1:2" s="6" customFormat="1" ht="14.25" x14ac:dyDescent="0.2">
      <c r="A21" s="27"/>
      <c r="B21" s="27"/>
    </row>
    <row r="22" spans="1:2" s="6" customFormat="1" ht="14.25" x14ac:dyDescent="0.2">
      <c r="A22" s="27" t="s">
        <v>252</v>
      </c>
      <c r="B22" s="27" t="str">
        <f>IFERROR(IF(ISBLANK(VLOOKUP(B2, Events,13,FALSE)),"", (VLOOKUP(B2, Events,13,FALSE))),"")</f>
        <v/>
      </c>
    </row>
    <row r="23" spans="1:2" s="6" customFormat="1" ht="14.25" x14ac:dyDescent="0.2">
      <c r="A23" s="27"/>
      <c r="B23" s="27"/>
    </row>
    <row r="24" spans="1:2" s="6" customFormat="1" ht="14.25" x14ac:dyDescent="0.2">
      <c r="A24" s="27" t="s">
        <v>253</v>
      </c>
      <c r="B24" s="27" t="str">
        <f>IFERROR(IF(ISBLANK(VLOOKUP(B2, Events,8,FALSE)),"", (VLOOKUP(B2, Events,8,FALSE))),"")</f>
        <v/>
      </c>
    </row>
    <row r="25" spans="1:2" s="6" customFormat="1" ht="14.25" x14ac:dyDescent="0.2">
      <c r="A25" s="27"/>
      <c r="B25" s="27"/>
    </row>
    <row r="26" spans="1:2" s="6" customFormat="1" ht="14.25" x14ac:dyDescent="0.2">
      <c r="A26" s="27" t="s">
        <v>254</v>
      </c>
      <c r="B26" s="27" t="str">
        <f>IFERROR(IF(ISBLANK(VLOOKUP(B2, Events,11,FALSE)),"", (VLOOKUP(B2, Events,11,FALSE))),"")</f>
        <v/>
      </c>
    </row>
    <row r="27" spans="1:2" s="6" customFormat="1" ht="14.25" x14ac:dyDescent="0.2">
      <c r="A27" s="27"/>
      <c r="B27" s="27"/>
    </row>
    <row r="28" spans="1:2" s="6" customFormat="1" ht="14.25" x14ac:dyDescent="0.2">
      <c r="A28" s="27" t="s">
        <v>255</v>
      </c>
      <c r="B28" s="27" t="str">
        <f>IFERROR(IF(ISBLANK(VLOOKUP(B2, Events,12,FALSE)),"", (VLOOKUP(B2, Events,12,FALSE))),"")</f>
        <v/>
      </c>
    </row>
    <row r="29" spans="1:2" s="6" customFormat="1" ht="14.25" x14ac:dyDescent="0.2">
      <c r="A29" s="27"/>
      <c r="B29" s="27"/>
    </row>
    <row r="30" spans="1:2" s="6" customFormat="1" ht="14.25" x14ac:dyDescent="0.2">
      <c r="A30" s="27" t="s">
        <v>256</v>
      </c>
      <c r="B30" s="27" t="str">
        <f>IFERROR(IF(ISBLANK(VLOOKUP(B2, Events,14,FALSE)),"", (VLOOKUP(B2, Events,14,FALSE))),"")</f>
        <v/>
      </c>
    </row>
    <row r="31" spans="1:2" s="6" customFormat="1" ht="14.25" x14ac:dyDescent="0.2">
      <c r="A31" s="27"/>
      <c r="B31" s="27"/>
    </row>
    <row r="32" spans="1:2" s="6" customFormat="1" ht="14.25" x14ac:dyDescent="0.2">
      <c r="A32" s="27" t="s">
        <v>257</v>
      </c>
      <c r="B32" s="27" t="str">
        <f>IFERROR(IF(ISBLANK(VLOOKUP(B2, Events,20,FALSE)),"", (VLOOKUP(B2, Events,20,FALSE))),"")</f>
        <v/>
      </c>
    </row>
    <row r="33" spans="1:2" s="6" customFormat="1" ht="14.25" x14ac:dyDescent="0.2">
      <c r="A33" s="27"/>
      <c r="B33" s="27"/>
    </row>
    <row r="34" spans="1:2" s="6" customFormat="1" ht="14.25" x14ac:dyDescent="0.2">
      <c r="A34" s="27" t="s">
        <v>258</v>
      </c>
      <c r="B34" s="27" t="str">
        <f>IFERROR(IF(ISBLANK(VLOOKUP(B2, Events,21,FALSE)),"", (VLOOKUP(B2, Events,21,FALSE))),"")</f>
        <v/>
      </c>
    </row>
    <row r="35" spans="1:2" s="6" customFormat="1" ht="14.25" x14ac:dyDescent="0.2">
      <c r="A35" s="27"/>
      <c r="B35" s="27"/>
    </row>
    <row r="36" spans="1:2" s="6" customFormat="1" ht="14.25" x14ac:dyDescent="0.2">
      <c r="A36" s="27" t="s">
        <v>259</v>
      </c>
      <c r="B36" s="27" t="str">
        <f>IFERROR(IF(ISBLANK(VLOOKUP(B2, Events,22,FALSE)),"", (VLOOKUP(B2, Events,22,FALSE))),"")</f>
        <v/>
      </c>
    </row>
    <row r="37" spans="1:2" x14ac:dyDescent="0.2"/>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37"/>
  <sheetViews>
    <sheetView workbookViewId="0">
      <selection activeCell="A2" sqref="A2:XFD36"/>
    </sheetView>
  </sheetViews>
  <sheetFormatPr defaultColWidth="0" defaultRowHeight="12.75" zeroHeight="1" x14ac:dyDescent="0.2"/>
  <cols>
    <col min="1" max="1" customWidth="true" style="16" width="36.7109375" collapsed="false"/>
    <col min="2" max="2" customWidth="true" style="16" width="50.7109375" collapsed="false"/>
    <col min="3" max="16384" hidden="true" style="16" width="9.140625" collapsed="false"/>
  </cols>
  <sheetData>
    <row r="1" spans="1:2" ht="15" x14ac:dyDescent="0.2">
      <c r="A1" s="15" t="s">
        <v>244</v>
      </c>
      <c r="B1" s="13"/>
    </row>
    <row r="2" spans="1:2" s="6" customFormat="1" ht="14.25" x14ac:dyDescent="0.2">
      <c r="A2" s="27" t="s">
        <v>242</v>
      </c>
      <c r="B2" s="27" t="str">
        <f xml:space="preserve"> IF(ISBLANK(CreateSummary!D10),"",CreateSummary!D10)</f>
        <v/>
      </c>
    </row>
    <row r="3" spans="1:2" s="6" customFormat="1" ht="14.25" x14ac:dyDescent="0.2">
      <c r="A3" s="27"/>
      <c r="B3" s="27"/>
    </row>
    <row r="4" spans="1:2" s="6" customFormat="1" ht="14.25" x14ac:dyDescent="0.2">
      <c r="A4" s="27" t="s">
        <v>246</v>
      </c>
      <c r="B4" s="27" t="str">
        <f>IFERROR(IF(ISBLANK(VLOOKUP(B2, Events,4,FALSE)),"", (VLOOKUP(B2, Events,4,FALSE))),"")</f>
        <v/>
      </c>
    </row>
    <row r="5" spans="1:2" s="6" customFormat="1" ht="14.25" x14ac:dyDescent="0.2">
      <c r="A5" s="27"/>
      <c r="B5" s="27"/>
    </row>
    <row r="6" spans="1:2" s="6" customFormat="1" ht="14.25" x14ac:dyDescent="0.2">
      <c r="A6" s="27" t="s">
        <v>247</v>
      </c>
      <c r="B6" s="27" t="str">
        <f>IFERROR(IF(ISBLANK(VLOOKUP(B2, Events,5,FALSE)),"", (VLOOKUP(B2, Events,5,FALSE))),"")</f>
        <v/>
      </c>
    </row>
    <row r="7" spans="1:2" s="6" customFormat="1" ht="14.25" x14ac:dyDescent="0.2">
      <c r="A7" s="27"/>
      <c r="B7" s="27"/>
    </row>
    <row r="8" spans="1:2" s="6" customFormat="1" ht="14.25" x14ac:dyDescent="0.2">
      <c r="A8" s="27" t="s">
        <v>248</v>
      </c>
      <c r="B8" s="28" t="str">
        <f>IFERROR(IF(ISBLANK(VLOOKUP(B2, Events,9,FALSE)),"", (VLOOKUP(B2, Events,9,FALSE))),"")</f>
        <v/>
      </c>
    </row>
    <row r="9" spans="1:2" s="6" customFormat="1" ht="14.25" x14ac:dyDescent="0.2">
      <c r="A9" s="27" t="s">
        <v>245</v>
      </c>
      <c r="B9" s="27"/>
    </row>
    <row r="10" spans="1:2" s="6" customFormat="1" ht="14.25" x14ac:dyDescent="0.2">
      <c r="A10" s="27" t="s">
        <v>249</v>
      </c>
      <c r="B10" s="27" t="str">
        <f>IFERROR(IF(ISBLANK(VLOOKUP(B2, Events,15,FALSE)),"", (VLOOKUP(B2, Events,15,FALSE))),"")</f>
        <v/>
      </c>
    </row>
    <row r="11" spans="1:2" s="6" customFormat="1" ht="14.25" x14ac:dyDescent="0.2">
      <c r="A11" s="27"/>
      <c r="B11" s="27"/>
    </row>
    <row r="12" spans="1:2" s="6" customFormat="1" ht="14.25" x14ac:dyDescent="0.2">
      <c r="A12" s="27" t="s">
        <v>250</v>
      </c>
      <c r="B12" s="27" t="str">
        <f>IFERROR(IF(ISBLANK(VLOOKUP(B2, Events,16,FALSE)),"", (VLOOKUP(B2, Events,16,FALSE))),"")</f>
        <v/>
      </c>
    </row>
    <row r="13" spans="1:2" s="6" customFormat="1" ht="14.25" x14ac:dyDescent="0.2">
      <c r="A13" s="27"/>
      <c r="B13" s="27"/>
    </row>
    <row r="14" spans="1:2" s="6" customFormat="1" ht="14.25" x14ac:dyDescent="0.2">
      <c r="A14" s="27" t="s">
        <v>260</v>
      </c>
      <c r="B14" s="27" t="str">
        <f>IFERROR(IF(ISBLANK(VLOOKUP(B2, Events,17,FALSE)),"", (VLOOKUP(B2, Events,17,FALSE))),"")</f>
        <v/>
      </c>
    </row>
    <row r="15" spans="1:2" s="6" customFormat="1" ht="14.25" x14ac:dyDescent="0.2">
      <c r="A15" s="27"/>
      <c r="B15" s="27"/>
    </row>
    <row r="16" spans="1:2" s="6" customFormat="1" ht="14.25" x14ac:dyDescent="0.2">
      <c r="A16" s="27" t="s">
        <v>251</v>
      </c>
      <c r="B16" s="27" t="str">
        <f>IFERROR(IF(ISBLANK(VLOOKUP(B2, Events,18,FALSE)),"", (VLOOKUP(B2, Events,18,FALSE))),"")</f>
        <v/>
      </c>
    </row>
    <row r="17" spans="1:2" s="6" customFormat="1" ht="14.25" x14ac:dyDescent="0.2">
      <c r="A17" s="27"/>
      <c r="B17" s="27"/>
    </row>
    <row r="18" spans="1:2" s="6" customFormat="1" ht="14.25" x14ac:dyDescent="0.2">
      <c r="A18" s="27" t="s">
        <v>261</v>
      </c>
      <c r="B18" s="27" t="str">
        <f>IFERROR(IF(ISBLANK(VLOOKUP(B2, Events,2,FALSE)),"", (VLOOKUP(B2, Events,2,FALSE))),"")</f>
        <v/>
      </c>
    </row>
    <row r="19" spans="1:2" s="6" customFormat="1" ht="14.25" x14ac:dyDescent="0.2">
      <c r="A19" s="27"/>
      <c r="B19" s="27"/>
    </row>
    <row r="20" spans="1:2" s="6" customFormat="1" ht="14.25" x14ac:dyDescent="0.2">
      <c r="A20" s="27" t="s">
        <v>262</v>
      </c>
      <c r="B20" s="27" t="str">
        <f>IFERROR(IF(ISBLANK(VLOOKUP(B2, Events,3,FALSE)),"", (VLOOKUP(B2, Events,3,FALSE))),"")</f>
        <v/>
      </c>
    </row>
    <row r="21" spans="1:2" s="6" customFormat="1" ht="14.25" x14ac:dyDescent="0.2">
      <c r="A21" s="27"/>
      <c r="B21" s="27"/>
    </row>
    <row r="22" spans="1:2" s="6" customFormat="1" ht="14.25" x14ac:dyDescent="0.2">
      <c r="A22" s="27" t="s">
        <v>252</v>
      </c>
      <c r="B22" s="27" t="str">
        <f>IFERROR(IF(ISBLANK(VLOOKUP(B2, Events,13,FALSE)),"", (VLOOKUP(B2, Events,13,FALSE))),"")</f>
        <v/>
      </c>
    </row>
    <row r="23" spans="1:2" s="6" customFormat="1" ht="14.25" x14ac:dyDescent="0.2">
      <c r="A23" s="27"/>
      <c r="B23" s="27"/>
    </row>
    <row r="24" spans="1:2" s="6" customFormat="1" ht="14.25" x14ac:dyDescent="0.2">
      <c r="A24" s="27" t="s">
        <v>253</v>
      </c>
      <c r="B24" s="27" t="str">
        <f>IFERROR(IF(ISBLANK(VLOOKUP(B2, Events,8,FALSE)),"", (VLOOKUP(B2, Events,8,FALSE))),"")</f>
        <v/>
      </c>
    </row>
    <row r="25" spans="1:2" s="6" customFormat="1" ht="14.25" x14ac:dyDescent="0.2">
      <c r="A25" s="27"/>
      <c r="B25" s="27"/>
    </row>
    <row r="26" spans="1:2" s="6" customFormat="1" ht="14.25" x14ac:dyDescent="0.2">
      <c r="A26" s="27" t="s">
        <v>254</v>
      </c>
      <c r="B26" s="27" t="str">
        <f>IFERROR(IF(ISBLANK(VLOOKUP(B2, Events,11,FALSE)),"", (VLOOKUP(B2, Events,11,FALSE))),"")</f>
        <v/>
      </c>
    </row>
    <row r="27" spans="1:2" s="6" customFormat="1" ht="14.25" x14ac:dyDescent="0.2">
      <c r="A27" s="27"/>
      <c r="B27" s="27"/>
    </row>
    <row r="28" spans="1:2" s="6" customFormat="1" ht="14.25" x14ac:dyDescent="0.2">
      <c r="A28" s="27" t="s">
        <v>255</v>
      </c>
      <c r="B28" s="27" t="str">
        <f>IFERROR(IF(ISBLANK(VLOOKUP(B2, Events,12,FALSE)),"", (VLOOKUP(B2, Events,12,FALSE))),"")</f>
        <v/>
      </c>
    </row>
    <row r="29" spans="1:2" s="6" customFormat="1" ht="14.25" x14ac:dyDescent="0.2">
      <c r="A29" s="27"/>
      <c r="B29" s="27"/>
    </row>
    <row r="30" spans="1:2" s="6" customFormat="1" ht="14.25" x14ac:dyDescent="0.2">
      <c r="A30" s="27" t="s">
        <v>256</v>
      </c>
      <c r="B30" s="27" t="str">
        <f>IFERROR(IF(ISBLANK(VLOOKUP(B2, Events,14,FALSE)),"", (VLOOKUP(B2, Events,14,FALSE))),"")</f>
        <v/>
      </c>
    </row>
    <row r="31" spans="1:2" s="6" customFormat="1" ht="14.25" x14ac:dyDescent="0.2">
      <c r="A31" s="27"/>
      <c r="B31" s="27"/>
    </row>
    <row r="32" spans="1:2" s="6" customFormat="1" ht="14.25" x14ac:dyDescent="0.2">
      <c r="A32" s="27" t="s">
        <v>257</v>
      </c>
      <c r="B32" s="27" t="str">
        <f>IFERROR(IF(ISBLANK(VLOOKUP(B2, Events,20,FALSE)),"", (VLOOKUP(B2, Events,20,FALSE))),"")</f>
        <v/>
      </c>
    </row>
    <row r="33" spans="1:2" s="6" customFormat="1" ht="14.25" x14ac:dyDescent="0.2">
      <c r="A33" s="27"/>
      <c r="B33" s="27"/>
    </row>
    <row r="34" spans="1:2" s="6" customFormat="1" ht="14.25" x14ac:dyDescent="0.2">
      <c r="A34" s="27" t="s">
        <v>258</v>
      </c>
      <c r="B34" s="27" t="str">
        <f>IFERROR(IF(ISBLANK(VLOOKUP(B2, Events,21,FALSE)),"", (VLOOKUP(B2, Events,21,FALSE))),"")</f>
        <v/>
      </c>
    </row>
    <row r="35" spans="1:2" s="6" customFormat="1" ht="14.25" x14ac:dyDescent="0.2">
      <c r="A35" s="27"/>
      <c r="B35" s="27"/>
    </row>
    <row r="36" spans="1:2" s="6" customFormat="1" ht="14.25" x14ac:dyDescent="0.2">
      <c r="A36" s="27" t="s">
        <v>259</v>
      </c>
      <c r="B36" s="27" t="str">
        <f>IFERROR(IF(ISBLANK(VLOOKUP(B2, Events,22,FALSE)),"", (VLOOKUP(B2, Events,22,FALSE))),"")</f>
        <v/>
      </c>
    </row>
    <row r="37" spans="1:2" x14ac:dyDescent="0.2"/>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37"/>
  <sheetViews>
    <sheetView workbookViewId="0">
      <selection activeCell="A2" sqref="A2:XFD36"/>
    </sheetView>
  </sheetViews>
  <sheetFormatPr defaultColWidth="0" defaultRowHeight="12.75" customHeight="1" zeroHeight="1" x14ac:dyDescent="0.2"/>
  <cols>
    <col min="1" max="1" customWidth="true" style="16" width="36.7109375" collapsed="false"/>
    <col min="2" max="2" customWidth="true" style="16" width="50.7109375" collapsed="false"/>
    <col min="3" max="16384" hidden="true" style="16" width="9.140625" collapsed="false"/>
  </cols>
  <sheetData>
    <row r="1" spans="1:2" ht="15" x14ac:dyDescent="0.2">
      <c r="A1" s="15" t="s">
        <v>244</v>
      </c>
      <c r="B1" s="13"/>
    </row>
    <row r="2" spans="1:2" s="6" customFormat="1" ht="14.25" x14ac:dyDescent="0.2">
      <c r="A2" s="27" t="s">
        <v>242</v>
      </c>
      <c r="B2" s="27" t="str">
        <f xml:space="preserve"> IF(ISBLANK(CreateSummary!D11),"",CreateSummary!D11)</f>
        <v/>
      </c>
    </row>
    <row r="3" spans="1:2" s="6" customFormat="1" ht="14.25" x14ac:dyDescent="0.2">
      <c r="A3" s="27"/>
      <c r="B3" s="27"/>
    </row>
    <row r="4" spans="1:2" s="6" customFormat="1" ht="14.25" x14ac:dyDescent="0.2">
      <c r="A4" s="27" t="s">
        <v>246</v>
      </c>
      <c r="B4" s="27" t="str">
        <f>IFERROR(IF(ISBLANK(VLOOKUP(B2, Events,4,FALSE)),"", (VLOOKUP(B2, Events,4,FALSE))),"")</f>
        <v/>
      </c>
    </row>
    <row r="5" spans="1:2" s="6" customFormat="1" ht="14.25" x14ac:dyDescent="0.2">
      <c r="A5" s="27"/>
      <c r="B5" s="27"/>
    </row>
    <row r="6" spans="1:2" s="6" customFormat="1" ht="14.25" x14ac:dyDescent="0.2">
      <c r="A6" s="27" t="s">
        <v>247</v>
      </c>
      <c r="B6" s="27" t="str">
        <f>IFERROR(IF(ISBLANK(VLOOKUP(B2, Events,5,FALSE)),"", (VLOOKUP(B2, Events,5,FALSE))),"")</f>
        <v/>
      </c>
    </row>
    <row r="7" spans="1:2" s="6" customFormat="1" ht="14.25" x14ac:dyDescent="0.2">
      <c r="A7" s="27"/>
      <c r="B7" s="27"/>
    </row>
    <row r="8" spans="1:2" s="6" customFormat="1" ht="14.25" x14ac:dyDescent="0.2">
      <c r="A8" s="27" t="s">
        <v>248</v>
      </c>
      <c r="B8" s="28" t="str">
        <f>IFERROR(IF(ISBLANK(VLOOKUP(B2, Events,9,FALSE)),"", (VLOOKUP(B2, Events,9,FALSE))),"")</f>
        <v/>
      </c>
    </row>
    <row r="9" spans="1:2" s="6" customFormat="1" ht="14.25" x14ac:dyDescent="0.2">
      <c r="A9" s="27" t="s">
        <v>245</v>
      </c>
      <c r="B9" s="27"/>
    </row>
    <row r="10" spans="1:2" s="6" customFormat="1" ht="14.25" x14ac:dyDescent="0.2">
      <c r="A10" s="27" t="s">
        <v>249</v>
      </c>
      <c r="B10" s="27" t="str">
        <f>IFERROR(IF(ISBLANK(VLOOKUP(B2, Events,15,FALSE)),"", (VLOOKUP(B2, Events,15,FALSE))),"")</f>
        <v/>
      </c>
    </row>
    <row r="11" spans="1:2" s="6" customFormat="1" ht="14.25" x14ac:dyDescent="0.2">
      <c r="A11" s="27"/>
      <c r="B11" s="27"/>
    </row>
    <row r="12" spans="1:2" s="6" customFormat="1" ht="14.25" x14ac:dyDescent="0.2">
      <c r="A12" s="27" t="s">
        <v>250</v>
      </c>
      <c r="B12" s="27" t="str">
        <f>IFERROR(IF(ISBLANK(VLOOKUP(B2, Events,16,FALSE)),"", (VLOOKUP(B2, Events,16,FALSE))),"")</f>
        <v/>
      </c>
    </row>
    <row r="13" spans="1:2" s="6" customFormat="1" ht="14.25" x14ac:dyDescent="0.2">
      <c r="A13" s="27"/>
      <c r="B13" s="27"/>
    </row>
    <row r="14" spans="1:2" s="6" customFormat="1" ht="14.25" x14ac:dyDescent="0.2">
      <c r="A14" s="27" t="s">
        <v>260</v>
      </c>
      <c r="B14" s="27" t="str">
        <f>IFERROR(IF(ISBLANK(VLOOKUP(B2, Events,17,FALSE)),"", (VLOOKUP(B2, Events,17,FALSE))),"")</f>
        <v/>
      </c>
    </row>
    <row r="15" spans="1:2" s="6" customFormat="1" ht="14.25" x14ac:dyDescent="0.2">
      <c r="A15" s="27"/>
      <c r="B15" s="27"/>
    </row>
    <row r="16" spans="1:2" s="6" customFormat="1" ht="14.25" x14ac:dyDescent="0.2">
      <c r="A16" s="27" t="s">
        <v>251</v>
      </c>
      <c r="B16" s="27" t="str">
        <f>IFERROR(IF(ISBLANK(VLOOKUP(B2, Events,18,FALSE)),"", (VLOOKUP(B2, Events,18,FALSE))),"")</f>
        <v/>
      </c>
    </row>
    <row r="17" spans="1:2" s="6" customFormat="1" ht="14.25" x14ac:dyDescent="0.2">
      <c r="A17" s="27"/>
      <c r="B17" s="27"/>
    </row>
    <row r="18" spans="1:2" s="6" customFormat="1" ht="14.25" x14ac:dyDescent="0.2">
      <c r="A18" s="27" t="s">
        <v>261</v>
      </c>
      <c r="B18" s="27" t="str">
        <f>IFERROR(IF(ISBLANK(VLOOKUP(B2, Events,2,FALSE)),"", (VLOOKUP(B2, Events,2,FALSE))),"")</f>
        <v/>
      </c>
    </row>
    <row r="19" spans="1:2" s="6" customFormat="1" ht="14.25" x14ac:dyDescent="0.2">
      <c r="A19" s="27"/>
      <c r="B19" s="27"/>
    </row>
    <row r="20" spans="1:2" s="6" customFormat="1" ht="14.25" x14ac:dyDescent="0.2">
      <c r="A20" s="27" t="s">
        <v>262</v>
      </c>
      <c r="B20" s="27" t="str">
        <f>IFERROR(IF(ISBLANK(VLOOKUP(B2, Events,3,FALSE)),"", (VLOOKUP(B2, Events,3,FALSE))),"")</f>
        <v/>
      </c>
    </row>
    <row r="21" spans="1:2" s="6" customFormat="1" ht="14.25" x14ac:dyDescent="0.2">
      <c r="A21" s="27"/>
      <c r="B21" s="27"/>
    </row>
    <row r="22" spans="1:2" s="6" customFormat="1" ht="14.25" x14ac:dyDescent="0.2">
      <c r="A22" s="27" t="s">
        <v>252</v>
      </c>
      <c r="B22" s="27" t="str">
        <f>IFERROR(IF(ISBLANK(VLOOKUP(B2, Events,13,FALSE)),"", (VLOOKUP(B2, Events,13,FALSE))),"")</f>
        <v/>
      </c>
    </row>
    <row r="23" spans="1:2" s="6" customFormat="1" ht="14.25" x14ac:dyDescent="0.2">
      <c r="A23" s="27"/>
      <c r="B23" s="27"/>
    </row>
    <row r="24" spans="1:2" s="6" customFormat="1" ht="14.25" x14ac:dyDescent="0.2">
      <c r="A24" s="27" t="s">
        <v>253</v>
      </c>
      <c r="B24" s="27" t="str">
        <f>IFERROR(IF(ISBLANK(VLOOKUP(B2, Events,8,FALSE)),"", (VLOOKUP(B2, Events,8,FALSE))),"")</f>
        <v/>
      </c>
    </row>
    <row r="25" spans="1:2" s="6" customFormat="1" ht="14.25" x14ac:dyDescent="0.2">
      <c r="A25" s="27"/>
      <c r="B25" s="27"/>
    </row>
    <row r="26" spans="1:2" s="6" customFormat="1" ht="14.25" x14ac:dyDescent="0.2">
      <c r="A26" s="27" t="s">
        <v>254</v>
      </c>
      <c r="B26" s="27" t="str">
        <f>IFERROR(IF(ISBLANK(VLOOKUP(B2, Events,11,FALSE)),"", (VLOOKUP(B2, Events,11,FALSE))),"")</f>
        <v/>
      </c>
    </row>
    <row r="27" spans="1:2" s="6" customFormat="1" ht="14.25" x14ac:dyDescent="0.2">
      <c r="A27" s="27"/>
      <c r="B27" s="27"/>
    </row>
    <row r="28" spans="1:2" s="6" customFormat="1" ht="14.25" x14ac:dyDescent="0.2">
      <c r="A28" s="27" t="s">
        <v>255</v>
      </c>
      <c r="B28" s="27" t="str">
        <f>IFERROR(IF(ISBLANK(VLOOKUP(B2, Events,12,FALSE)),"", (VLOOKUP(B2, Events,12,FALSE))),"")</f>
        <v/>
      </c>
    </row>
    <row r="29" spans="1:2" s="6" customFormat="1" ht="14.25" x14ac:dyDescent="0.2">
      <c r="A29" s="27"/>
      <c r="B29" s="27"/>
    </row>
    <row r="30" spans="1:2" s="6" customFormat="1" ht="14.25" x14ac:dyDescent="0.2">
      <c r="A30" s="27" t="s">
        <v>256</v>
      </c>
      <c r="B30" s="27" t="str">
        <f>IFERROR(IF(ISBLANK(VLOOKUP(B2, Events,14,FALSE)),"", (VLOOKUP(B2, Events,14,FALSE))),"")</f>
        <v/>
      </c>
    </row>
    <row r="31" spans="1:2" s="6" customFormat="1" ht="14.25" x14ac:dyDescent="0.2">
      <c r="A31" s="27"/>
      <c r="B31" s="27"/>
    </row>
    <row r="32" spans="1:2" s="6" customFormat="1" ht="14.25" x14ac:dyDescent="0.2">
      <c r="A32" s="27" t="s">
        <v>257</v>
      </c>
      <c r="B32" s="27" t="str">
        <f>IFERROR(IF(ISBLANK(VLOOKUP(B2, Events,20,FALSE)),"", (VLOOKUP(B2, Events,20,FALSE))),"")</f>
        <v/>
      </c>
    </row>
    <row r="33" spans="1:2" s="6" customFormat="1" ht="14.25" x14ac:dyDescent="0.2">
      <c r="A33" s="27"/>
      <c r="B33" s="27"/>
    </row>
    <row r="34" spans="1:2" s="6" customFormat="1" ht="14.25" x14ac:dyDescent="0.2">
      <c r="A34" s="27" t="s">
        <v>258</v>
      </c>
      <c r="B34" s="27" t="str">
        <f>IFERROR(IF(ISBLANK(VLOOKUP(B2, Events,21,FALSE)),"", (VLOOKUP(B2, Events,21,FALSE))),"")</f>
        <v/>
      </c>
    </row>
    <row r="35" spans="1:2" s="6" customFormat="1" ht="14.25" x14ac:dyDescent="0.2">
      <c r="A35" s="27"/>
      <c r="B35" s="27"/>
    </row>
    <row r="36" spans="1:2" s="6" customFormat="1" ht="14.25" x14ac:dyDescent="0.2">
      <c r="A36" s="27" t="s">
        <v>259</v>
      </c>
      <c r="B36" s="27" t="str">
        <f>IFERROR(IF(ISBLANK(VLOOKUP(B2, Events,22,FALSE)),"", (VLOOKUP(B2, Events,22,FALSE))),"")</f>
        <v/>
      </c>
    </row>
    <row r="37" spans="1:2" x14ac:dyDescent="0.2"/>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37"/>
  <sheetViews>
    <sheetView workbookViewId="0">
      <selection activeCell="A2" sqref="A2:XFD36"/>
    </sheetView>
  </sheetViews>
  <sheetFormatPr defaultColWidth="0" defaultRowHeight="12.75" customHeight="1" zeroHeight="1" x14ac:dyDescent="0.2"/>
  <cols>
    <col min="1" max="1" customWidth="true" style="16" width="36.7109375" collapsed="false"/>
    <col min="2" max="2" customWidth="true" style="16" width="50.7109375" collapsed="false"/>
    <col min="3" max="16384" hidden="true" style="16" width="9.140625" collapsed="false"/>
  </cols>
  <sheetData>
    <row r="1" spans="1:2" ht="15" x14ac:dyDescent="0.2">
      <c r="A1" s="15" t="s">
        <v>244</v>
      </c>
      <c r="B1" s="13"/>
    </row>
    <row r="2" spans="1:2" s="6" customFormat="1" ht="14.25" x14ac:dyDescent="0.2">
      <c r="A2" s="27" t="s">
        <v>242</v>
      </c>
      <c r="B2" s="27" t="str">
        <f xml:space="preserve"> IF(ISBLANK(CreateSummary!D12),"",CreateSummary!D12)</f>
        <v/>
      </c>
    </row>
    <row r="3" spans="1:2" s="6" customFormat="1" ht="14.25" x14ac:dyDescent="0.2">
      <c r="A3" s="27"/>
      <c r="B3" s="27"/>
    </row>
    <row r="4" spans="1:2" s="6" customFormat="1" ht="14.25" x14ac:dyDescent="0.2">
      <c r="A4" s="27" t="s">
        <v>246</v>
      </c>
      <c r="B4" s="27" t="str">
        <f>IFERROR(IF(ISBLANK(VLOOKUP(B2, Events,4,FALSE)),"", (VLOOKUP(B2, Events,4,FALSE))),"")</f>
        <v/>
      </c>
    </row>
    <row r="5" spans="1:2" s="6" customFormat="1" ht="14.25" x14ac:dyDescent="0.2">
      <c r="A5" s="27"/>
      <c r="B5" s="27"/>
    </row>
    <row r="6" spans="1:2" s="6" customFormat="1" ht="14.25" x14ac:dyDescent="0.2">
      <c r="A6" s="27" t="s">
        <v>247</v>
      </c>
      <c r="B6" s="27" t="str">
        <f>IFERROR(IF(ISBLANK(VLOOKUP(B2, Events,5,FALSE)),"", (VLOOKUP(B2, Events,5,FALSE))),"")</f>
        <v/>
      </c>
    </row>
    <row r="7" spans="1:2" s="6" customFormat="1" ht="14.25" x14ac:dyDescent="0.2">
      <c r="A7" s="27"/>
      <c r="B7" s="27"/>
    </row>
    <row r="8" spans="1:2" s="6" customFormat="1" ht="14.25" x14ac:dyDescent="0.2">
      <c r="A8" s="27" t="s">
        <v>248</v>
      </c>
      <c r="B8" s="28" t="str">
        <f>IFERROR(IF(ISBLANK(VLOOKUP(B2, Events,9,FALSE)),"", (VLOOKUP(B2, Events,9,FALSE))),"")</f>
        <v/>
      </c>
    </row>
    <row r="9" spans="1:2" s="6" customFormat="1" ht="14.25" x14ac:dyDescent="0.2">
      <c r="A9" s="27" t="s">
        <v>245</v>
      </c>
      <c r="B9" s="27"/>
    </row>
    <row r="10" spans="1:2" s="6" customFormat="1" ht="14.25" x14ac:dyDescent="0.2">
      <c r="A10" s="27" t="s">
        <v>249</v>
      </c>
      <c r="B10" s="27" t="str">
        <f>IFERROR(IF(ISBLANK(VLOOKUP(B2, Events,15,FALSE)),"", (VLOOKUP(B2, Events,15,FALSE))),"")</f>
        <v/>
      </c>
    </row>
    <row r="11" spans="1:2" s="6" customFormat="1" ht="14.25" x14ac:dyDescent="0.2">
      <c r="A11" s="27"/>
      <c r="B11" s="27"/>
    </row>
    <row r="12" spans="1:2" s="6" customFormat="1" ht="14.25" x14ac:dyDescent="0.2">
      <c r="A12" s="27" t="s">
        <v>250</v>
      </c>
      <c r="B12" s="27" t="str">
        <f>IFERROR(IF(ISBLANK(VLOOKUP(B2, Events,16,FALSE)),"", (VLOOKUP(B2, Events,16,FALSE))),"")</f>
        <v/>
      </c>
    </row>
    <row r="13" spans="1:2" s="6" customFormat="1" ht="14.25" x14ac:dyDescent="0.2">
      <c r="A13" s="27"/>
      <c r="B13" s="27"/>
    </row>
    <row r="14" spans="1:2" s="6" customFormat="1" ht="14.25" x14ac:dyDescent="0.2">
      <c r="A14" s="27" t="s">
        <v>260</v>
      </c>
      <c r="B14" s="27" t="str">
        <f>IFERROR(IF(ISBLANK(VLOOKUP(B2, Events,17,FALSE)),"", (VLOOKUP(B2, Events,17,FALSE))),"")</f>
        <v/>
      </c>
    </row>
    <row r="15" spans="1:2" s="6" customFormat="1" ht="14.25" x14ac:dyDescent="0.2">
      <c r="A15" s="27"/>
      <c r="B15" s="27"/>
    </row>
    <row r="16" spans="1:2" s="6" customFormat="1" ht="14.25" x14ac:dyDescent="0.2">
      <c r="A16" s="27" t="s">
        <v>251</v>
      </c>
      <c r="B16" s="27" t="str">
        <f>IFERROR(IF(ISBLANK(VLOOKUP(B2, Events,18,FALSE)),"", (VLOOKUP(B2, Events,18,FALSE))),"")</f>
        <v/>
      </c>
    </row>
    <row r="17" spans="1:2" s="6" customFormat="1" ht="14.25" x14ac:dyDescent="0.2">
      <c r="A17" s="27"/>
      <c r="B17" s="27"/>
    </row>
    <row r="18" spans="1:2" s="6" customFormat="1" ht="14.25" x14ac:dyDescent="0.2">
      <c r="A18" s="27" t="s">
        <v>261</v>
      </c>
      <c r="B18" s="27" t="str">
        <f>IFERROR(IF(ISBLANK(VLOOKUP(B2, Events,2,FALSE)),"", (VLOOKUP(B2, Events,2,FALSE))),"")</f>
        <v/>
      </c>
    </row>
    <row r="19" spans="1:2" s="6" customFormat="1" ht="14.25" x14ac:dyDescent="0.2">
      <c r="A19" s="27"/>
      <c r="B19" s="27"/>
    </row>
    <row r="20" spans="1:2" s="6" customFormat="1" ht="14.25" x14ac:dyDescent="0.2">
      <c r="A20" s="27" t="s">
        <v>262</v>
      </c>
      <c r="B20" s="27" t="str">
        <f>IFERROR(IF(ISBLANK(VLOOKUP(B2, Events,3,FALSE)),"", (VLOOKUP(B2, Events,3,FALSE))),"")</f>
        <v/>
      </c>
    </row>
    <row r="21" spans="1:2" s="6" customFormat="1" ht="14.25" x14ac:dyDescent="0.2">
      <c r="A21" s="27"/>
      <c r="B21" s="27"/>
    </row>
    <row r="22" spans="1:2" s="6" customFormat="1" ht="14.25" x14ac:dyDescent="0.2">
      <c r="A22" s="27" t="s">
        <v>252</v>
      </c>
      <c r="B22" s="27" t="str">
        <f>IFERROR(IF(ISBLANK(VLOOKUP(B2, Events,13,FALSE)),"", (VLOOKUP(B2, Events,13,FALSE))),"")</f>
        <v/>
      </c>
    </row>
    <row r="23" spans="1:2" s="6" customFormat="1" ht="14.25" x14ac:dyDescent="0.2">
      <c r="A23" s="27"/>
      <c r="B23" s="27"/>
    </row>
    <row r="24" spans="1:2" s="6" customFormat="1" ht="14.25" x14ac:dyDescent="0.2">
      <c r="A24" s="27" t="s">
        <v>253</v>
      </c>
      <c r="B24" s="27" t="str">
        <f>IFERROR(IF(ISBLANK(VLOOKUP(B2, Events,8,FALSE)),"", (VLOOKUP(B2, Events,8,FALSE))),"")</f>
        <v/>
      </c>
    </row>
    <row r="25" spans="1:2" s="6" customFormat="1" ht="14.25" x14ac:dyDescent="0.2">
      <c r="A25" s="27"/>
      <c r="B25" s="27"/>
    </row>
    <row r="26" spans="1:2" s="6" customFormat="1" ht="14.25" x14ac:dyDescent="0.2">
      <c r="A26" s="27" t="s">
        <v>254</v>
      </c>
      <c r="B26" s="27" t="str">
        <f>IFERROR(IF(ISBLANK(VLOOKUP(B2, Events,11,FALSE)),"", (VLOOKUP(B2, Events,11,FALSE))),"")</f>
        <v/>
      </c>
    </row>
    <row r="27" spans="1:2" s="6" customFormat="1" ht="14.25" x14ac:dyDescent="0.2">
      <c r="A27" s="27"/>
      <c r="B27" s="27"/>
    </row>
    <row r="28" spans="1:2" s="6" customFormat="1" ht="14.25" x14ac:dyDescent="0.2">
      <c r="A28" s="27" t="s">
        <v>255</v>
      </c>
      <c r="B28" s="27" t="str">
        <f>IFERROR(IF(ISBLANK(VLOOKUP(B2, Events,12,FALSE)),"", (VLOOKUP(B2, Events,12,FALSE))),"")</f>
        <v/>
      </c>
    </row>
    <row r="29" spans="1:2" s="6" customFormat="1" ht="14.25" x14ac:dyDescent="0.2">
      <c r="A29" s="27"/>
      <c r="B29" s="27"/>
    </row>
    <row r="30" spans="1:2" s="6" customFormat="1" ht="14.25" x14ac:dyDescent="0.2">
      <c r="A30" s="27" t="s">
        <v>256</v>
      </c>
      <c r="B30" s="27" t="str">
        <f>IFERROR(IF(ISBLANK(VLOOKUP(B2, Events,14,FALSE)),"", (VLOOKUP(B2, Events,14,FALSE))),"")</f>
        <v/>
      </c>
    </row>
    <row r="31" spans="1:2" s="6" customFormat="1" ht="14.25" x14ac:dyDescent="0.2">
      <c r="A31" s="27"/>
      <c r="B31" s="27"/>
    </row>
    <row r="32" spans="1:2" s="6" customFormat="1" ht="14.25" x14ac:dyDescent="0.2">
      <c r="A32" s="27" t="s">
        <v>257</v>
      </c>
      <c r="B32" s="27" t="str">
        <f>IFERROR(IF(ISBLANK(VLOOKUP(B2, Events,20,FALSE)),"", (VLOOKUP(B2, Events,20,FALSE))),"")</f>
        <v/>
      </c>
    </row>
    <row r="33" spans="1:2" s="6" customFormat="1" ht="14.25" x14ac:dyDescent="0.2">
      <c r="A33" s="27"/>
      <c r="B33" s="27"/>
    </row>
    <row r="34" spans="1:2" s="6" customFormat="1" ht="14.25" x14ac:dyDescent="0.2">
      <c r="A34" s="27" t="s">
        <v>258</v>
      </c>
      <c r="B34" s="27" t="str">
        <f>IFERROR(IF(ISBLANK(VLOOKUP(B2, Events,21,FALSE)),"", (VLOOKUP(B2, Events,21,FALSE))),"")</f>
        <v/>
      </c>
    </row>
    <row r="35" spans="1:2" s="6" customFormat="1" ht="14.25" x14ac:dyDescent="0.2">
      <c r="A35" s="27"/>
      <c r="B35" s="27"/>
    </row>
    <row r="36" spans="1:2" s="6" customFormat="1" ht="14.25" x14ac:dyDescent="0.2">
      <c r="A36" s="27" t="s">
        <v>259</v>
      </c>
      <c r="B36" s="27" t="str">
        <f>IFERROR(IF(ISBLANK(VLOOKUP(B2, Events,22,FALSE)),"", (VLOOKUP(B2, Events,22,FALSE))),"")</f>
        <v/>
      </c>
    </row>
    <row r="37" spans="1:2" x14ac:dyDescent="0.2"/>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37"/>
  <sheetViews>
    <sheetView workbookViewId="0">
      <selection activeCell="A2" sqref="A2:XFD36"/>
    </sheetView>
  </sheetViews>
  <sheetFormatPr defaultColWidth="0" defaultRowHeight="12.75" customHeight="1" zeroHeight="1" x14ac:dyDescent="0.2"/>
  <cols>
    <col min="1" max="1" customWidth="true" style="16" width="36.7109375" collapsed="false"/>
    <col min="2" max="2" customWidth="true" style="16" width="50.7109375" collapsed="false"/>
    <col min="3" max="16384" hidden="true" style="16" width="9.140625" collapsed="false"/>
  </cols>
  <sheetData>
    <row r="1" spans="1:2" ht="15" x14ac:dyDescent="0.2">
      <c r="A1" s="15" t="s">
        <v>244</v>
      </c>
      <c r="B1" s="13"/>
    </row>
    <row r="2" spans="1:2" s="6" customFormat="1" ht="14.25" x14ac:dyDescent="0.2">
      <c r="A2" s="27" t="s">
        <v>242</v>
      </c>
      <c r="B2" s="27" t="str">
        <f xml:space="preserve"> IF(ISBLANK(CreateSummary!D13),"",CreateSummary!D13)</f>
        <v/>
      </c>
    </row>
    <row r="3" spans="1:2" s="6" customFormat="1" ht="14.25" x14ac:dyDescent="0.2">
      <c r="A3" s="27"/>
      <c r="B3" s="27"/>
    </row>
    <row r="4" spans="1:2" s="6" customFormat="1" ht="14.25" x14ac:dyDescent="0.2">
      <c r="A4" s="27" t="s">
        <v>246</v>
      </c>
      <c r="B4" s="27" t="str">
        <f>IFERROR(IF(ISBLANK(VLOOKUP(B2, Events,4,FALSE)),"", (VLOOKUP(B2, Events,4,FALSE))),"")</f>
        <v/>
      </c>
    </row>
    <row r="5" spans="1:2" s="6" customFormat="1" ht="14.25" x14ac:dyDescent="0.2">
      <c r="A5" s="27"/>
      <c r="B5" s="27"/>
    </row>
    <row r="6" spans="1:2" s="6" customFormat="1" ht="14.25" x14ac:dyDescent="0.2">
      <c r="A6" s="27" t="s">
        <v>247</v>
      </c>
      <c r="B6" s="27" t="str">
        <f>IFERROR(IF(ISBLANK(VLOOKUP(B2, Events,5,FALSE)),"", (VLOOKUP(B2, Events,5,FALSE))),"")</f>
        <v/>
      </c>
    </row>
    <row r="7" spans="1:2" s="6" customFormat="1" ht="14.25" x14ac:dyDescent="0.2">
      <c r="A7" s="27"/>
      <c r="B7" s="27"/>
    </row>
    <row r="8" spans="1:2" s="6" customFormat="1" ht="14.25" x14ac:dyDescent="0.2">
      <c r="A8" s="27" t="s">
        <v>248</v>
      </c>
      <c r="B8" s="28" t="str">
        <f>IFERROR(IF(ISBLANK(VLOOKUP(B2, Events,9,FALSE)),"", (VLOOKUP(B2, Events,9,FALSE))),"")</f>
        <v/>
      </c>
    </row>
    <row r="9" spans="1:2" s="6" customFormat="1" ht="14.25" x14ac:dyDescent="0.2">
      <c r="A9" s="27" t="s">
        <v>245</v>
      </c>
      <c r="B9" s="27"/>
    </row>
    <row r="10" spans="1:2" s="6" customFormat="1" ht="14.25" x14ac:dyDescent="0.2">
      <c r="A10" s="27" t="s">
        <v>249</v>
      </c>
      <c r="B10" s="27" t="str">
        <f>IFERROR(IF(ISBLANK(VLOOKUP(B2, Events,15,FALSE)),"", (VLOOKUP(B2, Events,15,FALSE))),"")</f>
        <v/>
      </c>
    </row>
    <row r="11" spans="1:2" s="6" customFormat="1" ht="14.25" x14ac:dyDescent="0.2">
      <c r="A11" s="27"/>
      <c r="B11" s="27"/>
    </row>
    <row r="12" spans="1:2" s="6" customFormat="1" ht="14.25" x14ac:dyDescent="0.2">
      <c r="A12" s="27" t="s">
        <v>250</v>
      </c>
      <c r="B12" s="27" t="str">
        <f>IFERROR(IF(ISBLANK(VLOOKUP(B2, Events,16,FALSE)),"", (VLOOKUP(B2, Events,16,FALSE))),"")</f>
        <v/>
      </c>
    </row>
    <row r="13" spans="1:2" s="6" customFormat="1" ht="14.25" x14ac:dyDescent="0.2">
      <c r="A13" s="27"/>
      <c r="B13" s="27"/>
    </row>
    <row r="14" spans="1:2" s="6" customFormat="1" ht="14.25" x14ac:dyDescent="0.2">
      <c r="A14" s="27" t="s">
        <v>260</v>
      </c>
      <c r="B14" s="27" t="str">
        <f>IFERROR(IF(ISBLANK(VLOOKUP(B2, Events,17,FALSE)),"", (VLOOKUP(B2, Events,17,FALSE))),"")</f>
        <v/>
      </c>
    </row>
    <row r="15" spans="1:2" s="6" customFormat="1" ht="14.25" x14ac:dyDescent="0.2">
      <c r="A15" s="27"/>
      <c r="B15" s="27"/>
    </row>
    <row r="16" spans="1:2" s="6" customFormat="1" ht="14.25" x14ac:dyDescent="0.2">
      <c r="A16" s="27" t="s">
        <v>251</v>
      </c>
      <c r="B16" s="27" t="str">
        <f>IFERROR(IF(ISBLANK(VLOOKUP(B2, Events,18,FALSE)),"", (VLOOKUP(B2, Events,18,FALSE))),"")</f>
        <v/>
      </c>
    </row>
    <row r="17" spans="1:2" s="6" customFormat="1" ht="14.25" x14ac:dyDescent="0.2">
      <c r="A17" s="27"/>
      <c r="B17" s="27"/>
    </row>
    <row r="18" spans="1:2" s="6" customFormat="1" ht="14.25" x14ac:dyDescent="0.2">
      <c r="A18" s="27" t="s">
        <v>261</v>
      </c>
      <c r="B18" s="27" t="str">
        <f>IFERROR(IF(ISBLANK(VLOOKUP(B2, Events,2,FALSE)),"", (VLOOKUP(B2, Events,2,FALSE))),"")</f>
        <v/>
      </c>
    </row>
    <row r="19" spans="1:2" s="6" customFormat="1" ht="14.25" x14ac:dyDescent="0.2">
      <c r="A19" s="27"/>
      <c r="B19" s="27"/>
    </row>
    <row r="20" spans="1:2" s="6" customFormat="1" ht="14.25" x14ac:dyDescent="0.2">
      <c r="A20" s="27" t="s">
        <v>262</v>
      </c>
      <c r="B20" s="27" t="str">
        <f>IFERROR(IF(ISBLANK(VLOOKUP(B2, Events,3,FALSE)),"", (VLOOKUP(B2, Events,3,FALSE))),"")</f>
        <v/>
      </c>
    </row>
    <row r="21" spans="1:2" s="6" customFormat="1" ht="14.25" x14ac:dyDescent="0.2">
      <c r="A21" s="27"/>
      <c r="B21" s="27"/>
    </row>
    <row r="22" spans="1:2" s="6" customFormat="1" ht="14.25" x14ac:dyDescent="0.2">
      <c r="A22" s="27" t="s">
        <v>252</v>
      </c>
      <c r="B22" s="27" t="str">
        <f>IFERROR(IF(ISBLANK(VLOOKUP(B2, Events,13,FALSE)),"", (VLOOKUP(B2, Events,13,FALSE))),"")</f>
        <v/>
      </c>
    </row>
    <row r="23" spans="1:2" s="6" customFormat="1" ht="14.25" x14ac:dyDescent="0.2">
      <c r="A23" s="27"/>
      <c r="B23" s="27"/>
    </row>
    <row r="24" spans="1:2" s="6" customFormat="1" ht="14.25" x14ac:dyDescent="0.2">
      <c r="A24" s="27" t="s">
        <v>253</v>
      </c>
      <c r="B24" s="27" t="str">
        <f>IFERROR(IF(ISBLANK(VLOOKUP(B2, Events,8,FALSE)),"", (VLOOKUP(B2, Events,8,FALSE))),"")</f>
        <v/>
      </c>
    </row>
    <row r="25" spans="1:2" s="6" customFormat="1" ht="14.25" x14ac:dyDescent="0.2">
      <c r="A25" s="27"/>
      <c r="B25" s="27"/>
    </row>
    <row r="26" spans="1:2" s="6" customFormat="1" ht="14.25" x14ac:dyDescent="0.2">
      <c r="A26" s="27" t="s">
        <v>254</v>
      </c>
      <c r="B26" s="27" t="str">
        <f>IFERROR(IF(ISBLANK(VLOOKUP(B2, Events,11,FALSE)),"", (VLOOKUP(B2, Events,11,FALSE))),"")</f>
        <v/>
      </c>
    </row>
    <row r="27" spans="1:2" s="6" customFormat="1" ht="14.25" x14ac:dyDescent="0.2">
      <c r="A27" s="27"/>
      <c r="B27" s="27"/>
    </row>
    <row r="28" spans="1:2" s="6" customFormat="1" ht="14.25" x14ac:dyDescent="0.2">
      <c r="A28" s="27" t="s">
        <v>255</v>
      </c>
      <c r="B28" s="27" t="str">
        <f>IFERROR(IF(ISBLANK(VLOOKUP(B2, Events,12,FALSE)),"", (VLOOKUP(B2, Events,12,FALSE))),"")</f>
        <v/>
      </c>
    </row>
    <row r="29" spans="1:2" s="6" customFormat="1" ht="14.25" x14ac:dyDescent="0.2">
      <c r="A29" s="27"/>
      <c r="B29" s="27"/>
    </row>
    <row r="30" spans="1:2" s="6" customFormat="1" ht="14.25" x14ac:dyDescent="0.2">
      <c r="A30" s="27" t="s">
        <v>256</v>
      </c>
      <c r="B30" s="27" t="str">
        <f>IFERROR(IF(ISBLANK(VLOOKUP(B2, Events,14,FALSE)),"", (VLOOKUP(B2, Events,14,FALSE))),"")</f>
        <v/>
      </c>
    </row>
    <row r="31" spans="1:2" s="6" customFormat="1" ht="14.25" x14ac:dyDescent="0.2">
      <c r="A31" s="27"/>
      <c r="B31" s="27"/>
    </row>
    <row r="32" spans="1:2" s="6" customFormat="1" ht="14.25" x14ac:dyDescent="0.2">
      <c r="A32" s="27" t="s">
        <v>257</v>
      </c>
      <c r="B32" s="27" t="str">
        <f>IFERROR(IF(ISBLANK(VLOOKUP(B2, Events,20,FALSE)),"", (VLOOKUP(B2, Events,20,FALSE))),"")</f>
        <v/>
      </c>
    </row>
    <row r="33" spans="1:2" s="6" customFormat="1" ht="14.25" x14ac:dyDescent="0.2">
      <c r="A33" s="27"/>
      <c r="B33" s="27"/>
    </row>
    <row r="34" spans="1:2" s="6" customFormat="1" ht="14.25" x14ac:dyDescent="0.2">
      <c r="A34" s="27" t="s">
        <v>258</v>
      </c>
      <c r="B34" s="27" t="str">
        <f>IFERROR(IF(ISBLANK(VLOOKUP(B2, Events,21,FALSE)),"", (VLOOKUP(B2, Events,21,FALSE))),"")</f>
        <v/>
      </c>
    </row>
    <row r="35" spans="1:2" s="6" customFormat="1" ht="14.25" x14ac:dyDescent="0.2">
      <c r="A35" s="27"/>
      <c r="B35" s="27"/>
    </row>
    <row r="36" spans="1:2" s="6" customFormat="1" ht="14.25" x14ac:dyDescent="0.2">
      <c r="A36" s="27" t="s">
        <v>259</v>
      </c>
      <c r="B36" s="27" t="str">
        <f>IFERROR(IF(ISBLANK(VLOOKUP(B2, Events,22,FALSE)),"", (VLOOKUP(B2, Events,22,FALSE))),"")</f>
        <v/>
      </c>
    </row>
    <row r="37" spans="1:2" x14ac:dyDescent="0.2"/>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37"/>
  <sheetViews>
    <sheetView workbookViewId="0">
      <selection activeCell="A2" sqref="A2:XFD36"/>
    </sheetView>
  </sheetViews>
  <sheetFormatPr defaultColWidth="0" defaultRowHeight="12.75" customHeight="1" zeroHeight="1" x14ac:dyDescent="0.2"/>
  <cols>
    <col min="1" max="1" customWidth="true" style="16" width="36.7109375" collapsed="false"/>
    <col min="2" max="2" customWidth="true" style="16" width="50.7109375" collapsed="false"/>
    <col min="3" max="16384" hidden="true" style="16" width="9.140625" collapsed="false"/>
  </cols>
  <sheetData>
    <row r="1" spans="1:2" ht="15" x14ac:dyDescent="0.2">
      <c r="A1" s="15" t="s">
        <v>244</v>
      </c>
      <c r="B1" s="13"/>
    </row>
    <row r="2" spans="1:2" s="6" customFormat="1" ht="14.25" x14ac:dyDescent="0.2">
      <c r="A2" s="27" t="s">
        <v>242</v>
      </c>
      <c r="B2" s="27" t="str">
        <f xml:space="preserve"> IF(ISBLANK(CreateSummary!D14),"",CreateSummary!D14)</f>
        <v/>
      </c>
    </row>
    <row r="3" spans="1:2" s="6" customFormat="1" ht="14.25" x14ac:dyDescent="0.2">
      <c r="A3" s="27"/>
      <c r="B3" s="27"/>
    </row>
    <row r="4" spans="1:2" s="6" customFormat="1" ht="14.25" x14ac:dyDescent="0.2">
      <c r="A4" s="27" t="s">
        <v>246</v>
      </c>
      <c r="B4" s="27" t="str">
        <f>IFERROR(IF(ISBLANK(VLOOKUP(B2, Events,4,FALSE)),"", (VLOOKUP(B2, Events,4,FALSE))),"")</f>
        <v/>
      </c>
    </row>
    <row r="5" spans="1:2" s="6" customFormat="1" ht="14.25" x14ac:dyDescent="0.2">
      <c r="A5" s="27"/>
      <c r="B5" s="27"/>
    </row>
    <row r="6" spans="1:2" s="6" customFormat="1" ht="14.25" x14ac:dyDescent="0.2">
      <c r="A6" s="27" t="s">
        <v>247</v>
      </c>
      <c r="B6" s="27" t="str">
        <f>IFERROR(IF(ISBLANK(VLOOKUP(B2, Events,5,FALSE)),"", (VLOOKUP(B2, Events,5,FALSE))),"")</f>
        <v/>
      </c>
    </row>
    <row r="7" spans="1:2" s="6" customFormat="1" ht="14.25" x14ac:dyDescent="0.2">
      <c r="A7" s="27"/>
      <c r="B7" s="27"/>
    </row>
    <row r="8" spans="1:2" s="6" customFormat="1" ht="14.25" x14ac:dyDescent="0.2">
      <c r="A8" s="27" t="s">
        <v>248</v>
      </c>
      <c r="B8" s="28" t="str">
        <f>IFERROR(IF(ISBLANK(VLOOKUP(B2, Events,9,FALSE)),"", (VLOOKUP(B2, Events,9,FALSE))),"")</f>
        <v/>
      </c>
    </row>
    <row r="9" spans="1:2" s="6" customFormat="1" ht="14.25" x14ac:dyDescent="0.2">
      <c r="A9" s="27" t="s">
        <v>245</v>
      </c>
      <c r="B9" s="27"/>
    </row>
    <row r="10" spans="1:2" s="6" customFormat="1" ht="14.25" x14ac:dyDescent="0.2">
      <c r="A10" s="27" t="s">
        <v>249</v>
      </c>
      <c r="B10" s="27" t="str">
        <f>IFERROR(IF(ISBLANK(VLOOKUP(B2, Events,15,FALSE)),"", (VLOOKUP(B2, Events,15,FALSE))),"")</f>
        <v/>
      </c>
    </row>
    <row r="11" spans="1:2" s="6" customFormat="1" ht="14.25" x14ac:dyDescent="0.2">
      <c r="A11" s="27"/>
      <c r="B11" s="27"/>
    </row>
    <row r="12" spans="1:2" s="6" customFormat="1" ht="14.25" x14ac:dyDescent="0.2">
      <c r="A12" s="27" t="s">
        <v>250</v>
      </c>
      <c r="B12" s="27" t="str">
        <f>IFERROR(IF(ISBLANK(VLOOKUP(B2, Events,16,FALSE)),"", (VLOOKUP(B2, Events,16,FALSE))),"")</f>
        <v/>
      </c>
    </row>
    <row r="13" spans="1:2" s="6" customFormat="1" ht="14.25" x14ac:dyDescent="0.2">
      <c r="A13" s="27"/>
      <c r="B13" s="27"/>
    </row>
    <row r="14" spans="1:2" s="6" customFormat="1" ht="14.25" x14ac:dyDescent="0.2">
      <c r="A14" s="27" t="s">
        <v>260</v>
      </c>
      <c r="B14" s="27" t="str">
        <f>IFERROR(IF(ISBLANK(VLOOKUP(B2, Events,17,FALSE)),"", (VLOOKUP(B2, Events,17,FALSE))),"")</f>
        <v/>
      </c>
    </row>
    <row r="15" spans="1:2" s="6" customFormat="1" ht="14.25" x14ac:dyDescent="0.2">
      <c r="A15" s="27"/>
      <c r="B15" s="27"/>
    </row>
    <row r="16" spans="1:2" s="6" customFormat="1" ht="14.25" x14ac:dyDescent="0.2">
      <c r="A16" s="27" t="s">
        <v>251</v>
      </c>
      <c r="B16" s="27" t="str">
        <f>IFERROR(IF(ISBLANK(VLOOKUP(B2, Events,18,FALSE)),"", (VLOOKUP(B2, Events,18,FALSE))),"")</f>
        <v/>
      </c>
    </row>
    <row r="17" spans="1:2" s="6" customFormat="1" ht="14.25" x14ac:dyDescent="0.2">
      <c r="A17" s="27"/>
      <c r="B17" s="27"/>
    </row>
    <row r="18" spans="1:2" s="6" customFormat="1" ht="14.25" x14ac:dyDescent="0.2">
      <c r="A18" s="27" t="s">
        <v>261</v>
      </c>
      <c r="B18" s="27" t="str">
        <f>IFERROR(IF(ISBLANK(VLOOKUP(B2, Events,2,FALSE)),"", (VLOOKUP(B2, Events,2,FALSE))),"")</f>
        <v/>
      </c>
    </row>
    <row r="19" spans="1:2" s="6" customFormat="1" ht="14.25" x14ac:dyDescent="0.2">
      <c r="A19" s="27"/>
      <c r="B19" s="27"/>
    </row>
    <row r="20" spans="1:2" s="6" customFormat="1" ht="14.25" x14ac:dyDescent="0.2">
      <c r="A20" s="27" t="s">
        <v>262</v>
      </c>
      <c r="B20" s="27" t="str">
        <f>IFERROR(IF(ISBLANK(VLOOKUP(B2, Events,3,FALSE)),"", (VLOOKUP(B2, Events,3,FALSE))),"")</f>
        <v/>
      </c>
    </row>
    <row r="21" spans="1:2" s="6" customFormat="1" ht="14.25" x14ac:dyDescent="0.2">
      <c r="A21" s="27"/>
      <c r="B21" s="27"/>
    </row>
    <row r="22" spans="1:2" s="6" customFormat="1" ht="14.25" x14ac:dyDescent="0.2">
      <c r="A22" s="27" t="s">
        <v>252</v>
      </c>
      <c r="B22" s="27" t="str">
        <f>IFERROR(IF(ISBLANK(VLOOKUP(B2, Events,13,FALSE)),"", (VLOOKUP(B2, Events,13,FALSE))),"")</f>
        <v/>
      </c>
    </row>
    <row r="23" spans="1:2" s="6" customFormat="1" ht="14.25" x14ac:dyDescent="0.2">
      <c r="A23" s="27"/>
      <c r="B23" s="27"/>
    </row>
    <row r="24" spans="1:2" s="6" customFormat="1" ht="14.25" x14ac:dyDescent="0.2">
      <c r="A24" s="27" t="s">
        <v>253</v>
      </c>
      <c r="B24" s="27" t="str">
        <f>IFERROR(IF(ISBLANK(VLOOKUP(B2, Events,8,FALSE)),"", (VLOOKUP(B2, Events,8,FALSE))),"")</f>
        <v/>
      </c>
    </row>
    <row r="25" spans="1:2" s="6" customFormat="1" ht="14.25" x14ac:dyDescent="0.2">
      <c r="A25" s="27"/>
      <c r="B25" s="27"/>
    </row>
    <row r="26" spans="1:2" s="6" customFormat="1" ht="14.25" x14ac:dyDescent="0.2">
      <c r="A26" s="27" t="s">
        <v>254</v>
      </c>
      <c r="B26" s="27" t="str">
        <f>IFERROR(IF(ISBLANK(VLOOKUP(B2, Events,11,FALSE)),"", (VLOOKUP(B2, Events,11,FALSE))),"")</f>
        <v/>
      </c>
    </row>
    <row r="27" spans="1:2" s="6" customFormat="1" ht="14.25" x14ac:dyDescent="0.2">
      <c r="A27" s="27"/>
      <c r="B27" s="27"/>
    </row>
    <row r="28" spans="1:2" s="6" customFormat="1" ht="14.25" x14ac:dyDescent="0.2">
      <c r="A28" s="27" t="s">
        <v>255</v>
      </c>
      <c r="B28" s="27" t="str">
        <f>IFERROR(IF(ISBLANK(VLOOKUP(B2, Events,12,FALSE)),"", (VLOOKUP(B2, Events,12,FALSE))),"")</f>
        <v/>
      </c>
    </row>
    <row r="29" spans="1:2" s="6" customFormat="1" ht="14.25" x14ac:dyDescent="0.2">
      <c r="A29" s="27"/>
      <c r="B29" s="27"/>
    </row>
    <row r="30" spans="1:2" s="6" customFormat="1" ht="14.25" x14ac:dyDescent="0.2">
      <c r="A30" s="27" t="s">
        <v>256</v>
      </c>
      <c r="B30" s="27" t="str">
        <f>IFERROR(IF(ISBLANK(VLOOKUP(B2, Events,14,FALSE)),"", (VLOOKUP(B2, Events,14,FALSE))),"")</f>
        <v/>
      </c>
    </row>
    <row r="31" spans="1:2" s="6" customFormat="1" ht="14.25" x14ac:dyDescent="0.2">
      <c r="A31" s="27"/>
      <c r="B31" s="27"/>
    </row>
    <row r="32" spans="1:2" s="6" customFormat="1" ht="14.25" x14ac:dyDescent="0.2">
      <c r="A32" s="27" t="s">
        <v>257</v>
      </c>
      <c r="B32" s="27" t="str">
        <f>IFERROR(IF(ISBLANK(VLOOKUP(B2, Events,20,FALSE)),"", (VLOOKUP(B2, Events,20,FALSE))),"")</f>
        <v/>
      </c>
    </row>
    <row r="33" spans="1:2" s="6" customFormat="1" ht="14.25" x14ac:dyDescent="0.2">
      <c r="A33" s="27"/>
      <c r="B33" s="27"/>
    </row>
    <row r="34" spans="1:2" s="6" customFormat="1" ht="14.25" x14ac:dyDescent="0.2">
      <c r="A34" s="27" t="s">
        <v>258</v>
      </c>
      <c r="B34" s="27" t="str">
        <f>IFERROR(IF(ISBLANK(VLOOKUP(B2, Events,21,FALSE)),"", (VLOOKUP(B2, Events,21,FALSE))),"")</f>
        <v/>
      </c>
    </row>
    <row r="35" spans="1:2" s="6" customFormat="1" ht="14.25" x14ac:dyDescent="0.2">
      <c r="A35" s="27"/>
      <c r="B35" s="27"/>
    </row>
    <row r="36" spans="1:2" s="6" customFormat="1" ht="14.25" x14ac:dyDescent="0.2">
      <c r="A36" s="27" t="s">
        <v>259</v>
      </c>
      <c r="B36" s="27" t="str">
        <f>IFERROR(IF(ISBLANK(VLOOKUP(B2, Events,22,FALSE)),"", (VLOOKUP(B2, Events,22,FALSE))),"")</f>
        <v/>
      </c>
    </row>
    <row r="37" spans="1:2" x14ac:dyDescent="0.2"/>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37"/>
  <sheetViews>
    <sheetView workbookViewId="0">
      <selection activeCell="A2" sqref="A2:XFD36"/>
    </sheetView>
  </sheetViews>
  <sheetFormatPr defaultColWidth="0" defaultRowHeight="12.75" customHeight="1" zeroHeight="1" x14ac:dyDescent="0.2"/>
  <cols>
    <col min="1" max="1" customWidth="true" style="16" width="36.7109375" collapsed="false"/>
    <col min="2" max="2" customWidth="true" style="16" width="50.7109375" collapsed="false"/>
    <col min="3" max="16384" hidden="true" style="16" width="9.140625" collapsed="false"/>
  </cols>
  <sheetData>
    <row r="1" spans="1:2" ht="15" x14ac:dyDescent="0.2">
      <c r="A1" s="15" t="s">
        <v>244</v>
      </c>
      <c r="B1" s="13"/>
    </row>
    <row r="2" spans="1:2" s="6" customFormat="1" ht="14.25" x14ac:dyDescent="0.2">
      <c r="A2" s="27" t="s">
        <v>242</v>
      </c>
      <c r="B2" s="27" t="str">
        <f xml:space="preserve"> IF(ISBLANK(CreateSummary!D15),"",CreateSummary!D15)</f>
        <v/>
      </c>
    </row>
    <row r="3" spans="1:2" s="6" customFormat="1" ht="14.25" x14ac:dyDescent="0.2">
      <c r="A3" s="27"/>
      <c r="B3" s="27"/>
    </row>
    <row r="4" spans="1:2" s="6" customFormat="1" ht="14.25" x14ac:dyDescent="0.2">
      <c r="A4" s="27" t="s">
        <v>246</v>
      </c>
      <c r="B4" s="27" t="str">
        <f>IFERROR(IF(ISBLANK(VLOOKUP(B2, Events,4,FALSE)),"", (VLOOKUP(B2, Events,4,FALSE))),"")</f>
        <v/>
      </c>
    </row>
    <row r="5" spans="1:2" s="6" customFormat="1" ht="14.25" x14ac:dyDescent="0.2">
      <c r="A5" s="27"/>
      <c r="B5" s="27"/>
    </row>
    <row r="6" spans="1:2" s="6" customFormat="1" ht="14.25" x14ac:dyDescent="0.2">
      <c r="A6" s="27" t="s">
        <v>247</v>
      </c>
      <c r="B6" s="27" t="str">
        <f>IFERROR(IF(ISBLANK(VLOOKUP(B2, Events,5,FALSE)),"", (VLOOKUP(B2, Events,5,FALSE))),"")</f>
        <v/>
      </c>
    </row>
    <row r="7" spans="1:2" s="6" customFormat="1" ht="14.25" x14ac:dyDescent="0.2">
      <c r="A7" s="27"/>
      <c r="B7" s="27"/>
    </row>
    <row r="8" spans="1:2" s="6" customFormat="1" ht="14.25" x14ac:dyDescent="0.2">
      <c r="A8" s="27" t="s">
        <v>248</v>
      </c>
      <c r="B8" s="28" t="str">
        <f>IFERROR(IF(ISBLANK(VLOOKUP(B2, Events,9,FALSE)),"", (VLOOKUP(B2, Events,9,FALSE))),"")</f>
        <v/>
      </c>
    </row>
    <row r="9" spans="1:2" s="6" customFormat="1" ht="14.25" x14ac:dyDescent="0.2">
      <c r="A9" s="27" t="s">
        <v>245</v>
      </c>
      <c r="B9" s="27"/>
    </row>
    <row r="10" spans="1:2" s="6" customFormat="1" ht="14.25" x14ac:dyDescent="0.2">
      <c r="A10" s="27" t="s">
        <v>249</v>
      </c>
      <c r="B10" s="27" t="str">
        <f>IFERROR(IF(ISBLANK(VLOOKUP(B2, Events,15,FALSE)),"", (VLOOKUP(B2, Events,15,FALSE))),"")</f>
        <v/>
      </c>
    </row>
    <row r="11" spans="1:2" s="6" customFormat="1" ht="14.25" x14ac:dyDescent="0.2">
      <c r="A11" s="27"/>
      <c r="B11" s="27"/>
    </row>
    <row r="12" spans="1:2" s="6" customFormat="1" ht="14.25" x14ac:dyDescent="0.2">
      <c r="A12" s="27" t="s">
        <v>250</v>
      </c>
      <c r="B12" s="27" t="str">
        <f>IFERROR(IF(ISBLANK(VLOOKUP(B2, Events,16,FALSE)),"", (VLOOKUP(B2, Events,16,FALSE))),"")</f>
        <v/>
      </c>
    </row>
    <row r="13" spans="1:2" s="6" customFormat="1" ht="14.25" x14ac:dyDescent="0.2">
      <c r="A13" s="27"/>
      <c r="B13" s="27"/>
    </row>
    <row r="14" spans="1:2" s="6" customFormat="1" ht="14.25" x14ac:dyDescent="0.2">
      <c r="A14" s="27" t="s">
        <v>260</v>
      </c>
      <c r="B14" s="27" t="str">
        <f>IFERROR(IF(ISBLANK(VLOOKUP(B2, Events,17,FALSE)),"", (VLOOKUP(B2, Events,17,FALSE))),"")</f>
        <v/>
      </c>
    </row>
    <row r="15" spans="1:2" s="6" customFormat="1" ht="14.25" x14ac:dyDescent="0.2">
      <c r="A15" s="27"/>
      <c r="B15" s="27"/>
    </row>
    <row r="16" spans="1:2" s="6" customFormat="1" ht="14.25" x14ac:dyDescent="0.2">
      <c r="A16" s="27" t="s">
        <v>251</v>
      </c>
      <c r="B16" s="27" t="str">
        <f>IFERROR(IF(ISBLANK(VLOOKUP(B2, Events,18,FALSE)),"", (VLOOKUP(B2, Events,18,FALSE))),"")</f>
        <v/>
      </c>
    </row>
    <row r="17" spans="1:2" s="6" customFormat="1" ht="14.25" x14ac:dyDescent="0.2">
      <c r="A17" s="27"/>
      <c r="B17" s="27"/>
    </row>
    <row r="18" spans="1:2" s="6" customFormat="1" ht="14.25" x14ac:dyDescent="0.2">
      <c r="A18" s="27" t="s">
        <v>261</v>
      </c>
      <c r="B18" s="27" t="str">
        <f>IFERROR(IF(ISBLANK(VLOOKUP(B2, Events,2,FALSE)),"", (VLOOKUP(B2, Events,2,FALSE))),"")</f>
        <v/>
      </c>
    </row>
    <row r="19" spans="1:2" s="6" customFormat="1" ht="14.25" x14ac:dyDescent="0.2">
      <c r="A19" s="27"/>
      <c r="B19" s="27"/>
    </row>
    <row r="20" spans="1:2" s="6" customFormat="1" ht="14.25" x14ac:dyDescent="0.2">
      <c r="A20" s="27" t="s">
        <v>262</v>
      </c>
      <c r="B20" s="27" t="str">
        <f>IFERROR(IF(ISBLANK(VLOOKUP(B2, Events,3,FALSE)),"", (VLOOKUP(B2, Events,3,FALSE))),"")</f>
        <v/>
      </c>
    </row>
    <row r="21" spans="1:2" s="6" customFormat="1" ht="14.25" x14ac:dyDescent="0.2">
      <c r="A21" s="27"/>
      <c r="B21" s="27"/>
    </row>
    <row r="22" spans="1:2" s="6" customFormat="1" ht="14.25" x14ac:dyDescent="0.2">
      <c r="A22" s="27" t="s">
        <v>252</v>
      </c>
      <c r="B22" s="27" t="str">
        <f>IFERROR(IF(ISBLANK(VLOOKUP(B2, Events,13,FALSE)),"", (VLOOKUP(B2, Events,13,FALSE))),"")</f>
        <v/>
      </c>
    </row>
    <row r="23" spans="1:2" s="6" customFormat="1" ht="14.25" x14ac:dyDescent="0.2">
      <c r="A23" s="27"/>
      <c r="B23" s="27"/>
    </row>
    <row r="24" spans="1:2" s="6" customFormat="1" ht="14.25" x14ac:dyDescent="0.2">
      <c r="A24" s="27" t="s">
        <v>253</v>
      </c>
      <c r="B24" s="27" t="str">
        <f>IFERROR(IF(ISBLANK(VLOOKUP(B2, Events,8,FALSE)),"", (VLOOKUP(B2, Events,8,FALSE))),"")</f>
        <v/>
      </c>
    </row>
    <row r="25" spans="1:2" s="6" customFormat="1" ht="14.25" x14ac:dyDescent="0.2">
      <c r="A25" s="27"/>
      <c r="B25" s="27"/>
    </row>
    <row r="26" spans="1:2" s="6" customFormat="1" ht="14.25" x14ac:dyDescent="0.2">
      <c r="A26" s="27" t="s">
        <v>254</v>
      </c>
      <c r="B26" s="27" t="str">
        <f>IFERROR(IF(ISBLANK(VLOOKUP(B2, Events,11,FALSE)),"", (VLOOKUP(B2, Events,11,FALSE))),"")</f>
        <v/>
      </c>
    </row>
    <row r="27" spans="1:2" s="6" customFormat="1" ht="14.25" x14ac:dyDescent="0.2">
      <c r="A27" s="27"/>
      <c r="B27" s="27"/>
    </row>
    <row r="28" spans="1:2" s="6" customFormat="1" ht="14.25" x14ac:dyDescent="0.2">
      <c r="A28" s="27" t="s">
        <v>255</v>
      </c>
      <c r="B28" s="27" t="str">
        <f>IFERROR(IF(ISBLANK(VLOOKUP(B2, Events,12,FALSE)),"", (VLOOKUP(B2, Events,12,FALSE))),"")</f>
        <v/>
      </c>
    </row>
    <row r="29" spans="1:2" s="6" customFormat="1" ht="14.25" x14ac:dyDescent="0.2">
      <c r="A29" s="27"/>
      <c r="B29" s="27"/>
    </row>
    <row r="30" spans="1:2" s="6" customFormat="1" ht="14.25" x14ac:dyDescent="0.2">
      <c r="A30" s="27" t="s">
        <v>256</v>
      </c>
      <c r="B30" s="27" t="str">
        <f>IFERROR(IF(ISBLANK(VLOOKUP(B2, Events,14,FALSE)),"", (VLOOKUP(B2, Events,14,FALSE))),"")</f>
        <v/>
      </c>
    </row>
    <row r="31" spans="1:2" s="6" customFormat="1" ht="14.25" x14ac:dyDescent="0.2">
      <c r="A31" s="27"/>
      <c r="B31" s="27"/>
    </row>
    <row r="32" spans="1:2" s="6" customFormat="1" ht="14.25" x14ac:dyDescent="0.2">
      <c r="A32" s="27" t="s">
        <v>257</v>
      </c>
      <c r="B32" s="27" t="str">
        <f>IFERROR(IF(ISBLANK(VLOOKUP(B2, Events,20,FALSE)),"", (VLOOKUP(B2, Events,20,FALSE))),"")</f>
        <v/>
      </c>
    </row>
    <row r="33" spans="1:2" s="6" customFormat="1" ht="14.25" x14ac:dyDescent="0.2">
      <c r="A33" s="27"/>
      <c r="B33" s="27"/>
    </row>
    <row r="34" spans="1:2" s="6" customFormat="1" ht="14.25" x14ac:dyDescent="0.2">
      <c r="A34" s="27" t="s">
        <v>258</v>
      </c>
      <c r="B34" s="27" t="str">
        <f>IFERROR(IF(ISBLANK(VLOOKUP(B2, Events,21,FALSE)),"", (VLOOKUP(B2, Events,21,FALSE))),"")</f>
        <v/>
      </c>
    </row>
    <row r="35" spans="1:2" s="6" customFormat="1" ht="14.25" x14ac:dyDescent="0.2">
      <c r="A35" s="27"/>
      <c r="B35" s="27"/>
    </row>
    <row r="36" spans="1:2" s="6" customFormat="1" ht="14.25" x14ac:dyDescent="0.2">
      <c r="A36" s="27" t="s">
        <v>259</v>
      </c>
      <c r="B36" s="27" t="str">
        <f>IFERROR(IF(ISBLANK(VLOOKUP(B2, Events,22,FALSE)),"", (VLOOKUP(B2, Events,22,FALSE))),"")</f>
        <v/>
      </c>
    </row>
    <row r="37" spans="1:2" x14ac:dyDescent="0.2"/>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37"/>
  <sheetViews>
    <sheetView workbookViewId="0">
      <selection activeCell="A2" sqref="A2:XFD36"/>
    </sheetView>
  </sheetViews>
  <sheetFormatPr defaultColWidth="0" defaultRowHeight="12.75" customHeight="1" zeroHeight="1" x14ac:dyDescent="0.2"/>
  <cols>
    <col min="1" max="1" customWidth="true" style="16" width="36.7109375" collapsed="false"/>
    <col min="2" max="2" customWidth="true" style="16" width="50.7109375" collapsed="false"/>
    <col min="3" max="16384" hidden="true" style="16" width="9.140625" collapsed="false"/>
  </cols>
  <sheetData>
    <row r="1" spans="1:2" ht="15" x14ac:dyDescent="0.2">
      <c r="A1" s="15" t="s">
        <v>244</v>
      </c>
      <c r="B1" s="13"/>
    </row>
    <row r="2" spans="1:2" s="6" customFormat="1" ht="14.25" x14ac:dyDescent="0.2">
      <c r="A2" s="27" t="s">
        <v>242</v>
      </c>
      <c r="B2" s="27" t="str">
        <f xml:space="preserve"> IF(ISBLANK(CreateSummary!D16),"",CreateSummary!D16)</f>
        <v/>
      </c>
    </row>
    <row r="3" spans="1:2" s="6" customFormat="1" ht="14.25" x14ac:dyDescent="0.2">
      <c r="A3" s="27"/>
      <c r="B3" s="27"/>
    </row>
    <row r="4" spans="1:2" s="6" customFormat="1" ht="14.25" x14ac:dyDescent="0.2">
      <c r="A4" s="27" t="s">
        <v>246</v>
      </c>
      <c r="B4" s="27" t="str">
        <f>IFERROR(IF(ISBLANK(VLOOKUP(B2, Events,4,FALSE)),"", (VLOOKUP(B2, Events,4,FALSE))),"")</f>
        <v/>
      </c>
    </row>
    <row r="5" spans="1:2" s="6" customFormat="1" ht="14.25" x14ac:dyDescent="0.2">
      <c r="A5" s="27"/>
      <c r="B5" s="27"/>
    </row>
    <row r="6" spans="1:2" s="6" customFormat="1" ht="14.25" x14ac:dyDescent="0.2">
      <c r="A6" s="27" t="s">
        <v>247</v>
      </c>
      <c r="B6" s="27" t="str">
        <f>IFERROR(IF(ISBLANK(VLOOKUP(B2, Events,5,FALSE)),"", (VLOOKUP(B2, Events,5,FALSE))),"")</f>
        <v/>
      </c>
    </row>
    <row r="7" spans="1:2" s="6" customFormat="1" ht="14.25" x14ac:dyDescent="0.2">
      <c r="A7" s="27"/>
      <c r="B7" s="27"/>
    </row>
    <row r="8" spans="1:2" s="6" customFormat="1" ht="14.25" x14ac:dyDescent="0.2">
      <c r="A8" s="27" t="s">
        <v>248</v>
      </c>
      <c r="B8" s="28" t="str">
        <f>IFERROR(IF(ISBLANK(VLOOKUP(B2, Events,9,FALSE)),"", (VLOOKUP(B2, Events,9,FALSE))),"")</f>
        <v/>
      </c>
    </row>
    <row r="9" spans="1:2" s="6" customFormat="1" ht="14.25" x14ac:dyDescent="0.2">
      <c r="A9" s="27" t="s">
        <v>245</v>
      </c>
      <c r="B9" s="27"/>
    </row>
    <row r="10" spans="1:2" s="6" customFormat="1" ht="14.25" x14ac:dyDescent="0.2">
      <c r="A10" s="27" t="s">
        <v>249</v>
      </c>
      <c r="B10" s="27" t="str">
        <f>IFERROR(IF(ISBLANK(VLOOKUP(B2, Events,15,FALSE)),"", (VLOOKUP(B2, Events,15,FALSE))),"")</f>
        <v/>
      </c>
    </row>
    <row r="11" spans="1:2" s="6" customFormat="1" ht="14.25" x14ac:dyDescent="0.2">
      <c r="A11" s="27"/>
      <c r="B11" s="27"/>
    </row>
    <row r="12" spans="1:2" s="6" customFormat="1" ht="14.25" x14ac:dyDescent="0.2">
      <c r="A12" s="27" t="s">
        <v>250</v>
      </c>
      <c r="B12" s="27" t="str">
        <f>IFERROR(IF(ISBLANK(VLOOKUP(B2, Events,16,FALSE)),"", (VLOOKUP(B2, Events,16,FALSE))),"")</f>
        <v/>
      </c>
    </row>
    <row r="13" spans="1:2" s="6" customFormat="1" ht="14.25" x14ac:dyDescent="0.2">
      <c r="A13" s="27"/>
      <c r="B13" s="27"/>
    </row>
    <row r="14" spans="1:2" s="6" customFormat="1" ht="14.25" x14ac:dyDescent="0.2">
      <c r="A14" s="27" t="s">
        <v>260</v>
      </c>
      <c r="B14" s="27" t="str">
        <f>IFERROR(IF(ISBLANK(VLOOKUP(B2, Events,17,FALSE)),"", (VLOOKUP(B2, Events,17,FALSE))),"")</f>
        <v/>
      </c>
    </row>
    <row r="15" spans="1:2" s="6" customFormat="1" ht="14.25" x14ac:dyDescent="0.2">
      <c r="A15" s="27"/>
      <c r="B15" s="27"/>
    </row>
    <row r="16" spans="1:2" s="6" customFormat="1" ht="14.25" x14ac:dyDescent="0.2">
      <c r="A16" s="27" t="s">
        <v>251</v>
      </c>
      <c r="B16" s="27" t="str">
        <f>IFERROR(IF(ISBLANK(VLOOKUP(B2, Events,18,FALSE)),"", (VLOOKUP(B2, Events,18,FALSE))),"")</f>
        <v/>
      </c>
    </row>
    <row r="17" spans="1:2" s="6" customFormat="1" ht="14.25" x14ac:dyDescent="0.2">
      <c r="A17" s="27"/>
      <c r="B17" s="27"/>
    </row>
    <row r="18" spans="1:2" s="6" customFormat="1" ht="14.25" x14ac:dyDescent="0.2">
      <c r="A18" s="27" t="s">
        <v>261</v>
      </c>
      <c r="B18" s="27" t="str">
        <f>IFERROR(IF(ISBLANK(VLOOKUP(B2, Events,2,FALSE)),"", (VLOOKUP(B2, Events,2,FALSE))),"")</f>
        <v/>
      </c>
    </row>
    <row r="19" spans="1:2" s="6" customFormat="1" ht="14.25" x14ac:dyDescent="0.2">
      <c r="A19" s="27"/>
      <c r="B19" s="27"/>
    </row>
    <row r="20" spans="1:2" s="6" customFormat="1" ht="14.25" x14ac:dyDescent="0.2">
      <c r="A20" s="27" t="s">
        <v>262</v>
      </c>
      <c r="B20" s="27" t="str">
        <f>IFERROR(IF(ISBLANK(VLOOKUP(B2, Events,3,FALSE)),"", (VLOOKUP(B2, Events,3,FALSE))),"")</f>
        <v/>
      </c>
    </row>
    <row r="21" spans="1:2" s="6" customFormat="1" ht="14.25" x14ac:dyDescent="0.2">
      <c r="A21" s="27"/>
      <c r="B21" s="27"/>
    </row>
    <row r="22" spans="1:2" s="6" customFormat="1" ht="14.25" x14ac:dyDescent="0.2">
      <c r="A22" s="27" t="s">
        <v>252</v>
      </c>
      <c r="B22" s="27" t="str">
        <f>IFERROR(IF(ISBLANK(VLOOKUP(B2, Events,13,FALSE)),"", (VLOOKUP(B2, Events,13,FALSE))),"")</f>
        <v/>
      </c>
    </row>
    <row r="23" spans="1:2" s="6" customFormat="1" ht="14.25" x14ac:dyDescent="0.2">
      <c r="A23" s="27"/>
      <c r="B23" s="27"/>
    </row>
    <row r="24" spans="1:2" s="6" customFormat="1" ht="14.25" x14ac:dyDescent="0.2">
      <c r="A24" s="27" t="s">
        <v>253</v>
      </c>
      <c r="B24" s="27" t="str">
        <f>IFERROR(IF(ISBLANK(VLOOKUP(B2, Events,8,FALSE)),"", (VLOOKUP(B2, Events,8,FALSE))),"")</f>
        <v/>
      </c>
    </row>
    <row r="25" spans="1:2" s="6" customFormat="1" ht="14.25" x14ac:dyDescent="0.2">
      <c r="A25" s="27"/>
      <c r="B25" s="27"/>
    </row>
    <row r="26" spans="1:2" s="6" customFormat="1" ht="14.25" x14ac:dyDescent="0.2">
      <c r="A26" s="27" t="s">
        <v>254</v>
      </c>
      <c r="B26" s="27" t="str">
        <f>IFERROR(IF(ISBLANK(VLOOKUP(B2, Events,11,FALSE)),"", (VLOOKUP(B2, Events,11,FALSE))),"")</f>
        <v/>
      </c>
    </row>
    <row r="27" spans="1:2" s="6" customFormat="1" ht="14.25" x14ac:dyDescent="0.2">
      <c r="A27" s="27"/>
      <c r="B27" s="27"/>
    </row>
    <row r="28" spans="1:2" s="6" customFormat="1" ht="14.25" x14ac:dyDescent="0.2">
      <c r="A28" s="27" t="s">
        <v>255</v>
      </c>
      <c r="B28" s="27" t="str">
        <f>IFERROR(IF(ISBLANK(VLOOKUP(B2, Events,12,FALSE)),"", (VLOOKUP(B2, Events,12,FALSE))),"")</f>
        <v/>
      </c>
    </row>
    <row r="29" spans="1:2" s="6" customFormat="1" ht="14.25" x14ac:dyDescent="0.2">
      <c r="A29" s="27"/>
      <c r="B29" s="27"/>
    </row>
    <row r="30" spans="1:2" s="6" customFormat="1" ht="14.25" x14ac:dyDescent="0.2">
      <c r="A30" s="27" t="s">
        <v>256</v>
      </c>
      <c r="B30" s="27" t="str">
        <f>IFERROR(IF(ISBLANK(VLOOKUP(B2, Events,14,FALSE)),"", (VLOOKUP(B2, Events,14,FALSE))),"")</f>
        <v/>
      </c>
    </row>
    <row r="31" spans="1:2" s="6" customFormat="1" ht="14.25" x14ac:dyDescent="0.2">
      <c r="A31" s="27"/>
      <c r="B31" s="27"/>
    </row>
    <row r="32" spans="1:2" s="6" customFormat="1" ht="14.25" x14ac:dyDescent="0.2">
      <c r="A32" s="27" t="s">
        <v>257</v>
      </c>
      <c r="B32" s="27" t="str">
        <f>IFERROR(IF(ISBLANK(VLOOKUP(B2, Events,20,FALSE)),"", (VLOOKUP(B2, Events,20,FALSE))),"")</f>
        <v/>
      </c>
    </row>
    <row r="33" spans="1:2" s="6" customFormat="1" ht="14.25" x14ac:dyDescent="0.2">
      <c r="A33" s="27"/>
      <c r="B33" s="27"/>
    </row>
    <row r="34" spans="1:2" s="6" customFormat="1" ht="14.25" x14ac:dyDescent="0.2">
      <c r="A34" s="27" t="s">
        <v>258</v>
      </c>
      <c r="B34" s="27" t="str">
        <f>IFERROR(IF(ISBLANK(VLOOKUP(B2, Events,21,FALSE)),"", (VLOOKUP(B2, Events,21,FALSE))),"")</f>
        <v/>
      </c>
    </row>
    <row r="35" spans="1:2" s="6" customFormat="1" ht="14.25" x14ac:dyDescent="0.2">
      <c r="A35" s="27"/>
      <c r="B35" s="27"/>
    </row>
    <row r="36" spans="1:2" s="6" customFormat="1" ht="14.25" x14ac:dyDescent="0.2">
      <c r="A36" s="27" t="s">
        <v>259</v>
      </c>
      <c r="B36" s="27" t="str">
        <f>IFERROR(IF(ISBLANK(VLOOKUP(B2, Events,22,FALSE)),"", (VLOOKUP(B2, Events,22,FALSE))),"")</f>
        <v/>
      </c>
    </row>
    <row r="37" spans="1:2" x14ac:dyDescent="0.2"/>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20"/>
  <sheetViews>
    <sheetView workbookViewId="0">
      <selection activeCell="D20" sqref="D20"/>
    </sheetView>
  </sheetViews>
  <sheetFormatPr defaultRowHeight="12.75" x14ac:dyDescent="0.2"/>
  <cols>
    <col min="1" max="1" bestFit="true" customWidth="true" style="9" width="11.5703125" collapsed="false"/>
    <col min="2" max="3" style="9" width="9.140625" collapsed="false"/>
    <col min="4" max="4" style="25" width="9.140625" collapsed="false"/>
    <col min="5" max="5" style="9" width="9.140625" collapsed="false"/>
    <col min="6" max="6" customWidth="true" style="9" width="21.5703125" collapsed="false"/>
    <col min="7" max="7" customWidth="true" style="9" width="14.85546875" collapsed="false"/>
    <col min="8" max="16" customWidth="true" style="9" width="9.140625" collapsed="false"/>
    <col min="17" max="16384" style="9" width="9.140625" collapsed="false"/>
  </cols>
  <sheetData>
    <row r="1" spans="1:8" ht="13.5" thickBot="1" x14ac:dyDescent="0.25">
      <c r="A1" s="9" t="s">
        <v>232</v>
      </c>
      <c r="C1" s="9" t="s">
        <v>263</v>
      </c>
      <c r="D1" s="24"/>
      <c r="F1" s="17" t="s">
        <v>274</v>
      </c>
      <c r="G1" s="18" t="str">
        <f>IF(ISBLANK(D1),"",D1)</f>
        <v/>
      </c>
    </row>
    <row r="2" spans="1:8" ht="13.5" thickBot="1" x14ac:dyDescent="0.25">
      <c r="A2" s="9" t="s">
        <v>233</v>
      </c>
      <c r="C2" s="9" t="s">
        <v>263</v>
      </c>
      <c r="D2" s="24"/>
      <c r="F2" s="17" t="s">
        <v>275</v>
      </c>
      <c r="G2" s="19" t="e">
        <f>LOOKUP(2,1/(D:D&lt;&gt;""),D:D)</f>
        <v>#N/A</v>
      </c>
      <c r="H2" s="20" t="e">
        <f>IF(ISBLANK(G2),"","-"&amp;LOOKUP(2,1/(D:D&lt;&gt;""),D:D))</f>
        <v>#N/A</v>
      </c>
    </row>
    <row r="3" spans="1:8" ht="13.5" thickBot="1" x14ac:dyDescent="0.25">
      <c r="A3" s="9" t="s">
        <v>234</v>
      </c>
      <c r="C3" s="9" t="s">
        <v>263</v>
      </c>
      <c r="D3" s="24"/>
      <c r="F3" s="17" t="s">
        <v>276</v>
      </c>
      <c r="G3" s="21" t="str">
        <f>IF(ISBLANK(D1),"",(IF(G2&gt;G1,CONCATENATE(G1,H2),G1)))</f>
        <v/>
      </c>
    </row>
    <row r="4" spans="1:8" ht="13.5" thickBot="1" x14ac:dyDescent="0.25">
      <c r="A4" s="9" t="s">
        <v>235</v>
      </c>
      <c r="C4" s="9" t="s">
        <v>263</v>
      </c>
      <c r="D4" s="24"/>
      <c r="F4" s="9" t="s">
        <v>278</v>
      </c>
      <c r="G4" s="9" t="str">
        <f>"\\scotland.gov.uk\dc2\DCGroup_AN1\FHI\Mortality Events\Reports sent to Edinburgh\Mortality Event Report "&amp;G3</f>
        <v xml:space="preserve">\\scotland.gov.uk\dc2\DCGroup_AN1\FHI\Mortality Events\Reports sent to Edinburgh\Mortality Event Report </v>
      </c>
    </row>
    <row r="5" spans="1:8" ht="13.5" thickBot="1" x14ac:dyDescent="0.25">
      <c r="A5" s="9" t="s">
        <v>236</v>
      </c>
      <c r="C5" s="9" t="s">
        <v>263</v>
      </c>
      <c r="D5" s="24"/>
      <c r="F5" s="9" t="s">
        <v>277</v>
      </c>
      <c r="G5" t="str">
        <f>"\\scotland.gov.uk\dc2\DCGroup_AN1\FHI\Mortality Events\Reports sent to Edinburgh\Mortality Event Report "&amp;G3&amp;".pdf"</f>
        <v>\\scotland.gov.uk\dc2\DCGroup_AN1\FHI\Mortality Events\Reports sent to Edinburgh\Mortality Event Report .pdf</v>
      </c>
    </row>
    <row r="6" spans="1:8" ht="13.5" thickBot="1" x14ac:dyDescent="0.25">
      <c r="A6" s="9" t="s">
        <v>237</v>
      </c>
      <c r="C6" s="9" t="s">
        <v>263</v>
      </c>
      <c r="D6" s="24"/>
    </row>
    <row r="7" spans="1:8" ht="13.5" thickBot="1" x14ac:dyDescent="0.25">
      <c r="A7" s="9" t="s">
        <v>238</v>
      </c>
      <c r="C7" s="9" t="s">
        <v>263</v>
      </c>
      <c r="D7" s="24"/>
    </row>
    <row r="8" spans="1:8" ht="13.5" thickBot="1" x14ac:dyDescent="0.25">
      <c r="A8" s="9" t="s">
        <v>239</v>
      </c>
      <c r="C8" s="9" t="s">
        <v>263</v>
      </c>
      <c r="D8" s="24"/>
    </row>
    <row r="9" spans="1:8" ht="13.5" thickBot="1" x14ac:dyDescent="0.25">
      <c r="A9" s="9" t="s">
        <v>240</v>
      </c>
      <c r="C9" s="9" t="s">
        <v>263</v>
      </c>
      <c r="D9" s="24"/>
    </row>
    <row r="10" spans="1:8" ht="13.5" thickBot="1" x14ac:dyDescent="0.25">
      <c r="A10" s="9" t="s">
        <v>241</v>
      </c>
      <c r="C10" s="9" t="s">
        <v>263</v>
      </c>
      <c r="D10" s="24"/>
    </row>
    <row r="11" spans="1:8" ht="13.5" thickBot="1" x14ac:dyDescent="0.25">
      <c r="A11" s="9" t="s">
        <v>264</v>
      </c>
      <c r="C11" s="9" t="s">
        <v>263</v>
      </c>
      <c r="D11" s="24"/>
    </row>
    <row r="12" spans="1:8" ht="13.5" thickBot="1" x14ac:dyDescent="0.25">
      <c r="A12" s="9" t="s">
        <v>265</v>
      </c>
      <c r="C12" s="9" t="s">
        <v>263</v>
      </c>
      <c r="D12" s="24"/>
    </row>
    <row r="13" spans="1:8" ht="13.5" thickBot="1" x14ac:dyDescent="0.25">
      <c r="A13" s="9" t="s">
        <v>266</v>
      </c>
      <c r="C13" s="9" t="s">
        <v>263</v>
      </c>
      <c r="D13" s="24"/>
    </row>
    <row r="14" spans="1:8" ht="13.5" thickBot="1" x14ac:dyDescent="0.25">
      <c r="A14" s="9" t="s">
        <v>267</v>
      </c>
      <c r="C14" s="9" t="s">
        <v>263</v>
      </c>
      <c r="D14" s="24"/>
    </row>
    <row r="15" spans="1:8" ht="13.5" thickBot="1" x14ac:dyDescent="0.25">
      <c r="A15" s="9" t="s">
        <v>268</v>
      </c>
      <c r="C15" s="9" t="s">
        <v>263</v>
      </c>
      <c r="D15" s="24"/>
    </row>
    <row r="16" spans="1:8" ht="13.5" thickBot="1" x14ac:dyDescent="0.25">
      <c r="A16" s="9" t="s">
        <v>269</v>
      </c>
      <c r="C16" s="9" t="s">
        <v>263</v>
      </c>
      <c r="D16" s="24"/>
    </row>
    <row r="17" spans="1:4" ht="13.5" thickBot="1" x14ac:dyDescent="0.25">
      <c r="A17" s="9" t="s">
        <v>270</v>
      </c>
      <c r="C17" s="9" t="s">
        <v>263</v>
      </c>
      <c r="D17" s="24"/>
    </row>
    <row r="18" spans="1:4" ht="13.5" thickBot="1" x14ac:dyDescent="0.25">
      <c r="A18" s="9" t="s">
        <v>271</v>
      </c>
      <c r="C18" s="9" t="s">
        <v>263</v>
      </c>
      <c r="D18" s="24"/>
    </row>
    <row r="19" spans="1:4" ht="13.5" thickBot="1" x14ac:dyDescent="0.25">
      <c r="A19" s="9" t="s">
        <v>272</v>
      </c>
      <c r="C19" s="9" t="s">
        <v>263</v>
      </c>
      <c r="D19" s="24"/>
    </row>
    <row r="20" spans="1:4" ht="13.5" thickBot="1" x14ac:dyDescent="0.25">
      <c r="A20" s="9" t="s">
        <v>273</v>
      </c>
      <c r="C20" s="9" t="s">
        <v>263</v>
      </c>
      <c r="D20" s="24"/>
    </row>
  </sheetData>
  <sheetProtection sheet="1" objects="1" scenarios="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37"/>
  <sheetViews>
    <sheetView workbookViewId="0">
      <selection activeCell="A2" sqref="A2:XFD36"/>
    </sheetView>
  </sheetViews>
  <sheetFormatPr defaultColWidth="0" defaultRowHeight="12.75" customHeight="1" zeroHeight="1" x14ac:dyDescent="0.2"/>
  <cols>
    <col min="1" max="1" customWidth="true" style="16" width="36.7109375" collapsed="false"/>
    <col min="2" max="2" customWidth="true" style="16" width="50.7109375" collapsed="false"/>
    <col min="3" max="16384" hidden="true" style="16" width="9.140625" collapsed="false"/>
  </cols>
  <sheetData>
    <row r="1" spans="1:2" ht="15" x14ac:dyDescent="0.2">
      <c r="A1" s="15" t="s">
        <v>244</v>
      </c>
      <c r="B1" s="13"/>
    </row>
    <row r="2" spans="1:2" s="6" customFormat="1" ht="14.25" x14ac:dyDescent="0.2">
      <c r="A2" s="27" t="s">
        <v>242</v>
      </c>
      <c r="B2" s="27" t="str">
        <f xml:space="preserve"> IF(ISBLANK(CreateSummary!D17),"",CreateSummary!D17)</f>
        <v/>
      </c>
    </row>
    <row r="3" spans="1:2" s="6" customFormat="1" ht="14.25" x14ac:dyDescent="0.2">
      <c r="A3" s="27"/>
      <c r="B3" s="27"/>
    </row>
    <row r="4" spans="1:2" s="6" customFormat="1" ht="14.25" x14ac:dyDescent="0.2">
      <c r="A4" s="27" t="s">
        <v>246</v>
      </c>
      <c r="B4" s="27" t="str">
        <f>IFERROR(IF(ISBLANK(VLOOKUP(B2, Events,4,FALSE)),"", (VLOOKUP(B2, Events,4,FALSE))),"")</f>
        <v/>
      </c>
    </row>
    <row r="5" spans="1:2" s="6" customFormat="1" ht="14.25" x14ac:dyDescent="0.2">
      <c r="A5" s="27"/>
      <c r="B5" s="27"/>
    </row>
    <row r="6" spans="1:2" s="6" customFormat="1" ht="14.25" x14ac:dyDescent="0.2">
      <c r="A6" s="27" t="s">
        <v>247</v>
      </c>
      <c r="B6" s="27" t="str">
        <f>IFERROR(IF(ISBLANK(VLOOKUP(B2, Events,5,FALSE)),"", (VLOOKUP(B2, Events,5,FALSE))),"")</f>
        <v/>
      </c>
    </row>
    <row r="7" spans="1:2" s="6" customFormat="1" ht="14.25" x14ac:dyDescent="0.2">
      <c r="A7" s="27"/>
      <c r="B7" s="27"/>
    </row>
    <row r="8" spans="1:2" s="6" customFormat="1" ht="14.25" x14ac:dyDescent="0.2">
      <c r="A8" s="27" t="s">
        <v>248</v>
      </c>
      <c r="B8" s="28" t="str">
        <f>IFERROR(IF(ISBLANK(VLOOKUP(B2, Events,9,FALSE)),"", (VLOOKUP(B2, Events,9,FALSE))),"")</f>
        <v/>
      </c>
    </row>
    <row r="9" spans="1:2" s="6" customFormat="1" ht="14.25" x14ac:dyDescent="0.2">
      <c r="A9" s="27" t="s">
        <v>245</v>
      </c>
      <c r="B9" s="27"/>
    </row>
    <row r="10" spans="1:2" s="6" customFormat="1" ht="14.25" x14ac:dyDescent="0.2">
      <c r="A10" s="27" t="s">
        <v>249</v>
      </c>
      <c r="B10" s="27" t="str">
        <f>IFERROR(IF(ISBLANK(VLOOKUP(B2, Events,15,FALSE)),"", (VLOOKUP(B2, Events,15,FALSE))),"")</f>
        <v/>
      </c>
    </row>
    <row r="11" spans="1:2" s="6" customFormat="1" ht="14.25" x14ac:dyDescent="0.2">
      <c r="A11" s="27"/>
      <c r="B11" s="27"/>
    </row>
    <row r="12" spans="1:2" s="6" customFormat="1" ht="14.25" x14ac:dyDescent="0.2">
      <c r="A12" s="27" t="s">
        <v>250</v>
      </c>
      <c r="B12" s="27" t="str">
        <f>IFERROR(IF(ISBLANK(VLOOKUP(B2, Events,16,FALSE)),"", (VLOOKUP(B2, Events,16,FALSE))),"")</f>
        <v/>
      </c>
    </row>
    <row r="13" spans="1:2" s="6" customFormat="1" ht="14.25" x14ac:dyDescent="0.2">
      <c r="A13" s="27"/>
      <c r="B13" s="27"/>
    </row>
    <row r="14" spans="1:2" s="6" customFormat="1" ht="14.25" x14ac:dyDescent="0.2">
      <c r="A14" s="27" t="s">
        <v>260</v>
      </c>
      <c r="B14" s="27" t="str">
        <f>IFERROR(IF(ISBLANK(VLOOKUP(B2, Events,17,FALSE)),"", (VLOOKUP(B2, Events,17,FALSE))),"")</f>
        <v/>
      </c>
    </row>
    <row r="15" spans="1:2" s="6" customFormat="1" ht="14.25" x14ac:dyDescent="0.2">
      <c r="A15" s="27"/>
      <c r="B15" s="27"/>
    </row>
    <row r="16" spans="1:2" s="6" customFormat="1" ht="14.25" x14ac:dyDescent="0.2">
      <c r="A16" s="27" t="s">
        <v>251</v>
      </c>
      <c r="B16" s="27" t="str">
        <f>IFERROR(IF(ISBLANK(VLOOKUP(B2, Events,18,FALSE)),"", (VLOOKUP(B2, Events,18,FALSE))),"")</f>
        <v/>
      </c>
    </row>
    <row r="17" spans="1:2" s="6" customFormat="1" ht="14.25" x14ac:dyDescent="0.2">
      <c r="A17" s="27"/>
      <c r="B17" s="27"/>
    </row>
    <row r="18" spans="1:2" s="6" customFormat="1" ht="14.25" x14ac:dyDescent="0.2">
      <c r="A18" s="27" t="s">
        <v>261</v>
      </c>
      <c r="B18" s="27" t="str">
        <f>IFERROR(IF(ISBLANK(VLOOKUP(B2, Events,2,FALSE)),"", (VLOOKUP(B2, Events,2,FALSE))),"")</f>
        <v/>
      </c>
    </row>
    <row r="19" spans="1:2" s="6" customFormat="1" ht="14.25" x14ac:dyDescent="0.2">
      <c r="A19" s="27"/>
      <c r="B19" s="27"/>
    </row>
    <row r="20" spans="1:2" s="6" customFormat="1" ht="14.25" x14ac:dyDescent="0.2">
      <c r="A20" s="27" t="s">
        <v>262</v>
      </c>
      <c r="B20" s="27" t="str">
        <f>IFERROR(IF(ISBLANK(VLOOKUP(B2, Events,3,FALSE)),"", (VLOOKUP(B2, Events,3,FALSE))),"")</f>
        <v/>
      </c>
    </row>
    <row r="21" spans="1:2" s="6" customFormat="1" ht="14.25" x14ac:dyDescent="0.2">
      <c r="A21" s="27"/>
      <c r="B21" s="27"/>
    </row>
    <row r="22" spans="1:2" s="6" customFormat="1" ht="14.25" x14ac:dyDescent="0.2">
      <c r="A22" s="27" t="s">
        <v>252</v>
      </c>
      <c r="B22" s="27" t="str">
        <f>IFERROR(IF(ISBLANK(VLOOKUP(B2, Events,13,FALSE)),"", (VLOOKUP(B2, Events,13,FALSE))),"")</f>
        <v/>
      </c>
    </row>
    <row r="23" spans="1:2" s="6" customFormat="1" ht="14.25" x14ac:dyDescent="0.2">
      <c r="A23" s="27"/>
      <c r="B23" s="27"/>
    </row>
    <row r="24" spans="1:2" s="6" customFormat="1" ht="14.25" x14ac:dyDescent="0.2">
      <c r="A24" s="27" t="s">
        <v>253</v>
      </c>
      <c r="B24" s="27" t="str">
        <f>IFERROR(IF(ISBLANK(VLOOKUP(B2, Events,8,FALSE)),"", (VLOOKUP(B2, Events,8,FALSE))),"")</f>
        <v/>
      </c>
    </row>
    <row r="25" spans="1:2" s="6" customFormat="1" ht="14.25" x14ac:dyDescent="0.2">
      <c r="A25" s="27"/>
      <c r="B25" s="27"/>
    </row>
    <row r="26" spans="1:2" s="6" customFormat="1" ht="14.25" x14ac:dyDescent="0.2">
      <c r="A26" s="27" t="s">
        <v>254</v>
      </c>
      <c r="B26" s="27" t="str">
        <f>IFERROR(IF(ISBLANK(VLOOKUP(B2, Events,11,FALSE)),"", (VLOOKUP(B2, Events,11,FALSE))),"")</f>
        <v/>
      </c>
    </row>
    <row r="27" spans="1:2" s="6" customFormat="1" ht="14.25" x14ac:dyDescent="0.2">
      <c r="A27" s="27"/>
      <c r="B27" s="27"/>
    </row>
    <row r="28" spans="1:2" s="6" customFormat="1" ht="14.25" x14ac:dyDescent="0.2">
      <c r="A28" s="27" t="s">
        <v>255</v>
      </c>
      <c r="B28" s="27" t="str">
        <f>IFERROR(IF(ISBLANK(VLOOKUP(B2, Events,12,FALSE)),"", (VLOOKUP(B2, Events,12,FALSE))),"")</f>
        <v/>
      </c>
    </row>
    <row r="29" spans="1:2" s="6" customFormat="1" ht="14.25" x14ac:dyDescent="0.2">
      <c r="A29" s="27"/>
      <c r="B29" s="27"/>
    </row>
    <row r="30" spans="1:2" s="6" customFormat="1" ht="14.25" x14ac:dyDescent="0.2">
      <c r="A30" s="27" t="s">
        <v>256</v>
      </c>
      <c r="B30" s="27" t="str">
        <f>IFERROR(IF(ISBLANK(VLOOKUP(B2, Events,14,FALSE)),"", (VLOOKUP(B2, Events,14,FALSE))),"")</f>
        <v/>
      </c>
    </row>
    <row r="31" spans="1:2" s="6" customFormat="1" ht="14.25" x14ac:dyDescent="0.2">
      <c r="A31" s="27"/>
      <c r="B31" s="27"/>
    </row>
    <row r="32" spans="1:2" s="6" customFormat="1" ht="14.25" x14ac:dyDescent="0.2">
      <c r="A32" s="27" t="s">
        <v>257</v>
      </c>
      <c r="B32" s="27" t="str">
        <f>IFERROR(IF(ISBLANK(VLOOKUP(B2, Events,20,FALSE)),"", (VLOOKUP(B2, Events,20,FALSE))),"")</f>
        <v/>
      </c>
    </row>
    <row r="33" spans="1:2" s="6" customFormat="1" ht="14.25" x14ac:dyDescent="0.2">
      <c r="A33" s="27"/>
      <c r="B33" s="27"/>
    </row>
    <row r="34" spans="1:2" s="6" customFormat="1" ht="14.25" x14ac:dyDescent="0.2">
      <c r="A34" s="27" t="s">
        <v>258</v>
      </c>
      <c r="B34" s="27" t="str">
        <f>IFERROR(IF(ISBLANK(VLOOKUP(B2, Events,21,FALSE)),"", (VLOOKUP(B2, Events,21,FALSE))),"")</f>
        <v/>
      </c>
    </row>
    <row r="35" spans="1:2" s="6" customFormat="1" ht="14.25" x14ac:dyDescent="0.2">
      <c r="A35" s="27"/>
      <c r="B35" s="27"/>
    </row>
    <row r="36" spans="1:2" s="6" customFormat="1" ht="14.25" x14ac:dyDescent="0.2">
      <c r="A36" s="27" t="s">
        <v>259</v>
      </c>
      <c r="B36" s="27" t="str">
        <f>IFERROR(IF(ISBLANK(VLOOKUP(B2, Events,22,FALSE)),"", (VLOOKUP(B2, Events,22,FALSE))),"")</f>
        <v/>
      </c>
    </row>
    <row r="37" spans="1:2" x14ac:dyDescent="0.2"/>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37"/>
  <sheetViews>
    <sheetView workbookViewId="0">
      <selection activeCell="A2" sqref="A2:XFD36"/>
    </sheetView>
  </sheetViews>
  <sheetFormatPr defaultColWidth="0" defaultRowHeight="12.75" customHeight="1" zeroHeight="1" x14ac:dyDescent="0.2"/>
  <cols>
    <col min="1" max="1" customWidth="true" style="16" width="36.7109375" collapsed="false"/>
    <col min="2" max="2" customWidth="true" style="16" width="50.7109375" collapsed="false"/>
    <col min="3" max="16384" hidden="true" style="16" width="9.140625" collapsed="false"/>
  </cols>
  <sheetData>
    <row r="1" spans="1:2" ht="15" x14ac:dyDescent="0.2">
      <c r="A1" s="15" t="s">
        <v>244</v>
      </c>
      <c r="B1" s="13"/>
    </row>
    <row r="2" spans="1:2" s="6" customFormat="1" ht="14.25" x14ac:dyDescent="0.2">
      <c r="A2" s="27" t="s">
        <v>242</v>
      </c>
      <c r="B2" s="27" t="str">
        <f xml:space="preserve"> IF(ISBLANK(CreateSummary!D18),"",CreateSummary!D18)</f>
        <v/>
      </c>
    </row>
    <row r="3" spans="1:2" s="6" customFormat="1" ht="14.25" x14ac:dyDescent="0.2">
      <c r="A3" s="27"/>
      <c r="B3" s="27"/>
    </row>
    <row r="4" spans="1:2" s="6" customFormat="1" ht="14.25" x14ac:dyDescent="0.2">
      <c r="A4" s="27" t="s">
        <v>246</v>
      </c>
      <c r="B4" s="27" t="str">
        <f>IFERROR(IF(ISBLANK(VLOOKUP(B2, Events,4,FALSE)),"", (VLOOKUP(B2, Events,4,FALSE))),"")</f>
        <v/>
      </c>
    </row>
    <row r="5" spans="1:2" s="6" customFormat="1" ht="14.25" x14ac:dyDescent="0.2">
      <c r="A5" s="27"/>
      <c r="B5" s="27"/>
    </row>
    <row r="6" spans="1:2" s="6" customFormat="1" ht="14.25" x14ac:dyDescent="0.2">
      <c r="A6" s="27" t="s">
        <v>247</v>
      </c>
      <c r="B6" s="27" t="str">
        <f>IFERROR(IF(ISBLANK(VLOOKUP(B2, Events,5,FALSE)),"", (VLOOKUP(B2, Events,5,FALSE))),"")</f>
        <v/>
      </c>
    </row>
    <row r="7" spans="1:2" s="6" customFormat="1" ht="14.25" x14ac:dyDescent="0.2">
      <c r="A7" s="27"/>
      <c r="B7" s="27"/>
    </row>
    <row r="8" spans="1:2" s="6" customFormat="1" ht="14.25" x14ac:dyDescent="0.2">
      <c r="A8" s="27" t="s">
        <v>248</v>
      </c>
      <c r="B8" s="28" t="str">
        <f>IFERROR(IF(ISBLANK(VLOOKUP(B2, Events,9,FALSE)),"", (VLOOKUP(B2, Events,9,FALSE))),"")</f>
        <v/>
      </c>
    </row>
    <row r="9" spans="1:2" s="6" customFormat="1" ht="14.25" x14ac:dyDescent="0.2">
      <c r="A9" s="27" t="s">
        <v>245</v>
      </c>
      <c r="B9" s="27"/>
    </row>
    <row r="10" spans="1:2" s="6" customFormat="1" ht="14.25" x14ac:dyDescent="0.2">
      <c r="A10" s="27" t="s">
        <v>249</v>
      </c>
      <c r="B10" s="27" t="str">
        <f>IFERROR(IF(ISBLANK(VLOOKUP(B2, Events,15,FALSE)),"", (VLOOKUP(B2, Events,15,FALSE))),"")</f>
        <v/>
      </c>
    </row>
    <row r="11" spans="1:2" s="6" customFormat="1" ht="14.25" x14ac:dyDescent="0.2">
      <c r="A11" s="27"/>
      <c r="B11" s="27"/>
    </row>
    <row r="12" spans="1:2" s="6" customFormat="1" ht="14.25" x14ac:dyDescent="0.2">
      <c r="A12" s="27" t="s">
        <v>250</v>
      </c>
      <c r="B12" s="27" t="str">
        <f>IFERROR(IF(ISBLANK(VLOOKUP(B2, Events,16,FALSE)),"", (VLOOKUP(B2, Events,16,FALSE))),"")</f>
        <v/>
      </c>
    </row>
    <row r="13" spans="1:2" s="6" customFormat="1" ht="14.25" x14ac:dyDescent="0.2">
      <c r="A13" s="27"/>
      <c r="B13" s="27"/>
    </row>
    <row r="14" spans="1:2" s="6" customFormat="1" ht="14.25" x14ac:dyDescent="0.2">
      <c r="A14" s="27" t="s">
        <v>260</v>
      </c>
      <c r="B14" s="27" t="str">
        <f>IFERROR(IF(ISBLANK(VLOOKUP(B2, Events,17,FALSE)),"", (VLOOKUP(B2, Events,17,FALSE))),"")</f>
        <v/>
      </c>
    </row>
    <row r="15" spans="1:2" s="6" customFormat="1" ht="14.25" x14ac:dyDescent="0.2">
      <c r="A15" s="27"/>
      <c r="B15" s="27"/>
    </row>
    <row r="16" spans="1:2" s="6" customFormat="1" ht="14.25" x14ac:dyDescent="0.2">
      <c r="A16" s="27" t="s">
        <v>251</v>
      </c>
      <c r="B16" s="27" t="str">
        <f>IFERROR(IF(ISBLANK(VLOOKUP(B2, Events,18,FALSE)),"", (VLOOKUP(B2, Events,18,FALSE))),"")</f>
        <v/>
      </c>
    </row>
    <row r="17" spans="1:2" s="6" customFormat="1" ht="14.25" x14ac:dyDescent="0.2">
      <c r="A17" s="27"/>
      <c r="B17" s="27"/>
    </row>
    <row r="18" spans="1:2" s="6" customFormat="1" ht="14.25" x14ac:dyDescent="0.2">
      <c r="A18" s="27" t="s">
        <v>261</v>
      </c>
      <c r="B18" s="27" t="str">
        <f>IFERROR(IF(ISBLANK(VLOOKUP(B2, Events,2,FALSE)),"", (VLOOKUP(B2, Events,2,FALSE))),"")</f>
        <v/>
      </c>
    </row>
    <row r="19" spans="1:2" s="6" customFormat="1" ht="14.25" x14ac:dyDescent="0.2">
      <c r="A19" s="27"/>
      <c r="B19" s="27"/>
    </row>
    <row r="20" spans="1:2" s="6" customFormat="1" ht="14.25" x14ac:dyDescent="0.2">
      <c r="A20" s="27" t="s">
        <v>262</v>
      </c>
      <c r="B20" s="27" t="str">
        <f>IFERROR(IF(ISBLANK(VLOOKUP(B2, Events,3,FALSE)),"", (VLOOKUP(B2, Events,3,FALSE))),"")</f>
        <v/>
      </c>
    </row>
    <row r="21" spans="1:2" s="6" customFormat="1" ht="14.25" x14ac:dyDescent="0.2">
      <c r="A21" s="27"/>
      <c r="B21" s="27"/>
    </row>
    <row r="22" spans="1:2" s="6" customFormat="1" ht="14.25" x14ac:dyDescent="0.2">
      <c r="A22" s="27" t="s">
        <v>252</v>
      </c>
      <c r="B22" s="27" t="str">
        <f>IFERROR(IF(ISBLANK(VLOOKUP(B2, Events,13,FALSE)),"", (VLOOKUP(B2, Events,13,FALSE))),"")</f>
        <v/>
      </c>
    </row>
    <row r="23" spans="1:2" s="6" customFormat="1" ht="14.25" x14ac:dyDescent="0.2">
      <c r="A23" s="27"/>
      <c r="B23" s="27"/>
    </row>
    <row r="24" spans="1:2" s="6" customFormat="1" ht="14.25" x14ac:dyDescent="0.2">
      <c r="A24" s="27" t="s">
        <v>253</v>
      </c>
      <c r="B24" s="27" t="str">
        <f>IFERROR(IF(ISBLANK(VLOOKUP(B2, Events,8,FALSE)),"", (VLOOKUP(B2, Events,8,FALSE))),"")</f>
        <v/>
      </c>
    </row>
    <row r="25" spans="1:2" s="6" customFormat="1" ht="14.25" x14ac:dyDescent="0.2">
      <c r="A25" s="27"/>
      <c r="B25" s="27"/>
    </row>
    <row r="26" spans="1:2" s="6" customFormat="1" ht="14.25" x14ac:dyDescent="0.2">
      <c r="A26" s="27" t="s">
        <v>254</v>
      </c>
      <c r="B26" s="27" t="str">
        <f>IFERROR(IF(ISBLANK(VLOOKUP(B2, Events,11,FALSE)),"", (VLOOKUP(B2, Events,11,FALSE))),"")</f>
        <v/>
      </c>
    </row>
    <row r="27" spans="1:2" s="6" customFormat="1" ht="14.25" x14ac:dyDescent="0.2">
      <c r="A27" s="27"/>
      <c r="B27" s="27"/>
    </row>
    <row r="28" spans="1:2" s="6" customFormat="1" ht="14.25" x14ac:dyDescent="0.2">
      <c r="A28" s="27" t="s">
        <v>255</v>
      </c>
      <c r="B28" s="27" t="str">
        <f>IFERROR(IF(ISBLANK(VLOOKUP(B2, Events,12,FALSE)),"", (VLOOKUP(B2, Events,12,FALSE))),"")</f>
        <v/>
      </c>
    </row>
    <row r="29" spans="1:2" s="6" customFormat="1" ht="14.25" x14ac:dyDescent="0.2">
      <c r="A29" s="27"/>
      <c r="B29" s="27"/>
    </row>
    <row r="30" spans="1:2" s="6" customFormat="1" ht="14.25" x14ac:dyDescent="0.2">
      <c r="A30" s="27" t="s">
        <v>256</v>
      </c>
      <c r="B30" s="27" t="str">
        <f>IFERROR(IF(ISBLANK(VLOOKUP(B2, Events,14,FALSE)),"", (VLOOKUP(B2, Events,14,FALSE))),"")</f>
        <v/>
      </c>
    </row>
    <row r="31" spans="1:2" s="6" customFormat="1" ht="14.25" x14ac:dyDescent="0.2">
      <c r="A31" s="27"/>
      <c r="B31" s="27"/>
    </row>
    <row r="32" spans="1:2" s="6" customFormat="1" ht="14.25" x14ac:dyDescent="0.2">
      <c r="A32" s="27" t="s">
        <v>257</v>
      </c>
      <c r="B32" s="27" t="str">
        <f>IFERROR(IF(ISBLANK(VLOOKUP(B2, Events,20,FALSE)),"", (VLOOKUP(B2, Events,20,FALSE))),"")</f>
        <v/>
      </c>
    </row>
    <row r="33" spans="1:2" s="6" customFormat="1" ht="14.25" x14ac:dyDescent="0.2">
      <c r="A33" s="27"/>
      <c r="B33" s="27"/>
    </row>
    <row r="34" spans="1:2" s="6" customFormat="1" ht="14.25" x14ac:dyDescent="0.2">
      <c r="A34" s="27" t="s">
        <v>258</v>
      </c>
      <c r="B34" s="27" t="str">
        <f>IFERROR(IF(ISBLANK(VLOOKUP(B2, Events,21,FALSE)),"", (VLOOKUP(B2, Events,21,FALSE))),"")</f>
        <v/>
      </c>
    </row>
    <row r="35" spans="1:2" s="6" customFormat="1" ht="14.25" x14ac:dyDescent="0.2">
      <c r="A35" s="27"/>
      <c r="B35" s="27"/>
    </row>
    <row r="36" spans="1:2" s="6" customFormat="1" ht="14.25" x14ac:dyDescent="0.2">
      <c r="A36" s="27" t="s">
        <v>259</v>
      </c>
      <c r="B36" s="27" t="str">
        <f>IFERROR(IF(ISBLANK(VLOOKUP(B2, Events,22,FALSE)),"", (VLOOKUP(B2, Events,22,FALSE))),"")</f>
        <v/>
      </c>
    </row>
    <row r="37" spans="1:2" x14ac:dyDescent="0.2"/>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37"/>
  <sheetViews>
    <sheetView workbookViewId="0">
      <selection activeCell="A2" sqref="A2:XFD36"/>
    </sheetView>
  </sheetViews>
  <sheetFormatPr defaultColWidth="0" defaultRowHeight="12.75" customHeight="1" zeroHeight="1" x14ac:dyDescent="0.2"/>
  <cols>
    <col min="1" max="1" customWidth="true" style="16" width="36.7109375" collapsed="false"/>
    <col min="2" max="2" customWidth="true" style="16" width="50.7109375" collapsed="false"/>
    <col min="3" max="16384" hidden="true" style="16" width="9.140625" collapsed="false"/>
  </cols>
  <sheetData>
    <row r="1" spans="1:2" ht="15" x14ac:dyDescent="0.2">
      <c r="A1" s="15" t="s">
        <v>244</v>
      </c>
      <c r="B1" s="13"/>
    </row>
    <row r="2" spans="1:2" s="6" customFormat="1" ht="14.25" x14ac:dyDescent="0.2">
      <c r="A2" s="27" t="s">
        <v>242</v>
      </c>
      <c r="B2" s="27" t="str">
        <f xml:space="preserve"> IF(ISBLANK(CreateSummary!D19),"",CreateSummary!D19)</f>
        <v/>
      </c>
    </row>
    <row r="3" spans="1:2" s="6" customFormat="1" ht="14.25" x14ac:dyDescent="0.2">
      <c r="A3" s="27"/>
      <c r="B3" s="27"/>
    </row>
    <row r="4" spans="1:2" s="6" customFormat="1" ht="14.25" x14ac:dyDescent="0.2">
      <c r="A4" s="27" t="s">
        <v>246</v>
      </c>
      <c r="B4" s="27" t="str">
        <f>IFERROR(IF(ISBLANK(VLOOKUP(B2, Events,4,FALSE)),"", (VLOOKUP(B2, Events,4,FALSE))),"")</f>
        <v/>
      </c>
    </row>
    <row r="5" spans="1:2" s="6" customFormat="1" ht="14.25" x14ac:dyDescent="0.2">
      <c r="A5" s="27"/>
      <c r="B5" s="27"/>
    </row>
    <row r="6" spans="1:2" s="6" customFormat="1" ht="14.25" x14ac:dyDescent="0.2">
      <c r="A6" s="27" t="s">
        <v>247</v>
      </c>
      <c r="B6" s="27" t="str">
        <f>IFERROR(IF(ISBLANK(VLOOKUP(B2, Events,5,FALSE)),"", (VLOOKUP(B2, Events,5,FALSE))),"")</f>
        <v/>
      </c>
    </row>
    <row r="7" spans="1:2" s="6" customFormat="1" ht="14.25" x14ac:dyDescent="0.2">
      <c r="A7" s="27"/>
      <c r="B7" s="27"/>
    </row>
    <row r="8" spans="1:2" s="6" customFormat="1" ht="14.25" x14ac:dyDescent="0.2">
      <c r="A8" s="27" t="s">
        <v>248</v>
      </c>
      <c r="B8" s="28" t="str">
        <f>IFERROR(IF(ISBLANK(VLOOKUP(B2, Events,9,FALSE)),"", (VLOOKUP(B2, Events,9,FALSE))),"")</f>
        <v/>
      </c>
    </row>
    <row r="9" spans="1:2" s="6" customFormat="1" ht="14.25" x14ac:dyDescent="0.2">
      <c r="A9" s="27" t="s">
        <v>245</v>
      </c>
      <c r="B9" s="27"/>
    </row>
    <row r="10" spans="1:2" s="6" customFormat="1" ht="14.25" x14ac:dyDescent="0.2">
      <c r="A10" s="27" t="s">
        <v>249</v>
      </c>
      <c r="B10" s="27" t="str">
        <f>IFERROR(IF(ISBLANK(VLOOKUP(B2, Events,15,FALSE)),"", (VLOOKUP(B2, Events,15,FALSE))),"")</f>
        <v/>
      </c>
    </row>
    <row r="11" spans="1:2" s="6" customFormat="1" ht="14.25" x14ac:dyDescent="0.2">
      <c r="A11" s="27"/>
      <c r="B11" s="27"/>
    </row>
    <row r="12" spans="1:2" s="6" customFormat="1" ht="14.25" x14ac:dyDescent="0.2">
      <c r="A12" s="27" t="s">
        <v>250</v>
      </c>
      <c r="B12" s="27" t="str">
        <f>IFERROR(IF(ISBLANK(VLOOKUP(B2, Events,16,FALSE)),"", (VLOOKUP(B2, Events,16,FALSE))),"")</f>
        <v/>
      </c>
    </row>
    <row r="13" spans="1:2" s="6" customFormat="1" ht="14.25" x14ac:dyDescent="0.2">
      <c r="A13" s="27"/>
      <c r="B13" s="27"/>
    </row>
    <row r="14" spans="1:2" s="6" customFormat="1" ht="14.25" x14ac:dyDescent="0.2">
      <c r="A14" s="27" t="s">
        <v>260</v>
      </c>
      <c r="B14" s="27" t="str">
        <f>IFERROR(IF(ISBLANK(VLOOKUP(B2, Events,17,FALSE)),"", (VLOOKUP(B2, Events,17,FALSE))),"")</f>
        <v/>
      </c>
    </row>
    <row r="15" spans="1:2" s="6" customFormat="1" ht="14.25" x14ac:dyDescent="0.2">
      <c r="A15" s="27"/>
      <c r="B15" s="27"/>
    </row>
    <row r="16" spans="1:2" s="6" customFormat="1" ht="14.25" x14ac:dyDescent="0.2">
      <c r="A16" s="27" t="s">
        <v>251</v>
      </c>
      <c r="B16" s="27" t="str">
        <f>IFERROR(IF(ISBLANK(VLOOKUP(B2, Events,18,FALSE)),"", (VLOOKUP(B2, Events,18,FALSE))),"")</f>
        <v/>
      </c>
    </row>
    <row r="17" spans="1:2" s="6" customFormat="1" ht="14.25" x14ac:dyDescent="0.2">
      <c r="A17" s="27"/>
      <c r="B17" s="27"/>
    </row>
    <row r="18" spans="1:2" s="6" customFormat="1" ht="14.25" x14ac:dyDescent="0.2">
      <c r="A18" s="27" t="s">
        <v>261</v>
      </c>
      <c r="B18" s="27" t="str">
        <f>IFERROR(IF(ISBLANK(VLOOKUP(B2, Events,2,FALSE)),"", (VLOOKUP(B2, Events,2,FALSE))),"")</f>
        <v/>
      </c>
    </row>
    <row r="19" spans="1:2" s="6" customFormat="1" ht="14.25" x14ac:dyDescent="0.2">
      <c r="A19" s="27"/>
      <c r="B19" s="27"/>
    </row>
    <row r="20" spans="1:2" s="6" customFormat="1" ht="14.25" x14ac:dyDescent="0.2">
      <c r="A20" s="27" t="s">
        <v>262</v>
      </c>
      <c r="B20" s="27" t="str">
        <f>IFERROR(IF(ISBLANK(VLOOKUP(B2, Events,3,FALSE)),"", (VLOOKUP(B2, Events,3,FALSE))),"")</f>
        <v/>
      </c>
    </row>
    <row r="21" spans="1:2" s="6" customFormat="1" ht="14.25" x14ac:dyDescent="0.2">
      <c r="A21" s="27"/>
      <c r="B21" s="27"/>
    </row>
    <row r="22" spans="1:2" s="6" customFormat="1" ht="14.25" x14ac:dyDescent="0.2">
      <c r="A22" s="27" t="s">
        <v>252</v>
      </c>
      <c r="B22" s="27" t="str">
        <f>IFERROR(IF(ISBLANK(VLOOKUP(B2, Events,13,FALSE)),"", (VLOOKUP(B2, Events,13,FALSE))),"")</f>
        <v/>
      </c>
    </row>
    <row r="23" spans="1:2" s="6" customFormat="1" ht="14.25" x14ac:dyDescent="0.2">
      <c r="A23" s="27"/>
      <c r="B23" s="27"/>
    </row>
    <row r="24" spans="1:2" s="6" customFormat="1" ht="14.25" x14ac:dyDescent="0.2">
      <c r="A24" s="27" t="s">
        <v>253</v>
      </c>
      <c r="B24" s="27" t="str">
        <f>IFERROR(IF(ISBLANK(VLOOKUP(B2, Events,8,FALSE)),"", (VLOOKUP(B2, Events,8,FALSE))),"")</f>
        <v/>
      </c>
    </row>
    <row r="25" spans="1:2" s="6" customFormat="1" ht="14.25" x14ac:dyDescent="0.2">
      <c r="A25" s="27"/>
      <c r="B25" s="27"/>
    </row>
    <row r="26" spans="1:2" s="6" customFormat="1" ht="14.25" x14ac:dyDescent="0.2">
      <c r="A26" s="27" t="s">
        <v>254</v>
      </c>
      <c r="B26" s="27" t="str">
        <f>IFERROR(IF(ISBLANK(VLOOKUP(B2, Events,11,FALSE)),"", (VLOOKUP(B2, Events,11,FALSE))),"")</f>
        <v/>
      </c>
    </row>
    <row r="27" spans="1:2" s="6" customFormat="1" ht="14.25" x14ac:dyDescent="0.2">
      <c r="A27" s="27"/>
      <c r="B27" s="27"/>
    </row>
    <row r="28" spans="1:2" s="6" customFormat="1" ht="14.25" x14ac:dyDescent="0.2">
      <c r="A28" s="27" t="s">
        <v>255</v>
      </c>
      <c r="B28" s="27" t="str">
        <f>IFERROR(IF(ISBLANK(VLOOKUP(B2, Events,12,FALSE)),"", (VLOOKUP(B2, Events,12,FALSE))),"")</f>
        <v/>
      </c>
    </row>
    <row r="29" spans="1:2" s="6" customFormat="1" ht="14.25" x14ac:dyDescent="0.2">
      <c r="A29" s="27"/>
      <c r="B29" s="27"/>
    </row>
    <row r="30" spans="1:2" s="6" customFormat="1" ht="14.25" x14ac:dyDescent="0.2">
      <c r="A30" s="27" t="s">
        <v>256</v>
      </c>
      <c r="B30" s="27" t="str">
        <f>IFERROR(IF(ISBLANK(VLOOKUP(B2, Events,14,FALSE)),"", (VLOOKUP(B2, Events,14,FALSE))),"")</f>
        <v/>
      </c>
    </row>
    <row r="31" spans="1:2" s="6" customFormat="1" ht="14.25" x14ac:dyDescent="0.2">
      <c r="A31" s="27"/>
      <c r="B31" s="27"/>
    </row>
    <row r="32" spans="1:2" s="6" customFormat="1" ht="14.25" x14ac:dyDescent="0.2">
      <c r="A32" s="27" t="s">
        <v>257</v>
      </c>
      <c r="B32" s="27" t="str">
        <f>IFERROR(IF(ISBLANK(VLOOKUP(B2, Events,20,FALSE)),"", (VLOOKUP(B2, Events,20,FALSE))),"")</f>
        <v/>
      </c>
    </row>
    <row r="33" spans="1:2" s="6" customFormat="1" ht="14.25" x14ac:dyDescent="0.2">
      <c r="A33" s="27"/>
      <c r="B33" s="27"/>
    </row>
    <row r="34" spans="1:2" s="6" customFormat="1" ht="14.25" x14ac:dyDescent="0.2">
      <c r="A34" s="27" t="s">
        <v>258</v>
      </c>
      <c r="B34" s="27" t="str">
        <f>IFERROR(IF(ISBLANK(VLOOKUP(B2, Events,21,FALSE)),"", (VLOOKUP(B2, Events,21,FALSE))),"")</f>
        <v/>
      </c>
    </row>
    <row r="35" spans="1:2" s="6" customFormat="1" ht="14.25" x14ac:dyDescent="0.2">
      <c r="A35" s="27"/>
      <c r="B35" s="27"/>
    </row>
    <row r="36" spans="1:2" s="6" customFormat="1" ht="14.25" x14ac:dyDescent="0.2">
      <c r="A36" s="27" t="s">
        <v>259</v>
      </c>
      <c r="B36" s="27" t="str">
        <f>IFERROR(IF(ISBLANK(VLOOKUP(B2, Events,22,FALSE)),"", (VLOOKUP(B2, Events,22,FALSE))),"")</f>
        <v/>
      </c>
    </row>
    <row r="37" spans="1:2" x14ac:dyDescent="0.2"/>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B37"/>
  <sheetViews>
    <sheetView workbookViewId="0">
      <selection activeCell="A2" sqref="A2:XFD36"/>
    </sheetView>
  </sheetViews>
  <sheetFormatPr defaultColWidth="0" defaultRowHeight="12.75" customHeight="1" zeroHeight="1" x14ac:dyDescent="0.2"/>
  <cols>
    <col min="1" max="1" customWidth="true" style="16" width="36.7109375" collapsed="false"/>
    <col min="2" max="2" customWidth="true" style="16" width="50.7109375" collapsed="false"/>
    <col min="3" max="16384" hidden="true" style="16" width="9.140625" collapsed="false"/>
  </cols>
  <sheetData>
    <row r="1" spans="1:2" ht="15" x14ac:dyDescent="0.2">
      <c r="A1" s="15" t="s">
        <v>244</v>
      </c>
      <c r="B1" s="13"/>
    </row>
    <row r="2" spans="1:2" s="6" customFormat="1" ht="14.25" x14ac:dyDescent="0.2">
      <c r="A2" s="27" t="s">
        <v>242</v>
      </c>
      <c r="B2" s="27" t="str">
        <f xml:space="preserve"> IF(ISBLANK(CreateSummary!D20),"",CreateSummary!D20)</f>
        <v/>
      </c>
    </row>
    <row r="3" spans="1:2" s="6" customFormat="1" ht="14.25" x14ac:dyDescent="0.2">
      <c r="A3" s="27"/>
      <c r="B3" s="27"/>
    </row>
    <row r="4" spans="1:2" s="6" customFormat="1" ht="14.25" x14ac:dyDescent="0.2">
      <c r="A4" s="27" t="s">
        <v>246</v>
      </c>
      <c r="B4" s="27" t="str">
        <f>IFERROR(IF(ISBLANK(VLOOKUP(B2, Events,4,FALSE)),"", (VLOOKUP(B2, Events,4,FALSE))),"")</f>
        <v/>
      </c>
    </row>
    <row r="5" spans="1:2" s="6" customFormat="1" ht="14.25" x14ac:dyDescent="0.2">
      <c r="A5" s="27"/>
      <c r="B5" s="27"/>
    </row>
    <row r="6" spans="1:2" s="6" customFormat="1" ht="14.25" x14ac:dyDescent="0.2">
      <c r="A6" s="27" t="s">
        <v>247</v>
      </c>
      <c r="B6" s="27" t="str">
        <f>IFERROR(IF(ISBLANK(VLOOKUP(B2, Events,5,FALSE)),"", (VLOOKUP(B2, Events,5,FALSE))),"")</f>
        <v/>
      </c>
    </row>
    <row r="7" spans="1:2" s="6" customFormat="1" ht="14.25" x14ac:dyDescent="0.2">
      <c r="A7" s="27"/>
      <c r="B7" s="27"/>
    </row>
    <row r="8" spans="1:2" s="6" customFormat="1" ht="14.25" x14ac:dyDescent="0.2">
      <c r="A8" s="27" t="s">
        <v>248</v>
      </c>
      <c r="B8" s="28" t="str">
        <f>IFERROR(IF(ISBLANK(VLOOKUP(B2, Events,9,FALSE)),"", (VLOOKUP(B2, Events,9,FALSE))),"")</f>
        <v/>
      </c>
    </row>
    <row r="9" spans="1:2" s="6" customFormat="1" ht="14.25" x14ac:dyDescent="0.2">
      <c r="A9" s="27" t="s">
        <v>245</v>
      </c>
      <c r="B9" s="27"/>
    </row>
    <row r="10" spans="1:2" s="6" customFormat="1" ht="14.25" x14ac:dyDescent="0.2">
      <c r="A10" s="27" t="s">
        <v>249</v>
      </c>
      <c r="B10" s="27" t="str">
        <f>IFERROR(IF(ISBLANK(VLOOKUP(B2, Events,15,FALSE)),"", (VLOOKUP(B2, Events,15,FALSE))),"")</f>
        <v/>
      </c>
    </row>
    <row r="11" spans="1:2" s="6" customFormat="1" ht="14.25" x14ac:dyDescent="0.2">
      <c r="A11" s="27"/>
      <c r="B11" s="27"/>
    </row>
    <row r="12" spans="1:2" s="6" customFormat="1" ht="14.25" x14ac:dyDescent="0.2">
      <c r="A12" s="27" t="s">
        <v>250</v>
      </c>
      <c r="B12" s="27" t="str">
        <f>IFERROR(IF(ISBLANK(VLOOKUP(B2, Events,16,FALSE)),"", (VLOOKUP(B2, Events,16,FALSE))),"")</f>
        <v/>
      </c>
    </row>
    <row r="13" spans="1:2" s="6" customFormat="1" ht="14.25" x14ac:dyDescent="0.2">
      <c r="A13" s="27"/>
      <c r="B13" s="27"/>
    </row>
    <row r="14" spans="1:2" s="6" customFormat="1" ht="14.25" x14ac:dyDescent="0.2">
      <c r="A14" s="27" t="s">
        <v>260</v>
      </c>
      <c r="B14" s="27" t="str">
        <f>IFERROR(IF(ISBLANK(VLOOKUP(B2, Events,17,FALSE)),"", (VLOOKUP(B2, Events,17,FALSE))),"")</f>
        <v/>
      </c>
    </row>
    <row r="15" spans="1:2" s="6" customFormat="1" ht="14.25" x14ac:dyDescent="0.2">
      <c r="A15" s="27"/>
      <c r="B15" s="27"/>
    </row>
    <row r="16" spans="1:2" s="6" customFormat="1" ht="14.25" x14ac:dyDescent="0.2">
      <c r="A16" s="27" t="s">
        <v>251</v>
      </c>
      <c r="B16" s="27" t="str">
        <f>IFERROR(IF(ISBLANK(VLOOKUP(B2, Events,18,FALSE)),"", (VLOOKUP(B2, Events,18,FALSE))),"")</f>
        <v/>
      </c>
    </row>
    <row r="17" spans="1:2" s="6" customFormat="1" ht="14.25" x14ac:dyDescent="0.2">
      <c r="A17" s="27"/>
      <c r="B17" s="27"/>
    </row>
    <row r="18" spans="1:2" s="6" customFormat="1" ht="14.25" x14ac:dyDescent="0.2">
      <c r="A18" s="27" t="s">
        <v>261</v>
      </c>
      <c r="B18" s="27" t="str">
        <f>IFERROR(IF(ISBLANK(VLOOKUP(B2, Events,2,FALSE)),"", (VLOOKUP(B2, Events,2,FALSE))),"")</f>
        <v/>
      </c>
    </row>
    <row r="19" spans="1:2" s="6" customFormat="1" ht="14.25" x14ac:dyDescent="0.2">
      <c r="A19" s="27"/>
      <c r="B19" s="27"/>
    </row>
    <row r="20" spans="1:2" s="6" customFormat="1" ht="14.25" x14ac:dyDescent="0.2">
      <c r="A20" s="27" t="s">
        <v>262</v>
      </c>
      <c r="B20" s="27" t="str">
        <f>IFERROR(IF(ISBLANK(VLOOKUP(B2, Events,3,FALSE)),"", (VLOOKUP(B2, Events,3,FALSE))),"")</f>
        <v/>
      </c>
    </row>
    <row r="21" spans="1:2" s="6" customFormat="1" ht="14.25" x14ac:dyDescent="0.2">
      <c r="A21" s="27"/>
      <c r="B21" s="27"/>
    </row>
    <row r="22" spans="1:2" s="6" customFormat="1" ht="14.25" x14ac:dyDescent="0.2">
      <c r="A22" s="27" t="s">
        <v>252</v>
      </c>
      <c r="B22" s="27" t="str">
        <f>IFERROR(IF(ISBLANK(VLOOKUP(B2, Events,13,FALSE)),"", (VLOOKUP(B2, Events,13,FALSE))),"")</f>
        <v/>
      </c>
    </row>
    <row r="23" spans="1:2" s="6" customFormat="1" ht="14.25" x14ac:dyDescent="0.2">
      <c r="A23" s="27"/>
      <c r="B23" s="27"/>
    </row>
    <row r="24" spans="1:2" s="6" customFormat="1" ht="14.25" x14ac:dyDescent="0.2">
      <c r="A24" s="27" t="s">
        <v>253</v>
      </c>
      <c r="B24" s="27" t="str">
        <f>IFERROR(IF(ISBLANK(VLOOKUP(B2, Events,8,FALSE)),"", (VLOOKUP(B2, Events,8,FALSE))),"")</f>
        <v/>
      </c>
    </row>
    <row r="25" spans="1:2" s="6" customFormat="1" ht="14.25" x14ac:dyDescent="0.2">
      <c r="A25" s="27"/>
      <c r="B25" s="27"/>
    </row>
    <row r="26" spans="1:2" s="6" customFormat="1" ht="14.25" x14ac:dyDescent="0.2">
      <c r="A26" s="27" t="s">
        <v>254</v>
      </c>
      <c r="B26" s="27" t="str">
        <f>IFERROR(IF(ISBLANK(VLOOKUP(B2, Events,11,FALSE)),"", (VLOOKUP(B2, Events,11,FALSE))),"")</f>
        <v/>
      </c>
    </row>
    <row r="27" spans="1:2" s="6" customFormat="1" ht="14.25" x14ac:dyDescent="0.2">
      <c r="A27" s="27"/>
      <c r="B27" s="27"/>
    </row>
    <row r="28" spans="1:2" s="6" customFormat="1" ht="14.25" x14ac:dyDescent="0.2">
      <c r="A28" s="27" t="s">
        <v>255</v>
      </c>
      <c r="B28" s="27" t="str">
        <f>IFERROR(IF(ISBLANK(VLOOKUP(B2, Events,12,FALSE)),"", (VLOOKUP(B2, Events,12,FALSE))),"")</f>
        <v/>
      </c>
    </row>
    <row r="29" spans="1:2" s="6" customFormat="1" ht="14.25" x14ac:dyDescent="0.2">
      <c r="A29" s="27"/>
      <c r="B29" s="27"/>
    </row>
    <row r="30" spans="1:2" s="6" customFormat="1" ht="14.25" x14ac:dyDescent="0.2">
      <c r="A30" s="27" t="s">
        <v>256</v>
      </c>
      <c r="B30" s="27" t="str">
        <f>IFERROR(IF(ISBLANK(VLOOKUP(B2, Events,14,FALSE)),"", (VLOOKUP(B2, Events,14,FALSE))),"")</f>
        <v/>
      </c>
    </row>
    <row r="31" spans="1:2" s="6" customFormat="1" ht="14.25" x14ac:dyDescent="0.2">
      <c r="A31" s="27"/>
      <c r="B31" s="27"/>
    </row>
    <row r="32" spans="1:2" s="6" customFormat="1" ht="14.25" x14ac:dyDescent="0.2">
      <c r="A32" s="27" t="s">
        <v>257</v>
      </c>
      <c r="B32" s="27" t="str">
        <f>IFERROR(IF(ISBLANK(VLOOKUP(B2, Events,20,FALSE)),"", (VLOOKUP(B2, Events,20,FALSE))),"")</f>
        <v/>
      </c>
    </row>
    <row r="33" spans="1:2" s="6" customFormat="1" ht="14.25" x14ac:dyDescent="0.2">
      <c r="A33" s="27"/>
      <c r="B33" s="27"/>
    </row>
    <row r="34" spans="1:2" s="6" customFormat="1" ht="14.25" x14ac:dyDescent="0.2">
      <c r="A34" s="27" t="s">
        <v>258</v>
      </c>
      <c r="B34" s="27" t="str">
        <f>IFERROR(IF(ISBLANK(VLOOKUP(B2, Events,21,FALSE)),"", (VLOOKUP(B2, Events,21,FALSE))),"")</f>
        <v/>
      </c>
    </row>
    <row r="35" spans="1:2" s="6" customFormat="1" ht="14.25" x14ac:dyDescent="0.2">
      <c r="A35" s="27"/>
      <c r="B35" s="27"/>
    </row>
    <row r="36" spans="1:2" s="6" customFormat="1" ht="14.25" x14ac:dyDescent="0.2">
      <c r="A36" s="27" t="s">
        <v>259</v>
      </c>
      <c r="B36" s="27" t="str">
        <f>IFERROR(IF(ISBLANK(VLOOKUP(B2, Events,22,FALSE)),"", (VLOOKUP(B2, Events,22,FALSE))),"")</f>
        <v/>
      </c>
    </row>
    <row r="37" spans="1:2" x14ac:dyDescent="0.2"/>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tabSelected="1" workbookViewId="0">
      <selection activeCell="B5" sqref="B5"/>
    </sheetView>
  </sheetViews>
  <sheetFormatPr defaultRowHeight="12.75" x14ac:dyDescent="0.2"/>
  <cols>
    <col min="1" max="1" bestFit="true" customWidth="true" width="9.85546875" collapsed="false"/>
    <col min="2" max="2" bestFit="true" customWidth="true" width="21.0" collapsed="false"/>
    <col min="3" max="3" bestFit="true" customWidth="true" width="8.7109375" collapsed="false"/>
    <col min="4" max="4" bestFit="true" customWidth="true" width="17.0" collapsed="false"/>
    <col min="6" max="6" bestFit="true" customWidth="true" width="9.5703125" collapsed="false"/>
    <col min="7" max="7" bestFit="true" customWidth="true" width="10.140625" collapsed="false"/>
    <col min="9" max="10" bestFit="true" customWidth="true" width="10.140625" collapsed="false"/>
    <col min="14" max="14" customWidth="true" width="10.0" collapsed="false"/>
    <col min="18" max="18" customWidth="true" width="19.7109375" collapsed="false"/>
    <col min="21" max="21" bestFit="true" customWidth="true" width="81.7109375" collapsed="false"/>
    <col min="22" max="22" bestFit="true" customWidth="true" width="45.5703125" collapsed="false"/>
  </cols>
  <sheetData>
    <row r="1" spans="1:34" s="6" customFormat="1" ht="63.75" x14ac:dyDescent="0.2">
      <c r="A1" s="7" t="s">
        <v>242</v>
      </c>
      <c r="B1" s="7" t="s">
        <v>243</v>
      </c>
      <c r="C1" s="7" t="s">
        <v>0</v>
      </c>
      <c r="D1" s="7" t="s">
        <v>1</v>
      </c>
      <c r="E1" s="7" t="s">
        <v>2</v>
      </c>
      <c r="F1" s="22" t="s">
        <v>3</v>
      </c>
      <c r="G1" s="22" t="s">
        <v>4</v>
      </c>
      <c r="H1" s="22" t="s">
        <v>5</v>
      </c>
      <c r="I1" s="22" t="s">
        <v>6</v>
      </c>
      <c r="J1" s="22" t="s">
        <v>7</v>
      </c>
      <c r="K1" s="7" t="s">
        <v>8</v>
      </c>
      <c r="L1" s="7" t="s">
        <v>130</v>
      </c>
      <c r="M1" s="7" t="s">
        <v>9</v>
      </c>
      <c r="N1" s="7" t="s">
        <v>10</v>
      </c>
      <c r="O1" s="7" t="s">
        <v>11</v>
      </c>
      <c r="P1" s="23" t="s">
        <v>12</v>
      </c>
      <c r="Q1" s="7" t="s">
        <v>13</v>
      </c>
      <c r="R1" s="7" t="s">
        <v>14</v>
      </c>
      <c r="S1" s="7" t="s">
        <v>15</v>
      </c>
      <c r="T1" s="7" t="s">
        <v>16</v>
      </c>
      <c r="U1" s="7" t="s">
        <v>17</v>
      </c>
      <c r="V1" s="7" t="s">
        <v>18</v>
      </c>
      <c r="W1" s="7"/>
      <c r="X1" s="7"/>
      <c r="Y1" s="7"/>
      <c r="Z1" s="7"/>
      <c r="AA1" s="7"/>
      <c r="AB1" s="7"/>
      <c r="AC1" s="7"/>
      <c r="AD1" s="7"/>
      <c r="AE1" s="7"/>
      <c r="AF1" s="7"/>
      <c r="AG1" s="7"/>
      <c r="AH1" s="7"/>
    </row>
    <row r="2" spans="1:34" s="4" customFormat="1" ht="38.25" x14ac:dyDescent="0.2">
      <c r="A2" s="4" t="s">
        <v>279</v>
      </c>
      <c r="B2" s="4" t="s">
        <v>112</v>
      </c>
      <c r="C2" s="4" t="s">
        <v>113</v>
      </c>
      <c r="D2" s="4" t="s">
        <v>115</v>
      </c>
      <c r="E2" s="4" t="s">
        <v>116</v>
      </c>
      <c r="F2" s="4" t="s">
        <v>150</v>
      </c>
      <c r="G2" s="5">
        <v>42786</v>
      </c>
      <c r="H2" s="4" t="s">
        <v>118</v>
      </c>
      <c r="I2" s="5">
        <v>42737</v>
      </c>
      <c r="J2" s="5">
        <v>42750</v>
      </c>
      <c r="K2" s="4" t="s">
        <v>121</v>
      </c>
      <c r="L2" s="4" t="s">
        <v>151</v>
      </c>
      <c r="M2" s="4" t="s">
        <v>19</v>
      </c>
      <c r="N2" s="4" t="s">
        <v>148</v>
      </c>
      <c r="O2" s="4" t="s">
        <v>120</v>
      </c>
      <c r="P2" s="8">
        <v>1.41</v>
      </c>
      <c r="Q2" s="4" t="s">
        <v>20</v>
      </c>
      <c r="R2" s="4" t="s">
        <v>152</v>
      </c>
      <c r="T2" s="4">
        <v>11450</v>
      </c>
      <c r="U2" s="4" t="s">
        <v>153</v>
      </c>
      <c r="V2" s="4" t="s">
        <v>154</v>
      </c>
    </row>
    <row r="3" spans="1:34" s="4" customFormat="1" ht="25.5" x14ac:dyDescent="0.2">
      <c r="A3" s="4" t="s">
        <v>280</v>
      </c>
      <c r="B3" s="4" t="s">
        <v>112</v>
      </c>
      <c r="C3" s="4" t="s">
        <v>113</v>
      </c>
      <c r="D3" s="4" t="s">
        <v>114</v>
      </c>
      <c r="E3" s="4" t="s">
        <v>117</v>
      </c>
      <c r="F3" s="4" t="s">
        <v>155</v>
      </c>
      <c r="G3" s="5">
        <v>42786</v>
      </c>
      <c r="H3" s="4" t="s">
        <v>118</v>
      </c>
      <c r="I3" s="5">
        <v>42744</v>
      </c>
      <c r="J3" s="5">
        <v>42781</v>
      </c>
      <c r="K3" s="4" t="s">
        <v>121</v>
      </c>
      <c r="L3" s="4" t="s">
        <v>156</v>
      </c>
      <c r="M3" s="4" t="s">
        <v>19</v>
      </c>
      <c r="N3" s="4" t="s">
        <v>133</v>
      </c>
      <c r="O3" s="4" t="s">
        <v>120</v>
      </c>
      <c r="P3" s="8">
        <v>1.29</v>
      </c>
      <c r="Q3" s="4" t="s">
        <v>20</v>
      </c>
      <c r="R3" s="4" t="s">
        <v>60</v>
      </c>
      <c r="T3" s="4">
        <v>2880</v>
      </c>
      <c r="U3" s="4" t="s">
        <v>157</v>
      </c>
      <c r="V3" s="4" t="s">
        <v>166</v>
      </c>
    </row>
    <row r="4" spans="1:34" s="4" customFormat="1" ht="25.5" x14ac:dyDescent="0.2">
      <c r="A4" s="4" t="s">
        <v>281</v>
      </c>
      <c r="B4" s="4" t="s">
        <v>112</v>
      </c>
      <c r="C4" s="4" t="s">
        <v>113</v>
      </c>
      <c r="D4" s="4" t="s">
        <v>114</v>
      </c>
      <c r="E4" s="4" t="s">
        <v>117</v>
      </c>
      <c r="F4" s="4" t="s">
        <v>155</v>
      </c>
      <c r="G4" s="5">
        <v>42786</v>
      </c>
      <c r="H4" s="4" t="s">
        <v>118</v>
      </c>
      <c r="I4" s="5">
        <v>42779</v>
      </c>
      <c r="J4" s="5">
        <v>42785</v>
      </c>
      <c r="K4" s="4" t="s">
        <v>121</v>
      </c>
      <c r="L4" s="4" t="s">
        <v>135</v>
      </c>
      <c r="M4" s="4" t="s">
        <v>19</v>
      </c>
      <c r="N4" s="4" t="s">
        <v>133</v>
      </c>
      <c r="O4" s="4" t="s">
        <v>120</v>
      </c>
      <c r="P4" s="8">
        <v>1.4</v>
      </c>
      <c r="Q4" s="4" t="s">
        <v>20</v>
      </c>
      <c r="R4" s="4" t="s">
        <v>137</v>
      </c>
      <c r="T4" s="4">
        <v>3042</v>
      </c>
      <c r="U4" s="4" t="s">
        <v>158</v>
      </c>
      <c r="V4" s="4" t="s">
        <v>159</v>
      </c>
    </row>
    <row r="5" spans="1:34" s="4" customFormat="1" ht="25.5" x14ac:dyDescent="0.2">
      <c r="A5" s="4" t="s">
        <v>282</v>
      </c>
      <c r="B5" s="4" t="s">
        <v>112</v>
      </c>
      <c r="C5" s="4" t="s">
        <v>113</v>
      </c>
      <c r="D5" s="4" t="s">
        <v>160</v>
      </c>
      <c r="E5" s="4" t="s">
        <v>161</v>
      </c>
      <c r="F5" s="4" t="s">
        <v>162</v>
      </c>
      <c r="G5" s="5">
        <v>42786</v>
      </c>
      <c r="H5" s="4" t="s">
        <v>118</v>
      </c>
      <c r="I5" s="5">
        <v>42730</v>
      </c>
      <c r="J5" s="5">
        <v>42743</v>
      </c>
      <c r="K5" s="4" t="s">
        <v>119</v>
      </c>
      <c r="L5" s="4" t="s">
        <v>163</v>
      </c>
      <c r="M5" s="4" t="s">
        <v>19</v>
      </c>
      <c r="N5" s="4" t="s">
        <v>145</v>
      </c>
      <c r="O5" s="4" t="s">
        <v>120</v>
      </c>
      <c r="P5" s="8">
        <v>4.58</v>
      </c>
      <c r="Q5" s="4" t="s">
        <v>20</v>
      </c>
      <c r="R5" s="4" t="s">
        <v>60</v>
      </c>
      <c r="T5" s="4">
        <v>23657</v>
      </c>
      <c r="U5" s="4" t="s">
        <v>164</v>
      </c>
      <c r="V5" s="4" t="s">
        <v>165</v>
      </c>
    </row>
    <row r="6" spans="1:34" s="4" customFormat="1" x14ac:dyDescent="0.2">
      <c r="A6" s="4" t="s">
        <v>283</v>
      </c>
      <c r="B6" s="4" t="s">
        <v>112</v>
      </c>
      <c r="C6" s="4" t="s">
        <v>113</v>
      </c>
      <c r="D6" s="4" t="s">
        <v>114</v>
      </c>
      <c r="E6" s="4" t="s">
        <v>117</v>
      </c>
      <c r="F6" s="4" t="s">
        <v>178</v>
      </c>
      <c r="G6" s="5">
        <v>42829</v>
      </c>
      <c r="H6" s="4" t="s">
        <v>118</v>
      </c>
      <c r="I6" s="5">
        <v>42793</v>
      </c>
      <c r="J6" s="5">
        <v>42827</v>
      </c>
      <c r="K6" s="4" t="s">
        <v>121</v>
      </c>
      <c r="L6" s="4" t="s">
        <v>179</v>
      </c>
      <c r="M6" s="4" t="s">
        <v>19</v>
      </c>
      <c r="N6" s="4" t="s">
        <v>133</v>
      </c>
      <c r="O6" s="4" t="s">
        <v>136</v>
      </c>
      <c r="P6" s="8">
        <v>5.05</v>
      </c>
      <c r="Q6" s="4" t="s">
        <v>20</v>
      </c>
      <c r="R6" s="4" t="s">
        <v>180</v>
      </c>
      <c r="T6" s="4">
        <v>10793</v>
      </c>
      <c r="U6" s="4" t="s">
        <v>181</v>
      </c>
      <c r="V6" s="4" t="s">
        <v>182</v>
      </c>
    </row>
    <row r="7" spans="1:34" s="4" customFormat="1" x14ac:dyDescent="0.2">
      <c r="A7" s="4" t="s">
        <v>284</v>
      </c>
      <c r="B7" s="4" t="s">
        <v>112</v>
      </c>
      <c r="C7" s="4" t="s">
        <v>113</v>
      </c>
      <c r="D7" s="4" t="s">
        <v>125</v>
      </c>
      <c r="E7" s="4" t="s">
        <v>126</v>
      </c>
      <c r="F7" s="4" t="s">
        <v>183</v>
      </c>
      <c r="G7" s="5">
        <v>42829</v>
      </c>
      <c r="H7" s="4" t="s">
        <v>118</v>
      </c>
      <c r="I7" s="5">
        <v>42786</v>
      </c>
      <c r="J7" s="5">
        <v>42792</v>
      </c>
      <c r="K7" s="4" t="s">
        <v>121</v>
      </c>
      <c r="L7" s="4" t="s">
        <v>139</v>
      </c>
      <c r="M7" s="4" t="s">
        <v>19</v>
      </c>
      <c r="N7" s="4" t="s">
        <v>133</v>
      </c>
      <c r="O7" s="4" t="s">
        <v>120</v>
      </c>
      <c r="P7" s="8">
        <v>1.58</v>
      </c>
      <c r="Q7" s="4" t="s">
        <v>20</v>
      </c>
      <c r="R7" s="4" t="s">
        <v>77</v>
      </c>
      <c r="T7" s="4">
        <v>4129</v>
      </c>
      <c r="U7" s="4" t="s">
        <v>185</v>
      </c>
      <c r="V7" s="4" t="s">
        <v>184</v>
      </c>
    </row>
    <row r="8" spans="1:34" s="4" customFormat="1" ht="25.5" x14ac:dyDescent="0.2">
      <c r="A8" s="4" t="s">
        <v>285</v>
      </c>
      <c r="B8" s="4" t="s">
        <v>112</v>
      </c>
      <c r="C8" s="4" t="s">
        <v>113</v>
      </c>
      <c r="D8" s="4" t="s">
        <v>160</v>
      </c>
      <c r="E8" s="4" t="s">
        <v>161</v>
      </c>
      <c r="F8" s="4" t="s">
        <v>186</v>
      </c>
      <c r="G8" s="5">
        <v>42887</v>
      </c>
      <c r="H8" s="4" t="s">
        <v>118</v>
      </c>
      <c r="I8" s="5">
        <v>42856</v>
      </c>
      <c r="J8" s="5">
        <v>42862</v>
      </c>
      <c r="K8" s="4" t="s">
        <v>121</v>
      </c>
      <c r="L8" s="4" t="s">
        <v>156</v>
      </c>
      <c r="M8" s="4" t="s">
        <v>19</v>
      </c>
      <c r="N8" s="4" t="s">
        <v>145</v>
      </c>
      <c r="O8" s="4" t="s">
        <v>120</v>
      </c>
      <c r="P8" s="8">
        <v>1.06</v>
      </c>
      <c r="Q8" s="4" t="s">
        <v>20</v>
      </c>
      <c r="R8" s="4" t="s">
        <v>77</v>
      </c>
      <c r="T8" s="4">
        <v>3460</v>
      </c>
      <c r="U8" s="4" t="s">
        <v>187</v>
      </c>
      <c r="V8" s="4" t="s">
        <v>188</v>
      </c>
    </row>
    <row r="9" spans="1:34" s="4" customFormat="1" ht="38.25" x14ac:dyDescent="0.2">
      <c r="A9" s="4" t="s">
        <v>286</v>
      </c>
      <c r="B9" s="4" t="s">
        <v>112</v>
      </c>
      <c r="C9" s="4" t="s">
        <v>113</v>
      </c>
      <c r="D9" s="4" t="s">
        <v>189</v>
      </c>
      <c r="E9" s="4" t="s">
        <v>190</v>
      </c>
      <c r="F9" s="4" t="s">
        <v>191</v>
      </c>
      <c r="G9" s="5">
        <v>42913</v>
      </c>
      <c r="H9" s="4" t="s">
        <v>118</v>
      </c>
      <c r="I9" s="5">
        <v>42764</v>
      </c>
      <c r="J9" s="5">
        <v>42770</v>
      </c>
      <c r="K9" s="4" t="s">
        <v>121</v>
      </c>
      <c r="L9" s="4" t="s">
        <v>140</v>
      </c>
      <c r="M9" s="4" t="s">
        <v>19</v>
      </c>
      <c r="N9" s="4" t="s">
        <v>145</v>
      </c>
      <c r="O9" s="4" t="s">
        <v>120</v>
      </c>
      <c r="P9" s="8">
        <v>1.27</v>
      </c>
      <c r="Q9" s="4" t="s">
        <v>20</v>
      </c>
      <c r="R9" s="4" t="s">
        <v>192</v>
      </c>
      <c r="U9" s="4" t="s">
        <v>193</v>
      </c>
      <c r="V9" s="4" t="s">
        <v>194</v>
      </c>
    </row>
    <row r="10" spans="1:34" s="4" customFormat="1" x14ac:dyDescent="0.2">
      <c r="A10" s="4" t="s">
        <v>287</v>
      </c>
      <c r="B10" s="4" t="s">
        <v>112</v>
      </c>
      <c r="C10" s="4" t="s">
        <v>113</v>
      </c>
      <c r="D10" s="4" t="s">
        <v>195</v>
      </c>
      <c r="E10" s="4" t="s">
        <v>196</v>
      </c>
      <c r="F10" s="4" t="s">
        <v>197</v>
      </c>
      <c r="G10" s="5">
        <v>42927</v>
      </c>
      <c r="H10" s="4" t="s">
        <v>118</v>
      </c>
      <c r="I10" s="5">
        <v>42905</v>
      </c>
      <c r="J10" s="5">
        <v>42911</v>
      </c>
      <c r="K10" s="4" t="s">
        <v>121</v>
      </c>
      <c r="L10" s="4" t="s">
        <v>198</v>
      </c>
      <c r="M10" s="4" t="s">
        <v>19</v>
      </c>
      <c r="N10" s="4" t="s">
        <v>145</v>
      </c>
      <c r="O10" s="4" t="s">
        <v>120</v>
      </c>
      <c r="P10" s="8">
        <v>2.31</v>
      </c>
      <c r="Q10" s="4" t="s">
        <v>20</v>
      </c>
      <c r="R10" s="4" t="s">
        <v>77</v>
      </c>
      <c r="T10" s="4">
        <v>6217</v>
      </c>
      <c r="U10" s="4" t="s">
        <v>199</v>
      </c>
      <c r="V10" s="4" t="s">
        <v>143</v>
      </c>
    </row>
    <row r="11" spans="1:34" s="4" customFormat="1" x14ac:dyDescent="0.2">
      <c r="A11" s="4" t="s">
        <v>288</v>
      </c>
      <c r="B11" s="4" t="s">
        <v>112</v>
      </c>
      <c r="C11" s="4" t="s">
        <v>113</v>
      </c>
      <c r="D11" s="4" t="s">
        <v>195</v>
      </c>
      <c r="E11" s="4" t="s">
        <v>196</v>
      </c>
      <c r="F11" s="4" t="s">
        <v>197</v>
      </c>
      <c r="G11" s="5">
        <v>42927</v>
      </c>
      <c r="H11" s="4" t="s">
        <v>118</v>
      </c>
      <c r="I11" s="5">
        <v>42912</v>
      </c>
      <c r="J11" s="5">
        <v>42918</v>
      </c>
      <c r="K11" s="4" t="s">
        <v>121</v>
      </c>
      <c r="L11" s="4" t="s">
        <v>198</v>
      </c>
      <c r="M11" s="4" t="s">
        <v>19</v>
      </c>
      <c r="N11" s="4" t="s">
        <v>145</v>
      </c>
      <c r="O11" s="4" t="s">
        <v>120</v>
      </c>
      <c r="P11" s="8">
        <v>1.06</v>
      </c>
      <c r="Q11" s="4" t="s">
        <v>20</v>
      </c>
      <c r="R11" s="4" t="s">
        <v>77</v>
      </c>
      <c r="T11" s="4">
        <v>2781</v>
      </c>
      <c r="U11" s="4" t="s">
        <v>200</v>
      </c>
      <c r="V11" s="4" t="s">
        <v>143</v>
      </c>
    </row>
    <row r="12" spans="1:34" s="4" customFormat="1" ht="25.5" x14ac:dyDescent="0.2">
      <c r="A12" s="4" t="s">
        <v>289</v>
      </c>
      <c r="B12" s="4" t="s">
        <v>112</v>
      </c>
      <c r="C12" s="4" t="s">
        <v>113</v>
      </c>
      <c r="D12" s="4" t="s">
        <v>146</v>
      </c>
      <c r="E12" s="4" t="s">
        <v>147</v>
      </c>
      <c r="F12" s="4" t="s">
        <v>201</v>
      </c>
      <c r="G12" s="5">
        <v>42927</v>
      </c>
      <c r="H12" s="4" t="s">
        <v>118</v>
      </c>
      <c r="I12" s="5">
        <v>42877</v>
      </c>
      <c r="J12" s="5">
        <v>42883</v>
      </c>
      <c r="K12" s="4" t="s">
        <v>121</v>
      </c>
      <c r="M12" s="4" t="s">
        <v>19</v>
      </c>
      <c r="N12" s="4" t="s">
        <v>133</v>
      </c>
      <c r="O12" s="4" t="s">
        <v>120</v>
      </c>
      <c r="P12" s="8">
        <v>1.81</v>
      </c>
      <c r="Q12" s="4" t="s">
        <v>20</v>
      </c>
      <c r="R12" s="4" t="s">
        <v>77</v>
      </c>
      <c r="T12" s="4">
        <v>5345</v>
      </c>
      <c r="U12" s="4" t="s">
        <v>202</v>
      </c>
      <c r="V12" s="4" t="s">
        <v>203</v>
      </c>
    </row>
    <row r="13" spans="1:34" s="4" customFormat="1" x14ac:dyDescent="0.2">
      <c r="A13" s="4" t="s">
        <v>290</v>
      </c>
      <c r="B13" s="4" t="s">
        <v>112</v>
      </c>
      <c r="C13" s="4" t="s">
        <v>113</v>
      </c>
      <c r="D13" s="4" t="s">
        <v>123</v>
      </c>
      <c r="E13" s="4" t="s">
        <v>124</v>
      </c>
      <c r="F13" s="4" t="s">
        <v>204</v>
      </c>
      <c r="G13" s="5">
        <v>42940</v>
      </c>
      <c r="H13" s="4" t="s">
        <v>118</v>
      </c>
      <c r="I13" s="5">
        <v>42912</v>
      </c>
      <c r="J13" s="5">
        <v>42926</v>
      </c>
      <c r="K13" s="4" t="s">
        <v>121</v>
      </c>
      <c r="L13" s="4" t="s">
        <v>205</v>
      </c>
      <c r="M13" s="4" t="s">
        <v>19</v>
      </c>
      <c r="N13" s="4" t="s">
        <v>145</v>
      </c>
      <c r="O13" s="4" t="s">
        <v>120</v>
      </c>
      <c r="P13" s="8">
        <v>1.82</v>
      </c>
      <c r="Q13" s="4" t="s">
        <v>20</v>
      </c>
      <c r="R13" s="4" t="s">
        <v>77</v>
      </c>
      <c r="T13" s="4">
        <v>5924</v>
      </c>
      <c r="U13" s="4" t="s">
        <v>206</v>
      </c>
      <c r="V13" s="4" t="s">
        <v>207</v>
      </c>
    </row>
    <row r="14" spans="1:34" s="4" customFormat="1" x14ac:dyDescent="0.2">
      <c r="A14" s="4" t="s">
        <v>291</v>
      </c>
      <c r="B14" s="4" t="s">
        <v>112</v>
      </c>
      <c r="C14" s="4" t="s">
        <v>113</v>
      </c>
      <c r="D14" s="4" t="s">
        <v>123</v>
      </c>
      <c r="E14" s="4" t="s">
        <v>124</v>
      </c>
      <c r="F14" s="4" t="s">
        <v>204</v>
      </c>
      <c r="G14" s="5">
        <v>42940</v>
      </c>
      <c r="H14" s="4" t="s">
        <v>118</v>
      </c>
      <c r="I14" s="5">
        <v>42919</v>
      </c>
      <c r="J14" s="5">
        <v>42926</v>
      </c>
      <c r="K14" s="4" t="s">
        <v>121</v>
      </c>
      <c r="L14" s="4" t="s">
        <v>205</v>
      </c>
      <c r="M14" s="4" t="s">
        <v>19</v>
      </c>
      <c r="N14" s="4" t="s">
        <v>145</v>
      </c>
      <c r="O14" s="4" t="s">
        <v>120</v>
      </c>
      <c r="P14" s="8">
        <v>1.5</v>
      </c>
      <c r="Q14" s="4" t="s">
        <v>20</v>
      </c>
      <c r="R14" s="4" t="s">
        <v>77</v>
      </c>
      <c r="T14" s="4">
        <v>4797</v>
      </c>
      <c r="U14" s="4" t="s">
        <v>208</v>
      </c>
      <c r="V14" s="4" t="s">
        <v>207</v>
      </c>
    </row>
    <row r="15" spans="1:34" s="4" customFormat="1" ht="25.5" x14ac:dyDescent="0.2">
      <c r="A15" s="4" t="s">
        <v>292</v>
      </c>
      <c r="B15" s="4" t="s">
        <v>112</v>
      </c>
      <c r="C15" s="4" t="s">
        <v>113</v>
      </c>
      <c r="D15" s="4" t="s">
        <v>146</v>
      </c>
      <c r="E15" s="4" t="s">
        <v>147</v>
      </c>
      <c r="F15" s="4" t="s">
        <v>209</v>
      </c>
      <c r="G15" s="5">
        <v>42940</v>
      </c>
      <c r="H15" s="4" t="s">
        <v>118</v>
      </c>
      <c r="I15" s="5">
        <v>42919</v>
      </c>
      <c r="J15" s="5">
        <v>42811</v>
      </c>
      <c r="K15" s="4" t="s">
        <v>121</v>
      </c>
      <c r="L15" s="4" t="s">
        <v>210</v>
      </c>
      <c r="M15" s="4" t="s">
        <v>19</v>
      </c>
      <c r="N15" s="4" t="s">
        <v>133</v>
      </c>
      <c r="O15" s="4" t="s">
        <v>120</v>
      </c>
      <c r="P15" s="8">
        <v>1.45</v>
      </c>
      <c r="Q15" s="4" t="s">
        <v>20</v>
      </c>
      <c r="R15" s="4" t="s">
        <v>77</v>
      </c>
      <c r="T15" s="4">
        <v>3876</v>
      </c>
      <c r="U15" s="4" t="s">
        <v>211</v>
      </c>
      <c r="V15" s="4" t="s">
        <v>212</v>
      </c>
    </row>
    <row r="16" spans="1:34" s="4" customFormat="1" ht="25.5" x14ac:dyDescent="0.2">
      <c r="A16" s="4" t="s">
        <v>293</v>
      </c>
      <c r="B16" s="4" t="s">
        <v>112</v>
      </c>
      <c r="C16" s="4" t="s">
        <v>113</v>
      </c>
      <c r="D16" s="4" t="s">
        <v>146</v>
      </c>
      <c r="E16" s="4" t="s">
        <v>147</v>
      </c>
      <c r="F16" s="4" t="s">
        <v>209</v>
      </c>
      <c r="G16" s="5">
        <v>42940</v>
      </c>
      <c r="H16" s="4" t="s">
        <v>118</v>
      </c>
      <c r="I16" s="5">
        <v>42926</v>
      </c>
      <c r="J16" s="5">
        <v>42811</v>
      </c>
      <c r="K16" s="4" t="s">
        <v>121</v>
      </c>
      <c r="L16" s="4" t="s">
        <v>210</v>
      </c>
      <c r="M16" s="4" t="s">
        <v>19</v>
      </c>
      <c r="N16" s="4" t="s">
        <v>133</v>
      </c>
      <c r="O16" s="4" t="s">
        <v>120</v>
      </c>
      <c r="P16" s="8">
        <v>1.23</v>
      </c>
      <c r="Q16" s="4" t="s">
        <v>20</v>
      </c>
      <c r="R16" s="4" t="s">
        <v>77</v>
      </c>
      <c r="T16" s="4">
        <v>3256</v>
      </c>
      <c r="U16" s="4" t="s">
        <v>213</v>
      </c>
      <c r="V16" s="4" t="s">
        <v>212</v>
      </c>
    </row>
    <row r="17" spans="1:22" s="4" customFormat="1" ht="38.25" x14ac:dyDescent="0.2">
      <c r="A17" s="4" t="s">
        <v>294</v>
      </c>
      <c r="B17" s="4" t="s">
        <v>112</v>
      </c>
      <c r="C17" s="4" t="s">
        <v>113</v>
      </c>
      <c r="D17" s="4" t="s">
        <v>215</v>
      </c>
      <c r="E17" s="4" t="s">
        <v>216</v>
      </c>
      <c r="F17" s="4" t="s">
        <v>217</v>
      </c>
      <c r="G17" s="5">
        <v>42963</v>
      </c>
      <c r="H17" s="4" t="s">
        <v>118</v>
      </c>
      <c r="I17" s="5">
        <v>42933</v>
      </c>
      <c r="J17" s="5">
        <v>42939</v>
      </c>
      <c r="K17" s="4" t="s">
        <v>121</v>
      </c>
      <c r="L17" s="4" t="s">
        <v>218</v>
      </c>
      <c r="M17" s="4" t="s">
        <v>19</v>
      </c>
      <c r="N17" s="4" t="s">
        <v>142</v>
      </c>
      <c r="O17" s="4" t="s">
        <v>120</v>
      </c>
      <c r="P17" s="8">
        <v>2.7</v>
      </c>
      <c r="Q17" s="4" t="s">
        <v>20</v>
      </c>
      <c r="R17" s="4" t="s">
        <v>219</v>
      </c>
      <c r="T17" s="4">
        <v>11146</v>
      </c>
      <c r="U17" s="4" t="s">
        <v>220</v>
      </c>
      <c r="V17" s="4" t="s">
        <v>221</v>
      </c>
    </row>
    <row r="18" spans="1:22" s="4" customFormat="1" ht="38.25" x14ac:dyDescent="0.2">
      <c r="A18" s="4" t="s">
        <v>295</v>
      </c>
      <c r="B18" s="4" t="s">
        <v>112</v>
      </c>
      <c r="C18" s="4" t="s">
        <v>113</v>
      </c>
      <c r="D18" s="4" t="s">
        <v>215</v>
      </c>
      <c r="E18" s="4" t="s">
        <v>216</v>
      </c>
      <c r="F18" s="4" t="s">
        <v>217</v>
      </c>
      <c r="G18" s="5">
        <v>42963</v>
      </c>
      <c r="H18" s="4" t="s">
        <v>118</v>
      </c>
      <c r="I18" s="5">
        <v>42978</v>
      </c>
      <c r="J18" s="5">
        <v>42953</v>
      </c>
      <c r="K18" s="4" t="s">
        <v>121</v>
      </c>
      <c r="L18" s="4" t="s">
        <v>222</v>
      </c>
      <c r="M18" s="4" t="s">
        <v>19</v>
      </c>
      <c r="N18" s="4" t="s">
        <v>142</v>
      </c>
      <c r="O18" s="4" t="s">
        <v>120</v>
      </c>
      <c r="P18" s="8">
        <v>2.04</v>
      </c>
      <c r="Q18" s="4" t="s">
        <v>20</v>
      </c>
      <c r="R18" s="4" t="s">
        <v>219</v>
      </c>
      <c r="T18" s="4">
        <v>8179</v>
      </c>
      <c r="U18" s="4" t="s">
        <v>223</v>
      </c>
      <c r="V18" s="4" t="s">
        <v>221</v>
      </c>
    </row>
    <row r="19" spans="1:22" s="4" customFormat="1" ht="38.25" x14ac:dyDescent="0.2">
      <c r="A19" s="4" t="s">
        <v>296</v>
      </c>
      <c r="B19" s="4" t="s">
        <v>112</v>
      </c>
      <c r="C19" s="4" t="s">
        <v>113</v>
      </c>
      <c r="D19" s="4" t="s">
        <v>215</v>
      </c>
      <c r="E19" s="4" t="s">
        <v>216</v>
      </c>
      <c r="F19" s="4" t="s">
        <v>217</v>
      </c>
      <c r="G19" s="5">
        <v>42963</v>
      </c>
      <c r="H19" s="4" t="s">
        <v>118</v>
      </c>
      <c r="I19" s="5">
        <v>42954</v>
      </c>
      <c r="J19" s="5">
        <v>42960</v>
      </c>
      <c r="K19" s="4" t="s">
        <v>121</v>
      </c>
      <c r="L19" s="4" t="s">
        <v>224</v>
      </c>
      <c r="M19" s="4" t="s">
        <v>19</v>
      </c>
      <c r="N19" s="4" t="s">
        <v>142</v>
      </c>
      <c r="O19" s="4" t="s">
        <v>120</v>
      </c>
      <c r="P19" s="8">
        <v>2.25</v>
      </c>
      <c r="Q19" s="4" t="s">
        <v>20</v>
      </c>
      <c r="R19" s="4" t="s">
        <v>129</v>
      </c>
      <c r="T19" s="4">
        <v>8825</v>
      </c>
      <c r="U19" s="4" t="s">
        <v>225</v>
      </c>
      <c r="V19" s="4" t="s">
        <v>221</v>
      </c>
    </row>
    <row r="20" spans="1:22" s="4" customFormat="1" ht="51" x14ac:dyDescent="0.2">
      <c r="A20" s="4" t="s">
        <v>297</v>
      </c>
      <c r="B20" s="4" t="s">
        <v>112</v>
      </c>
      <c r="C20" s="4" t="s">
        <v>113</v>
      </c>
      <c r="D20" s="4" t="s">
        <v>226</v>
      </c>
      <c r="E20" s="4" t="s">
        <v>227</v>
      </c>
      <c r="F20" s="4" t="s">
        <v>228</v>
      </c>
      <c r="G20" s="5">
        <v>42963</v>
      </c>
      <c r="H20" s="4" t="s">
        <v>118</v>
      </c>
      <c r="I20" s="5">
        <v>42940</v>
      </c>
      <c r="J20" s="5">
        <v>42946</v>
      </c>
      <c r="K20" s="4" t="s">
        <v>121</v>
      </c>
      <c r="L20" s="4" t="s">
        <v>229</v>
      </c>
      <c r="M20" s="4" t="s">
        <v>19</v>
      </c>
      <c r="N20" s="4" t="s">
        <v>142</v>
      </c>
      <c r="O20" s="4" t="s">
        <v>120</v>
      </c>
      <c r="P20" s="8">
        <v>2.63</v>
      </c>
      <c r="Q20" s="4" t="s">
        <v>20</v>
      </c>
      <c r="R20" s="4" t="s">
        <v>219</v>
      </c>
      <c r="T20" s="4">
        <v>11442</v>
      </c>
      <c r="U20" s="4" t="s">
        <v>230</v>
      </c>
      <c r="V20" s="4" t="s">
        <v>231</v>
      </c>
    </row>
    <row r="21" spans="1:22" s="4" customFormat="1" ht="38.25" x14ac:dyDescent="0.2">
      <c r="A21" s="4" t="s">
        <v>303</v>
      </c>
      <c r="B21" s="4" t="s">
        <v>112</v>
      </c>
      <c r="C21" s="4" t="s">
        <v>113</v>
      </c>
      <c r="D21" s="4" t="s">
        <v>215</v>
      </c>
      <c r="E21" s="4" t="s">
        <v>216</v>
      </c>
      <c r="F21" s="4" t="s">
        <v>217</v>
      </c>
      <c r="G21" s="5">
        <v>42963</v>
      </c>
      <c r="H21" s="4" t="s">
        <v>118</v>
      </c>
      <c r="I21" s="5">
        <v>42961</v>
      </c>
      <c r="J21" s="5">
        <v>42967</v>
      </c>
      <c r="K21" s="4" t="s">
        <v>119</v>
      </c>
      <c r="L21" s="4" t="s">
        <v>298</v>
      </c>
      <c r="M21" s="4" t="s">
        <v>19</v>
      </c>
      <c r="N21" s="4" t="s">
        <v>142</v>
      </c>
      <c r="O21" s="4" t="s">
        <v>120</v>
      </c>
      <c r="P21" s="8">
        <v>2.08</v>
      </c>
      <c r="Q21" s="4" t="s">
        <v>20</v>
      </c>
      <c r="R21" s="4" t="s">
        <v>299</v>
      </c>
      <c r="T21" s="4">
        <v>7700</v>
      </c>
      <c r="U21" s="4" t="s">
        <v>300</v>
      </c>
      <c r="V21" s="4" t="s">
        <v>301</v>
      </c>
    </row>
    <row r="22" spans="1:22" s="4" customFormat="1" ht="38.25" x14ac:dyDescent="0.2">
      <c r="A22" s="4" t="s">
        <v>304</v>
      </c>
      <c r="B22" s="4" t="s">
        <v>112</v>
      </c>
      <c r="C22" s="4" t="s">
        <v>113</v>
      </c>
      <c r="D22" s="4" t="s">
        <v>215</v>
      </c>
      <c r="E22" s="4" t="s">
        <v>216</v>
      </c>
      <c r="F22" s="4" t="s">
        <v>217</v>
      </c>
      <c r="G22" s="5">
        <v>42963</v>
      </c>
      <c r="H22" s="4" t="s">
        <v>118</v>
      </c>
      <c r="I22" s="5">
        <v>42968</v>
      </c>
      <c r="J22" s="5">
        <v>42975</v>
      </c>
      <c r="K22" s="4" t="s">
        <v>119</v>
      </c>
      <c r="L22" s="4" t="s">
        <v>298</v>
      </c>
      <c r="M22" s="4" t="s">
        <v>19</v>
      </c>
      <c r="N22" s="4" t="s">
        <v>142</v>
      </c>
      <c r="O22" s="4" t="s">
        <v>120</v>
      </c>
      <c r="P22" s="8">
        <v>3.36</v>
      </c>
      <c r="Q22" s="4" t="s">
        <v>20</v>
      </c>
      <c r="R22" s="4" t="s">
        <v>299</v>
      </c>
      <c r="T22" s="4">
        <v>11240</v>
      </c>
      <c r="U22" s="4" t="s">
        <v>302</v>
      </c>
      <c r="V22" s="4" t="s">
        <v>301</v>
      </c>
    </row>
    <row r="23" spans="1:22" s="4" customFormat="1" ht="38.25" x14ac:dyDescent="0.2">
      <c r="A23" s="4" t="s">
        <v>305</v>
      </c>
      <c r="B23" s="4" t="s">
        <v>112</v>
      </c>
      <c r="C23" s="4" t="s">
        <v>113</v>
      </c>
      <c r="D23" s="4" t="s">
        <v>215</v>
      </c>
      <c r="E23" s="4" t="s">
        <v>216</v>
      </c>
      <c r="F23" s="4" t="s">
        <v>217</v>
      </c>
      <c r="G23" s="5">
        <v>42963</v>
      </c>
      <c r="H23" s="4" t="s">
        <v>118</v>
      </c>
      <c r="I23" s="5">
        <v>42976</v>
      </c>
      <c r="J23" s="5">
        <v>42979</v>
      </c>
      <c r="K23" s="4" t="s">
        <v>119</v>
      </c>
      <c r="L23" s="4" t="s">
        <v>298</v>
      </c>
      <c r="M23" s="4" t="s">
        <v>19</v>
      </c>
      <c r="N23" s="4" t="s">
        <v>142</v>
      </c>
      <c r="O23" s="4" t="s">
        <v>120</v>
      </c>
      <c r="P23" s="8">
        <v>1.1599999999999999</v>
      </c>
      <c r="Q23" s="4" t="s">
        <v>20</v>
      </c>
      <c r="R23" s="4" t="s">
        <v>299</v>
      </c>
      <c r="U23" s="4" t="s">
        <v>302</v>
      </c>
      <c r="V23" s="4" t="s">
        <v>301</v>
      </c>
    </row>
    <row r="24" spans="1:22" s="4" customFormat="1" ht="38.25" x14ac:dyDescent="0.2">
      <c r="A24" s="4" t="s">
        <v>312</v>
      </c>
      <c r="B24" s="4" t="s">
        <v>112</v>
      </c>
      <c r="C24" s="4" t="s">
        <v>113</v>
      </c>
      <c r="D24" s="4" t="s">
        <v>215</v>
      </c>
      <c r="E24" s="4" t="s">
        <v>216</v>
      </c>
      <c r="G24" s="5">
        <v>43026</v>
      </c>
      <c r="H24" s="4" t="s">
        <v>118</v>
      </c>
      <c r="I24" s="5">
        <v>42982</v>
      </c>
      <c r="J24" s="5">
        <v>42988</v>
      </c>
      <c r="K24" s="4" t="s">
        <v>311</v>
      </c>
      <c r="L24" s="4" t="s">
        <v>310</v>
      </c>
      <c r="M24" s="4" t="s">
        <v>19</v>
      </c>
      <c r="N24" s="4" t="s">
        <v>145</v>
      </c>
      <c r="O24" s="4" t="s">
        <v>120</v>
      </c>
      <c r="P24" s="8" t="s">
        <v>313</v>
      </c>
      <c r="Q24" s="4" t="s">
        <v>20</v>
      </c>
      <c r="R24" s="4" t="s">
        <v>314</v>
      </c>
      <c r="T24" s="4">
        <v>5894</v>
      </c>
      <c r="U24" s="4" t="s">
        <v>324</v>
      </c>
      <c r="V24" s="4" t="s">
        <v>339</v>
      </c>
    </row>
    <row r="25" spans="1:22" s="4" customFormat="1" ht="25.5" x14ac:dyDescent="0.2">
      <c r="A25" s="4" t="s">
        <v>315</v>
      </c>
      <c r="B25" s="4" t="s">
        <v>112</v>
      </c>
      <c r="C25" s="4" t="s">
        <v>113</v>
      </c>
      <c r="D25" s="4" t="s">
        <v>127</v>
      </c>
      <c r="E25" s="4" t="s">
        <v>128</v>
      </c>
      <c r="G25" s="5">
        <v>43026</v>
      </c>
      <c r="H25" s="4" t="s">
        <v>118</v>
      </c>
      <c r="I25" s="5">
        <v>42982</v>
      </c>
      <c r="J25" s="5">
        <v>42988</v>
      </c>
      <c r="K25" s="4" t="s">
        <v>311</v>
      </c>
      <c r="L25" s="4" t="s">
        <v>309</v>
      </c>
      <c r="M25" s="4" t="s">
        <v>19</v>
      </c>
      <c r="N25" s="4" t="s">
        <v>145</v>
      </c>
      <c r="O25" s="4" t="s">
        <v>120</v>
      </c>
      <c r="P25" s="8" t="s">
        <v>316</v>
      </c>
      <c r="Q25" s="4" t="s">
        <v>20</v>
      </c>
      <c r="R25" s="4" t="s">
        <v>317</v>
      </c>
      <c r="T25" s="4">
        <v>4765</v>
      </c>
      <c r="U25" s="4" t="s">
        <v>341</v>
      </c>
    </row>
    <row r="26" spans="1:22" s="4" customFormat="1" ht="25.5" x14ac:dyDescent="0.2">
      <c r="A26" s="4" t="s">
        <v>318</v>
      </c>
      <c r="B26" s="4" t="s">
        <v>112</v>
      </c>
      <c r="C26" s="4" t="s">
        <v>113</v>
      </c>
      <c r="D26" s="4" t="s">
        <v>127</v>
      </c>
      <c r="E26" s="4" t="s">
        <v>128</v>
      </c>
      <c r="G26" s="5">
        <v>43026</v>
      </c>
      <c r="H26" s="4" t="s">
        <v>118</v>
      </c>
      <c r="I26" s="5">
        <v>42989</v>
      </c>
      <c r="J26" s="5">
        <v>42995</v>
      </c>
      <c r="K26" s="4" t="s">
        <v>311</v>
      </c>
      <c r="L26" s="4" t="s">
        <v>229</v>
      </c>
      <c r="M26" s="4" t="s">
        <v>19</v>
      </c>
      <c r="N26" s="4" t="s">
        <v>145</v>
      </c>
      <c r="O26" s="4" t="s">
        <v>120</v>
      </c>
      <c r="P26" s="8" t="s">
        <v>322</v>
      </c>
      <c r="Q26" s="4" t="s">
        <v>20</v>
      </c>
      <c r="R26" s="4" t="s">
        <v>317</v>
      </c>
      <c r="T26" s="4">
        <v>7204</v>
      </c>
      <c r="U26" s="4" t="s">
        <v>341</v>
      </c>
      <c r="V26" s="4" t="s">
        <v>339</v>
      </c>
    </row>
    <row r="27" spans="1:22" s="4" customFormat="1" ht="38.25" x14ac:dyDescent="0.2">
      <c r="A27" s="4" t="s">
        <v>319</v>
      </c>
      <c r="B27" s="4" t="s">
        <v>112</v>
      </c>
      <c r="C27" s="4" t="s">
        <v>113</v>
      </c>
      <c r="D27" s="4" t="s">
        <v>215</v>
      </c>
      <c r="E27" s="4" t="s">
        <v>216</v>
      </c>
      <c r="G27" s="5">
        <v>43026</v>
      </c>
      <c r="H27" s="4" t="s">
        <v>118</v>
      </c>
      <c r="I27" s="5">
        <v>42989</v>
      </c>
      <c r="J27" s="5">
        <v>42995</v>
      </c>
      <c r="K27" s="4" t="s">
        <v>311</v>
      </c>
      <c r="L27" s="4" t="s">
        <v>214</v>
      </c>
      <c r="M27" s="4" t="s">
        <v>19</v>
      </c>
      <c r="N27" s="4" t="s">
        <v>145</v>
      </c>
      <c r="O27" s="4" t="s">
        <v>120</v>
      </c>
      <c r="P27" s="8" t="s">
        <v>323</v>
      </c>
      <c r="Q27" s="4" t="s">
        <v>20</v>
      </c>
      <c r="R27" s="4" t="s">
        <v>314</v>
      </c>
      <c r="T27" s="4">
        <v>11314</v>
      </c>
      <c r="U27" s="4" t="s">
        <v>324</v>
      </c>
      <c r="V27" s="4" t="s">
        <v>339</v>
      </c>
    </row>
    <row r="28" spans="1:22" s="4" customFormat="1" ht="38.25" x14ac:dyDescent="0.2">
      <c r="A28" s="4" t="s">
        <v>320</v>
      </c>
      <c r="B28" s="4" t="s">
        <v>112</v>
      </c>
      <c r="C28" s="4" t="s">
        <v>113</v>
      </c>
      <c r="D28" s="4" t="s">
        <v>327</v>
      </c>
      <c r="E28" s="4" t="s">
        <v>124</v>
      </c>
      <c r="G28" s="5">
        <v>43026</v>
      </c>
      <c r="H28" s="4" t="s">
        <v>118</v>
      </c>
      <c r="I28" s="5">
        <v>42989</v>
      </c>
      <c r="J28" s="5">
        <v>42995</v>
      </c>
      <c r="K28" s="4" t="s">
        <v>311</v>
      </c>
      <c r="L28" s="4" t="s">
        <v>330</v>
      </c>
      <c r="M28" s="4" t="s">
        <v>19</v>
      </c>
      <c r="N28" s="4" t="s">
        <v>145</v>
      </c>
      <c r="O28" s="4" t="s">
        <v>120</v>
      </c>
      <c r="P28" s="8" t="s">
        <v>328</v>
      </c>
      <c r="Q28" s="4" t="s">
        <v>20</v>
      </c>
      <c r="R28" s="4" t="s">
        <v>329</v>
      </c>
      <c r="T28" s="4">
        <v>4826</v>
      </c>
      <c r="V28" s="4" t="s">
        <v>340</v>
      </c>
    </row>
    <row r="29" spans="1:22" s="4" customFormat="1" ht="38.25" x14ac:dyDescent="0.2">
      <c r="A29" s="4" t="s">
        <v>321</v>
      </c>
      <c r="B29" s="4" t="s">
        <v>112</v>
      </c>
      <c r="C29" s="4" t="s">
        <v>113</v>
      </c>
      <c r="D29" s="4" t="s">
        <v>327</v>
      </c>
      <c r="E29" s="4" t="s">
        <v>124</v>
      </c>
      <c r="G29" s="5">
        <v>43026</v>
      </c>
      <c r="H29" s="4" t="s">
        <v>118</v>
      </c>
      <c r="I29" s="5">
        <v>42996</v>
      </c>
      <c r="J29" s="5">
        <v>43002</v>
      </c>
      <c r="K29" s="4" t="s">
        <v>311</v>
      </c>
      <c r="L29" s="4" t="s">
        <v>331</v>
      </c>
      <c r="M29" s="4" t="s">
        <v>19</v>
      </c>
      <c r="N29" s="4" t="s">
        <v>145</v>
      </c>
      <c r="O29" s="4" t="s">
        <v>120</v>
      </c>
      <c r="P29" s="8" t="s">
        <v>307</v>
      </c>
      <c r="Q29" s="4" t="s">
        <v>20</v>
      </c>
      <c r="R29" s="4" t="s">
        <v>329</v>
      </c>
      <c r="T29" s="4">
        <v>4090</v>
      </c>
      <c r="V29" s="4" t="s">
        <v>340</v>
      </c>
    </row>
    <row r="30" spans="1:22" s="4" customFormat="1" ht="25.5" x14ac:dyDescent="0.2">
      <c r="A30" s="4" t="s">
        <v>325</v>
      </c>
      <c r="B30" s="4" t="s">
        <v>112</v>
      </c>
      <c r="C30" s="4" t="s">
        <v>113</v>
      </c>
      <c r="D30" s="4" t="s">
        <v>127</v>
      </c>
      <c r="E30" s="4" t="s">
        <v>128</v>
      </c>
      <c r="G30" s="5">
        <v>43026</v>
      </c>
      <c r="H30" s="4" t="s">
        <v>118</v>
      </c>
      <c r="I30" s="5">
        <v>42996</v>
      </c>
      <c r="J30" s="5">
        <v>43002</v>
      </c>
      <c r="K30" s="4" t="s">
        <v>311</v>
      </c>
      <c r="L30" s="4" t="s">
        <v>332</v>
      </c>
      <c r="M30" s="4" t="s">
        <v>19</v>
      </c>
      <c r="N30" s="4" t="s">
        <v>145</v>
      </c>
      <c r="O30" s="4" t="s">
        <v>120</v>
      </c>
      <c r="P30" s="8" t="s">
        <v>333</v>
      </c>
      <c r="Q30" s="4" t="s">
        <v>20</v>
      </c>
      <c r="R30" s="4" t="s">
        <v>317</v>
      </c>
      <c r="T30" s="4">
        <v>18854</v>
      </c>
      <c r="U30" s="4" t="s">
        <v>334</v>
      </c>
      <c r="V30" s="4" t="s">
        <v>339</v>
      </c>
    </row>
    <row r="31" spans="1:22" s="4" customFormat="1" ht="25.5" x14ac:dyDescent="0.2">
      <c r="A31" s="4" t="s">
        <v>326</v>
      </c>
      <c r="B31" s="4" t="s">
        <v>112</v>
      </c>
      <c r="C31" s="4" t="s">
        <v>113</v>
      </c>
      <c r="D31" s="4" t="s">
        <v>335</v>
      </c>
      <c r="E31" s="4" t="s">
        <v>227</v>
      </c>
      <c r="G31" s="5">
        <v>43026</v>
      </c>
      <c r="H31" s="4" t="s">
        <v>118</v>
      </c>
      <c r="I31" s="5">
        <v>42996</v>
      </c>
      <c r="J31" s="5">
        <v>43002</v>
      </c>
      <c r="K31" s="4" t="s">
        <v>311</v>
      </c>
      <c r="L31" s="4" t="s">
        <v>336</v>
      </c>
      <c r="M31" s="4" t="s">
        <v>19</v>
      </c>
      <c r="N31" s="4" t="s">
        <v>145</v>
      </c>
      <c r="O31" s="4" t="s">
        <v>120</v>
      </c>
      <c r="P31" s="8" t="s">
        <v>337</v>
      </c>
      <c r="Q31" s="4" t="s">
        <v>20</v>
      </c>
      <c r="R31" s="4" t="s">
        <v>338</v>
      </c>
      <c r="T31" s="4">
        <v>10100</v>
      </c>
      <c r="U31" s="4" t="s">
        <v>334</v>
      </c>
      <c r="V31" s="4" t="s">
        <v>339</v>
      </c>
    </row>
    <row r="32" spans="1:22" s="4" customFormat="1" ht="25.5" x14ac:dyDescent="0.2">
      <c r="A32" s="4" t="s">
        <v>342</v>
      </c>
      <c r="B32" s="4" t="s">
        <v>112</v>
      </c>
      <c r="C32" s="4" t="s">
        <v>113</v>
      </c>
      <c r="D32" s="4" t="s">
        <v>226</v>
      </c>
      <c r="E32" s="4" t="s">
        <v>227</v>
      </c>
      <c r="G32" s="5">
        <v>43033</v>
      </c>
      <c r="H32" s="4" t="s">
        <v>118</v>
      </c>
      <c r="I32" s="5">
        <v>43003</v>
      </c>
      <c r="J32" s="5">
        <v>43009</v>
      </c>
      <c r="K32" s="4" t="s">
        <v>311</v>
      </c>
      <c r="L32" s="4" t="s">
        <v>346</v>
      </c>
      <c r="M32" s="4" t="s">
        <v>19</v>
      </c>
      <c r="N32" s="4" t="s">
        <v>145</v>
      </c>
      <c r="O32" s="4" t="s">
        <v>120</v>
      </c>
      <c r="P32" s="8" t="s">
        <v>308</v>
      </c>
      <c r="Q32" s="4" t="s">
        <v>20</v>
      </c>
      <c r="R32" s="4" t="s">
        <v>314</v>
      </c>
      <c r="T32" s="4">
        <v>4550</v>
      </c>
      <c r="U32" s="4" t="s">
        <v>345</v>
      </c>
      <c r="V32" s="4" t="s">
        <v>339</v>
      </c>
    </row>
    <row r="33" spans="1:22" s="4" customFormat="1" ht="25.5" x14ac:dyDescent="0.2">
      <c r="A33" s="4" t="s">
        <v>343</v>
      </c>
      <c r="B33" s="4" t="s">
        <v>112</v>
      </c>
      <c r="C33" s="4" t="s">
        <v>113</v>
      </c>
      <c r="D33" s="4" t="s">
        <v>226</v>
      </c>
      <c r="E33" s="4" t="s">
        <v>227</v>
      </c>
      <c r="G33" s="5">
        <v>43033</v>
      </c>
      <c r="H33" s="4" t="s">
        <v>118</v>
      </c>
      <c r="I33" s="5">
        <v>43010</v>
      </c>
      <c r="J33" s="5">
        <v>43016</v>
      </c>
      <c r="K33" s="4" t="s">
        <v>311</v>
      </c>
      <c r="L33" s="4" t="s">
        <v>347</v>
      </c>
      <c r="M33" s="4" t="s">
        <v>19</v>
      </c>
      <c r="N33" s="4" t="s">
        <v>145</v>
      </c>
      <c r="O33" s="4" t="s">
        <v>120</v>
      </c>
      <c r="P33" s="8" t="s">
        <v>350</v>
      </c>
      <c r="Q33" s="4" t="s">
        <v>20</v>
      </c>
      <c r="R33" s="4" t="s">
        <v>314</v>
      </c>
      <c r="T33" s="4">
        <v>24345</v>
      </c>
      <c r="U33" s="4" t="s">
        <v>345</v>
      </c>
      <c r="V33" s="4" t="s">
        <v>339</v>
      </c>
    </row>
    <row r="34" spans="1:22" s="4" customFormat="1" ht="25.5" x14ac:dyDescent="0.2">
      <c r="A34" s="4" t="s">
        <v>344</v>
      </c>
      <c r="B34" s="4" t="s">
        <v>112</v>
      </c>
      <c r="C34" s="4" t="s">
        <v>113</v>
      </c>
      <c r="D34" s="4" t="s">
        <v>226</v>
      </c>
      <c r="E34" s="4" t="s">
        <v>227</v>
      </c>
      <c r="G34" s="5">
        <v>43033</v>
      </c>
      <c r="H34" s="4" t="s">
        <v>118</v>
      </c>
      <c r="I34" s="5">
        <v>43017</v>
      </c>
      <c r="J34" s="5">
        <v>43023</v>
      </c>
      <c r="K34" s="4" t="s">
        <v>311</v>
      </c>
      <c r="L34" s="4" t="s">
        <v>348</v>
      </c>
      <c r="M34" s="4" t="s">
        <v>19</v>
      </c>
      <c r="N34" s="4" t="s">
        <v>145</v>
      </c>
      <c r="O34" s="4" t="s">
        <v>120</v>
      </c>
      <c r="P34" s="8" t="s">
        <v>349</v>
      </c>
      <c r="Q34" s="4" t="s">
        <v>20</v>
      </c>
      <c r="R34" s="4" t="s">
        <v>314</v>
      </c>
      <c r="T34" s="4">
        <v>16300</v>
      </c>
      <c r="U34" s="4" t="s">
        <v>345</v>
      </c>
      <c r="V34" s="4" t="s">
        <v>339</v>
      </c>
    </row>
    <row r="35" spans="1:22" s="4" customFormat="1" ht="25.5" x14ac:dyDescent="0.2">
      <c r="A35" s="4" t="s">
        <v>351</v>
      </c>
      <c r="B35" s="4" t="s">
        <v>112</v>
      </c>
      <c r="C35" s="4" t="s">
        <v>113</v>
      </c>
      <c r="D35" s="4" t="s">
        <v>226</v>
      </c>
      <c r="E35" s="4" t="s">
        <v>227</v>
      </c>
      <c r="G35" s="5">
        <v>43033</v>
      </c>
      <c r="H35" s="4" t="s">
        <v>118</v>
      </c>
      <c r="I35" s="5">
        <v>43024</v>
      </c>
      <c r="J35" s="5">
        <v>43030</v>
      </c>
      <c r="K35" s="4" t="s">
        <v>311</v>
      </c>
      <c r="L35" s="4" t="s">
        <v>352</v>
      </c>
      <c r="M35" s="4" t="s">
        <v>19</v>
      </c>
      <c r="N35" s="4" t="s">
        <v>145</v>
      </c>
      <c r="O35" s="4" t="s">
        <v>120</v>
      </c>
      <c r="P35" s="8" t="s">
        <v>353</v>
      </c>
      <c r="Q35" s="4" t="s">
        <v>20</v>
      </c>
      <c r="R35" s="4" t="s">
        <v>314</v>
      </c>
      <c r="T35" s="4">
        <v>13050</v>
      </c>
      <c r="U35" s="4" t="s">
        <v>345</v>
      </c>
      <c r="V35" s="4" t="s">
        <v>339</v>
      </c>
    </row>
    <row r="36" spans="1:22" s="4" customFormat="1" ht="25.5" x14ac:dyDescent="0.2">
      <c r="A36" s="4" t="s">
        <v>354</v>
      </c>
      <c r="B36" s="4" t="s">
        <v>112</v>
      </c>
      <c r="C36" s="4" t="s">
        <v>113</v>
      </c>
      <c r="D36" s="4" t="s">
        <v>127</v>
      </c>
      <c r="E36" s="4" t="s">
        <v>128</v>
      </c>
      <c r="G36" s="5">
        <v>43033</v>
      </c>
      <c r="H36" s="4" t="s">
        <v>118</v>
      </c>
      <c r="I36" s="5">
        <v>43003</v>
      </c>
      <c r="J36" s="5">
        <v>43009</v>
      </c>
      <c r="K36" s="4" t="s">
        <v>311</v>
      </c>
      <c r="L36" s="4" t="s">
        <v>359</v>
      </c>
      <c r="M36" s="4" t="s">
        <v>19</v>
      </c>
      <c r="N36" s="4" t="s">
        <v>145</v>
      </c>
      <c r="O36" s="4" t="s">
        <v>120</v>
      </c>
      <c r="P36" s="8" t="s">
        <v>306</v>
      </c>
      <c r="Q36" s="4" t="s">
        <v>20</v>
      </c>
      <c r="R36" s="4" t="s">
        <v>317</v>
      </c>
      <c r="T36" s="4">
        <v>6459</v>
      </c>
      <c r="U36" s="4" t="s">
        <v>345</v>
      </c>
      <c r="V36" s="4" t="s">
        <v>339</v>
      </c>
    </row>
    <row r="37" spans="1:22" s="4" customFormat="1" ht="25.5" x14ac:dyDescent="0.2">
      <c r="A37" s="4" t="s">
        <v>355</v>
      </c>
      <c r="B37" s="4" t="s">
        <v>112</v>
      </c>
      <c r="C37" s="4" t="s">
        <v>113</v>
      </c>
      <c r="D37" s="4" t="s">
        <v>127</v>
      </c>
      <c r="E37" s="4" t="s">
        <v>128</v>
      </c>
      <c r="G37" s="5">
        <v>43033</v>
      </c>
      <c r="H37" s="4" t="s">
        <v>118</v>
      </c>
      <c r="I37" s="5">
        <v>43010</v>
      </c>
      <c r="J37" s="5">
        <v>43016</v>
      </c>
      <c r="K37" s="4" t="s">
        <v>311</v>
      </c>
      <c r="L37" s="4" t="s">
        <v>358</v>
      </c>
      <c r="M37" s="4" t="s">
        <v>19</v>
      </c>
      <c r="N37" s="4" t="s">
        <v>145</v>
      </c>
      <c r="O37" s="4" t="s">
        <v>120</v>
      </c>
      <c r="P37" s="8" t="s">
        <v>360</v>
      </c>
      <c r="Q37" s="4" t="s">
        <v>20</v>
      </c>
      <c r="R37" s="4" t="s">
        <v>317</v>
      </c>
      <c r="T37" s="4">
        <v>15490</v>
      </c>
      <c r="U37" s="4" t="s">
        <v>345</v>
      </c>
      <c r="V37" s="4" t="s">
        <v>339</v>
      </c>
    </row>
    <row r="38" spans="1:22" s="4" customFormat="1" ht="25.5" x14ac:dyDescent="0.2">
      <c r="A38" s="4" t="s">
        <v>356</v>
      </c>
      <c r="B38" s="4" t="s">
        <v>112</v>
      </c>
      <c r="C38" s="4" t="s">
        <v>113</v>
      </c>
      <c r="D38" s="4" t="s">
        <v>127</v>
      </c>
      <c r="E38" s="4" t="s">
        <v>128</v>
      </c>
      <c r="G38" s="5">
        <v>43033</v>
      </c>
      <c r="H38" s="4" t="s">
        <v>118</v>
      </c>
      <c r="I38" s="5">
        <v>43017</v>
      </c>
      <c r="J38" s="5">
        <v>43023</v>
      </c>
      <c r="K38" s="4" t="s">
        <v>311</v>
      </c>
      <c r="L38" s="4" t="s">
        <v>361</v>
      </c>
      <c r="M38" s="4" t="s">
        <v>19</v>
      </c>
      <c r="N38" s="4" t="s">
        <v>145</v>
      </c>
      <c r="O38" s="4" t="s">
        <v>120</v>
      </c>
      <c r="P38" s="8" t="s">
        <v>362</v>
      </c>
      <c r="Q38" s="4" t="s">
        <v>20</v>
      </c>
      <c r="R38" s="4" t="s">
        <v>317</v>
      </c>
      <c r="T38" s="4">
        <v>6242</v>
      </c>
      <c r="U38" s="4" t="s">
        <v>345</v>
      </c>
      <c r="V38" s="4" t="s">
        <v>339</v>
      </c>
    </row>
    <row r="39" spans="1:22" s="4" customFormat="1" ht="25.5" x14ac:dyDescent="0.2">
      <c r="A39" s="4" t="s">
        <v>357</v>
      </c>
      <c r="B39" s="4" t="s">
        <v>112</v>
      </c>
      <c r="C39" s="4" t="s">
        <v>113</v>
      </c>
      <c r="D39" s="4" t="s">
        <v>127</v>
      </c>
      <c r="E39" s="4" t="s">
        <v>128</v>
      </c>
      <c r="G39" s="5">
        <v>43033</v>
      </c>
      <c r="H39" s="4" t="s">
        <v>118</v>
      </c>
      <c r="I39" s="5">
        <v>43024</v>
      </c>
      <c r="J39" s="5">
        <v>43030</v>
      </c>
      <c r="K39" s="4" t="s">
        <v>311</v>
      </c>
      <c r="L39" s="4" t="s">
        <v>363</v>
      </c>
      <c r="M39" s="4" t="s">
        <v>19</v>
      </c>
      <c r="N39" s="4" t="s">
        <v>145</v>
      </c>
      <c r="O39" s="4" t="s">
        <v>120</v>
      </c>
      <c r="P39" s="8" t="s">
        <v>364</v>
      </c>
      <c r="Q39" s="4" t="s">
        <v>20</v>
      </c>
      <c r="R39" s="4" t="s">
        <v>317</v>
      </c>
      <c r="T39" s="4">
        <v>3628</v>
      </c>
      <c r="U39" s="4" t="s">
        <v>345</v>
      </c>
      <c r="V39" s="4" t="s">
        <v>339</v>
      </c>
    </row>
    <row r="40" spans="1:22" s="4" customFormat="1" ht="51" x14ac:dyDescent="0.2">
      <c r="A40" s="4" t="s">
        <v>365</v>
      </c>
      <c r="B40" s="4" t="s">
        <v>112</v>
      </c>
      <c r="C40" s="4" t="s">
        <v>113</v>
      </c>
      <c r="D40" s="4" t="s">
        <v>215</v>
      </c>
      <c r="E40" s="4" t="s">
        <v>216</v>
      </c>
      <c r="G40" s="5">
        <v>43033</v>
      </c>
      <c r="H40" s="4" t="s">
        <v>118</v>
      </c>
      <c r="I40" s="5">
        <v>43003</v>
      </c>
      <c r="J40" s="5">
        <v>43009</v>
      </c>
      <c r="K40" s="4" t="s">
        <v>311</v>
      </c>
      <c r="L40" s="4" t="s">
        <v>371</v>
      </c>
      <c r="M40" s="4" t="s">
        <v>19</v>
      </c>
      <c r="N40" s="4" t="s">
        <v>145</v>
      </c>
      <c r="O40" s="4" t="s">
        <v>120</v>
      </c>
      <c r="P40" s="8" t="s">
        <v>372</v>
      </c>
      <c r="Q40" s="4" t="s">
        <v>20</v>
      </c>
      <c r="R40" s="4" t="s">
        <v>314</v>
      </c>
      <c r="T40" s="4">
        <v>8739</v>
      </c>
      <c r="U40" s="4" t="s">
        <v>345</v>
      </c>
      <c r="V40" s="4" t="s">
        <v>385</v>
      </c>
    </row>
    <row r="41" spans="1:22" s="4" customFormat="1" ht="51" x14ac:dyDescent="0.2">
      <c r="A41" s="4" t="s">
        <v>366</v>
      </c>
      <c r="B41" s="4" t="s">
        <v>112</v>
      </c>
      <c r="C41" s="4" t="s">
        <v>113</v>
      </c>
      <c r="D41" s="4" t="s">
        <v>215</v>
      </c>
      <c r="E41" s="4" t="s">
        <v>216</v>
      </c>
      <c r="G41" s="5">
        <v>43033</v>
      </c>
      <c r="H41" s="4" t="s">
        <v>118</v>
      </c>
      <c r="I41" s="5">
        <v>43010</v>
      </c>
      <c r="J41" s="5">
        <v>43016</v>
      </c>
      <c r="K41" s="4" t="s">
        <v>311</v>
      </c>
      <c r="L41" s="4" t="s">
        <v>373</v>
      </c>
      <c r="M41" s="4" t="s">
        <v>19</v>
      </c>
      <c r="N41" s="4" t="s">
        <v>145</v>
      </c>
      <c r="O41" s="4" t="s">
        <v>120</v>
      </c>
      <c r="P41" s="8" t="s">
        <v>374</v>
      </c>
      <c r="Q41" s="4" t="s">
        <v>20</v>
      </c>
      <c r="R41" s="4" t="s">
        <v>314</v>
      </c>
      <c r="T41" s="4">
        <v>12500</v>
      </c>
      <c r="U41" s="4" t="s">
        <v>345</v>
      </c>
      <c r="V41" s="4" t="s">
        <v>385</v>
      </c>
    </row>
    <row r="42" spans="1:22" s="4" customFormat="1" ht="51" x14ac:dyDescent="0.2">
      <c r="A42" s="4" t="s">
        <v>367</v>
      </c>
      <c r="B42" s="4" t="s">
        <v>112</v>
      </c>
      <c r="C42" s="4" t="s">
        <v>113</v>
      </c>
      <c r="D42" s="4" t="s">
        <v>215</v>
      </c>
      <c r="E42" s="4" t="s">
        <v>216</v>
      </c>
      <c r="G42" s="5">
        <v>43033</v>
      </c>
      <c r="H42" s="4" t="s">
        <v>118</v>
      </c>
      <c r="I42" s="5">
        <v>43017</v>
      </c>
      <c r="J42" s="5">
        <v>43023</v>
      </c>
      <c r="K42" s="4" t="s">
        <v>311</v>
      </c>
      <c r="L42" s="4" t="s">
        <v>375</v>
      </c>
      <c r="M42" s="4" t="s">
        <v>19</v>
      </c>
      <c r="N42" s="4" t="s">
        <v>145</v>
      </c>
      <c r="O42" s="4" t="s">
        <v>120</v>
      </c>
      <c r="P42" s="8" t="s">
        <v>376</v>
      </c>
      <c r="Q42" s="4" t="s">
        <v>20</v>
      </c>
      <c r="R42" s="4" t="s">
        <v>314</v>
      </c>
      <c r="T42" s="4">
        <v>2370</v>
      </c>
      <c r="U42" s="4" t="s">
        <v>345</v>
      </c>
      <c r="V42" s="4" t="s">
        <v>385</v>
      </c>
    </row>
    <row r="43" spans="1:22" s="4" customFormat="1" ht="51" x14ac:dyDescent="0.2">
      <c r="A43" s="4" t="s">
        <v>368</v>
      </c>
      <c r="B43" s="4" t="s">
        <v>112</v>
      </c>
      <c r="C43" s="4" t="s">
        <v>113</v>
      </c>
      <c r="D43" s="4" t="s">
        <v>215</v>
      </c>
      <c r="E43" s="4" t="s">
        <v>216</v>
      </c>
      <c r="G43" s="5">
        <v>43033</v>
      </c>
      <c r="H43" s="4" t="s">
        <v>118</v>
      </c>
      <c r="I43" s="5">
        <v>43024</v>
      </c>
      <c r="J43" s="5">
        <v>43030</v>
      </c>
      <c r="K43" s="4" t="s">
        <v>311</v>
      </c>
      <c r="L43" s="4" t="s">
        <v>377</v>
      </c>
      <c r="M43" s="4" t="s">
        <v>19</v>
      </c>
      <c r="N43" s="4" t="s">
        <v>145</v>
      </c>
      <c r="O43" s="4" t="s">
        <v>120</v>
      </c>
      <c r="P43" s="8" t="s">
        <v>378</v>
      </c>
      <c r="Q43" s="4" t="s">
        <v>20</v>
      </c>
      <c r="R43" s="4" t="s">
        <v>314</v>
      </c>
      <c r="T43" s="4">
        <v>5360</v>
      </c>
      <c r="U43" s="4" t="s">
        <v>345</v>
      </c>
      <c r="V43" s="4" t="s">
        <v>385</v>
      </c>
    </row>
    <row r="44" spans="1:22" s="4" customFormat="1" ht="38.25" x14ac:dyDescent="0.2">
      <c r="A44" s="4" t="s">
        <v>369</v>
      </c>
      <c r="B44" s="4" t="s">
        <v>112</v>
      </c>
      <c r="C44" s="4" t="s">
        <v>113</v>
      </c>
      <c r="D44" s="4" t="s">
        <v>123</v>
      </c>
      <c r="E44" s="4" t="s">
        <v>124</v>
      </c>
      <c r="G44" s="5">
        <v>43033</v>
      </c>
      <c r="H44" s="4" t="s">
        <v>118</v>
      </c>
      <c r="I44" s="5">
        <v>43003</v>
      </c>
      <c r="J44" s="5">
        <v>43009</v>
      </c>
      <c r="K44" s="4" t="s">
        <v>311</v>
      </c>
      <c r="L44" s="4" t="s">
        <v>379</v>
      </c>
      <c r="M44" s="4" t="s">
        <v>19</v>
      </c>
      <c r="N44" s="4" t="s">
        <v>145</v>
      </c>
      <c r="O44" s="4" t="s">
        <v>120</v>
      </c>
      <c r="P44" s="8" t="s">
        <v>380</v>
      </c>
      <c r="Q44" s="4" t="s">
        <v>20</v>
      </c>
      <c r="R44" s="4" t="s">
        <v>329</v>
      </c>
      <c r="T44" s="4">
        <v>5447</v>
      </c>
      <c r="U44" s="4" t="s">
        <v>382</v>
      </c>
      <c r="V44" s="4" t="s">
        <v>383</v>
      </c>
    </row>
    <row r="45" spans="1:22" s="4" customFormat="1" ht="38.25" x14ac:dyDescent="0.2">
      <c r="A45" s="4" t="s">
        <v>370</v>
      </c>
      <c r="B45" s="4" t="s">
        <v>112</v>
      </c>
      <c r="C45" s="4" t="s">
        <v>113</v>
      </c>
      <c r="D45" s="4" t="s">
        <v>123</v>
      </c>
      <c r="E45" s="4" t="s">
        <v>124</v>
      </c>
      <c r="G45" s="5">
        <v>43033</v>
      </c>
      <c r="H45" s="4" t="s">
        <v>118</v>
      </c>
      <c r="I45" s="5">
        <v>43010</v>
      </c>
      <c r="J45" s="5">
        <v>43016</v>
      </c>
      <c r="K45" s="4" t="s">
        <v>311</v>
      </c>
      <c r="L45" s="4" t="s">
        <v>381</v>
      </c>
      <c r="M45" s="4" t="s">
        <v>19</v>
      </c>
      <c r="N45" s="4" t="s">
        <v>145</v>
      </c>
      <c r="O45" s="4" t="s">
        <v>120</v>
      </c>
      <c r="P45" s="8" t="s">
        <v>316</v>
      </c>
      <c r="Q45" s="4" t="s">
        <v>20</v>
      </c>
      <c r="R45" s="4" t="s">
        <v>329</v>
      </c>
      <c r="T45" s="4">
        <v>4446</v>
      </c>
      <c r="U45" s="4" t="s">
        <v>382</v>
      </c>
      <c r="V45" s="4" t="s">
        <v>384</v>
      </c>
    </row>
    <row r="46" spans="1:22" s="4" customFormat="1" ht="38.25" x14ac:dyDescent="0.2">
      <c r="A46" s="4" t="s">
        <v>391</v>
      </c>
      <c r="B46" s="4" t="s">
        <v>112</v>
      </c>
      <c r="C46" s="4" t="s">
        <v>113</v>
      </c>
      <c r="D46" s="4" t="s">
        <v>386</v>
      </c>
      <c r="E46" s="4" t="s">
        <v>387</v>
      </c>
      <c r="F46" s="4" t="s">
        <v>388</v>
      </c>
      <c r="G46" s="5">
        <v>43047</v>
      </c>
      <c r="H46" s="4" t="s">
        <v>118</v>
      </c>
      <c r="I46" s="5">
        <v>43038</v>
      </c>
      <c r="J46" s="5">
        <v>43044</v>
      </c>
      <c r="K46" s="4" t="s">
        <v>119</v>
      </c>
      <c r="L46" s="4" t="s">
        <v>141</v>
      </c>
      <c r="M46" s="4" t="s">
        <v>19</v>
      </c>
      <c r="N46" s="4" t="s">
        <v>134</v>
      </c>
      <c r="O46" s="4" t="s">
        <v>120</v>
      </c>
      <c r="P46" s="8">
        <v>1.55</v>
      </c>
      <c r="Q46" s="4" t="s">
        <v>20</v>
      </c>
      <c r="R46" s="4" t="s">
        <v>389</v>
      </c>
      <c r="T46" s="4">
        <v>2347</v>
      </c>
      <c r="U46" s="4" t="s">
        <v>392</v>
      </c>
      <c r="V46" s="4" t="s">
        <v>390</v>
      </c>
    </row>
    <row r="47" spans="1:22" s="4" customFormat="1" x14ac:dyDescent="0.2">
      <c r="A47" s="4" t="s">
        <v>397</v>
      </c>
      <c r="B47" s="4" t="s">
        <v>112</v>
      </c>
      <c r="C47" s="4" t="s">
        <v>113</v>
      </c>
      <c r="D47" s="4" t="s">
        <v>393</v>
      </c>
      <c r="E47" s="4" t="s">
        <v>394</v>
      </c>
      <c r="F47" s="4" t="s">
        <v>395</v>
      </c>
      <c r="G47" s="5">
        <v>43060</v>
      </c>
      <c r="H47" s="26" t="s">
        <v>118</v>
      </c>
      <c r="I47" s="5">
        <v>43023</v>
      </c>
      <c r="J47" s="5">
        <v>43024</v>
      </c>
      <c r="K47" s="4" t="s">
        <v>121</v>
      </c>
      <c r="L47" s="4" t="s">
        <v>138</v>
      </c>
      <c r="M47" s="4" t="s">
        <v>19</v>
      </c>
      <c r="N47" s="4" t="s">
        <v>134</v>
      </c>
      <c r="O47" s="4" t="s">
        <v>120</v>
      </c>
      <c r="P47" s="8">
        <v>3</v>
      </c>
      <c r="Q47" s="4" t="s">
        <v>20</v>
      </c>
      <c r="R47" s="4" t="s">
        <v>77</v>
      </c>
      <c r="T47" s="4">
        <v>7623</v>
      </c>
      <c r="U47" s="4" t="s">
        <v>396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512"/>
  <sheetViews>
    <sheetView workbookViewId="0">
      <selection activeCell="A20" sqref="A20"/>
    </sheetView>
  </sheetViews>
  <sheetFormatPr defaultRowHeight="12.75" x14ac:dyDescent="0.2"/>
  <cols>
    <col min="1" max="1" customWidth="true" style="12" width="18.5703125" collapsed="false"/>
    <col min="2" max="2" customWidth="true" style="12" width="63.28515625" collapsed="false"/>
  </cols>
  <sheetData>
    <row r="1" spans="1:3" x14ac:dyDescent="0.2">
      <c r="A1" s="29"/>
      <c r="B1" s="29"/>
    </row>
    <row r="2" spans="1:3" x14ac:dyDescent="0.2">
      <c r="A2" s="29"/>
      <c r="B2" s="29"/>
      <c r="C2" s="6"/>
    </row>
    <row r="3" spans="1:3" x14ac:dyDescent="0.2">
      <c r="A3" s="29"/>
      <c r="B3" s="29"/>
    </row>
    <row r="4" spans="1:3" x14ac:dyDescent="0.2">
      <c r="A4" s="29"/>
      <c r="B4" s="29"/>
    </row>
    <row r="5" spans="1:3" x14ac:dyDescent="0.2">
      <c r="A5" s="29"/>
      <c r="B5" s="29"/>
    </row>
    <row r="6" spans="1:3" x14ac:dyDescent="0.2">
      <c r="A6" s="29"/>
      <c r="B6" s="29"/>
    </row>
    <row r="7" spans="1:3" x14ac:dyDescent="0.2">
      <c r="A7" s="29"/>
      <c r="B7" s="29"/>
    </row>
    <row r="8" spans="1:3" x14ac:dyDescent="0.2">
      <c r="A8" s="29"/>
      <c r="B8" s="29"/>
    </row>
    <row r="9" spans="1:3" x14ac:dyDescent="0.2">
      <c r="A9" s="4"/>
      <c r="B9" s="4"/>
    </row>
    <row r="10" spans="1:3" x14ac:dyDescent="0.2">
      <c r="A10" s="4"/>
      <c r="B10" s="4"/>
    </row>
    <row r="11" spans="1:3" x14ac:dyDescent="0.2">
      <c r="A11" s="4"/>
      <c r="B11" s="4"/>
    </row>
    <row r="12" spans="1:3" x14ac:dyDescent="0.2">
      <c r="A12" s="4"/>
      <c r="B12" s="4"/>
    </row>
    <row r="13" spans="1:3" x14ac:dyDescent="0.2">
      <c r="A13" s="4"/>
      <c r="B13" s="4"/>
    </row>
    <row r="14" spans="1:3" x14ac:dyDescent="0.2">
      <c r="A14" s="4"/>
      <c r="B14" s="4"/>
    </row>
    <row r="15" spans="1:3" x14ac:dyDescent="0.2">
      <c r="A15" s="4"/>
      <c r="B15" s="4"/>
    </row>
    <row r="16" spans="1:3" x14ac:dyDescent="0.2">
      <c r="A16" s="4"/>
      <c r="B16" s="4"/>
    </row>
    <row r="17" spans="1:2" x14ac:dyDescent="0.2">
      <c r="A17" s="4"/>
      <c r="B17" s="4"/>
    </row>
    <row r="18" spans="1:2" x14ac:dyDescent="0.2">
      <c r="A18" s="4"/>
      <c r="B18" s="4"/>
    </row>
    <row r="19" spans="1:2" x14ac:dyDescent="0.2">
      <c r="A19" s="4"/>
      <c r="B19" s="4"/>
    </row>
    <row r="20" spans="1:2" x14ac:dyDescent="0.2">
      <c r="A20" s="4"/>
      <c r="B20" s="4"/>
    </row>
    <row r="21" spans="1:2" x14ac:dyDescent="0.2">
      <c r="A21" s="4"/>
      <c r="B21" s="4"/>
    </row>
    <row r="22" spans="1:2" x14ac:dyDescent="0.2">
      <c r="A22" s="4"/>
      <c r="B22" s="4"/>
    </row>
    <row r="23" spans="1:2" x14ac:dyDescent="0.2">
      <c r="A23" s="4"/>
      <c r="B23" s="4"/>
    </row>
    <row r="24" spans="1:2" x14ac:dyDescent="0.2">
      <c r="A24" s="4"/>
      <c r="B24" s="4"/>
    </row>
    <row r="25" spans="1:2" x14ac:dyDescent="0.2">
      <c r="A25" s="4"/>
      <c r="B25" s="4"/>
    </row>
    <row r="26" spans="1:2" x14ac:dyDescent="0.2">
      <c r="A26" s="4"/>
      <c r="B26" s="4"/>
    </row>
    <row r="27" spans="1:2" x14ac:dyDescent="0.2">
      <c r="A27" s="4"/>
      <c r="B27" s="4"/>
    </row>
    <row r="28" spans="1:2" x14ac:dyDescent="0.2">
      <c r="A28" s="4"/>
      <c r="B28" s="4"/>
    </row>
    <row r="29" spans="1:2" x14ac:dyDescent="0.2">
      <c r="A29" s="4"/>
      <c r="B29" s="4"/>
    </row>
    <row r="30" spans="1:2" x14ac:dyDescent="0.2">
      <c r="A30" s="4"/>
      <c r="B30" s="4"/>
    </row>
    <row r="31" spans="1:2" x14ac:dyDescent="0.2">
      <c r="A31" s="4"/>
      <c r="B31" s="4"/>
    </row>
    <row r="32" spans="1:2" x14ac:dyDescent="0.2">
      <c r="A32" s="4"/>
      <c r="B32" s="4"/>
    </row>
    <row r="33" spans="1:2" x14ac:dyDescent="0.2">
      <c r="A33" s="4"/>
      <c r="B33" s="4"/>
    </row>
    <row r="34" spans="1:2" x14ac:dyDescent="0.2">
      <c r="A34" s="4"/>
      <c r="B34" s="4"/>
    </row>
    <row r="35" spans="1:2" x14ac:dyDescent="0.2">
      <c r="A35" s="4"/>
      <c r="B35" s="4"/>
    </row>
    <row r="36" spans="1:2" x14ac:dyDescent="0.2">
      <c r="A36" s="4"/>
      <c r="B36" s="4"/>
    </row>
    <row r="37" spans="1:2" x14ac:dyDescent="0.2">
      <c r="A37" s="4"/>
      <c r="B37" s="4"/>
    </row>
    <row r="38" spans="1:2" x14ac:dyDescent="0.2">
      <c r="A38" s="4"/>
      <c r="B38" s="4"/>
    </row>
    <row r="39" spans="1:2" x14ac:dyDescent="0.2">
      <c r="A39" s="4"/>
      <c r="B39" s="4"/>
    </row>
    <row r="40" spans="1:2" x14ac:dyDescent="0.2">
      <c r="A40" s="4"/>
      <c r="B40" s="4"/>
    </row>
    <row r="41" spans="1:2" x14ac:dyDescent="0.2">
      <c r="A41" s="4"/>
      <c r="B41" s="4"/>
    </row>
    <row r="42" spans="1:2" x14ac:dyDescent="0.2">
      <c r="A42" s="4"/>
      <c r="B42" s="4"/>
    </row>
    <row r="43" spans="1:2" x14ac:dyDescent="0.2">
      <c r="A43" s="4"/>
      <c r="B43" s="4"/>
    </row>
    <row r="44" spans="1:2" x14ac:dyDescent="0.2">
      <c r="A44" s="4"/>
      <c r="B44" s="4"/>
    </row>
    <row r="45" spans="1:2" x14ac:dyDescent="0.2">
      <c r="A45" s="4"/>
      <c r="B45" s="4"/>
    </row>
    <row r="46" spans="1:2" x14ac:dyDescent="0.2">
      <c r="A46" s="4"/>
      <c r="B46" s="4"/>
    </row>
    <row r="47" spans="1:2" x14ac:dyDescent="0.2">
      <c r="A47" s="4"/>
      <c r="B47" s="4"/>
    </row>
    <row r="48" spans="1:2" x14ac:dyDescent="0.2">
      <c r="A48" s="4"/>
      <c r="B48" s="4"/>
    </row>
    <row r="49" spans="1:2" x14ac:dyDescent="0.2">
      <c r="A49" s="4"/>
      <c r="B49" s="4"/>
    </row>
    <row r="50" spans="1:2" x14ac:dyDescent="0.2">
      <c r="A50" s="4"/>
      <c r="B50" s="4"/>
    </row>
    <row r="51" spans="1:2" x14ac:dyDescent="0.2">
      <c r="A51" s="4"/>
      <c r="B51" s="4"/>
    </row>
    <row r="52" spans="1:2" x14ac:dyDescent="0.2">
      <c r="A52" s="4"/>
      <c r="B52" s="4"/>
    </row>
    <row r="53" spans="1:2" x14ac:dyDescent="0.2">
      <c r="A53" s="4"/>
      <c r="B53" s="4"/>
    </row>
    <row r="54" spans="1:2" x14ac:dyDescent="0.2">
      <c r="A54" s="4"/>
      <c r="B54" s="4"/>
    </row>
    <row r="55" spans="1:2" x14ac:dyDescent="0.2">
      <c r="A55" s="4"/>
      <c r="B55" s="4"/>
    </row>
    <row r="56" spans="1:2" x14ac:dyDescent="0.2">
      <c r="A56" s="4"/>
      <c r="B56" s="4"/>
    </row>
    <row r="57" spans="1:2" x14ac:dyDescent="0.2">
      <c r="A57" s="4"/>
      <c r="B57" s="4"/>
    </row>
    <row r="58" spans="1:2" x14ac:dyDescent="0.2">
      <c r="A58" s="4"/>
      <c r="B58" s="4"/>
    </row>
    <row r="59" spans="1:2" x14ac:dyDescent="0.2">
      <c r="A59" s="4"/>
      <c r="B59" s="4"/>
    </row>
    <row r="60" spans="1:2" x14ac:dyDescent="0.2">
      <c r="A60" s="4"/>
      <c r="B60" s="4"/>
    </row>
    <row r="61" spans="1:2" x14ac:dyDescent="0.2">
      <c r="A61" s="4"/>
      <c r="B61" s="4"/>
    </row>
    <row r="62" spans="1:2" x14ac:dyDescent="0.2">
      <c r="A62" s="4"/>
      <c r="B62" s="4"/>
    </row>
    <row r="63" spans="1:2" x14ac:dyDescent="0.2">
      <c r="A63" s="4"/>
      <c r="B63" s="4"/>
    </row>
    <row r="64" spans="1:2" x14ac:dyDescent="0.2">
      <c r="A64" s="4"/>
      <c r="B64" s="4"/>
    </row>
    <row r="65" spans="1:2" x14ac:dyDescent="0.2">
      <c r="A65" s="4"/>
      <c r="B65" s="4"/>
    </row>
    <row r="66" spans="1:2" x14ac:dyDescent="0.2">
      <c r="A66" s="4"/>
      <c r="B66" s="4"/>
    </row>
    <row r="67" spans="1:2" x14ac:dyDescent="0.2">
      <c r="A67" s="4"/>
      <c r="B67" s="4"/>
    </row>
    <row r="68" spans="1:2" x14ac:dyDescent="0.2">
      <c r="A68" s="4"/>
      <c r="B68" s="4"/>
    </row>
    <row r="69" spans="1:2" x14ac:dyDescent="0.2">
      <c r="A69" s="4"/>
      <c r="B69" s="4"/>
    </row>
    <row r="70" spans="1:2" x14ac:dyDescent="0.2">
      <c r="A70" s="4"/>
      <c r="B70" s="4"/>
    </row>
    <row r="71" spans="1:2" x14ac:dyDescent="0.2">
      <c r="A71" s="4"/>
      <c r="B71" s="4"/>
    </row>
    <row r="72" spans="1:2" x14ac:dyDescent="0.2">
      <c r="A72" s="4"/>
      <c r="B72" s="4"/>
    </row>
    <row r="73" spans="1:2" x14ac:dyDescent="0.2">
      <c r="A73" s="4"/>
      <c r="B73" s="4"/>
    </row>
    <row r="74" spans="1:2" x14ac:dyDescent="0.2">
      <c r="A74" s="4"/>
      <c r="B74" s="4"/>
    </row>
    <row r="75" spans="1:2" x14ac:dyDescent="0.2">
      <c r="A75" s="4"/>
      <c r="B75" s="4"/>
    </row>
    <row r="76" spans="1:2" x14ac:dyDescent="0.2">
      <c r="A76" s="4"/>
      <c r="B76" s="4"/>
    </row>
    <row r="77" spans="1:2" x14ac:dyDescent="0.2">
      <c r="A77" s="4"/>
      <c r="B77" s="4"/>
    </row>
    <row r="78" spans="1:2" x14ac:dyDescent="0.2">
      <c r="A78" s="4"/>
      <c r="B78" s="4"/>
    </row>
    <row r="79" spans="1:2" x14ac:dyDescent="0.2">
      <c r="A79" s="4"/>
      <c r="B79" s="4"/>
    </row>
    <row r="80" spans="1:2" x14ac:dyDescent="0.2">
      <c r="A80" s="4"/>
      <c r="B80" s="4"/>
    </row>
    <row r="81" spans="1:2" x14ac:dyDescent="0.2">
      <c r="A81" s="4"/>
      <c r="B81" s="4"/>
    </row>
    <row r="82" spans="1:2" x14ac:dyDescent="0.2">
      <c r="A82" s="4"/>
      <c r="B82" s="4"/>
    </row>
    <row r="83" spans="1:2" x14ac:dyDescent="0.2">
      <c r="A83" s="4"/>
      <c r="B83" s="4"/>
    </row>
    <row r="84" spans="1:2" x14ac:dyDescent="0.2">
      <c r="A84" s="4"/>
      <c r="B84" s="4"/>
    </row>
    <row r="85" spans="1:2" x14ac:dyDescent="0.2">
      <c r="A85" s="4"/>
      <c r="B85" s="4"/>
    </row>
    <row r="86" spans="1:2" x14ac:dyDescent="0.2">
      <c r="A86" s="4"/>
      <c r="B86" s="4"/>
    </row>
    <row r="87" spans="1:2" x14ac:dyDescent="0.2">
      <c r="A87" s="4"/>
      <c r="B87" s="4"/>
    </row>
    <row r="88" spans="1:2" x14ac:dyDescent="0.2">
      <c r="A88" s="4"/>
      <c r="B88" s="4"/>
    </row>
    <row r="89" spans="1:2" x14ac:dyDescent="0.2">
      <c r="A89" s="4"/>
      <c r="B89" s="4"/>
    </row>
    <row r="90" spans="1:2" x14ac:dyDescent="0.2">
      <c r="A90" s="4"/>
      <c r="B90" s="4"/>
    </row>
    <row r="91" spans="1:2" x14ac:dyDescent="0.2">
      <c r="A91" s="4"/>
      <c r="B91" s="4"/>
    </row>
    <row r="92" spans="1:2" x14ac:dyDescent="0.2">
      <c r="A92" s="4"/>
      <c r="B92" s="4"/>
    </row>
    <row r="93" spans="1:2" x14ac:dyDescent="0.2">
      <c r="A93" s="4"/>
      <c r="B93" s="4"/>
    </row>
    <row r="94" spans="1:2" x14ac:dyDescent="0.2">
      <c r="A94" s="4"/>
      <c r="B94" s="4"/>
    </row>
    <row r="95" spans="1:2" x14ac:dyDescent="0.2">
      <c r="A95" s="4"/>
      <c r="B95" s="4"/>
    </row>
    <row r="96" spans="1:2" x14ac:dyDescent="0.2">
      <c r="A96" s="4"/>
      <c r="B96" s="4"/>
    </row>
    <row r="97" spans="1:2" x14ac:dyDescent="0.2">
      <c r="A97" s="4"/>
      <c r="B97" s="4"/>
    </row>
    <row r="98" spans="1:2" x14ac:dyDescent="0.2">
      <c r="A98" s="4"/>
      <c r="B98" s="4"/>
    </row>
    <row r="99" spans="1:2" x14ac:dyDescent="0.2">
      <c r="A99" s="4"/>
      <c r="B99" s="4"/>
    </row>
    <row r="100" spans="1:2" x14ac:dyDescent="0.2">
      <c r="A100" s="4"/>
      <c r="B100" s="4"/>
    </row>
    <row r="101" spans="1:2" x14ac:dyDescent="0.2">
      <c r="A101" s="4"/>
      <c r="B101" s="4"/>
    </row>
    <row r="102" spans="1:2" x14ac:dyDescent="0.2">
      <c r="A102" s="4"/>
      <c r="B102" s="4"/>
    </row>
    <row r="103" spans="1:2" x14ac:dyDescent="0.2">
      <c r="A103" s="4"/>
      <c r="B103" s="4"/>
    </row>
    <row r="104" spans="1:2" x14ac:dyDescent="0.2">
      <c r="A104" s="4"/>
      <c r="B104" s="4"/>
    </row>
    <row r="105" spans="1:2" x14ac:dyDescent="0.2">
      <c r="A105" s="4"/>
      <c r="B105" s="4"/>
    </row>
    <row r="106" spans="1:2" x14ac:dyDescent="0.2">
      <c r="A106" s="4"/>
      <c r="B106" s="4"/>
    </row>
    <row r="107" spans="1:2" x14ac:dyDescent="0.2">
      <c r="A107" s="4"/>
      <c r="B107" s="4"/>
    </row>
    <row r="108" spans="1:2" x14ac:dyDescent="0.2">
      <c r="A108" s="4"/>
      <c r="B108" s="4"/>
    </row>
    <row r="109" spans="1:2" x14ac:dyDescent="0.2">
      <c r="A109" s="4"/>
      <c r="B109" s="4"/>
    </row>
    <row r="110" spans="1:2" x14ac:dyDescent="0.2">
      <c r="A110" s="4"/>
      <c r="B110" s="4"/>
    </row>
    <row r="111" spans="1:2" x14ac:dyDescent="0.2">
      <c r="A111" s="4"/>
      <c r="B111" s="4"/>
    </row>
    <row r="112" spans="1:2" x14ac:dyDescent="0.2">
      <c r="A112" s="4"/>
      <c r="B112" s="4"/>
    </row>
    <row r="113" spans="1:2" x14ac:dyDescent="0.2">
      <c r="A113" s="4"/>
      <c r="B113" s="4"/>
    </row>
    <row r="114" spans="1:2" x14ac:dyDescent="0.2">
      <c r="A114" s="4"/>
      <c r="B114" s="4"/>
    </row>
    <row r="115" spans="1:2" x14ac:dyDescent="0.2">
      <c r="A115" s="4"/>
      <c r="B115" s="4"/>
    </row>
    <row r="116" spans="1:2" x14ac:dyDescent="0.2">
      <c r="A116" s="4"/>
      <c r="B116" s="4"/>
    </row>
    <row r="117" spans="1:2" x14ac:dyDescent="0.2">
      <c r="A117" s="4"/>
      <c r="B117" s="4"/>
    </row>
    <row r="118" spans="1:2" x14ac:dyDescent="0.2">
      <c r="A118" s="4"/>
      <c r="B118" s="4"/>
    </row>
    <row r="119" spans="1:2" x14ac:dyDescent="0.2">
      <c r="A119" s="4"/>
      <c r="B119" s="4"/>
    </row>
    <row r="120" spans="1:2" x14ac:dyDescent="0.2">
      <c r="A120" s="4"/>
      <c r="B120" s="4"/>
    </row>
    <row r="121" spans="1:2" x14ac:dyDescent="0.2">
      <c r="A121" s="4"/>
      <c r="B121" s="4"/>
    </row>
    <row r="122" spans="1:2" x14ac:dyDescent="0.2">
      <c r="A122" s="4"/>
      <c r="B122" s="4"/>
    </row>
    <row r="123" spans="1:2" x14ac:dyDescent="0.2">
      <c r="A123" s="4"/>
      <c r="B123" s="4"/>
    </row>
    <row r="124" spans="1:2" x14ac:dyDescent="0.2">
      <c r="A124" s="4"/>
      <c r="B124" s="4"/>
    </row>
    <row r="125" spans="1:2" x14ac:dyDescent="0.2">
      <c r="A125" s="4"/>
      <c r="B125" s="4"/>
    </row>
    <row r="126" spans="1:2" x14ac:dyDescent="0.2">
      <c r="A126" s="4"/>
      <c r="B126" s="4"/>
    </row>
    <row r="127" spans="1:2" x14ac:dyDescent="0.2">
      <c r="A127" s="4"/>
      <c r="B127" s="4"/>
    </row>
    <row r="128" spans="1:2" x14ac:dyDescent="0.2">
      <c r="A128" s="4"/>
      <c r="B128" s="4"/>
    </row>
    <row r="129" spans="1:2" x14ac:dyDescent="0.2">
      <c r="A129" s="4"/>
      <c r="B129" s="4"/>
    </row>
    <row r="130" spans="1:2" x14ac:dyDescent="0.2">
      <c r="A130" s="4"/>
      <c r="B130" s="4"/>
    </row>
    <row r="131" spans="1:2" x14ac:dyDescent="0.2">
      <c r="A131" s="4"/>
      <c r="B131" s="4"/>
    </row>
    <row r="132" spans="1:2" x14ac:dyDescent="0.2">
      <c r="A132" s="4"/>
      <c r="B132" s="4"/>
    </row>
    <row r="133" spans="1:2" x14ac:dyDescent="0.2">
      <c r="A133" s="4"/>
      <c r="B133" s="4"/>
    </row>
    <row r="134" spans="1:2" x14ac:dyDescent="0.2">
      <c r="A134" s="4"/>
      <c r="B134" s="4"/>
    </row>
    <row r="135" spans="1:2" x14ac:dyDescent="0.2">
      <c r="A135" s="4"/>
      <c r="B135" s="4"/>
    </row>
    <row r="136" spans="1:2" x14ac:dyDescent="0.2">
      <c r="A136" s="4"/>
      <c r="B136" s="4"/>
    </row>
    <row r="137" spans="1:2" x14ac:dyDescent="0.2">
      <c r="A137" s="4"/>
      <c r="B137" s="4"/>
    </row>
    <row r="138" spans="1:2" x14ac:dyDescent="0.2">
      <c r="A138" s="4"/>
      <c r="B138" s="4"/>
    </row>
    <row r="139" spans="1:2" x14ac:dyDescent="0.2">
      <c r="A139" s="4"/>
      <c r="B139" s="4"/>
    </row>
    <row r="140" spans="1:2" x14ac:dyDescent="0.2">
      <c r="A140" s="4"/>
      <c r="B140" s="4"/>
    </row>
    <row r="141" spans="1:2" x14ac:dyDescent="0.2">
      <c r="A141" s="4"/>
      <c r="B141" s="4"/>
    </row>
    <row r="142" spans="1:2" x14ac:dyDescent="0.2">
      <c r="A142" s="4"/>
      <c r="B142" s="4"/>
    </row>
    <row r="143" spans="1:2" x14ac:dyDescent="0.2">
      <c r="A143" s="4"/>
      <c r="B143" s="4"/>
    </row>
    <row r="144" spans="1:2" x14ac:dyDescent="0.2">
      <c r="A144" s="4"/>
      <c r="B144" s="4"/>
    </row>
    <row r="145" spans="1:2" x14ac:dyDescent="0.2">
      <c r="A145" s="4"/>
      <c r="B145" s="4"/>
    </row>
    <row r="146" spans="1:2" x14ac:dyDescent="0.2">
      <c r="A146" s="4"/>
      <c r="B146" s="4"/>
    </row>
    <row r="147" spans="1:2" x14ac:dyDescent="0.2">
      <c r="A147" s="4"/>
      <c r="B147" s="4"/>
    </row>
    <row r="148" spans="1:2" x14ac:dyDescent="0.2">
      <c r="A148" s="4"/>
      <c r="B148" s="4"/>
    </row>
    <row r="149" spans="1:2" x14ac:dyDescent="0.2">
      <c r="A149" s="4"/>
      <c r="B149" s="4"/>
    </row>
    <row r="150" spans="1:2" x14ac:dyDescent="0.2">
      <c r="A150" s="4"/>
      <c r="B150" s="4"/>
    </row>
    <row r="151" spans="1:2" x14ac:dyDescent="0.2">
      <c r="A151" s="4"/>
      <c r="B151" s="4"/>
    </row>
    <row r="152" spans="1:2" x14ac:dyDescent="0.2">
      <c r="A152" s="4"/>
      <c r="B152" s="4"/>
    </row>
    <row r="153" spans="1:2" x14ac:dyDescent="0.2">
      <c r="A153" s="4"/>
      <c r="B153" s="4"/>
    </row>
    <row r="154" spans="1:2" x14ac:dyDescent="0.2">
      <c r="A154" s="4"/>
      <c r="B154" s="4"/>
    </row>
    <row r="155" spans="1:2" x14ac:dyDescent="0.2">
      <c r="A155" s="4"/>
      <c r="B155" s="4"/>
    </row>
    <row r="156" spans="1:2" x14ac:dyDescent="0.2">
      <c r="A156" s="4"/>
      <c r="B156" s="4"/>
    </row>
    <row r="157" spans="1:2" x14ac:dyDescent="0.2">
      <c r="A157" s="4"/>
      <c r="B157" s="4"/>
    </row>
    <row r="158" spans="1:2" x14ac:dyDescent="0.2">
      <c r="A158" s="4"/>
      <c r="B158" s="4"/>
    </row>
    <row r="159" spans="1:2" x14ac:dyDescent="0.2">
      <c r="A159" s="4"/>
      <c r="B159" s="4"/>
    </row>
    <row r="160" spans="1:2" x14ac:dyDescent="0.2">
      <c r="A160" s="4"/>
      <c r="B160" s="4"/>
    </row>
    <row r="161" spans="1:2" x14ac:dyDescent="0.2">
      <c r="A161" s="4"/>
      <c r="B161" s="4"/>
    </row>
    <row r="162" spans="1:2" x14ac:dyDescent="0.2">
      <c r="A162" s="4"/>
      <c r="B162" s="4"/>
    </row>
    <row r="163" spans="1:2" x14ac:dyDescent="0.2">
      <c r="A163" s="4"/>
      <c r="B163" s="4"/>
    </row>
    <row r="164" spans="1:2" x14ac:dyDescent="0.2">
      <c r="A164" s="4"/>
      <c r="B164" s="4"/>
    </row>
    <row r="165" spans="1:2" x14ac:dyDescent="0.2">
      <c r="A165" s="4"/>
      <c r="B165" s="4"/>
    </row>
    <row r="166" spans="1:2" x14ac:dyDescent="0.2">
      <c r="A166" s="4"/>
      <c r="B166" s="4"/>
    </row>
    <row r="167" spans="1:2" x14ac:dyDescent="0.2">
      <c r="A167" s="4"/>
      <c r="B167" s="4"/>
    </row>
    <row r="168" spans="1:2" x14ac:dyDescent="0.2">
      <c r="A168" s="4"/>
      <c r="B168" s="4"/>
    </row>
    <row r="169" spans="1:2" x14ac:dyDescent="0.2">
      <c r="A169" s="4"/>
      <c r="B169" s="4"/>
    </row>
    <row r="170" spans="1:2" x14ac:dyDescent="0.2">
      <c r="A170" s="4"/>
      <c r="B170" s="4"/>
    </row>
    <row r="171" spans="1:2" x14ac:dyDescent="0.2">
      <c r="A171" s="4"/>
      <c r="B171" s="4"/>
    </row>
    <row r="172" spans="1:2" x14ac:dyDescent="0.2">
      <c r="A172" s="4"/>
      <c r="B172" s="4"/>
    </row>
    <row r="173" spans="1:2" x14ac:dyDescent="0.2">
      <c r="A173" s="4"/>
      <c r="B173" s="4"/>
    </row>
    <row r="174" spans="1:2" x14ac:dyDescent="0.2">
      <c r="A174" s="4"/>
      <c r="B174" s="4"/>
    </row>
    <row r="175" spans="1:2" x14ac:dyDescent="0.2">
      <c r="A175" s="4"/>
      <c r="B175" s="4"/>
    </row>
    <row r="176" spans="1:2" x14ac:dyDescent="0.2">
      <c r="A176" s="4"/>
      <c r="B176" s="4"/>
    </row>
    <row r="177" spans="1:2" x14ac:dyDescent="0.2">
      <c r="A177" s="4"/>
      <c r="B177" s="4"/>
    </row>
    <row r="178" spans="1:2" x14ac:dyDescent="0.2">
      <c r="A178" s="4"/>
      <c r="B178" s="4"/>
    </row>
    <row r="179" spans="1:2" x14ac:dyDescent="0.2">
      <c r="A179" s="4"/>
      <c r="B179" s="4"/>
    </row>
    <row r="180" spans="1:2" x14ac:dyDescent="0.2">
      <c r="A180" s="4"/>
      <c r="B180" s="4"/>
    </row>
    <row r="181" spans="1:2" x14ac:dyDescent="0.2">
      <c r="A181" s="4"/>
      <c r="B181" s="4"/>
    </row>
    <row r="182" spans="1:2" x14ac:dyDescent="0.2">
      <c r="A182" s="4"/>
      <c r="B182" s="4"/>
    </row>
    <row r="183" spans="1:2" x14ac:dyDescent="0.2">
      <c r="A183" s="4"/>
      <c r="B183" s="4"/>
    </row>
    <row r="184" spans="1:2" x14ac:dyDescent="0.2">
      <c r="A184" s="4"/>
      <c r="B184" s="4"/>
    </row>
    <row r="185" spans="1:2" x14ac:dyDescent="0.2">
      <c r="A185" s="4"/>
      <c r="B185" s="4"/>
    </row>
    <row r="186" spans="1:2" x14ac:dyDescent="0.2">
      <c r="A186" s="4"/>
      <c r="B186" s="4"/>
    </row>
    <row r="187" spans="1:2" x14ac:dyDescent="0.2">
      <c r="A187" s="4"/>
      <c r="B187" s="4"/>
    </row>
    <row r="188" spans="1:2" x14ac:dyDescent="0.2">
      <c r="A188" s="4"/>
      <c r="B188" s="4"/>
    </row>
    <row r="189" spans="1:2" x14ac:dyDescent="0.2">
      <c r="A189" s="4"/>
      <c r="B189" s="4"/>
    </row>
    <row r="190" spans="1:2" x14ac:dyDescent="0.2">
      <c r="A190" s="4"/>
      <c r="B190" s="4"/>
    </row>
    <row r="191" spans="1:2" x14ac:dyDescent="0.2">
      <c r="A191" s="4"/>
      <c r="B191" s="4"/>
    </row>
    <row r="192" spans="1:2" x14ac:dyDescent="0.2">
      <c r="A192" s="4"/>
      <c r="B192" s="4"/>
    </row>
    <row r="193" spans="1:2" x14ac:dyDescent="0.2">
      <c r="A193" s="4"/>
      <c r="B193" s="4"/>
    </row>
    <row r="194" spans="1:2" x14ac:dyDescent="0.2">
      <c r="A194" s="4"/>
      <c r="B194" s="4"/>
    </row>
    <row r="195" spans="1:2" x14ac:dyDescent="0.2">
      <c r="A195" s="4"/>
      <c r="B195" s="4"/>
    </row>
    <row r="196" spans="1:2" x14ac:dyDescent="0.2">
      <c r="A196" s="4"/>
      <c r="B196" s="4"/>
    </row>
    <row r="197" spans="1:2" x14ac:dyDescent="0.2">
      <c r="A197" s="4"/>
      <c r="B197" s="4"/>
    </row>
    <row r="198" spans="1:2" x14ac:dyDescent="0.2">
      <c r="A198" s="4"/>
      <c r="B198" s="4"/>
    </row>
    <row r="199" spans="1:2" x14ac:dyDescent="0.2">
      <c r="A199" s="4"/>
      <c r="B199" s="4"/>
    </row>
    <row r="200" spans="1:2" x14ac:dyDescent="0.2">
      <c r="A200" s="4"/>
      <c r="B200" s="4"/>
    </row>
    <row r="201" spans="1:2" x14ac:dyDescent="0.2">
      <c r="A201" s="4"/>
      <c r="B201" s="4"/>
    </row>
    <row r="202" spans="1:2" x14ac:dyDescent="0.2">
      <c r="A202" s="4"/>
      <c r="B202" s="4"/>
    </row>
    <row r="203" spans="1:2" x14ac:dyDescent="0.2">
      <c r="A203" s="4"/>
      <c r="B203" s="4"/>
    </row>
    <row r="204" spans="1:2" x14ac:dyDescent="0.2">
      <c r="A204" s="4"/>
      <c r="B204" s="4"/>
    </row>
    <row r="205" spans="1:2" x14ac:dyDescent="0.2">
      <c r="A205" s="4"/>
      <c r="B205" s="4"/>
    </row>
    <row r="206" spans="1:2" x14ac:dyDescent="0.2">
      <c r="A206" s="4"/>
      <c r="B206" s="4"/>
    </row>
    <row r="207" spans="1:2" x14ac:dyDescent="0.2">
      <c r="A207" s="4"/>
      <c r="B207" s="4"/>
    </row>
    <row r="208" spans="1:2" x14ac:dyDescent="0.2">
      <c r="A208" s="4"/>
      <c r="B208" s="4"/>
    </row>
    <row r="209" spans="1:2" x14ac:dyDescent="0.2">
      <c r="A209" s="4"/>
      <c r="B209" s="4"/>
    </row>
    <row r="210" spans="1:2" x14ac:dyDescent="0.2">
      <c r="A210" s="4"/>
      <c r="B210" s="4"/>
    </row>
    <row r="211" spans="1:2" x14ac:dyDescent="0.2">
      <c r="A211" s="4"/>
      <c r="B211" s="4"/>
    </row>
    <row r="212" spans="1:2" x14ac:dyDescent="0.2">
      <c r="A212" s="4"/>
      <c r="B212" s="4"/>
    </row>
    <row r="213" spans="1:2" x14ac:dyDescent="0.2">
      <c r="A213" s="4"/>
      <c r="B213" s="4"/>
    </row>
    <row r="214" spans="1:2" x14ac:dyDescent="0.2">
      <c r="A214" s="4"/>
      <c r="B214" s="4"/>
    </row>
    <row r="215" spans="1:2" x14ac:dyDescent="0.2">
      <c r="A215" s="4"/>
      <c r="B215" s="4"/>
    </row>
    <row r="216" spans="1:2" x14ac:dyDescent="0.2">
      <c r="A216" s="4"/>
      <c r="B216" s="4"/>
    </row>
    <row r="217" spans="1:2" x14ac:dyDescent="0.2">
      <c r="A217" s="4"/>
      <c r="B217" s="4"/>
    </row>
    <row r="218" spans="1:2" x14ac:dyDescent="0.2">
      <c r="A218" s="4"/>
      <c r="B218" s="4"/>
    </row>
    <row r="219" spans="1:2" x14ac:dyDescent="0.2">
      <c r="A219" s="4"/>
      <c r="B219" s="4"/>
    </row>
    <row r="220" spans="1:2" x14ac:dyDescent="0.2">
      <c r="A220" s="4"/>
      <c r="B220" s="4"/>
    </row>
    <row r="221" spans="1:2" x14ac:dyDescent="0.2">
      <c r="A221" s="4"/>
      <c r="B221" s="4"/>
    </row>
    <row r="222" spans="1:2" x14ac:dyDescent="0.2">
      <c r="A222" s="4"/>
      <c r="B222" s="4"/>
    </row>
    <row r="223" spans="1:2" x14ac:dyDescent="0.2">
      <c r="A223" s="4"/>
      <c r="B223" s="4"/>
    </row>
    <row r="224" spans="1:2" x14ac:dyDescent="0.2">
      <c r="A224" s="4"/>
      <c r="B224" s="4"/>
    </row>
    <row r="225" spans="1:2" x14ac:dyDescent="0.2">
      <c r="A225" s="4"/>
      <c r="B225" s="4"/>
    </row>
    <row r="226" spans="1:2" x14ac:dyDescent="0.2">
      <c r="A226" s="4"/>
      <c r="B226" s="4"/>
    </row>
    <row r="227" spans="1:2" x14ac:dyDescent="0.2">
      <c r="A227" s="4"/>
      <c r="B227" s="4"/>
    </row>
    <row r="228" spans="1:2" x14ac:dyDescent="0.2">
      <c r="A228" s="4"/>
      <c r="B228" s="4"/>
    </row>
    <row r="229" spans="1:2" x14ac:dyDescent="0.2">
      <c r="A229" s="4"/>
      <c r="B229" s="4"/>
    </row>
    <row r="230" spans="1:2" x14ac:dyDescent="0.2">
      <c r="A230" s="4"/>
      <c r="B230" s="4"/>
    </row>
    <row r="231" spans="1:2" x14ac:dyDescent="0.2">
      <c r="A231" s="4"/>
      <c r="B231" s="4"/>
    </row>
    <row r="232" spans="1:2" x14ac:dyDescent="0.2">
      <c r="A232" s="4"/>
      <c r="B232" s="4"/>
    </row>
    <row r="233" spans="1:2" x14ac:dyDescent="0.2">
      <c r="A233" s="4"/>
      <c r="B233" s="4"/>
    </row>
    <row r="234" spans="1:2" x14ac:dyDescent="0.2">
      <c r="A234" s="4"/>
      <c r="B234" s="4"/>
    </row>
    <row r="235" spans="1:2" x14ac:dyDescent="0.2">
      <c r="A235" s="4"/>
      <c r="B235" s="4"/>
    </row>
    <row r="236" spans="1:2" x14ac:dyDescent="0.2">
      <c r="A236" s="4"/>
      <c r="B236" s="4"/>
    </row>
    <row r="237" spans="1:2" x14ac:dyDescent="0.2">
      <c r="A237" s="4"/>
      <c r="B237" s="4"/>
    </row>
    <row r="238" spans="1:2" x14ac:dyDescent="0.2">
      <c r="A238" s="4"/>
      <c r="B238" s="4"/>
    </row>
    <row r="239" spans="1:2" x14ac:dyDescent="0.2">
      <c r="A239" s="4"/>
      <c r="B239" s="4"/>
    </row>
    <row r="240" spans="1:2" x14ac:dyDescent="0.2">
      <c r="A240" s="4"/>
      <c r="B240" s="4"/>
    </row>
    <row r="241" spans="1:2" x14ac:dyDescent="0.2">
      <c r="A241" s="4"/>
      <c r="B241" s="4"/>
    </row>
    <row r="242" spans="1:2" x14ac:dyDescent="0.2">
      <c r="A242" s="4"/>
      <c r="B242" s="4"/>
    </row>
    <row r="243" spans="1:2" x14ac:dyDescent="0.2">
      <c r="A243" s="4"/>
      <c r="B243" s="4"/>
    </row>
    <row r="244" spans="1:2" x14ac:dyDescent="0.2">
      <c r="A244" s="4"/>
      <c r="B244" s="4"/>
    </row>
    <row r="245" spans="1:2" x14ac:dyDescent="0.2">
      <c r="A245" s="4"/>
      <c r="B245" s="4"/>
    </row>
    <row r="246" spans="1:2" x14ac:dyDescent="0.2">
      <c r="A246" s="4"/>
      <c r="B246" s="4"/>
    </row>
    <row r="247" spans="1:2" x14ac:dyDescent="0.2">
      <c r="A247" s="4"/>
      <c r="B247" s="4"/>
    </row>
    <row r="248" spans="1:2" x14ac:dyDescent="0.2">
      <c r="A248" s="4"/>
      <c r="B248" s="4"/>
    </row>
    <row r="249" spans="1:2" x14ac:dyDescent="0.2">
      <c r="A249" s="4"/>
      <c r="B249" s="4"/>
    </row>
    <row r="250" spans="1:2" x14ac:dyDescent="0.2">
      <c r="A250" s="4"/>
      <c r="B250" s="4"/>
    </row>
    <row r="251" spans="1:2" x14ac:dyDescent="0.2">
      <c r="A251" s="4"/>
      <c r="B251" s="4"/>
    </row>
    <row r="252" spans="1:2" x14ac:dyDescent="0.2">
      <c r="A252" s="4"/>
      <c r="B252" s="4"/>
    </row>
    <row r="253" spans="1:2" x14ac:dyDescent="0.2">
      <c r="A253" s="4"/>
      <c r="B253" s="4"/>
    </row>
    <row r="254" spans="1:2" x14ac:dyDescent="0.2">
      <c r="A254" s="4"/>
      <c r="B254" s="4"/>
    </row>
    <row r="255" spans="1:2" x14ac:dyDescent="0.2">
      <c r="A255" s="4"/>
      <c r="B255" s="4"/>
    </row>
    <row r="256" spans="1:2" x14ac:dyDescent="0.2">
      <c r="A256" s="4"/>
      <c r="B256" s="4"/>
    </row>
    <row r="257" spans="1:2" x14ac:dyDescent="0.2">
      <c r="A257" s="4"/>
      <c r="B257" s="4"/>
    </row>
    <row r="258" spans="1:2" x14ac:dyDescent="0.2">
      <c r="A258" s="4"/>
      <c r="B258" s="4"/>
    </row>
    <row r="259" spans="1:2" x14ac:dyDescent="0.2">
      <c r="A259" s="4"/>
      <c r="B259" s="4"/>
    </row>
    <row r="260" spans="1:2" x14ac:dyDescent="0.2">
      <c r="A260" s="4"/>
      <c r="B260" s="4"/>
    </row>
    <row r="261" spans="1:2" x14ac:dyDescent="0.2">
      <c r="A261" s="4"/>
      <c r="B261" s="4"/>
    </row>
    <row r="262" spans="1:2" x14ac:dyDescent="0.2">
      <c r="A262" s="4"/>
      <c r="B262" s="4"/>
    </row>
    <row r="263" spans="1:2" x14ac:dyDescent="0.2">
      <c r="A263" s="4"/>
      <c r="B263" s="4"/>
    </row>
    <row r="264" spans="1:2" x14ac:dyDescent="0.2">
      <c r="A264" s="4"/>
      <c r="B264" s="4"/>
    </row>
    <row r="265" spans="1:2" x14ac:dyDescent="0.2">
      <c r="A265" s="4"/>
      <c r="B265" s="4"/>
    </row>
    <row r="266" spans="1:2" x14ac:dyDescent="0.2">
      <c r="A266" s="4"/>
      <c r="B266" s="4"/>
    </row>
    <row r="267" spans="1:2" x14ac:dyDescent="0.2">
      <c r="A267" s="4"/>
      <c r="B267" s="4"/>
    </row>
    <row r="268" spans="1:2" x14ac:dyDescent="0.2">
      <c r="A268" s="4"/>
      <c r="B268" s="4"/>
    </row>
    <row r="269" spans="1:2" x14ac:dyDescent="0.2">
      <c r="A269" s="4"/>
      <c r="B269" s="4"/>
    </row>
    <row r="270" spans="1:2" x14ac:dyDescent="0.2">
      <c r="A270" s="4"/>
      <c r="B270" s="4"/>
    </row>
    <row r="271" spans="1:2" x14ac:dyDescent="0.2">
      <c r="A271" s="4"/>
      <c r="B271" s="4"/>
    </row>
    <row r="272" spans="1:2" x14ac:dyDescent="0.2">
      <c r="A272" s="4"/>
      <c r="B272" s="4"/>
    </row>
    <row r="273" spans="1:2" x14ac:dyDescent="0.2">
      <c r="A273" s="4"/>
      <c r="B273" s="4"/>
    </row>
    <row r="274" spans="1:2" x14ac:dyDescent="0.2">
      <c r="A274" s="4"/>
      <c r="B274" s="4"/>
    </row>
    <row r="275" spans="1:2" x14ac:dyDescent="0.2">
      <c r="A275" s="4"/>
      <c r="B275" s="4"/>
    </row>
    <row r="276" spans="1:2" x14ac:dyDescent="0.2">
      <c r="A276" s="4"/>
      <c r="B276" s="4"/>
    </row>
    <row r="277" spans="1:2" x14ac:dyDescent="0.2">
      <c r="A277" s="4"/>
      <c r="B277" s="4"/>
    </row>
    <row r="278" spans="1:2" x14ac:dyDescent="0.2">
      <c r="A278" s="4"/>
      <c r="B278" s="4"/>
    </row>
    <row r="279" spans="1:2" x14ac:dyDescent="0.2">
      <c r="A279" s="4"/>
      <c r="B279" s="4"/>
    </row>
    <row r="280" spans="1:2" x14ac:dyDescent="0.2">
      <c r="A280" s="4"/>
      <c r="B280" s="4"/>
    </row>
    <row r="281" spans="1:2" x14ac:dyDescent="0.2">
      <c r="A281" s="4"/>
      <c r="B281" s="4"/>
    </row>
    <row r="282" spans="1:2" x14ac:dyDescent="0.2">
      <c r="A282" s="4"/>
      <c r="B282" s="4"/>
    </row>
    <row r="283" spans="1:2" x14ac:dyDescent="0.2">
      <c r="A283" s="4"/>
      <c r="B283" s="4"/>
    </row>
    <row r="284" spans="1:2" x14ac:dyDescent="0.2">
      <c r="A284" s="4"/>
      <c r="B284" s="4"/>
    </row>
    <row r="285" spans="1:2" x14ac:dyDescent="0.2">
      <c r="A285" s="4"/>
      <c r="B285" s="4"/>
    </row>
    <row r="286" spans="1:2" x14ac:dyDescent="0.2">
      <c r="A286" s="4"/>
      <c r="B286" s="4"/>
    </row>
    <row r="287" spans="1:2" x14ac:dyDescent="0.2">
      <c r="A287" s="4"/>
      <c r="B287" s="4"/>
    </row>
    <row r="288" spans="1:2" x14ac:dyDescent="0.2">
      <c r="A288" s="4"/>
      <c r="B288" s="4"/>
    </row>
    <row r="289" spans="1:2" x14ac:dyDescent="0.2">
      <c r="A289" s="4"/>
      <c r="B289" s="4"/>
    </row>
    <row r="290" spans="1:2" x14ac:dyDescent="0.2">
      <c r="A290" s="4"/>
      <c r="B290" s="4"/>
    </row>
    <row r="291" spans="1:2" x14ac:dyDescent="0.2">
      <c r="A291" s="4"/>
      <c r="B291" s="4"/>
    </row>
    <row r="292" spans="1:2" x14ac:dyDescent="0.2">
      <c r="A292" s="4"/>
      <c r="B292" s="4"/>
    </row>
    <row r="293" spans="1:2" x14ac:dyDescent="0.2">
      <c r="A293" s="4"/>
      <c r="B293" s="4"/>
    </row>
    <row r="294" spans="1:2" x14ac:dyDescent="0.2">
      <c r="A294" s="4"/>
      <c r="B294" s="4"/>
    </row>
    <row r="295" spans="1:2" x14ac:dyDescent="0.2">
      <c r="A295" s="4"/>
      <c r="B295" s="4"/>
    </row>
    <row r="296" spans="1:2" x14ac:dyDescent="0.2">
      <c r="A296" s="4"/>
      <c r="B296" s="4"/>
    </row>
    <row r="297" spans="1:2" x14ac:dyDescent="0.2">
      <c r="A297" s="4"/>
      <c r="B297" s="4"/>
    </row>
    <row r="298" spans="1:2" x14ac:dyDescent="0.2">
      <c r="A298" s="4"/>
      <c r="B298" s="4"/>
    </row>
    <row r="299" spans="1:2" x14ac:dyDescent="0.2">
      <c r="A299" s="4"/>
      <c r="B299" s="4"/>
    </row>
    <row r="300" spans="1:2" x14ac:dyDescent="0.2">
      <c r="A300" s="4"/>
      <c r="B300" s="4"/>
    </row>
    <row r="301" spans="1:2" x14ac:dyDescent="0.2">
      <c r="A301" s="4"/>
      <c r="B301" s="4"/>
    </row>
    <row r="302" spans="1:2" x14ac:dyDescent="0.2">
      <c r="A302" s="4"/>
      <c r="B302" s="4"/>
    </row>
    <row r="303" spans="1:2" x14ac:dyDescent="0.2">
      <c r="A303" s="4"/>
      <c r="B303" s="4"/>
    </row>
    <row r="304" spans="1:2" x14ac:dyDescent="0.2">
      <c r="A304" s="4"/>
      <c r="B304" s="4"/>
    </row>
    <row r="305" spans="1:2" x14ac:dyDescent="0.2">
      <c r="A305" s="4"/>
      <c r="B305" s="4"/>
    </row>
    <row r="306" spans="1:2" x14ac:dyDescent="0.2">
      <c r="A306" s="4"/>
      <c r="B306" s="4"/>
    </row>
    <row r="307" spans="1:2" x14ac:dyDescent="0.2">
      <c r="A307" s="4"/>
      <c r="B307" s="4"/>
    </row>
    <row r="308" spans="1:2" x14ac:dyDescent="0.2">
      <c r="A308" s="4"/>
      <c r="B308" s="4"/>
    </row>
    <row r="309" spans="1:2" x14ac:dyDescent="0.2">
      <c r="A309" s="4"/>
      <c r="B309" s="4"/>
    </row>
    <row r="310" spans="1:2" x14ac:dyDescent="0.2">
      <c r="A310" s="4"/>
      <c r="B310" s="4"/>
    </row>
    <row r="311" spans="1:2" x14ac:dyDescent="0.2">
      <c r="A311" s="4"/>
      <c r="B311" s="4"/>
    </row>
    <row r="312" spans="1:2" x14ac:dyDescent="0.2">
      <c r="A312" s="4"/>
      <c r="B312" s="4"/>
    </row>
    <row r="313" spans="1:2" x14ac:dyDescent="0.2">
      <c r="A313" s="4"/>
      <c r="B313" s="4"/>
    </row>
    <row r="314" spans="1:2" x14ac:dyDescent="0.2">
      <c r="A314" s="4"/>
      <c r="B314" s="4"/>
    </row>
    <row r="315" spans="1:2" x14ac:dyDescent="0.2">
      <c r="A315" s="4"/>
      <c r="B315" s="4"/>
    </row>
    <row r="316" spans="1:2" x14ac:dyDescent="0.2">
      <c r="A316" s="4"/>
      <c r="B316" s="4"/>
    </row>
    <row r="317" spans="1:2" x14ac:dyDescent="0.2">
      <c r="A317" s="4"/>
      <c r="B317" s="4"/>
    </row>
    <row r="318" spans="1:2" x14ac:dyDescent="0.2">
      <c r="A318" s="4"/>
      <c r="B318" s="4"/>
    </row>
    <row r="319" spans="1:2" x14ac:dyDescent="0.2">
      <c r="A319" s="4"/>
      <c r="B319" s="4"/>
    </row>
    <row r="320" spans="1:2" x14ac:dyDescent="0.2">
      <c r="A320" s="4"/>
      <c r="B320" s="4"/>
    </row>
    <row r="321" spans="1:2" x14ac:dyDescent="0.2">
      <c r="A321" s="4"/>
      <c r="B321" s="4"/>
    </row>
    <row r="322" spans="1:2" x14ac:dyDescent="0.2">
      <c r="A322" s="4"/>
      <c r="B322" s="4"/>
    </row>
    <row r="323" spans="1:2" x14ac:dyDescent="0.2">
      <c r="A323" s="4"/>
      <c r="B323" s="4"/>
    </row>
    <row r="324" spans="1:2" x14ac:dyDescent="0.2">
      <c r="A324" s="4"/>
      <c r="B324" s="4"/>
    </row>
    <row r="325" spans="1:2" x14ac:dyDescent="0.2">
      <c r="A325" s="4"/>
      <c r="B325" s="4"/>
    </row>
    <row r="326" spans="1:2" x14ac:dyDescent="0.2">
      <c r="A326" s="4"/>
      <c r="B326" s="4"/>
    </row>
    <row r="327" spans="1:2" x14ac:dyDescent="0.2">
      <c r="A327" s="4"/>
      <c r="B327" s="4"/>
    </row>
    <row r="328" spans="1:2" x14ac:dyDescent="0.2">
      <c r="A328" s="4"/>
      <c r="B328" s="4"/>
    </row>
    <row r="329" spans="1:2" x14ac:dyDescent="0.2">
      <c r="A329" s="4"/>
      <c r="B329" s="4"/>
    </row>
    <row r="330" spans="1:2" x14ac:dyDescent="0.2">
      <c r="A330" s="4"/>
      <c r="B330" s="4"/>
    </row>
    <row r="331" spans="1:2" x14ac:dyDescent="0.2">
      <c r="A331" s="4"/>
      <c r="B331" s="4"/>
    </row>
    <row r="332" spans="1:2" x14ac:dyDescent="0.2">
      <c r="A332" s="4"/>
      <c r="B332" s="4"/>
    </row>
    <row r="333" spans="1:2" x14ac:dyDescent="0.2">
      <c r="A333" s="4"/>
      <c r="B333" s="4"/>
    </row>
    <row r="334" spans="1:2" x14ac:dyDescent="0.2">
      <c r="A334" s="4"/>
      <c r="B334" s="4"/>
    </row>
    <row r="335" spans="1:2" x14ac:dyDescent="0.2">
      <c r="A335" s="4"/>
      <c r="B335" s="4"/>
    </row>
    <row r="336" spans="1:2" x14ac:dyDescent="0.2">
      <c r="A336" s="4"/>
      <c r="B336" s="4"/>
    </row>
    <row r="337" spans="1:2" x14ac:dyDescent="0.2">
      <c r="A337" s="4"/>
      <c r="B337" s="4"/>
    </row>
    <row r="338" spans="1:2" x14ac:dyDescent="0.2">
      <c r="A338" s="4"/>
      <c r="B338" s="4"/>
    </row>
    <row r="339" spans="1:2" x14ac:dyDescent="0.2">
      <c r="A339" s="4"/>
      <c r="B339" s="4"/>
    </row>
    <row r="340" spans="1:2" x14ac:dyDescent="0.2">
      <c r="A340" s="4"/>
      <c r="B340" s="4"/>
    </row>
    <row r="341" spans="1:2" x14ac:dyDescent="0.2">
      <c r="A341" s="4"/>
      <c r="B341" s="4"/>
    </row>
    <row r="342" spans="1:2" x14ac:dyDescent="0.2">
      <c r="A342" s="4"/>
      <c r="B342" s="4"/>
    </row>
    <row r="343" spans="1:2" x14ac:dyDescent="0.2">
      <c r="A343" s="4"/>
      <c r="B343" s="4"/>
    </row>
    <row r="344" spans="1:2" x14ac:dyDescent="0.2">
      <c r="A344" s="4"/>
      <c r="B344" s="4"/>
    </row>
    <row r="345" spans="1:2" x14ac:dyDescent="0.2">
      <c r="A345" s="4"/>
      <c r="B345" s="4"/>
    </row>
    <row r="346" spans="1:2" x14ac:dyDescent="0.2">
      <c r="A346" s="4"/>
      <c r="B346" s="4"/>
    </row>
    <row r="347" spans="1:2" x14ac:dyDescent="0.2">
      <c r="A347" s="4"/>
      <c r="B347" s="4"/>
    </row>
    <row r="348" spans="1:2" x14ac:dyDescent="0.2">
      <c r="A348" s="4"/>
      <c r="B348" s="4"/>
    </row>
    <row r="349" spans="1:2" x14ac:dyDescent="0.2">
      <c r="A349" s="4"/>
      <c r="B349" s="4"/>
    </row>
    <row r="350" spans="1:2" x14ac:dyDescent="0.2">
      <c r="A350" s="4"/>
      <c r="B350" s="4"/>
    </row>
    <row r="351" spans="1:2" x14ac:dyDescent="0.2">
      <c r="A351" s="4"/>
      <c r="B351" s="4"/>
    </row>
    <row r="352" spans="1:2" x14ac:dyDescent="0.2">
      <c r="A352" s="4"/>
      <c r="B352" s="4"/>
    </row>
    <row r="353" spans="1:2" x14ac:dyDescent="0.2">
      <c r="A353" s="4"/>
      <c r="B353" s="4"/>
    </row>
    <row r="354" spans="1:2" x14ac:dyDescent="0.2">
      <c r="A354" s="4"/>
      <c r="B354" s="4"/>
    </row>
    <row r="355" spans="1:2" x14ac:dyDescent="0.2">
      <c r="A355" s="4"/>
      <c r="B355" s="4"/>
    </row>
    <row r="356" spans="1:2" x14ac:dyDescent="0.2">
      <c r="A356" s="4"/>
      <c r="B356" s="4"/>
    </row>
    <row r="357" spans="1:2" x14ac:dyDescent="0.2">
      <c r="A357" s="4"/>
      <c r="B357" s="4"/>
    </row>
    <row r="358" spans="1:2" x14ac:dyDescent="0.2">
      <c r="A358" s="4"/>
      <c r="B358" s="4"/>
    </row>
    <row r="359" spans="1:2" x14ac:dyDescent="0.2">
      <c r="A359" s="4"/>
      <c r="B359" s="4"/>
    </row>
    <row r="360" spans="1:2" x14ac:dyDescent="0.2">
      <c r="A360" s="4"/>
      <c r="B360" s="4"/>
    </row>
    <row r="361" spans="1:2" x14ac:dyDescent="0.2">
      <c r="A361" s="4"/>
      <c r="B361" s="4"/>
    </row>
    <row r="362" spans="1:2" x14ac:dyDescent="0.2">
      <c r="A362" s="4"/>
      <c r="B362" s="4"/>
    </row>
    <row r="363" spans="1:2" x14ac:dyDescent="0.2">
      <c r="A363" s="4"/>
      <c r="B363" s="4"/>
    </row>
    <row r="364" spans="1:2" x14ac:dyDescent="0.2">
      <c r="A364" s="4"/>
      <c r="B364" s="4"/>
    </row>
    <row r="365" spans="1:2" x14ac:dyDescent="0.2">
      <c r="A365" s="4"/>
      <c r="B365" s="4"/>
    </row>
    <row r="366" spans="1:2" x14ac:dyDescent="0.2">
      <c r="A366" s="4"/>
      <c r="B366" s="4"/>
    </row>
    <row r="367" spans="1:2" x14ac:dyDescent="0.2">
      <c r="A367" s="4"/>
      <c r="B367" s="4"/>
    </row>
    <row r="368" spans="1:2" x14ac:dyDescent="0.2">
      <c r="A368" s="4"/>
      <c r="B368" s="4"/>
    </row>
    <row r="369" spans="1:2" x14ac:dyDescent="0.2">
      <c r="A369" s="4"/>
      <c r="B369" s="4"/>
    </row>
    <row r="370" spans="1:2" x14ac:dyDescent="0.2">
      <c r="A370" s="4"/>
      <c r="B370" s="4"/>
    </row>
    <row r="371" spans="1:2" x14ac:dyDescent="0.2">
      <c r="A371" s="4"/>
      <c r="B371" s="4"/>
    </row>
    <row r="372" spans="1:2" x14ac:dyDescent="0.2">
      <c r="A372" s="4"/>
      <c r="B372" s="4"/>
    </row>
    <row r="373" spans="1:2" x14ac:dyDescent="0.2">
      <c r="A373" s="4"/>
      <c r="B373" s="4"/>
    </row>
    <row r="374" spans="1:2" x14ac:dyDescent="0.2">
      <c r="A374" s="4"/>
      <c r="B374" s="4"/>
    </row>
    <row r="375" spans="1:2" x14ac:dyDescent="0.2">
      <c r="A375" s="4"/>
      <c r="B375" s="4"/>
    </row>
    <row r="376" spans="1:2" x14ac:dyDescent="0.2">
      <c r="A376" s="4"/>
      <c r="B376" s="4"/>
    </row>
    <row r="377" spans="1:2" x14ac:dyDescent="0.2">
      <c r="A377" s="4"/>
      <c r="B377" s="4"/>
    </row>
    <row r="378" spans="1:2" x14ac:dyDescent="0.2">
      <c r="A378" s="4"/>
      <c r="B378" s="4"/>
    </row>
    <row r="379" spans="1:2" x14ac:dyDescent="0.2">
      <c r="A379" s="4"/>
      <c r="B379" s="4"/>
    </row>
    <row r="380" spans="1:2" x14ac:dyDescent="0.2">
      <c r="A380" s="4"/>
      <c r="B380" s="4"/>
    </row>
    <row r="381" spans="1:2" x14ac:dyDescent="0.2">
      <c r="A381" s="4"/>
      <c r="B381" s="4"/>
    </row>
    <row r="382" spans="1:2" x14ac:dyDescent="0.2">
      <c r="A382" s="4"/>
      <c r="B382" s="4"/>
    </row>
    <row r="383" spans="1:2" x14ac:dyDescent="0.2">
      <c r="A383" s="4"/>
      <c r="B383" s="4"/>
    </row>
    <row r="384" spans="1:2" x14ac:dyDescent="0.2">
      <c r="A384" s="4"/>
      <c r="B384" s="4"/>
    </row>
    <row r="385" spans="1:2" x14ac:dyDescent="0.2">
      <c r="A385" s="4"/>
      <c r="B385" s="4"/>
    </row>
    <row r="386" spans="1:2" x14ac:dyDescent="0.2">
      <c r="A386" s="4"/>
      <c r="B386" s="4"/>
    </row>
    <row r="387" spans="1:2" x14ac:dyDescent="0.2">
      <c r="A387" s="4"/>
      <c r="B387" s="4"/>
    </row>
    <row r="388" spans="1:2" x14ac:dyDescent="0.2">
      <c r="A388" s="4"/>
      <c r="B388" s="4"/>
    </row>
    <row r="389" spans="1:2" x14ac:dyDescent="0.2">
      <c r="A389" s="4"/>
      <c r="B389" s="4"/>
    </row>
    <row r="390" spans="1:2" x14ac:dyDescent="0.2">
      <c r="A390" s="4"/>
      <c r="B390" s="4"/>
    </row>
    <row r="391" spans="1:2" x14ac:dyDescent="0.2">
      <c r="A391" s="4"/>
      <c r="B391" s="4"/>
    </row>
    <row r="392" spans="1:2" x14ac:dyDescent="0.2">
      <c r="A392" s="4"/>
      <c r="B392" s="4"/>
    </row>
    <row r="393" spans="1:2" x14ac:dyDescent="0.2">
      <c r="A393" s="4"/>
      <c r="B393" s="4"/>
    </row>
    <row r="394" spans="1:2" x14ac:dyDescent="0.2">
      <c r="A394" s="4"/>
      <c r="B394" s="4"/>
    </row>
    <row r="395" spans="1:2" x14ac:dyDescent="0.2">
      <c r="A395" s="4"/>
      <c r="B395" s="4"/>
    </row>
    <row r="396" spans="1:2" x14ac:dyDescent="0.2">
      <c r="A396" s="4"/>
      <c r="B396" s="4"/>
    </row>
    <row r="397" spans="1:2" x14ac:dyDescent="0.2">
      <c r="A397" s="4"/>
      <c r="B397" s="4"/>
    </row>
    <row r="398" spans="1:2" x14ac:dyDescent="0.2">
      <c r="A398" s="4"/>
      <c r="B398" s="4"/>
    </row>
    <row r="399" spans="1:2" x14ac:dyDescent="0.2">
      <c r="A399" s="4"/>
      <c r="B399" s="4"/>
    </row>
    <row r="400" spans="1:2" x14ac:dyDescent="0.2">
      <c r="A400" s="4"/>
      <c r="B400" s="4"/>
    </row>
    <row r="401" spans="1:2" x14ac:dyDescent="0.2">
      <c r="A401" s="4"/>
      <c r="B401" s="4"/>
    </row>
    <row r="402" spans="1:2" x14ac:dyDescent="0.2">
      <c r="A402" s="4"/>
      <c r="B402" s="4"/>
    </row>
    <row r="403" spans="1:2" x14ac:dyDescent="0.2">
      <c r="A403" s="4"/>
      <c r="B403" s="4"/>
    </row>
    <row r="404" spans="1:2" x14ac:dyDescent="0.2">
      <c r="A404" s="4"/>
      <c r="B404" s="4"/>
    </row>
    <row r="405" spans="1:2" x14ac:dyDescent="0.2">
      <c r="A405" s="4"/>
      <c r="B405" s="4"/>
    </row>
    <row r="406" spans="1:2" x14ac:dyDescent="0.2">
      <c r="A406" s="4"/>
      <c r="B406" s="4"/>
    </row>
    <row r="407" spans="1:2" x14ac:dyDescent="0.2">
      <c r="A407" s="4"/>
      <c r="B407" s="4"/>
    </row>
    <row r="408" spans="1:2" x14ac:dyDescent="0.2">
      <c r="A408" s="4"/>
      <c r="B408" s="4"/>
    </row>
    <row r="409" spans="1:2" x14ac:dyDescent="0.2">
      <c r="A409" s="4"/>
      <c r="B409" s="4"/>
    </row>
    <row r="410" spans="1:2" x14ac:dyDescent="0.2">
      <c r="A410" s="4"/>
      <c r="B410" s="4"/>
    </row>
    <row r="411" spans="1:2" x14ac:dyDescent="0.2">
      <c r="A411" s="4"/>
      <c r="B411" s="4"/>
    </row>
    <row r="412" spans="1:2" x14ac:dyDescent="0.2">
      <c r="A412" s="4"/>
      <c r="B412" s="4"/>
    </row>
    <row r="413" spans="1:2" x14ac:dyDescent="0.2">
      <c r="A413" s="4"/>
      <c r="B413" s="4"/>
    </row>
    <row r="414" spans="1:2" x14ac:dyDescent="0.2">
      <c r="A414" s="4"/>
      <c r="B414" s="4"/>
    </row>
    <row r="415" spans="1:2" x14ac:dyDescent="0.2">
      <c r="A415" s="4"/>
      <c r="B415" s="4"/>
    </row>
    <row r="416" spans="1:2" x14ac:dyDescent="0.2">
      <c r="A416" s="4"/>
      <c r="B416" s="4"/>
    </row>
    <row r="417" spans="1:2" x14ac:dyDescent="0.2">
      <c r="A417" s="4"/>
      <c r="B417" s="4"/>
    </row>
    <row r="418" spans="1:2" x14ac:dyDescent="0.2">
      <c r="A418" s="4"/>
      <c r="B418" s="4"/>
    </row>
    <row r="419" spans="1:2" x14ac:dyDescent="0.2">
      <c r="A419" s="4"/>
      <c r="B419" s="4"/>
    </row>
    <row r="420" spans="1:2" x14ac:dyDescent="0.2">
      <c r="A420" s="4"/>
      <c r="B420" s="4"/>
    </row>
    <row r="421" spans="1:2" x14ac:dyDescent="0.2">
      <c r="A421" s="4"/>
      <c r="B421" s="4"/>
    </row>
    <row r="422" spans="1:2" x14ac:dyDescent="0.2">
      <c r="A422" s="4"/>
      <c r="B422" s="4"/>
    </row>
    <row r="423" spans="1:2" x14ac:dyDescent="0.2">
      <c r="A423" s="4"/>
      <c r="B423" s="4"/>
    </row>
    <row r="424" spans="1:2" x14ac:dyDescent="0.2">
      <c r="A424" s="4"/>
      <c r="B424" s="4"/>
    </row>
    <row r="425" spans="1:2" x14ac:dyDescent="0.2">
      <c r="A425" s="4"/>
      <c r="B425" s="4"/>
    </row>
    <row r="426" spans="1:2" x14ac:dyDescent="0.2">
      <c r="A426" s="4"/>
      <c r="B426" s="4"/>
    </row>
    <row r="427" spans="1:2" x14ac:dyDescent="0.2">
      <c r="A427" s="4"/>
      <c r="B427" s="4"/>
    </row>
    <row r="428" spans="1:2" x14ac:dyDescent="0.2">
      <c r="A428" s="4"/>
      <c r="B428" s="4"/>
    </row>
    <row r="429" spans="1:2" x14ac:dyDescent="0.2">
      <c r="A429" s="4"/>
      <c r="B429" s="4"/>
    </row>
    <row r="430" spans="1:2" x14ac:dyDescent="0.2">
      <c r="A430" s="4"/>
      <c r="B430" s="4"/>
    </row>
    <row r="431" spans="1:2" x14ac:dyDescent="0.2">
      <c r="A431" s="4"/>
      <c r="B431" s="4"/>
    </row>
    <row r="432" spans="1:2" x14ac:dyDescent="0.2">
      <c r="A432" s="4"/>
      <c r="B432" s="4"/>
    </row>
    <row r="433" spans="1:2" x14ac:dyDescent="0.2">
      <c r="A433" s="4"/>
      <c r="B433" s="4"/>
    </row>
    <row r="434" spans="1:2" x14ac:dyDescent="0.2">
      <c r="A434" s="4"/>
      <c r="B434" s="4"/>
    </row>
    <row r="435" spans="1:2" x14ac:dyDescent="0.2">
      <c r="A435" s="4"/>
      <c r="B435" s="4"/>
    </row>
    <row r="436" spans="1:2" x14ac:dyDescent="0.2">
      <c r="A436" s="4"/>
      <c r="B436" s="4"/>
    </row>
    <row r="437" spans="1:2" x14ac:dyDescent="0.2">
      <c r="A437" s="4"/>
      <c r="B437" s="4"/>
    </row>
    <row r="438" spans="1:2" x14ac:dyDescent="0.2">
      <c r="A438" s="4"/>
      <c r="B438" s="4"/>
    </row>
    <row r="439" spans="1:2" x14ac:dyDescent="0.2">
      <c r="A439" s="4"/>
      <c r="B439" s="4"/>
    </row>
    <row r="440" spans="1:2" x14ac:dyDescent="0.2">
      <c r="A440" s="4"/>
      <c r="B440" s="4"/>
    </row>
    <row r="441" spans="1:2" x14ac:dyDescent="0.2">
      <c r="A441" s="4"/>
      <c r="B441" s="4"/>
    </row>
    <row r="442" spans="1:2" x14ac:dyDescent="0.2">
      <c r="A442" s="4"/>
      <c r="B442" s="4"/>
    </row>
    <row r="443" spans="1:2" x14ac:dyDescent="0.2">
      <c r="A443" s="4"/>
      <c r="B443" s="4"/>
    </row>
    <row r="444" spans="1:2" x14ac:dyDescent="0.2">
      <c r="A444" s="4"/>
      <c r="B444" s="4"/>
    </row>
    <row r="445" spans="1:2" x14ac:dyDescent="0.2">
      <c r="A445" s="4"/>
      <c r="B445" s="4"/>
    </row>
    <row r="446" spans="1:2" x14ac:dyDescent="0.2">
      <c r="A446" s="4"/>
      <c r="B446" s="4"/>
    </row>
    <row r="447" spans="1:2" x14ac:dyDescent="0.2">
      <c r="A447" s="4"/>
      <c r="B447" s="4"/>
    </row>
    <row r="448" spans="1:2" x14ac:dyDescent="0.2">
      <c r="A448" s="4"/>
      <c r="B448" s="4"/>
    </row>
    <row r="449" spans="1:2" x14ac:dyDescent="0.2">
      <c r="A449" s="4"/>
      <c r="B449" s="4"/>
    </row>
    <row r="450" spans="1:2" x14ac:dyDescent="0.2">
      <c r="A450" s="4"/>
      <c r="B450" s="4"/>
    </row>
    <row r="451" spans="1:2" x14ac:dyDescent="0.2">
      <c r="A451" s="4"/>
      <c r="B451" s="4"/>
    </row>
    <row r="452" spans="1:2" x14ac:dyDescent="0.2">
      <c r="A452" s="4"/>
      <c r="B452" s="4"/>
    </row>
    <row r="453" spans="1:2" x14ac:dyDescent="0.2">
      <c r="A453" s="4"/>
      <c r="B453" s="4"/>
    </row>
    <row r="454" spans="1:2" x14ac:dyDescent="0.2">
      <c r="A454" s="4"/>
      <c r="B454" s="4"/>
    </row>
    <row r="455" spans="1:2" x14ac:dyDescent="0.2">
      <c r="A455" s="4"/>
      <c r="B455" s="4"/>
    </row>
    <row r="456" spans="1:2" x14ac:dyDescent="0.2">
      <c r="A456" s="4"/>
      <c r="B456" s="4"/>
    </row>
    <row r="457" spans="1:2" x14ac:dyDescent="0.2">
      <c r="A457" s="4"/>
      <c r="B457" s="4"/>
    </row>
    <row r="458" spans="1:2" x14ac:dyDescent="0.2">
      <c r="A458" s="4"/>
      <c r="B458" s="4"/>
    </row>
    <row r="459" spans="1:2" x14ac:dyDescent="0.2">
      <c r="A459" s="4"/>
      <c r="B459" s="4"/>
    </row>
    <row r="460" spans="1:2" x14ac:dyDescent="0.2">
      <c r="A460" s="4"/>
      <c r="B460" s="4"/>
    </row>
    <row r="461" spans="1:2" x14ac:dyDescent="0.2">
      <c r="A461" s="4"/>
      <c r="B461" s="4"/>
    </row>
    <row r="462" spans="1:2" x14ac:dyDescent="0.2">
      <c r="A462" s="4"/>
      <c r="B462" s="4"/>
    </row>
    <row r="463" spans="1:2" x14ac:dyDescent="0.2">
      <c r="A463" s="4"/>
      <c r="B463" s="4"/>
    </row>
    <row r="464" spans="1:2" x14ac:dyDescent="0.2">
      <c r="A464" s="4"/>
      <c r="B464" s="4"/>
    </row>
    <row r="465" spans="1:2" x14ac:dyDescent="0.2">
      <c r="A465" s="4"/>
      <c r="B465" s="4"/>
    </row>
    <row r="466" spans="1:2" x14ac:dyDescent="0.2">
      <c r="A466" s="4"/>
      <c r="B466" s="4"/>
    </row>
    <row r="467" spans="1:2" x14ac:dyDescent="0.2">
      <c r="A467" s="4"/>
      <c r="B467" s="4"/>
    </row>
    <row r="468" spans="1:2" x14ac:dyDescent="0.2">
      <c r="A468" s="4"/>
      <c r="B468" s="4"/>
    </row>
    <row r="469" spans="1:2" x14ac:dyDescent="0.2">
      <c r="A469" s="4"/>
      <c r="B469" s="4"/>
    </row>
    <row r="470" spans="1:2" x14ac:dyDescent="0.2">
      <c r="A470" s="4"/>
      <c r="B470" s="4"/>
    </row>
    <row r="471" spans="1:2" x14ac:dyDescent="0.2">
      <c r="A471" s="4"/>
      <c r="B471" s="4"/>
    </row>
    <row r="472" spans="1:2" x14ac:dyDescent="0.2">
      <c r="A472" s="4"/>
      <c r="B472" s="4"/>
    </row>
    <row r="473" spans="1:2" x14ac:dyDescent="0.2">
      <c r="A473" s="4"/>
      <c r="B473" s="4"/>
    </row>
    <row r="474" spans="1:2" x14ac:dyDescent="0.2">
      <c r="A474" s="4"/>
      <c r="B474" s="4"/>
    </row>
    <row r="475" spans="1:2" x14ac:dyDescent="0.2">
      <c r="A475" s="4"/>
      <c r="B475" s="4"/>
    </row>
    <row r="476" spans="1:2" x14ac:dyDescent="0.2">
      <c r="A476" s="4"/>
      <c r="B476" s="4"/>
    </row>
    <row r="477" spans="1:2" x14ac:dyDescent="0.2">
      <c r="A477" s="4"/>
      <c r="B477" s="4"/>
    </row>
    <row r="478" spans="1:2" x14ac:dyDescent="0.2">
      <c r="A478" s="4"/>
      <c r="B478" s="4"/>
    </row>
    <row r="479" spans="1:2" x14ac:dyDescent="0.2">
      <c r="A479" s="4"/>
      <c r="B479" s="4"/>
    </row>
    <row r="480" spans="1:2" x14ac:dyDescent="0.2">
      <c r="A480" s="4"/>
      <c r="B480" s="4"/>
    </row>
    <row r="481" spans="1:2" x14ac:dyDescent="0.2">
      <c r="A481" s="4"/>
      <c r="B481" s="4"/>
    </row>
    <row r="482" spans="1:2" x14ac:dyDescent="0.2">
      <c r="A482" s="4"/>
      <c r="B482" s="4"/>
    </row>
    <row r="483" spans="1:2" x14ac:dyDescent="0.2">
      <c r="A483" s="4"/>
      <c r="B483" s="4"/>
    </row>
    <row r="484" spans="1:2" x14ac:dyDescent="0.2">
      <c r="A484" s="4"/>
      <c r="B484" s="4"/>
    </row>
    <row r="485" spans="1:2" x14ac:dyDescent="0.2">
      <c r="A485" s="4"/>
      <c r="B485" s="4"/>
    </row>
    <row r="486" spans="1:2" x14ac:dyDescent="0.2">
      <c r="A486" s="4"/>
      <c r="B486" s="4"/>
    </row>
    <row r="487" spans="1:2" x14ac:dyDescent="0.2">
      <c r="A487" s="4"/>
      <c r="B487" s="4"/>
    </row>
    <row r="488" spans="1:2" x14ac:dyDescent="0.2">
      <c r="A488" s="4"/>
      <c r="B488" s="4"/>
    </row>
    <row r="489" spans="1:2" x14ac:dyDescent="0.2">
      <c r="A489" s="4"/>
      <c r="B489" s="4"/>
    </row>
    <row r="490" spans="1:2" x14ac:dyDescent="0.2">
      <c r="A490" s="4"/>
      <c r="B490" s="4"/>
    </row>
    <row r="491" spans="1:2" x14ac:dyDescent="0.2">
      <c r="A491" s="4"/>
      <c r="B491" s="4"/>
    </row>
    <row r="492" spans="1:2" x14ac:dyDescent="0.2">
      <c r="A492" s="4"/>
      <c r="B492" s="4"/>
    </row>
    <row r="493" spans="1:2" x14ac:dyDescent="0.2">
      <c r="A493" s="4"/>
      <c r="B493" s="4"/>
    </row>
    <row r="494" spans="1:2" x14ac:dyDescent="0.2">
      <c r="A494" s="4"/>
      <c r="B494" s="4"/>
    </row>
    <row r="495" spans="1:2" x14ac:dyDescent="0.2">
      <c r="A495" s="4"/>
      <c r="B495" s="4"/>
    </row>
    <row r="496" spans="1:2" x14ac:dyDescent="0.2">
      <c r="A496" s="4"/>
      <c r="B496" s="4"/>
    </row>
    <row r="497" spans="1:2" x14ac:dyDescent="0.2">
      <c r="A497" s="4"/>
      <c r="B497" s="4"/>
    </row>
    <row r="498" spans="1:2" x14ac:dyDescent="0.2">
      <c r="A498" s="4"/>
      <c r="B498" s="4"/>
    </row>
    <row r="499" spans="1:2" x14ac:dyDescent="0.2">
      <c r="A499" s="4"/>
      <c r="B499" s="4"/>
    </row>
    <row r="500" spans="1:2" x14ac:dyDescent="0.2">
      <c r="A500" s="4"/>
      <c r="B500" s="4"/>
    </row>
    <row r="501" spans="1:2" x14ac:dyDescent="0.2">
      <c r="A501" s="4"/>
      <c r="B501" s="4"/>
    </row>
    <row r="502" spans="1:2" x14ac:dyDescent="0.2">
      <c r="A502" s="4"/>
      <c r="B502" s="4"/>
    </row>
    <row r="503" spans="1:2" x14ac:dyDescent="0.2">
      <c r="A503" s="4"/>
      <c r="B503" s="4"/>
    </row>
    <row r="504" spans="1:2" x14ac:dyDescent="0.2">
      <c r="A504" s="4"/>
      <c r="B504" s="4"/>
    </row>
    <row r="505" spans="1:2" x14ac:dyDescent="0.2">
      <c r="A505" s="4"/>
      <c r="B505" s="4"/>
    </row>
    <row r="506" spans="1:2" x14ac:dyDescent="0.2">
      <c r="A506" s="4"/>
      <c r="B506" s="4"/>
    </row>
    <row r="507" spans="1:2" x14ac:dyDescent="0.2">
      <c r="A507" s="4"/>
      <c r="B507" s="4"/>
    </row>
    <row r="508" spans="1:2" x14ac:dyDescent="0.2">
      <c r="A508" s="4"/>
      <c r="B508" s="4"/>
    </row>
    <row r="509" spans="1:2" x14ac:dyDescent="0.2">
      <c r="A509" s="4"/>
      <c r="B509" s="4"/>
    </row>
    <row r="510" spans="1:2" x14ac:dyDescent="0.2">
      <c r="A510" s="4"/>
      <c r="B510" s="4"/>
    </row>
    <row r="511" spans="1:2" x14ac:dyDescent="0.2">
      <c r="A511" s="4"/>
      <c r="B511" s="4"/>
    </row>
    <row r="512" spans="1:2" x14ac:dyDescent="0.2">
      <c r="A512" s="4"/>
      <c r="B512" s="4"/>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10000"/>
  <sheetViews>
    <sheetView workbookViewId="0">
      <selection activeCell="A2" sqref="A2:XFD36"/>
    </sheetView>
  </sheetViews>
  <sheetFormatPr defaultColWidth="0" defaultRowHeight="14.25" zeroHeight="1" x14ac:dyDescent="0.2"/>
  <cols>
    <col min="1" max="1" customWidth="true" style="13" width="36.7109375" collapsed="false"/>
    <col min="2" max="2" customWidth="true" style="13" width="50.7109375" collapsed="false"/>
    <col min="3" max="16384" hidden="true" style="13" width="9.140625" collapsed="false"/>
  </cols>
  <sheetData>
    <row r="1" spans="1:9" ht="15" x14ac:dyDescent="0.2">
      <c r="A1" s="15" t="s">
        <v>244</v>
      </c>
    </row>
    <row r="2" spans="1:9" x14ac:dyDescent="0.2">
      <c r="A2" s="13" t="s">
        <v>242</v>
      </c>
      <c r="B2" s="13" t="str">
        <f xml:space="preserve"> IF(ISBLANK(CreateSummary!D1),"",CreateSummary!D1)</f>
        <v/>
      </c>
      <c r="F2" s="14"/>
      <c r="H2" s="14"/>
      <c r="I2" s="14"/>
    </row>
    <row r="3" spans="1:9" x14ac:dyDescent="0.2">
      <c r="F3" s="14"/>
      <c r="H3" s="14"/>
      <c r="I3" s="14"/>
    </row>
    <row r="4" spans="1:9" x14ac:dyDescent="0.2">
      <c r="A4" s="13" t="s">
        <v>246</v>
      </c>
      <c r="B4" s="13" t="str">
        <f>IFERROR(IF(ISBLANK(VLOOKUP(B2, Events,4,FALSE)),"", (VLOOKUP(B2, Events,4,FALSE))),"")</f>
        <v/>
      </c>
      <c r="F4" s="14"/>
      <c r="H4" s="14"/>
      <c r="I4" s="14"/>
    </row>
    <row r="5" spans="1:9" x14ac:dyDescent="0.2">
      <c r="F5" s="14"/>
      <c r="H5" s="14"/>
      <c r="I5" s="14"/>
    </row>
    <row r="6" spans="1:9" x14ac:dyDescent="0.2">
      <c r="A6" s="13" t="s">
        <v>247</v>
      </c>
      <c r="B6" s="13" t="str">
        <f>IFERROR(IF(ISBLANK(VLOOKUP(B2, Events,5,FALSE)),"", (VLOOKUP(B2, Events,5,FALSE))),"")</f>
        <v/>
      </c>
      <c r="F6" s="14"/>
      <c r="H6" s="14"/>
      <c r="I6" s="14"/>
    </row>
    <row r="7" spans="1:9" x14ac:dyDescent="0.2">
      <c r="F7" s="14"/>
      <c r="H7" s="14"/>
      <c r="I7" s="14"/>
    </row>
    <row r="8" spans="1:9" x14ac:dyDescent="0.2">
      <c r="A8" s="13" t="s">
        <v>248</v>
      </c>
      <c r="B8" s="14" t="str">
        <f>IFERROR(IF(ISBLANK(VLOOKUP(B2, Events,9,FALSE)),"", (VLOOKUP(B2, Events,9,FALSE))),"")</f>
        <v/>
      </c>
      <c r="F8" s="14"/>
      <c r="H8" s="14"/>
      <c r="I8" s="14"/>
    </row>
    <row r="9" spans="1:9" x14ac:dyDescent="0.2">
      <c r="A9" s="13" t="s">
        <v>245</v>
      </c>
      <c r="F9" s="14"/>
      <c r="H9" s="14"/>
      <c r="I9" s="14"/>
    </row>
    <row r="10" spans="1:9" x14ac:dyDescent="0.2">
      <c r="A10" s="13" t="s">
        <v>249</v>
      </c>
      <c r="B10" s="13" t="str">
        <f>IFERROR(IF(ISBLANK(VLOOKUP(B2, Events,15,FALSE)),"", (VLOOKUP(B2, Events,15,FALSE))),"")</f>
        <v/>
      </c>
      <c r="F10" s="14"/>
      <c r="H10" s="14"/>
      <c r="I10" s="14"/>
    </row>
    <row r="11" spans="1:9" x14ac:dyDescent="0.2">
      <c r="F11" s="14"/>
      <c r="H11" s="14"/>
      <c r="I11" s="14"/>
    </row>
    <row r="12" spans="1:9" x14ac:dyDescent="0.2">
      <c r="A12" s="13" t="s">
        <v>250</v>
      </c>
      <c r="B12" s="13" t="str">
        <f>IFERROR(IF(ISBLANK(VLOOKUP(B2, Events,16,FALSE)),"", (VLOOKUP(B2, Events,16,FALSE))),"")</f>
        <v/>
      </c>
      <c r="F12" s="14"/>
      <c r="H12" s="14"/>
      <c r="I12" s="14"/>
    </row>
    <row r="13" spans="1:9" x14ac:dyDescent="0.2">
      <c r="F13" s="14"/>
      <c r="H13" s="14"/>
      <c r="I13" s="14"/>
    </row>
    <row r="14" spans="1:9" x14ac:dyDescent="0.2">
      <c r="A14" s="13" t="s">
        <v>260</v>
      </c>
      <c r="B14" s="13" t="str">
        <f>IFERROR(IF(ISBLANK(VLOOKUP(B2, Events,17,FALSE)),"", (VLOOKUP(B2, Events,17,FALSE))),"")</f>
        <v/>
      </c>
      <c r="F14" s="14"/>
      <c r="H14" s="14"/>
      <c r="I14" s="14"/>
    </row>
    <row r="15" spans="1:9" x14ac:dyDescent="0.2">
      <c r="F15" s="14"/>
      <c r="H15" s="14"/>
      <c r="I15" s="14"/>
    </row>
    <row r="16" spans="1:9" x14ac:dyDescent="0.2">
      <c r="A16" s="13" t="s">
        <v>251</v>
      </c>
      <c r="B16" s="13" t="str">
        <f>IFERROR(IF(ISBLANK(VLOOKUP(B2, Events,18,FALSE)),"", (VLOOKUP(B2, Events,18,FALSE))),"")</f>
        <v/>
      </c>
      <c r="F16" s="14"/>
      <c r="H16" s="14"/>
      <c r="I16" s="14"/>
    </row>
    <row r="17" spans="1:9" x14ac:dyDescent="0.2">
      <c r="F17" s="14"/>
      <c r="H17" s="14"/>
      <c r="I17" s="14"/>
    </row>
    <row r="18" spans="1:9" x14ac:dyDescent="0.2">
      <c r="A18" s="13" t="s">
        <v>261</v>
      </c>
      <c r="B18" s="13" t="str">
        <f>IFERROR(IF(ISBLANK(VLOOKUP(B2, Events,2,FALSE)),"", (VLOOKUP(B2, Events,2,FALSE))),"")</f>
        <v/>
      </c>
      <c r="F18" s="14"/>
      <c r="H18" s="14"/>
      <c r="I18" s="14"/>
    </row>
    <row r="19" spans="1:9" x14ac:dyDescent="0.2">
      <c r="F19" s="14"/>
      <c r="H19" s="14"/>
      <c r="I19" s="14"/>
    </row>
    <row r="20" spans="1:9" x14ac:dyDescent="0.2">
      <c r="A20" s="13" t="s">
        <v>262</v>
      </c>
      <c r="B20" s="13" t="str">
        <f>IFERROR(IF(ISBLANK(VLOOKUP(B2, Events,3,FALSE)),"", (VLOOKUP(B2, Events,3,FALSE))),"")</f>
        <v/>
      </c>
      <c r="F20" s="14"/>
      <c r="H20" s="14"/>
      <c r="I20" s="14"/>
    </row>
    <row r="21" spans="1:9" x14ac:dyDescent="0.2">
      <c r="F21" s="14"/>
      <c r="H21" s="14"/>
      <c r="I21" s="14"/>
    </row>
    <row r="22" spans="1:9" x14ac:dyDescent="0.2">
      <c r="A22" s="13" t="s">
        <v>252</v>
      </c>
      <c r="B22" s="13" t="str">
        <f>IFERROR(IF(ISBLANK(VLOOKUP(B2, Events,13,FALSE)),"", (VLOOKUP(B2, Events,13,FALSE))),"")</f>
        <v/>
      </c>
      <c r="F22" s="14"/>
      <c r="H22" s="14"/>
      <c r="I22" s="14"/>
    </row>
    <row r="23" spans="1:9" x14ac:dyDescent="0.2">
      <c r="F23" s="14"/>
      <c r="H23" s="14"/>
      <c r="I23" s="14"/>
    </row>
    <row r="24" spans="1:9" x14ac:dyDescent="0.2">
      <c r="A24" s="13" t="s">
        <v>253</v>
      </c>
      <c r="B24" s="13" t="str">
        <f>IFERROR(IF(ISBLANK(VLOOKUP(B2, Events,8,FALSE)),"", (VLOOKUP(B2, Events,8,FALSE))),"")</f>
        <v/>
      </c>
      <c r="F24" s="14"/>
      <c r="H24" s="14"/>
      <c r="I24" s="14"/>
    </row>
    <row r="25" spans="1:9" x14ac:dyDescent="0.2">
      <c r="F25" s="14"/>
      <c r="H25" s="14"/>
      <c r="I25" s="14"/>
    </row>
    <row r="26" spans="1:9" x14ac:dyDescent="0.2">
      <c r="A26" s="13" t="s">
        <v>254</v>
      </c>
      <c r="B26" s="13" t="str">
        <f>IFERROR(IF(ISBLANK(VLOOKUP(B2, Events,11,FALSE)),"", (VLOOKUP(B2, Events,11,FALSE))),"")</f>
        <v/>
      </c>
      <c r="F26" s="14"/>
      <c r="H26" s="14"/>
      <c r="I26" s="14"/>
    </row>
    <row r="27" spans="1:9" x14ac:dyDescent="0.2">
      <c r="F27" s="14"/>
      <c r="H27" s="14"/>
      <c r="I27" s="14"/>
    </row>
    <row r="28" spans="1:9" x14ac:dyDescent="0.2">
      <c r="A28" s="13" t="s">
        <v>255</v>
      </c>
      <c r="B28" s="13" t="str">
        <f>IFERROR(IF(ISBLANK(VLOOKUP(B2, Events,12,FALSE)),"", (VLOOKUP(B2, Events,12,FALSE))),"")</f>
        <v/>
      </c>
      <c r="F28" s="14"/>
      <c r="H28" s="14"/>
      <c r="I28" s="14"/>
    </row>
    <row r="29" spans="1:9" x14ac:dyDescent="0.2">
      <c r="F29" s="14"/>
      <c r="H29" s="14"/>
      <c r="I29" s="14"/>
    </row>
    <row r="30" spans="1:9" x14ac:dyDescent="0.2">
      <c r="A30" s="13" t="s">
        <v>256</v>
      </c>
      <c r="B30" s="13" t="str">
        <f>IFERROR(IF(ISBLANK(VLOOKUP(B2, Events,14,FALSE)),"", (VLOOKUP(B2, Events,14,FALSE))),"")</f>
        <v/>
      </c>
      <c r="F30" s="14"/>
      <c r="H30" s="14"/>
      <c r="I30" s="14"/>
    </row>
    <row r="31" spans="1:9" x14ac:dyDescent="0.2">
      <c r="F31" s="14"/>
      <c r="H31" s="14"/>
      <c r="I31" s="14"/>
    </row>
    <row r="32" spans="1:9" x14ac:dyDescent="0.2">
      <c r="A32" s="13" t="s">
        <v>257</v>
      </c>
      <c r="B32" s="13" t="str">
        <f>IFERROR(IF(ISBLANK(VLOOKUP(B2, Events,20,FALSE)),"", (VLOOKUP(B2, Events,20,FALSE))),"")</f>
        <v/>
      </c>
      <c r="F32" s="14"/>
      <c r="H32" s="14"/>
      <c r="I32" s="14"/>
    </row>
    <row r="33" spans="1:9" x14ac:dyDescent="0.2">
      <c r="F33" s="14"/>
      <c r="H33" s="14"/>
      <c r="I33" s="14"/>
    </row>
    <row r="34" spans="1:9" x14ac:dyDescent="0.2">
      <c r="A34" s="13" t="s">
        <v>258</v>
      </c>
      <c r="B34" s="13" t="str">
        <f>IFERROR(IF(ISBLANK(VLOOKUP(B2, Events,21,FALSE)),"", (VLOOKUP(B2, Events,21,FALSE))),"")</f>
        <v/>
      </c>
      <c r="F34" s="14"/>
      <c r="H34" s="14"/>
      <c r="I34" s="14"/>
    </row>
    <row r="35" spans="1:9" x14ac:dyDescent="0.2">
      <c r="F35" s="14"/>
      <c r="H35" s="14"/>
      <c r="I35" s="14"/>
    </row>
    <row r="36" spans="1:9" x14ac:dyDescent="0.2">
      <c r="A36" s="13" t="s">
        <v>259</v>
      </c>
      <c r="B36" s="13" t="str">
        <f>IFERROR(IF(ISBLANK(VLOOKUP(B2, Events,22,FALSE)),"", (VLOOKUP(B2, Events,22,FALSE))),"")</f>
        <v/>
      </c>
      <c r="F36" s="14"/>
      <c r="H36" s="14"/>
      <c r="I36" s="14"/>
    </row>
    <row r="37" spans="1:9" x14ac:dyDescent="0.2"/>
    <row r="38" spans="1:9" hidden="1" x14ac:dyDescent="0.2"/>
    <row r="39" spans="1:9" hidden="1" x14ac:dyDescent="0.2"/>
    <row r="40" spans="1:9" hidden="1" x14ac:dyDescent="0.2"/>
    <row r="41" spans="1:9" hidden="1" x14ac:dyDescent="0.2"/>
    <row r="42" spans="1:9" hidden="1" x14ac:dyDescent="0.2"/>
    <row r="43" spans="1:9" hidden="1" x14ac:dyDescent="0.2"/>
    <row r="44" spans="1:9" hidden="1" x14ac:dyDescent="0.2"/>
    <row r="45" spans="1:9" hidden="1" x14ac:dyDescent="0.2"/>
    <row r="46" spans="1:9" hidden="1" x14ac:dyDescent="0.2"/>
    <row r="47" spans="1:9" hidden="1" x14ac:dyDescent="0.2"/>
    <row r="48" spans="1:9"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sheetData>
  <sheetProtection autoFilter="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37"/>
  <sheetViews>
    <sheetView workbookViewId="0">
      <selection activeCell="A2" sqref="A2:XFD36"/>
    </sheetView>
  </sheetViews>
  <sheetFormatPr defaultColWidth="0" defaultRowHeight="12.75" zeroHeight="1" x14ac:dyDescent="0.2"/>
  <cols>
    <col min="1" max="1" customWidth="true" style="12" width="36.7109375" collapsed="false"/>
    <col min="2" max="2" customWidth="true" style="12" width="50.7109375" collapsed="false"/>
    <col min="3" max="16384" hidden="true" style="12" width="9.140625" collapsed="false"/>
  </cols>
  <sheetData>
    <row r="1" spans="1:2" ht="15" x14ac:dyDescent="0.2">
      <c r="A1" s="10" t="s">
        <v>244</v>
      </c>
      <c r="B1" s="11"/>
    </row>
    <row r="2" spans="1:2" s="6" customFormat="1" ht="14.25" x14ac:dyDescent="0.2">
      <c r="A2" s="27" t="s">
        <v>242</v>
      </c>
      <c r="B2" s="27" t="str">
        <f xml:space="preserve"> IF(ISBLANK(CreateSummary!D2),"",CreateSummary!D2)</f>
        <v/>
      </c>
    </row>
    <row r="3" spans="1:2" s="6" customFormat="1" ht="14.25" x14ac:dyDescent="0.2">
      <c r="A3" s="27"/>
      <c r="B3" s="27"/>
    </row>
    <row r="4" spans="1:2" s="6" customFormat="1" ht="14.25" x14ac:dyDescent="0.2">
      <c r="A4" s="27" t="s">
        <v>246</v>
      </c>
      <c r="B4" s="27" t="str">
        <f>IFERROR(IF(ISBLANK(VLOOKUP(B2, Events,4,FALSE)),"", (VLOOKUP(B2, Events,4,FALSE))),"")</f>
        <v/>
      </c>
    </row>
    <row r="5" spans="1:2" s="6" customFormat="1" ht="14.25" x14ac:dyDescent="0.2">
      <c r="A5" s="27"/>
      <c r="B5" s="27"/>
    </row>
    <row r="6" spans="1:2" s="6" customFormat="1" ht="14.25" x14ac:dyDescent="0.2">
      <c r="A6" s="27" t="s">
        <v>247</v>
      </c>
      <c r="B6" s="27" t="str">
        <f>IFERROR(IF(ISBLANK(VLOOKUP(B2, Events,5,FALSE)),"", (VLOOKUP(B2, Events,5,FALSE))),"")</f>
        <v/>
      </c>
    </row>
    <row r="7" spans="1:2" s="6" customFormat="1" ht="14.25" x14ac:dyDescent="0.2">
      <c r="A7" s="27"/>
      <c r="B7" s="27"/>
    </row>
    <row r="8" spans="1:2" s="6" customFormat="1" ht="14.25" x14ac:dyDescent="0.2">
      <c r="A8" s="27" t="s">
        <v>248</v>
      </c>
      <c r="B8" s="28" t="str">
        <f>IFERROR(IF(ISBLANK(VLOOKUP(B2, Events,9,FALSE)),"", (VLOOKUP(B2, Events,9,FALSE))),"")</f>
        <v/>
      </c>
    </row>
    <row r="9" spans="1:2" s="6" customFormat="1" ht="14.25" x14ac:dyDescent="0.2">
      <c r="A9" s="27" t="s">
        <v>245</v>
      </c>
      <c r="B9" s="27"/>
    </row>
    <row r="10" spans="1:2" s="6" customFormat="1" ht="14.25" x14ac:dyDescent="0.2">
      <c r="A10" s="27" t="s">
        <v>249</v>
      </c>
      <c r="B10" s="27" t="str">
        <f>IFERROR(IF(ISBLANK(VLOOKUP(B2, Events,15,FALSE)),"", (VLOOKUP(B2, Events,15,FALSE))),"")</f>
        <v/>
      </c>
    </row>
    <row r="11" spans="1:2" s="6" customFormat="1" ht="14.25" x14ac:dyDescent="0.2">
      <c r="A11" s="27"/>
      <c r="B11" s="27"/>
    </row>
    <row r="12" spans="1:2" s="6" customFormat="1" ht="14.25" x14ac:dyDescent="0.2">
      <c r="A12" s="27" t="s">
        <v>250</v>
      </c>
      <c r="B12" s="27" t="str">
        <f>IFERROR(IF(ISBLANK(VLOOKUP(B2, Events,16,FALSE)),"", (VLOOKUP(B2, Events,16,FALSE))),"")</f>
        <v/>
      </c>
    </row>
    <row r="13" spans="1:2" s="6" customFormat="1" ht="14.25" x14ac:dyDescent="0.2">
      <c r="A13" s="27"/>
      <c r="B13" s="27"/>
    </row>
    <row r="14" spans="1:2" s="6" customFormat="1" ht="14.25" x14ac:dyDescent="0.2">
      <c r="A14" s="27" t="s">
        <v>260</v>
      </c>
      <c r="B14" s="27" t="str">
        <f>IFERROR(IF(ISBLANK(VLOOKUP(B2, Events,17,FALSE)),"", (VLOOKUP(B2, Events,17,FALSE))),"")</f>
        <v/>
      </c>
    </row>
    <row r="15" spans="1:2" s="6" customFormat="1" ht="14.25" x14ac:dyDescent="0.2">
      <c r="A15" s="27"/>
      <c r="B15" s="27"/>
    </row>
    <row r="16" spans="1:2" s="6" customFormat="1" ht="14.25" x14ac:dyDescent="0.2">
      <c r="A16" s="27" t="s">
        <v>251</v>
      </c>
      <c r="B16" s="27" t="str">
        <f>IFERROR(IF(ISBLANK(VLOOKUP(B2, Events,18,FALSE)),"", (VLOOKUP(B2, Events,18,FALSE))),"")</f>
        <v/>
      </c>
    </row>
    <row r="17" spans="1:2" s="6" customFormat="1" ht="14.25" x14ac:dyDescent="0.2">
      <c r="A17" s="27"/>
      <c r="B17" s="27"/>
    </row>
    <row r="18" spans="1:2" s="6" customFormat="1" ht="14.25" x14ac:dyDescent="0.2">
      <c r="A18" s="27" t="s">
        <v>261</v>
      </c>
      <c r="B18" s="27" t="str">
        <f>IFERROR(IF(ISBLANK(VLOOKUP(B2, Events,2,FALSE)),"", (VLOOKUP(B2, Events,2,FALSE))),"")</f>
        <v/>
      </c>
    </row>
    <row r="19" spans="1:2" s="6" customFormat="1" ht="14.25" x14ac:dyDescent="0.2">
      <c r="A19" s="27"/>
      <c r="B19" s="27"/>
    </row>
    <row r="20" spans="1:2" s="6" customFormat="1" ht="14.25" x14ac:dyDescent="0.2">
      <c r="A20" s="27" t="s">
        <v>262</v>
      </c>
      <c r="B20" s="27" t="str">
        <f>IFERROR(IF(ISBLANK(VLOOKUP(B2, Events,3,FALSE)),"", (VLOOKUP(B2, Events,3,FALSE))),"")</f>
        <v/>
      </c>
    </row>
    <row r="21" spans="1:2" s="6" customFormat="1" ht="14.25" x14ac:dyDescent="0.2">
      <c r="A21" s="27"/>
      <c r="B21" s="27"/>
    </row>
    <row r="22" spans="1:2" s="6" customFormat="1" ht="14.25" x14ac:dyDescent="0.2">
      <c r="A22" s="27" t="s">
        <v>252</v>
      </c>
      <c r="B22" s="27" t="str">
        <f>IFERROR(IF(ISBLANK(VLOOKUP(B2, Events,13,FALSE)),"", (VLOOKUP(B2, Events,13,FALSE))),"")</f>
        <v/>
      </c>
    </row>
    <row r="23" spans="1:2" s="6" customFormat="1" ht="14.25" x14ac:dyDescent="0.2">
      <c r="A23" s="27"/>
      <c r="B23" s="27"/>
    </row>
    <row r="24" spans="1:2" s="6" customFormat="1" ht="14.25" x14ac:dyDescent="0.2">
      <c r="A24" s="27" t="s">
        <v>253</v>
      </c>
      <c r="B24" s="27" t="str">
        <f>IFERROR(IF(ISBLANK(VLOOKUP(B2, Events,8,FALSE)),"", (VLOOKUP(B2, Events,8,FALSE))),"")</f>
        <v/>
      </c>
    </row>
    <row r="25" spans="1:2" s="6" customFormat="1" ht="14.25" x14ac:dyDescent="0.2">
      <c r="A25" s="27"/>
      <c r="B25" s="27"/>
    </row>
    <row r="26" spans="1:2" s="6" customFormat="1" ht="14.25" x14ac:dyDescent="0.2">
      <c r="A26" s="27" t="s">
        <v>254</v>
      </c>
      <c r="B26" s="27" t="str">
        <f>IFERROR(IF(ISBLANK(VLOOKUP(B2, Events,11,FALSE)),"", (VLOOKUP(B2, Events,11,FALSE))),"")</f>
        <v/>
      </c>
    </row>
    <row r="27" spans="1:2" s="6" customFormat="1" ht="14.25" x14ac:dyDescent="0.2">
      <c r="A27" s="27"/>
      <c r="B27" s="27"/>
    </row>
    <row r="28" spans="1:2" s="6" customFormat="1" ht="14.25" x14ac:dyDescent="0.2">
      <c r="A28" s="27" t="s">
        <v>255</v>
      </c>
      <c r="B28" s="27" t="str">
        <f>IFERROR(IF(ISBLANK(VLOOKUP(B2, Events,12,FALSE)),"", (VLOOKUP(B2, Events,12,FALSE))),"")</f>
        <v/>
      </c>
    </row>
    <row r="29" spans="1:2" s="6" customFormat="1" ht="14.25" x14ac:dyDescent="0.2">
      <c r="A29" s="27"/>
      <c r="B29" s="27"/>
    </row>
    <row r="30" spans="1:2" s="6" customFormat="1" ht="14.25" x14ac:dyDescent="0.2">
      <c r="A30" s="27" t="s">
        <v>256</v>
      </c>
      <c r="B30" s="27" t="str">
        <f>IFERROR(IF(ISBLANK(VLOOKUP(B2, Events,14,FALSE)),"", (VLOOKUP(B2, Events,14,FALSE))),"")</f>
        <v/>
      </c>
    </row>
    <row r="31" spans="1:2" s="6" customFormat="1" ht="14.25" x14ac:dyDescent="0.2">
      <c r="A31" s="27"/>
      <c r="B31" s="27"/>
    </row>
    <row r="32" spans="1:2" s="6" customFormat="1" ht="14.25" x14ac:dyDescent="0.2">
      <c r="A32" s="27" t="s">
        <v>257</v>
      </c>
      <c r="B32" s="27" t="str">
        <f>IFERROR(IF(ISBLANK(VLOOKUP(B2, Events,20,FALSE)),"", (VLOOKUP(B2, Events,20,FALSE))),"")</f>
        <v/>
      </c>
    </row>
    <row r="33" spans="1:2" s="6" customFormat="1" ht="14.25" x14ac:dyDescent="0.2">
      <c r="A33" s="27"/>
      <c r="B33" s="27"/>
    </row>
    <row r="34" spans="1:2" s="6" customFormat="1" ht="14.25" x14ac:dyDescent="0.2">
      <c r="A34" s="27" t="s">
        <v>258</v>
      </c>
      <c r="B34" s="27" t="str">
        <f>IFERROR(IF(ISBLANK(VLOOKUP(B2, Events,21,FALSE)),"", (VLOOKUP(B2, Events,21,FALSE))),"")</f>
        <v/>
      </c>
    </row>
    <row r="35" spans="1:2" s="6" customFormat="1" ht="14.25" x14ac:dyDescent="0.2">
      <c r="A35" s="27"/>
      <c r="B35" s="27"/>
    </row>
    <row r="36" spans="1:2" s="6" customFormat="1" ht="14.25" x14ac:dyDescent="0.2">
      <c r="A36" s="27" t="s">
        <v>259</v>
      </c>
      <c r="B36" s="27" t="str">
        <f>IFERROR(IF(ISBLANK(VLOOKUP(B2, Events,22,FALSE)),"", (VLOOKUP(B2, Events,22,FALSE))),"")</f>
        <v/>
      </c>
    </row>
    <row r="37" spans="1:2" x14ac:dyDescent="0.2"/>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37"/>
  <sheetViews>
    <sheetView workbookViewId="0">
      <selection activeCell="A2" sqref="A2:XFD36"/>
    </sheetView>
  </sheetViews>
  <sheetFormatPr defaultColWidth="0" defaultRowHeight="12.75" zeroHeight="1" x14ac:dyDescent="0.2"/>
  <cols>
    <col min="1" max="1" customWidth="true" style="16" width="36.7109375" collapsed="false"/>
    <col min="2" max="2" customWidth="true" style="16" width="50.7109375" collapsed="false"/>
    <col min="3" max="16384" hidden="true" style="16" width="9.140625" collapsed="false"/>
  </cols>
  <sheetData>
    <row r="1" spans="1:2" ht="15" x14ac:dyDescent="0.2">
      <c r="A1" s="15" t="s">
        <v>244</v>
      </c>
      <c r="B1" s="13"/>
    </row>
    <row r="2" spans="1:2" s="6" customFormat="1" ht="14.25" x14ac:dyDescent="0.2">
      <c r="A2" s="27" t="s">
        <v>242</v>
      </c>
      <c r="B2" s="27" t="str">
        <f xml:space="preserve"> IF(ISBLANK(CreateSummary!D3),"",CreateSummary!D3)</f>
        <v/>
      </c>
    </row>
    <row r="3" spans="1:2" s="6" customFormat="1" ht="14.25" x14ac:dyDescent="0.2">
      <c r="A3" s="27"/>
      <c r="B3" s="27"/>
    </row>
    <row r="4" spans="1:2" s="6" customFormat="1" ht="14.25" x14ac:dyDescent="0.2">
      <c r="A4" s="27" t="s">
        <v>246</v>
      </c>
      <c r="B4" s="27" t="str">
        <f>IFERROR(IF(ISBLANK(VLOOKUP(B2, Events,4,FALSE)),"", (VLOOKUP(B2, Events,4,FALSE))),"")</f>
        <v/>
      </c>
    </row>
    <row r="5" spans="1:2" s="6" customFormat="1" ht="14.25" x14ac:dyDescent="0.2">
      <c r="A5" s="27"/>
      <c r="B5" s="27"/>
    </row>
    <row r="6" spans="1:2" s="6" customFormat="1" ht="14.25" x14ac:dyDescent="0.2">
      <c r="A6" s="27" t="s">
        <v>247</v>
      </c>
      <c r="B6" s="27" t="str">
        <f>IFERROR(IF(ISBLANK(VLOOKUP(B2, Events,5,FALSE)),"", (VLOOKUP(B2, Events,5,FALSE))),"")</f>
        <v/>
      </c>
    </row>
    <row r="7" spans="1:2" s="6" customFormat="1" ht="14.25" x14ac:dyDescent="0.2">
      <c r="A7" s="27"/>
      <c r="B7" s="27"/>
    </row>
    <row r="8" spans="1:2" s="6" customFormat="1" ht="14.25" x14ac:dyDescent="0.2">
      <c r="A8" s="27" t="s">
        <v>248</v>
      </c>
      <c r="B8" s="28" t="str">
        <f>IFERROR(IF(ISBLANK(VLOOKUP(B2, Events,9,FALSE)),"", (VLOOKUP(B2, Events,9,FALSE))),"")</f>
        <v/>
      </c>
    </row>
    <row r="9" spans="1:2" s="6" customFormat="1" ht="14.25" x14ac:dyDescent="0.2">
      <c r="A9" s="27" t="s">
        <v>245</v>
      </c>
      <c r="B9" s="27"/>
    </row>
    <row r="10" spans="1:2" s="6" customFormat="1" ht="14.25" x14ac:dyDescent="0.2">
      <c r="A10" s="27" t="s">
        <v>249</v>
      </c>
      <c r="B10" s="27" t="str">
        <f>IFERROR(IF(ISBLANK(VLOOKUP(B2, Events,15,FALSE)),"", (VLOOKUP(B2, Events,15,FALSE))),"")</f>
        <v/>
      </c>
    </row>
    <row r="11" spans="1:2" s="6" customFormat="1" ht="14.25" x14ac:dyDescent="0.2">
      <c r="A11" s="27"/>
      <c r="B11" s="27"/>
    </row>
    <row r="12" spans="1:2" s="6" customFormat="1" ht="14.25" x14ac:dyDescent="0.2">
      <c r="A12" s="27" t="s">
        <v>250</v>
      </c>
      <c r="B12" s="27" t="str">
        <f>IFERROR(IF(ISBLANK(VLOOKUP(B2, Events,16,FALSE)),"", (VLOOKUP(B2, Events,16,FALSE))),"")</f>
        <v/>
      </c>
    </row>
    <row r="13" spans="1:2" s="6" customFormat="1" ht="14.25" x14ac:dyDescent="0.2">
      <c r="A13" s="27"/>
      <c r="B13" s="27"/>
    </row>
    <row r="14" spans="1:2" s="6" customFormat="1" ht="14.25" x14ac:dyDescent="0.2">
      <c r="A14" s="27" t="s">
        <v>260</v>
      </c>
      <c r="B14" s="27" t="str">
        <f>IFERROR(IF(ISBLANK(VLOOKUP(B2, Events,17,FALSE)),"", (VLOOKUP(B2, Events,17,FALSE))),"")</f>
        <v/>
      </c>
    </row>
    <row r="15" spans="1:2" s="6" customFormat="1" ht="14.25" x14ac:dyDescent="0.2">
      <c r="A15" s="27"/>
      <c r="B15" s="27"/>
    </row>
    <row r="16" spans="1:2" s="6" customFormat="1" ht="14.25" x14ac:dyDescent="0.2">
      <c r="A16" s="27" t="s">
        <v>251</v>
      </c>
      <c r="B16" s="27" t="str">
        <f>IFERROR(IF(ISBLANK(VLOOKUP(B2, Events,18,FALSE)),"", (VLOOKUP(B2, Events,18,FALSE))),"")</f>
        <v/>
      </c>
    </row>
    <row r="17" spans="1:2" s="6" customFormat="1" ht="14.25" x14ac:dyDescent="0.2">
      <c r="A17" s="27"/>
      <c r="B17" s="27"/>
    </row>
    <row r="18" spans="1:2" s="6" customFormat="1" ht="14.25" x14ac:dyDescent="0.2">
      <c r="A18" s="27" t="s">
        <v>261</v>
      </c>
      <c r="B18" s="27" t="str">
        <f>IFERROR(IF(ISBLANK(VLOOKUP(B2, Events,2,FALSE)),"", (VLOOKUP(B2, Events,2,FALSE))),"")</f>
        <v/>
      </c>
    </row>
    <row r="19" spans="1:2" s="6" customFormat="1" ht="14.25" x14ac:dyDescent="0.2">
      <c r="A19" s="27"/>
      <c r="B19" s="27"/>
    </row>
    <row r="20" spans="1:2" s="6" customFormat="1" ht="14.25" x14ac:dyDescent="0.2">
      <c r="A20" s="27" t="s">
        <v>262</v>
      </c>
      <c r="B20" s="27" t="str">
        <f>IFERROR(IF(ISBLANK(VLOOKUP(B2, Events,3,FALSE)),"", (VLOOKUP(B2, Events,3,FALSE))),"")</f>
        <v/>
      </c>
    </row>
    <row r="21" spans="1:2" s="6" customFormat="1" ht="14.25" x14ac:dyDescent="0.2">
      <c r="A21" s="27"/>
      <c r="B21" s="27"/>
    </row>
    <row r="22" spans="1:2" s="6" customFormat="1" ht="14.25" x14ac:dyDescent="0.2">
      <c r="A22" s="27" t="s">
        <v>252</v>
      </c>
      <c r="B22" s="27" t="str">
        <f>IFERROR(IF(ISBLANK(VLOOKUP(B2, Events,13,FALSE)),"", (VLOOKUP(B2, Events,13,FALSE))),"")</f>
        <v/>
      </c>
    </row>
    <row r="23" spans="1:2" s="6" customFormat="1" ht="14.25" x14ac:dyDescent="0.2">
      <c r="A23" s="27"/>
      <c r="B23" s="27"/>
    </row>
    <row r="24" spans="1:2" s="6" customFormat="1" ht="14.25" x14ac:dyDescent="0.2">
      <c r="A24" s="27" t="s">
        <v>253</v>
      </c>
      <c r="B24" s="27" t="str">
        <f>IFERROR(IF(ISBLANK(VLOOKUP(B2, Events,8,FALSE)),"", (VLOOKUP(B2, Events,8,FALSE))),"")</f>
        <v/>
      </c>
    </row>
    <row r="25" spans="1:2" s="6" customFormat="1" ht="14.25" x14ac:dyDescent="0.2">
      <c r="A25" s="27"/>
      <c r="B25" s="27"/>
    </row>
    <row r="26" spans="1:2" s="6" customFormat="1" ht="14.25" x14ac:dyDescent="0.2">
      <c r="A26" s="27" t="s">
        <v>254</v>
      </c>
      <c r="B26" s="27" t="str">
        <f>IFERROR(IF(ISBLANK(VLOOKUP(B2, Events,11,FALSE)),"", (VLOOKUP(B2, Events,11,FALSE))),"")</f>
        <v/>
      </c>
    </row>
    <row r="27" spans="1:2" s="6" customFormat="1" ht="14.25" x14ac:dyDescent="0.2">
      <c r="A27" s="27"/>
      <c r="B27" s="27"/>
    </row>
    <row r="28" spans="1:2" s="6" customFormat="1" ht="14.25" x14ac:dyDescent="0.2">
      <c r="A28" s="27" t="s">
        <v>255</v>
      </c>
      <c r="B28" s="27" t="str">
        <f>IFERROR(IF(ISBLANK(VLOOKUP(B2, Events,12,FALSE)),"", (VLOOKUP(B2, Events,12,FALSE))),"")</f>
        <v/>
      </c>
    </row>
    <row r="29" spans="1:2" s="6" customFormat="1" ht="14.25" x14ac:dyDescent="0.2">
      <c r="A29" s="27"/>
      <c r="B29" s="27"/>
    </row>
    <row r="30" spans="1:2" s="6" customFormat="1" ht="14.25" x14ac:dyDescent="0.2">
      <c r="A30" s="27" t="s">
        <v>256</v>
      </c>
      <c r="B30" s="27" t="str">
        <f>IFERROR(IF(ISBLANK(VLOOKUP(B2, Events,14,FALSE)),"", (VLOOKUP(B2, Events,14,FALSE))),"")</f>
        <v/>
      </c>
    </row>
    <row r="31" spans="1:2" s="6" customFormat="1" ht="14.25" x14ac:dyDescent="0.2">
      <c r="A31" s="27"/>
      <c r="B31" s="27"/>
    </row>
    <row r="32" spans="1:2" s="6" customFormat="1" ht="14.25" x14ac:dyDescent="0.2">
      <c r="A32" s="27" t="s">
        <v>257</v>
      </c>
      <c r="B32" s="27" t="str">
        <f>IFERROR(IF(ISBLANK(VLOOKUP(B2, Events,20,FALSE)),"", (VLOOKUP(B2, Events,20,FALSE))),"")</f>
        <v/>
      </c>
    </row>
    <row r="33" spans="1:2" s="6" customFormat="1" ht="14.25" x14ac:dyDescent="0.2">
      <c r="A33" s="27"/>
      <c r="B33" s="27"/>
    </row>
    <row r="34" spans="1:2" s="6" customFormat="1" ht="14.25" x14ac:dyDescent="0.2">
      <c r="A34" s="27" t="s">
        <v>258</v>
      </c>
      <c r="B34" s="27" t="str">
        <f>IFERROR(IF(ISBLANK(VLOOKUP(B2, Events,21,FALSE)),"", (VLOOKUP(B2, Events,21,FALSE))),"")</f>
        <v/>
      </c>
    </row>
    <row r="35" spans="1:2" s="6" customFormat="1" ht="14.25" x14ac:dyDescent="0.2">
      <c r="A35" s="27"/>
      <c r="B35" s="27"/>
    </row>
    <row r="36" spans="1:2" s="6" customFormat="1" ht="14.25" x14ac:dyDescent="0.2">
      <c r="A36" s="27" t="s">
        <v>259</v>
      </c>
      <c r="B36" s="27" t="str">
        <f>IFERROR(IF(ISBLANK(VLOOKUP(B2, Events,22,FALSE)),"", (VLOOKUP(B2, Events,22,FALSE))),"")</f>
        <v/>
      </c>
    </row>
    <row r="37" spans="1:2" x14ac:dyDescent="0.2"/>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37"/>
  <sheetViews>
    <sheetView workbookViewId="0">
      <selection activeCell="A2" sqref="A2:XFD36"/>
    </sheetView>
  </sheetViews>
  <sheetFormatPr defaultColWidth="0" defaultRowHeight="12.75" zeroHeight="1" x14ac:dyDescent="0.2"/>
  <cols>
    <col min="1" max="1" customWidth="true" style="16" width="36.7109375" collapsed="false"/>
    <col min="2" max="2" customWidth="true" style="16" width="50.7109375" collapsed="false"/>
    <col min="3" max="16384" hidden="true" style="16" width="9.140625" collapsed="false"/>
  </cols>
  <sheetData>
    <row r="1" spans="1:2" ht="15" x14ac:dyDescent="0.2">
      <c r="A1" s="15" t="s">
        <v>244</v>
      </c>
      <c r="B1" s="13"/>
    </row>
    <row r="2" spans="1:2" s="6" customFormat="1" ht="14.25" x14ac:dyDescent="0.2">
      <c r="A2" s="27" t="s">
        <v>242</v>
      </c>
      <c r="B2" s="27" t="str">
        <f xml:space="preserve"> IF(ISBLANK(CreateSummary!D4),"",CreateSummary!D4)</f>
        <v/>
      </c>
    </row>
    <row r="3" spans="1:2" s="6" customFormat="1" ht="14.25" x14ac:dyDescent="0.2">
      <c r="A3" s="27"/>
      <c r="B3" s="27"/>
    </row>
    <row r="4" spans="1:2" s="6" customFormat="1" ht="14.25" x14ac:dyDescent="0.2">
      <c r="A4" s="27" t="s">
        <v>246</v>
      </c>
      <c r="B4" s="27" t="str">
        <f>IFERROR(IF(ISBLANK(VLOOKUP(B2, Events,4,FALSE)),"", (VLOOKUP(B2, Events,4,FALSE))),"")</f>
        <v/>
      </c>
    </row>
    <row r="5" spans="1:2" s="6" customFormat="1" ht="14.25" x14ac:dyDescent="0.2">
      <c r="A5" s="27"/>
      <c r="B5" s="27"/>
    </row>
    <row r="6" spans="1:2" s="6" customFormat="1" ht="14.25" x14ac:dyDescent="0.2">
      <c r="A6" s="27" t="s">
        <v>247</v>
      </c>
      <c r="B6" s="27" t="str">
        <f>IFERROR(IF(ISBLANK(VLOOKUP(B2, Events,5,FALSE)),"", (VLOOKUP(B2, Events,5,FALSE))),"")</f>
        <v/>
      </c>
    </row>
    <row r="7" spans="1:2" s="6" customFormat="1" ht="14.25" x14ac:dyDescent="0.2">
      <c r="A7" s="27"/>
      <c r="B7" s="27"/>
    </row>
    <row r="8" spans="1:2" s="6" customFormat="1" ht="14.25" x14ac:dyDescent="0.2">
      <c r="A8" s="27" t="s">
        <v>248</v>
      </c>
      <c r="B8" s="28" t="str">
        <f>IFERROR(IF(ISBLANK(VLOOKUP(B2, Events,9,FALSE)),"", (VLOOKUP(B2, Events,9,FALSE))),"")</f>
        <v/>
      </c>
    </row>
    <row r="9" spans="1:2" s="6" customFormat="1" ht="14.25" x14ac:dyDescent="0.2">
      <c r="A9" s="27" t="s">
        <v>245</v>
      </c>
      <c r="B9" s="27"/>
    </row>
    <row r="10" spans="1:2" s="6" customFormat="1" ht="14.25" x14ac:dyDescent="0.2">
      <c r="A10" s="27" t="s">
        <v>249</v>
      </c>
      <c r="B10" s="27" t="str">
        <f>IFERROR(IF(ISBLANK(VLOOKUP(B2, Events,15,FALSE)),"", (VLOOKUP(B2, Events,15,FALSE))),"")</f>
        <v/>
      </c>
    </row>
    <row r="11" spans="1:2" s="6" customFormat="1" ht="14.25" x14ac:dyDescent="0.2">
      <c r="A11" s="27"/>
      <c r="B11" s="27"/>
    </row>
    <row r="12" spans="1:2" s="6" customFormat="1" ht="14.25" x14ac:dyDescent="0.2">
      <c r="A12" s="27" t="s">
        <v>250</v>
      </c>
      <c r="B12" s="27" t="str">
        <f>IFERROR(IF(ISBLANK(VLOOKUP(B2, Events,16,FALSE)),"", (VLOOKUP(B2, Events,16,FALSE))),"")</f>
        <v/>
      </c>
    </row>
    <row r="13" spans="1:2" s="6" customFormat="1" ht="14.25" x14ac:dyDescent="0.2">
      <c r="A13" s="27"/>
      <c r="B13" s="27"/>
    </row>
    <row r="14" spans="1:2" s="6" customFormat="1" ht="14.25" x14ac:dyDescent="0.2">
      <c r="A14" s="27" t="s">
        <v>260</v>
      </c>
      <c r="B14" s="27" t="str">
        <f>IFERROR(IF(ISBLANK(VLOOKUP(B2, Events,17,FALSE)),"", (VLOOKUP(B2, Events,17,FALSE))),"")</f>
        <v/>
      </c>
    </row>
    <row r="15" spans="1:2" s="6" customFormat="1" ht="14.25" x14ac:dyDescent="0.2">
      <c r="A15" s="27"/>
      <c r="B15" s="27"/>
    </row>
    <row r="16" spans="1:2" s="6" customFormat="1" ht="14.25" x14ac:dyDescent="0.2">
      <c r="A16" s="27" t="s">
        <v>251</v>
      </c>
      <c r="B16" s="27" t="str">
        <f>IFERROR(IF(ISBLANK(VLOOKUP(B2, Events,18,FALSE)),"", (VLOOKUP(B2, Events,18,FALSE))),"")</f>
        <v/>
      </c>
    </row>
    <row r="17" spans="1:2" s="6" customFormat="1" ht="14.25" x14ac:dyDescent="0.2">
      <c r="A17" s="27"/>
      <c r="B17" s="27"/>
    </row>
    <row r="18" spans="1:2" s="6" customFormat="1" ht="14.25" x14ac:dyDescent="0.2">
      <c r="A18" s="27" t="s">
        <v>261</v>
      </c>
      <c r="B18" s="27" t="str">
        <f>IFERROR(IF(ISBLANK(VLOOKUP(B2, Events,2,FALSE)),"", (VLOOKUP(B2, Events,2,FALSE))),"")</f>
        <v/>
      </c>
    </row>
    <row r="19" spans="1:2" s="6" customFormat="1" ht="14.25" x14ac:dyDescent="0.2">
      <c r="A19" s="27"/>
      <c r="B19" s="27"/>
    </row>
    <row r="20" spans="1:2" s="6" customFormat="1" ht="14.25" x14ac:dyDescent="0.2">
      <c r="A20" s="27" t="s">
        <v>262</v>
      </c>
      <c r="B20" s="27" t="str">
        <f>IFERROR(IF(ISBLANK(VLOOKUP(B2, Events,3,FALSE)),"", (VLOOKUP(B2, Events,3,FALSE))),"")</f>
        <v/>
      </c>
    </row>
    <row r="21" spans="1:2" s="6" customFormat="1" ht="14.25" x14ac:dyDescent="0.2">
      <c r="A21" s="27"/>
      <c r="B21" s="27"/>
    </row>
    <row r="22" spans="1:2" s="6" customFormat="1" ht="14.25" x14ac:dyDescent="0.2">
      <c r="A22" s="27" t="s">
        <v>252</v>
      </c>
      <c r="B22" s="27" t="str">
        <f>IFERROR(IF(ISBLANK(VLOOKUP(B2, Events,13,FALSE)),"", (VLOOKUP(B2, Events,13,FALSE))),"")</f>
        <v/>
      </c>
    </row>
    <row r="23" spans="1:2" s="6" customFormat="1" ht="14.25" x14ac:dyDescent="0.2">
      <c r="A23" s="27"/>
      <c r="B23" s="27"/>
    </row>
    <row r="24" spans="1:2" s="6" customFormat="1" ht="14.25" x14ac:dyDescent="0.2">
      <c r="A24" s="27" t="s">
        <v>253</v>
      </c>
      <c r="B24" s="27" t="str">
        <f>IFERROR(IF(ISBLANK(VLOOKUP(B2, Events,8,FALSE)),"", (VLOOKUP(B2, Events,8,FALSE))),"")</f>
        <v/>
      </c>
    </row>
    <row r="25" spans="1:2" s="6" customFormat="1" ht="14.25" x14ac:dyDescent="0.2">
      <c r="A25" s="27"/>
      <c r="B25" s="27"/>
    </row>
    <row r="26" spans="1:2" s="6" customFormat="1" ht="14.25" x14ac:dyDescent="0.2">
      <c r="A26" s="27" t="s">
        <v>254</v>
      </c>
      <c r="B26" s="27" t="str">
        <f>IFERROR(IF(ISBLANK(VLOOKUP(B2, Events,11,FALSE)),"", (VLOOKUP(B2, Events,11,FALSE))),"")</f>
        <v/>
      </c>
    </row>
    <row r="27" spans="1:2" s="6" customFormat="1" ht="14.25" x14ac:dyDescent="0.2">
      <c r="A27" s="27"/>
      <c r="B27" s="27"/>
    </row>
    <row r="28" spans="1:2" s="6" customFormat="1" ht="14.25" x14ac:dyDescent="0.2">
      <c r="A28" s="27" t="s">
        <v>255</v>
      </c>
      <c r="B28" s="27" t="str">
        <f>IFERROR(IF(ISBLANK(VLOOKUP(B2, Events,12,FALSE)),"", (VLOOKUP(B2, Events,12,FALSE))),"")</f>
        <v/>
      </c>
    </row>
    <row r="29" spans="1:2" s="6" customFormat="1" ht="14.25" x14ac:dyDescent="0.2">
      <c r="A29" s="27"/>
      <c r="B29" s="27"/>
    </row>
    <row r="30" spans="1:2" s="6" customFormat="1" ht="14.25" x14ac:dyDescent="0.2">
      <c r="A30" s="27" t="s">
        <v>256</v>
      </c>
      <c r="B30" s="27" t="str">
        <f>IFERROR(IF(ISBLANK(VLOOKUP(B2, Events,14,FALSE)),"", (VLOOKUP(B2, Events,14,FALSE))),"")</f>
        <v/>
      </c>
    </row>
    <row r="31" spans="1:2" s="6" customFormat="1" ht="14.25" x14ac:dyDescent="0.2">
      <c r="A31" s="27"/>
      <c r="B31" s="27"/>
    </row>
    <row r="32" spans="1:2" s="6" customFormat="1" ht="14.25" x14ac:dyDescent="0.2">
      <c r="A32" s="27" t="s">
        <v>257</v>
      </c>
      <c r="B32" s="27" t="str">
        <f>IFERROR(IF(ISBLANK(VLOOKUP(B2, Events,20,FALSE)),"", (VLOOKUP(B2, Events,20,FALSE))),"")</f>
        <v/>
      </c>
    </row>
    <row r="33" spans="1:2" s="6" customFormat="1" ht="14.25" x14ac:dyDescent="0.2">
      <c r="A33" s="27"/>
      <c r="B33" s="27"/>
    </row>
    <row r="34" spans="1:2" s="6" customFormat="1" ht="14.25" x14ac:dyDescent="0.2">
      <c r="A34" s="27" t="s">
        <v>258</v>
      </c>
      <c r="B34" s="27" t="str">
        <f>IFERROR(IF(ISBLANK(VLOOKUP(B2, Events,21,FALSE)),"", (VLOOKUP(B2, Events,21,FALSE))),"")</f>
        <v/>
      </c>
    </row>
    <row r="35" spans="1:2" s="6" customFormat="1" ht="14.25" x14ac:dyDescent="0.2">
      <c r="A35" s="27"/>
      <c r="B35" s="27"/>
    </row>
    <row r="36" spans="1:2" s="6" customFormat="1" ht="14.25" x14ac:dyDescent="0.2">
      <c r="A36" s="27" t="s">
        <v>259</v>
      </c>
      <c r="B36" s="27" t="str">
        <f>IFERROR(IF(ISBLANK(VLOOKUP(B2, Events,22,FALSE)),"", (VLOOKUP(B2, Events,22,FALSE))),"")</f>
        <v/>
      </c>
    </row>
    <row r="37" spans="1:2" x14ac:dyDescent="0.2"/>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37"/>
  <sheetViews>
    <sheetView workbookViewId="0">
      <selection activeCell="A2" sqref="A2:XFD36"/>
    </sheetView>
  </sheetViews>
  <sheetFormatPr defaultColWidth="0" defaultRowHeight="12.75" zeroHeight="1" x14ac:dyDescent="0.2"/>
  <cols>
    <col min="1" max="1" customWidth="true" style="16" width="36.7109375" collapsed="false"/>
    <col min="2" max="2" customWidth="true" style="16" width="50.7109375" collapsed="false"/>
    <col min="3" max="16384" hidden="true" style="16" width="9.140625" collapsed="false"/>
  </cols>
  <sheetData>
    <row r="1" spans="1:2" ht="15" x14ac:dyDescent="0.2">
      <c r="A1" s="15" t="s">
        <v>244</v>
      </c>
      <c r="B1" s="13"/>
    </row>
    <row r="2" spans="1:2" s="6" customFormat="1" ht="14.25" x14ac:dyDescent="0.2">
      <c r="A2" s="27" t="s">
        <v>242</v>
      </c>
      <c r="B2" s="27" t="str">
        <f xml:space="preserve"> IF(ISBLANK(CreateSummary!D5),"",CreateSummary!D5)</f>
        <v/>
      </c>
    </row>
    <row r="3" spans="1:2" s="6" customFormat="1" ht="14.25" x14ac:dyDescent="0.2">
      <c r="A3" s="27"/>
      <c r="B3" s="27"/>
    </row>
    <row r="4" spans="1:2" s="6" customFormat="1" ht="14.25" x14ac:dyDescent="0.2">
      <c r="A4" s="27" t="s">
        <v>246</v>
      </c>
      <c r="B4" s="27" t="str">
        <f>IFERROR(IF(ISBLANK(VLOOKUP(B2, Events,4,FALSE)),"", (VLOOKUP(B2, Events,4,FALSE))),"")</f>
        <v/>
      </c>
    </row>
    <row r="5" spans="1:2" s="6" customFormat="1" ht="14.25" x14ac:dyDescent="0.2">
      <c r="A5" s="27"/>
      <c r="B5" s="27"/>
    </row>
    <row r="6" spans="1:2" s="6" customFormat="1" ht="14.25" x14ac:dyDescent="0.2">
      <c r="A6" s="27" t="s">
        <v>247</v>
      </c>
      <c r="B6" s="27" t="str">
        <f>IFERROR(IF(ISBLANK(VLOOKUP(B2, Events,5,FALSE)),"", (VLOOKUP(B2, Events,5,FALSE))),"")</f>
        <v/>
      </c>
    </row>
    <row r="7" spans="1:2" s="6" customFormat="1" ht="14.25" x14ac:dyDescent="0.2">
      <c r="A7" s="27"/>
      <c r="B7" s="27"/>
    </row>
    <row r="8" spans="1:2" s="6" customFormat="1" ht="14.25" x14ac:dyDescent="0.2">
      <c r="A8" s="27" t="s">
        <v>248</v>
      </c>
      <c r="B8" s="28" t="str">
        <f>IFERROR(IF(ISBLANK(VLOOKUP(B2, Events,9,FALSE)),"", (VLOOKUP(B2, Events,9,FALSE))),"")</f>
        <v/>
      </c>
    </row>
    <row r="9" spans="1:2" s="6" customFormat="1" ht="14.25" x14ac:dyDescent="0.2">
      <c r="A9" s="27" t="s">
        <v>245</v>
      </c>
      <c r="B9" s="27"/>
    </row>
    <row r="10" spans="1:2" s="6" customFormat="1" ht="14.25" x14ac:dyDescent="0.2">
      <c r="A10" s="27" t="s">
        <v>249</v>
      </c>
      <c r="B10" s="27" t="str">
        <f>IFERROR(IF(ISBLANK(VLOOKUP(B2, Events,15,FALSE)),"", (VLOOKUP(B2, Events,15,FALSE))),"")</f>
        <v/>
      </c>
    </row>
    <row r="11" spans="1:2" s="6" customFormat="1" ht="14.25" x14ac:dyDescent="0.2">
      <c r="A11" s="27"/>
      <c r="B11" s="27"/>
    </row>
    <row r="12" spans="1:2" s="6" customFormat="1" ht="28.5" x14ac:dyDescent="0.2">
      <c r="A12" s="27" t="s">
        <v>250</v>
      </c>
      <c r="B12" s="27" t="str">
        <f>IFERROR(IF(ISBLANK(VLOOKUP(B2, Events,16,FALSE)),"", (VLOOKUP(B2, Events,16,FALSE))),"")</f>
        <v/>
      </c>
    </row>
    <row r="13" spans="1:2" s="6" customFormat="1" ht="14.25" x14ac:dyDescent="0.2">
      <c r="A13" s="27"/>
      <c r="B13" s="27"/>
    </row>
    <row r="14" spans="1:2" s="6" customFormat="1" ht="14.25" x14ac:dyDescent="0.2">
      <c r="A14" s="27" t="s">
        <v>260</v>
      </c>
      <c r="B14" s="27" t="str">
        <f>IFERROR(IF(ISBLANK(VLOOKUP(B2, Events,17,FALSE)),"", (VLOOKUP(B2, Events,17,FALSE))),"")</f>
        <v/>
      </c>
    </row>
    <row r="15" spans="1:2" s="6" customFormat="1" ht="14.25" x14ac:dyDescent="0.2">
      <c r="A15" s="27"/>
      <c r="B15" s="27"/>
    </row>
    <row r="16" spans="1:2" s="6" customFormat="1" ht="14.25" x14ac:dyDescent="0.2">
      <c r="A16" s="27" t="s">
        <v>251</v>
      </c>
      <c r="B16" s="27" t="str">
        <f>IFERROR(IF(ISBLANK(VLOOKUP(B2, Events,18,FALSE)),"", (VLOOKUP(B2, Events,18,FALSE))),"")</f>
        <v/>
      </c>
    </row>
    <row r="17" spans="1:2" s="6" customFormat="1" ht="14.25" x14ac:dyDescent="0.2">
      <c r="A17" s="27"/>
      <c r="B17" s="27"/>
    </row>
    <row r="18" spans="1:2" s="6" customFormat="1" ht="14.25" x14ac:dyDescent="0.2">
      <c r="A18" s="27" t="s">
        <v>261</v>
      </c>
      <c r="B18" s="27" t="str">
        <f>IFERROR(IF(ISBLANK(VLOOKUP(B2, Events,2,FALSE)),"", (VLOOKUP(B2, Events,2,FALSE))),"")</f>
        <v/>
      </c>
    </row>
    <row r="19" spans="1:2" s="6" customFormat="1" ht="14.25" x14ac:dyDescent="0.2">
      <c r="A19" s="27"/>
      <c r="B19" s="27"/>
    </row>
    <row r="20" spans="1:2" s="6" customFormat="1" ht="14.25" x14ac:dyDescent="0.2">
      <c r="A20" s="27" t="s">
        <v>262</v>
      </c>
      <c r="B20" s="27" t="str">
        <f>IFERROR(IF(ISBLANK(VLOOKUP(B2, Events,3,FALSE)),"", (VLOOKUP(B2, Events,3,FALSE))),"")</f>
        <v/>
      </c>
    </row>
    <row r="21" spans="1:2" s="6" customFormat="1" ht="14.25" x14ac:dyDescent="0.2">
      <c r="A21" s="27"/>
      <c r="B21" s="27"/>
    </row>
    <row r="22" spans="1:2" s="6" customFormat="1" ht="14.25" x14ac:dyDescent="0.2">
      <c r="A22" s="27" t="s">
        <v>252</v>
      </c>
      <c r="B22" s="27" t="str">
        <f>IFERROR(IF(ISBLANK(VLOOKUP(B2, Events,13,FALSE)),"", (VLOOKUP(B2, Events,13,FALSE))),"")</f>
        <v/>
      </c>
    </row>
    <row r="23" spans="1:2" s="6" customFormat="1" ht="14.25" x14ac:dyDescent="0.2">
      <c r="A23" s="27"/>
      <c r="B23" s="27"/>
    </row>
    <row r="24" spans="1:2" s="6" customFormat="1" ht="14.25" x14ac:dyDescent="0.2">
      <c r="A24" s="27" t="s">
        <v>253</v>
      </c>
      <c r="B24" s="27" t="str">
        <f>IFERROR(IF(ISBLANK(VLOOKUP(B2, Events,8,FALSE)),"", (VLOOKUP(B2, Events,8,FALSE))),"")</f>
        <v/>
      </c>
    </row>
    <row r="25" spans="1:2" s="6" customFormat="1" ht="14.25" x14ac:dyDescent="0.2">
      <c r="A25" s="27"/>
      <c r="B25" s="27"/>
    </row>
    <row r="26" spans="1:2" s="6" customFormat="1" ht="14.25" x14ac:dyDescent="0.2">
      <c r="A26" s="27" t="s">
        <v>254</v>
      </c>
      <c r="B26" s="27" t="str">
        <f>IFERROR(IF(ISBLANK(VLOOKUP(B2, Events,11,FALSE)),"", (VLOOKUP(B2, Events,11,FALSE))),"")</f>
        <v/>
      </c>
    </row>
    <row r="27" spans="1:2" s="6" customFormat="1" ht="14.25" x14ac:dyDescent="0.2">
      <c r="A27" s="27"/>
      <c r="B27" s="27"/>
    </row>
    <row r="28" spans="1:2" s="6" customFormat="1" ht="14.25" x14ac:dyDescent="0.2">
      <c r="A28" s="27" t="s">
        <v>255</v>
      </c>
      <c r="B28" s="27" t="str">
        <f>IFERROR(IF(ISBLANK(VLOOKUP(B2, Events,12,FALSE)),"", (VLOOKUP(B2, Events,12,FALSE))),"")</f>
        <v/>
      </c>
    </row>
    <row r="29" spans="1:2" s="6" customFormat="1" ht="14.25" x14ac:dyDescent="0.2">
      <c r="A29" s="27"/>
      <c r="B29" s="27"/>
    </row>
    <row r="30" spans="1:2" s="6" customFormat="1" ht="14.25" x14ac:dyDescent="0.2">
      <c r="A30" s="27" t="s">
        <v>256</v>
      </c>
      <c r="B30" s="27" t="str">
        <f>IFERROR(IF(ISBLANK(VLOOKUP(B2, Events,14,FALSE)),"", (VLOOKUP(B2, Events,14,FALSE))),"")</f>
        <v/>
      </c>
    </row>
    <row r="31" spans="1:2" s="6" customFormat="1" ht="14.25" x14ac:dyDescent="0.2">
      <c r="A31" s="27"/>
      <c r="B31" s="27"/>
    </row>
    <row r="32" spans="1:2" s="6" customFormat="1" ht="14.25" x14ac:dyDescent="0.2">
      <c r="A32" s="27" t="s">
        <v>257</v>
      </c>
      <c r="B32" s="27" t="str">
        <f>IFERROR(IF(ISBLANK(VLOOKUP(B2, Events,20,FALSE)),"", (VLOOKUP(B2, Events,20,FALSE))),"")</f>
        <v/>
      </c>
    </row>
    <row r="33" spans="1:2" s="6" customFormat="1" ht="14.25" x14ac:dyDescent="0.2">
      <c r="A33" s="27"/>
      <c r="B33" s="27"/>
    </row>
    <row r="34" spans="1:2" s="6" customFormat="1" ht="14.25" x14ac:dyDescent="0.2">
      <c r="A34" s="27" t="s">
        <v>258</v>
      </c>
      <c r="B34" s="27" t="str">
        <f>IFERROR(IF(ISBLANK(VLOOKUP(B2, Events,21,FALSE)),"", (VLOOKUP(B2, Events,21,FALSE))),"")</f>
        <v/>
      </c>
    </row>
    <row r="35" spans="1:2" s="6" customFormat="1" ht="14.25" x14ac:dyDescent="0.2">
      <c r="A35" s="27"/>
      <c r="B35" s="27"/>
    </row>
    <row r="36" spans="1:2" s="6" customFormat="1" ht="14.25" x14ac:dyDescent="0.2">
      <c r="A36" s="27" t="s">
        <v>259</v>
      </c>
      <c r="B36" s="27" t="str">
        <f>IFERROR(IF(ISBLANK(VLOOKUP(B2, Events,22,FALSE)),"", (VLOOKUP(B2, Events,22,FALSE))),"")</f>
        <v/>
      </c>
    </row>
    <row r="37" spans="1:2" x14ac:dyDescent="0.2"/>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37"/>
  <sheetViews>
    <sheetView workbookViewId="0">
      <selection activeCell="A2" sqref="A2:XFD36"/>
    </sheetView>
  </sheetViews>
  <sheetFormatPr defaultColWidth="0" defaultRowHeight="12.75" zeroHeight="1" x14ac:dyDescent="0.2"/>
  <cols>
    <col min="1" max="1" customWidth="true" style="16" width="36.7109375" collapsed="false"/>
    <col min="2" max="2" customWidth="true" style="16" width="50.7109375" collapsed="false"/>
    <col min="3" max="16384" hidden="true" style="16" width="9.140625" collapsed="false"/>
  </cols>
  <sheetData>
    <row r="1" spans="1:2" ht="15" x14ac:dyDescent="0.2">
      <c r="A1" s="15" t="s">
        <v>244</v>
      </c>
      <c r="B1" s="13"/>
    </row>
    <row r="2" spans="1:2" s="6" customFormat="1" ht="14.25" x14ac:dyDescent="0.2">
      <c r="A2" s="27" t="s">
        <v>242</v>
      </c>
      <c r="B2" s="27" t="str">
        <f xml:space="preserve"> IF(ISBLANK(CreateSummary!D6),"",CreateSummary!D6)</f>
        <v/>
      </c>
    </row>
    <row r="3" spans="1:2" s="6" customFormat="1" ht="14.25" x14ac:dyDescent="0.2">
      <c r="A3" s="27"/>
      <c r="B3" s="27"/>
    </row>
    <row r="4" spans="1:2" s="6" customFormat="1" ht="14.25" x14ac:dyDescent="0.2">
      <c r="A4" s="27" t="s">
        <v>246</v>
      </c>
      <c r="B4" s="27" t="str">
        <f>IFERROR(IF(ISBLANK(VLOOKUP(B2, Events,4,FALSE)),"", (VLOOKUP(B2, Events,4,FALSE))),"")</f>
        <v/>
      </c>
    </row>
    <row r="5" spans="1:2" s="6" customFormat="1" ht="14.25" x14ac:dyDescent="0.2">
      <c r="A5" s="27"/>
      <c r="B5" s="27"/>
    </row>
    <row r="6" spans="1:2" s="6" customFormat="1" ht="14.25" x14ac:dyDescent="0.2">
      <c r="A6" s="27" t="s">
        <v>247</v>
      </c>
      <c r="B6" s="27" t="str">
        <f>IFERROR(IF(ISBLANK(VLOOKUP(B2, Events,5,FALSE)),"", (VLOOKUP(B2, Events,5,FALSE))),"")</f>
        <v/>
      </c>
    </row>
    <row r="7" spans="1:2" s="6" customFormat="1" ht="14.25" x14ac:dyDescent="0.2">
      <c r="A7" s="27"/>
      <c r="B7" s="27"/>
    </row>
    <row r="8" spans="1:2" s="6" customFormat="1" ht="14.25" x14ac:dyDescent="0.2">
      <c r="A8" s="27" t="s">
        <v>248</v>
      </c>
      <c r="B8" s="28" t="str">
        <f>IFERROR(IF(ISBLANK(VLOOKUP(B2, Events,9,FALSE)),"", (VLOOKUP(B2, Events,9,FALSE))),"")</f>
        <v/>
      </c>
    </row>
    <row r="9" spans="1:2" s="6" customFormat="1" ht="14.25" x14ac:dyDescent="0.2">
      <c r="A9" s="27" t="s">
        <v>245</v>
      </c>
      <c r="B9" s="27"/>
    </row>
    <row r="10" spans="1:2" s="6" customFormat="1" ht="14.25" x14ac:dyDescent="0.2">
      <c r="A10" s="27" t="s">
        <v>249</v>
      </c>
      <c r="B10" s="27" t="str">
        <f>IFERROR(IF(ISBLANK(VLOOKUP(B2, Events,15,FALSE)),"", (VLOOKUP(B2, Events,15,FALSE))),"")</f>
        <v/>
      </c>
    </row>
    <row r="11" spans="1:2" s="6" customFormat="1" ht="14.25" x14ac:dyDescent="0.2">
      <c r="A11" s="27"/>
      <c r="B11" s="27"/>
    </row>
    <row r="12" spans="1:2" s="6" customFormat="1" ht="14.25" x14ac:dyDescent="0.2">
      <c r="A12" s="27" t="s">
        <v>250</v>
      </c>
      <c r="B12" s="27" t="str">
        <f>IFERROR(IF(ISBLANK(VLOOKUP(B2, Events,16,FALSE)),"", (VLOOKUP(B2, Events,16,FALSE))),"")</f>
        <v/>
      </c>
    </row>
    <row r="13" spans="1:2" s="6" customFormat="1" ht="14.25" x14ac:dyDescent="0.2">
      <c r="A13" s="27"/>
      <c r="B13" s="27"/>
    </row>
    <row r="14" spans="1:2" s="6" customFormat="1" ht="14.25" x14ac:dyDescent="0.2">
      <c r="A14" s="27" t="s">
        <v>260</v>
      </c>
      <c r="B14" s="27" t="str">
        <f>IFERROR(IF(ISBLANK(VLOOKUP(B2, Events,17,FALSE)),"", (VLOOKUP(B2, Events,17,FALSE))),"")</f>
        <v/>
      </c>
    </row>
    <row r="15" spans="1:2" s="6" customFormat="1" ht="14.25" x14ac:dyDescent="0.2">
      <c r="A15" s="27"/>
      <c r="B15" s="27"/>
    </row>
    <row r="16" spans="1:2" s="6" customFormat="1" ht="14.25" x14ac:dyDescent="0.2">
      <c r="A16" s="27" t="s">
        <v>251</v>
      </c>
      <c r="B16" s="27" t="str">
        <f>IFERROR(IF(ISBLANK(VLOOKUP(B2, Events,18,FALSE)),"", (VLOOKUP(B2, Events,18,FALSE))),"")</f>
        <v/>
      </c>
    </row>
    <row r="17" spans="1:2" s="6" customFormat="1" ht="14.25" x14ac:dyDescent="0.2">
      <c r="A17" s="27"/>
      <c r="B17" s="27"/>
    </row>
    <row r="18" spans="1:2" s="6" customFormat="1" ht="14.25" x14ac:dyDescent="0.2">
      <c r="A18" s="27" t="s">
        <v>261</v>
      </c>
      <c r="B18" s="27" t="str">
        <f>IFERROR(IF(ISBLANK(VLOOKUP(B2, Events,2,FALSE)),"", (VLOOKUP(B2, Events,2,FALSE))),"")</f>
        <v/>
      </c>
    </row>
    <row r="19" spans="1:2" s="6" customFormat="1" ht="14.25" x14ac:dyDescent="0.2">
      <c r="A19" s="27"/>
      <c r="B19" s="27"/>
    </row>
    <row r="20" spans="1:2" s="6" customFormat="1" ht="14.25" x14ac:dyDescent="0.2">
      <c r="A20" s="27" t="s">
        <v>262</v>
      </c>
      <c r="B20" s="27" t="str">
        <f>IFERROR(IF(ISBLANK(VLOOKUP(B2, Events,3,FALSE)),"", (VLOOKUP(B2, Events,3,FALSE))),"")</f>
        <v/>
      </c>
    </row>
    <row r="21" spans="1:2" s="6" customFormat="1" ht="14.25" x14ac:dyDescent="0.2">
      <c r="A21" s="27"/>
      <c r="B21" s="27"/>
    </row>
    <row r="22" spans="1:2" s="6" customFormat="1" ht="14.25" x14ac:dyDescent="0.2">
      <c r="A22" s="27" t="s">
        <v>252</v>
      </c>
      <c r="B22" s="27" t="str">
        <f>IFERROR(IF(ISBLANK(VLOOKUP(B2, Events,13,FALSE)),"", (VLOOKUP(B2, Events,13,FALSE))),"")</f>
        <v/>
      </c>
    </row>
    <row r="23" spans="1:2" s="6" customFormat="1" ht="14.25" x14ac:dyDescent="0.2">
      <c r="A23" s="27"/>
      <c r="B23" s="27"/>
    </row>
    <row r="24" spans="1:2" s="6" customFormat="1" ht="14.25" x14ac:dyDescent="0.2">
      <c r="A24" s="27" t="s">
        <v>253</v>
      </c>
      <c r="B24" s="27" t="str">
        <f>IFERROR(IF(ISBLANK(VLOOKUP(B2, Events,8,FALSE)),"", (VLOOKUP(B2, Events,8,FALSE))),"")</f>
        <v/>
      </c>
    </row>
    <row r="25" spans="1:2" s="6" customFormat="1" ht="14.25" x14ac:dyDescent="0.2">
      <c r="A25" s="27"/>
      <c r="B25" s="27"/>
    </row>
    <row r="26" spans="1:2" s="6" customFormat="1" ht="14.25" x14ac:dyDescent="0.2">
      <c r="A26" s="27" t="s">
        <v>254</v>
      </c>
      <c r="B26" s="27" t="str">
        <f>IFERROR(IF(ISBLANK(VLOOKUP(B2, Events,11,FALSE)),"", (VLOOKUP(B2, Events,11,FALSE))),"")</f>
        <v/>
      </c>
    </row>
    <row r="27" spans="1:2" s="6" customFormat="1" ht="14.25" x14ac:dyDescent="0.2">
      <c r="A27" s="27"/>
      <c r="B27" s="27"/>
    </row>
    <row r="28" spans="1:2" s="6" customFormat="1" ht="14.25" x14ac:dyDescent="0.2">
      <c r="A28" s="27" t="s">
        <v>255</v>
      </c>
      <c r="B28" s="27" t="str">
        <f>IFERROR(IF(ISBLANK(VLOOKUP(B2, Events,12,FALSE)),"", (VLOOKUP(B2, Events,12,FALSE))),"")</f>
        <v/>
      </c>
    </row>
    <row r="29" spans="1:2" s="6" customFormat="1" ht="14.25" x14ac:dyDescent="0.2">
      <c r="A29" s="27"/>
      <c r="B29" s="27"/>
    </row>
    <row r="30" spans="1:2" s="6" customFormat="1" ht="14.25" x14ac:dyDescent="0.2">
      <c r="A30" s="27" t="s">
        <v>256</v>
      </c>
      <c r="B30" s="27" t="str">
        <f>IFERROR(IF(ISBLANK(VLOOKUP(B2, Events,14,FALSE)),"", (VLOOKUP(B2, Events,14,FALSE))),"")</f>
        <v/>
      </c>
    </row>
    <row r="31" spans="1:2" s="6" customFormat="1" ht="14.25" x14ac:dyDescent="0.2">
      <c r="A31" s="27"/>
      <c r="B31" s="27"/>
    </row>
    <row r="32" spans="1:2" s="6" customFormat="1" ht="14.25" x14ac:dyDescent="0.2">
      <c r="A32" s="27" t="s">
        <v>257</v>
      </c>
      <c r="B32" s="27" t="str">
        <f>IFERROR(IF(ISBLANK(VLOOKUP(B2, Events,20,FALSE)),"", (VLOOKUP(B2, Events,20,FALSE))),"")</f>
        <v/>
      </c>
    </row>
    <row r="33" spans="1:2" s="6" customFormat="1" ht="14.25" x14ac:dyDescent="0.2">
      <c r="A33" s="27"/>
      <c r="B33" s="27"/>
    </row>
    <row r="34" spans="1:2" s="6" customFormat="1" ht="14.25" x14ac:dyDescent="0.2">
      <c r="A34" s="27" t="s">
        <v>258</v>
      </c>
      <c r="B34" s="27" t="str">
        <f>IFERROR(IF(ISBLANK(VLOOKUP(B2, Events,21,FALSE)),"", (VLOOKUP(B2, Events,21,FALSE))),"")</f>
        <v/>
      </c>
    </row>
    <row r="35" spans="1:2" s="6" customFormat="1" ht="14.25" x14ac:dyDescent="0.2">
      <c r="A35" s="27"/>
      <c r="B35" s="27"/>
    </row>
    <row r="36" spans="1:2" s="6" customFormat="1" ht="14.25" x14ac:dyDescent="0.2">
      <c r="A36" s="27" t="s">
        <v>259</v>
      </c>
      <c r="B36" s="27" t="str">
        <f>IFERROR(IF(ISBLANK(VLOOKUP(B2, Events,22,FALSE)),"", (VLOOKUP(B2, Events,22,FALSE))),"")</f>
        <v/>
      </c>
    </row>
    <row r="37" spans="1:2"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vt:i4>
      </vt:variant>
    </vt:vector>
  </HeadingPairs>
  <TitlesOfParts>
    <vt:vector size="26" baseType="lpstr">
      <vt:lpstr>Lists</vt:lpstr>
      <vt:lpstr>CreateSummary</vt:lpstr>
      <vt:lpstr>FilteredEvents</vt:lpstr>
      <vt:lpstr>Summary1</vt:lpstr>
      <vt:lpstr>Summary2</vt:lpstr>
      <vt:lpstr>Summary3</vt:lpstr>
      <vt:lpstr>Summary4</vt:lpstr>
      <vt:lpstr>Summary5</vt:lpstr>
      <vt:lpstr>Summary6</vt:lpstr>
      <vt:lpstr>Summary7</vt:lpstr>
      <vt:lpstr>Summary8</vt:lpstr>
      <vt:lpstr>Summary9</vt:lpstr>
      <vt:lpstr>Summary10</vt:lpstr>
      <vt:lpstr>Summary11</vt:lpstr>
      <vt:lpstr>Summary12</vt:lpstr>
      <vt:lpstr>Summary13</vt:lpstr>
      <vt:lpstr>Summary14</vt:lpstr>
      <vt:lpstr>Summary15</vt:lpstr>
      <vt:lpstr>Summary16</vt:lpstr>
      <vt:lpstr>Summary17</vt:lpstr>
      <vt:lpstr>Summary18</vt:lpstr>
      <vt:lpstr>Summary19</vt:lpstr>
      <vt:lpstr>Summary20</vt:lpstr>
      <vt:lpstr> Mortality events SSF 2017</vt:lpstr>
      <vt:lpstr>MortObservation</vt:lpstr>
      <vt:lpstr>MortReason</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2015-04-08T07:23:04Z</dcterms:created>
  <cp:lastPrinted>2018-01-12T16:40:16Z</cp:lastPrinted>
  <dcterms:modified xsi:type="dcterms:W3CDTF">2018-01-22T10:16:16Z</dcterms:modified>
</cp:coreProperties>
</file>