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255" yWindow="180" windowWidth="19440" windowHeight="6270" firstSheet="23" activeTab="23"/>
  </bookViews>
  <sheets>
    <sheet name="Lists" sheetId="2" state="hidden" r:id="rId1"/>
    <sheet name="CreateSummary" sheetId="4" state="hidden" r:id="rId2"/>
    <sheet name="FilteredEvents" sheetId="5" state="hidden" r:id="rId3"/>
    <sheet name="Summary1" sheetId="6" state="hidden" r:id="rId4"/>
    <sheet name="Summary2" sheetId="7" state="hidden" r:id="rId5"/>
    <sheet name="Summary3" sheetId="8" state="hidden" r:id="rId6"/>
    <sheet name="Summary4" sheetId="9" state="hidden" r:id="rId7"/>
    <sheet name="Summary5" sheetId="10" state="hidden" r:id="rId8"/>
    <sheet name="Summary6" sheetId="11" state="hidden" r:id="rId9"/>
    <sheet name="Summary7" sheetId="12" state="hidden" r:id="rId10"/>
    <sheet name="Summary8" sheetId="13" state="hidden" r:id="rId11"/>
    <sheet name="Summary9" sheetId="14" state="hidden" r:id="rId12"/>
    <sheet name="Summary10" sheetId="15" state="hidden" r:id="rId13"/>
    <sheet name="Summary11" sheetId="16" state="hidden" r:id="rId14"/>
    <sheet name="Summary12" sheetId="17" state="hidden" r:id="rId15"/>
    <sheet name="Summary13" sheetId="18" state="hidden" r:id="rId16"/>
    <sheet name="Summary14" sheetId="19" state="hidden" r:id="rId17"/>
    <sheet name="Summary15" sheetId="20" state="hidden" r:id="rId18"/>
    <sheet name="Summary16" sheetId="21" state="hidden" r:id="rId19"/>
    <sheet name="Summary17" sheetId="22" state="hidden" r:id="rId20"/>
    <sheet name="Summary18" sheetId="23" state="hidden" r:id="rId21"/>
    <sheet name="Summary19" sheetId="24" state="hidden" r:id="rId22"/>
    <sheet name="Summary20" sheetId="25" state="hidden" r:id="rId23"/>
    <sheet name="Mortality events SSC 2017" sheetId="26" r:id="rId24"/>
  </sheets>
  <definedNames>
    <definedName name="Events">#REF!</definedName>
    <definedName name="MortObservation">Lists!$A$55:$A$112</definedName>
    <definedName name="MortReason">Lists!$A$2:$A$50</definedName>
  </definedNames>
  <calcPr calcId="145621"/>
</workbook>
</file>

<file path=xl/calcChain.xml><?xml version="1.0" encoding="utf-8"?>
<calcChain xmlns="http://schemas.openxmlformats.org/spreadsheetml/2006/main">
  <c r="B2" i="25" l="1"/>
  <c r="B34" i="25" s="1"/>
  <c r="B2" i="24"/>
  <c r="B26" i="24" s="1"/>
  <c r="B2" i="23"/>
  <c r="B28" i="23" s="1"/>
  <c r="B2" i="22"/>
  <c r="B32" i="22" s="1"/>
  <c r="B2" i="21"/>
  <c r="B30" i="21" s="1"/>
  <c r="B2" i="20"/>
  <c r="B30" i="20" s="1"/>
  <c r="B2" i="19"/>
  <c r="B26" i="19" s="1"/>
  <c r="B2" i="18"/>
  <c r="B32" i="18" s="1"/>
  <c r="B2" i="17"/>
  <c r="B30" i="17" s="1"/>
  <c r="B2" i="16"/>
  <c r="B30" i="16" s="1"/>
  <c r="B2" i="15"/>
  <c r="B28" i="15" s="1"/>
  <c r="B2" i="14"/>
  <c r="B32" i="14" s="1"/>
  <c r="B2" i="13"/>
  <c r="B30" i="13" s="1"/>
  <c r="B2" i="12"/>
  <c r="B30" i="12" s="1"/>
  <c r="B2" i="11"/>
  <c r="B28" i="11" s="1"/>
  <c r="B2" i="10"/>
  <c r="B32" i="10" s="1"/>
  <c r="B2" i="9"/>
  <c r="B30" i="9" s="1"/>
  <c r="B2" i="8"/>
  <c r="B26" i="8" s="1"/>
  <c r="B2" i="7"/>
  <c r="B28" i="7" s="1"/>
  <c r="B2" i="6"/>
  <c r="B34" i="6" s="1"/>
  <c r="G2" i="4"/>
  <c r="H2" i="4" s="1"/>
  <c r="G1" i="4"/>
  <c r="B6" i="11" l="1"/>
  <c r="B18" i="11"/>
  <c r="B20" i="6"/>
  <c r="B36" i="6"/>
  <c r="B8" i="6"/>
  <c r="B6" i="6"/>
  <c r="B24" i="6"/>
  <c r="B4" i="11"/>
  <c r="B36" i="11"/>
  <c r="B26" i="14"/>
  <c r="B10" i="10"/>
  <c r="B30" i="11"/>
  <c r="B6" i="25"/>
  <c r="B22" i="25"/>
  <c r="B6" i="16"/>
  <c r="B32" i="16"/>
  <c r="B8" i="16"/>
  <c r="B18" i="16"/>
  <c r="B22" i="16"/>
  <c r="B30" i="14"/>
  <c r="B6" i="14"/>
  <c r="B8" i="14"/>
  <c r="B10" i="13"/>
  <c r="B20" i="13"/>
  <c r="B20" i="11"/>
  <c r="B22" i="10"/>
  <c r="B26" i="9"/>
  <c r="B6" i="9"/>
  <c r="B28" i="9"/>
  <c r="B4" i="9"/>
  <c r="B14" i="6"/>
  <c r="B28" i="6"/>
  <c r="G3" i="4"/>
  <c r="B4" i="6"/>
  <c r="B16" i="6"/>
  <c r="B30" i="6"/>
  <c r="B12" i="6"/>
  <c r="B22" i="6"/>
  <c r="B32" i="6"/>
  <c r="B6" i="8"/>
  <c r="B18" i="8"/>
  <c r="B32" i="8"/>
  <c r="B14" i="9"/>
  <c r="B36" i="9"/>
  <c r="B10" i="11"/>
  <c r="B26" i="11"/>
  <c r="B16" i="14"/>
  <c r="B10" i="16"/>
  <c r="B26" i="16"/>
  <c r="B4" i="17"/>
  <c r="B26" i="17"/>
  <c r="B10" i="18"/>
  <c r="B4" i="19"/>
  <c r="B18" i="19"/>
  <c r="B30" i="19"/>
  <c r="B10" i="21"/>
  <c r="B6" i="22"/>
  <c r="B26" i="22"/>
  <c r="B6" i="24"/>
  <c r="B18" i="24"/>
  <c r="B32" i="24"/>
  <c r="B12" i="25"/>
  <c r="B28" i="25"/>
  <c r="B18" i="17"/>
  <c r="B14" i="19"/>
  <c r="B28" i="19"/>
  <c r="B18" i="22"/>
  <c r="B16" i="24"/>
  <c r="B30" i="24"/>
  <c r="B8" i="8"/>
  <c r="B22" i="8"/>
  <c r="B18" i="9"/>
  <c r="B14" i="11"/>
  <c r="B18" i="14"/>
  <c r="B16" i="16"/>
  <c r="B6" i="17"/>
  <c r="B28" i="17"/>
  <c r="B22" i="18"/>
  <c r="B6" i="19"/>
  <c r="B20" i="19"/>
  <c r="B36" i="19"/>
  <c r="B20" i="21"/>
  <c r="B8" i="22"/>
  <c r="B30" i="22"/>
  <c r="B8" i="24"/>
  <c r="B22" i="24"/>
  <c r="B14" i="25"/>
  <c r="B30" i="25"/>
  <c r="B16" i="8"/>
  <c r="B30" i="8"/>
  <c r="B10" i="8"/>
  <c r="B14" i="17"/>
  <c r="B36" i="17"/>
  <c r="B10" i="19"/>
  <c r="B16" i="22"/>
  <c r="B10" i="24"/>
  <c r="B4" i="25"/>
  <c r="B20" i="25"/>
  <c r="B36" i="25"/>
  <c r="B36" i="10"/>
  <c r="B28" i="10"/>
  <c r="B20" i="10"/>
  <c r="B12" i="10"/>
  <c r="B4" i="10"/>
  <c r="B14" i="10"/>
  <c r="B24" i="10"/>
  <c r="B34" i="10"/>
  <c r="B6" i="12"/>
  <c r="B16" i="12"/>
  <c r="B26" i="12"/>
  <c r="B32" i="13"/>
  <c r="B24" i="13"/>
  <c r="B16" i="13"/>
  <c r="B8" i="13"/>
  <c r="B12" i="13"/>
  <c r="B22" i="13"/>
  <c r="B34" i="13"/>
  <c r="B4" i="15"/>
  <c r="B14" i="15"/>
  <c r="B26" i="15"/>
  <c r="B36" i="15"/>
  <c r="B36" i="18"/>
  <c r="B28" i="18"/>
  <c r="B20" i="18"/>
  <c r="B12" i="18"/>
  <c r="B4" i="18"/>
  <c r="B14" i="18"/>
  <c r="B24" i="18"/>
  <c r="B34" i="18"/>
  <c r="B6" i="20"/>
  <c r="B16" i="20"/>
  <c r="B26" i="20"/>
  <c r="B32" i="21"/>
  <c r="B24" i="21"/>
  <c r="B16" i="21"/>
  <c r="B8" i="21"/>
  <c r="B12" i="21"/>
  <c r="B22" i="21"/>
  <c r="B34" i="21"/>
  <c r="B4" i="23"/>
  <c r="B14" i="23"/>
  <c r="B26" i="23"/>
  <c r="B36" i="23"/>
  <c r="B10" i="6"/>
  <c r="B18" i="6"/>
  <c r="B26" i="6"/>
  <c r="B6" i="7"/>
  <c r="B18" i="7"/>
  <c r="B36" i="8"/>
  <c r="B28" i="8"/>
  <c r="B20" i="8"/>
  <c r="B12" i="8"/>
  <c r="B4" i="8"/>
  <c r="B14" i="8"/>
  <c r="B24" i="8"/>
  <c r="B34" i="8"/>
  <c r="B10" i="9"/>
  <c r="B20" i="9"/>
  <c r="B6" i="10"/>
  <c r="B16" i="10"/>
  <c r="B26" i="10"/>
  <c r="B32" i="11"/>
  <c r="B24" i="11"/>
  <c r="B16" i="11"/>
  <c r="B8" i="11"/>
  <c r="B12" i="11"/>
  <c r="B22" i="11"/>
  <c r="B34" i="11"/>
  <c r="B8" i="12"/>
  <c r="B18" i="12"/>
  <c r="B4" i="13"/>
  <c r="B14" i="13"/>
  <c r="B26" i="13"/>
  <c r="B36" i="13"/>
  <c r="B10" i="14"/>
  <c r="B22" i="14"/>
  <c r="B6" i="15"/>
  <c r="B18" i="15"/>
  <c r="B36" i="16"/>
  <c r="B28" i="16"/>
  <c r="B20" i="16"/>
  <c r="B12" i="16"/>
  <c r="B4" i="16"/>
  <c r="B14" i="16"/>
  <c r="B24" i="16"/>
  <c r="B34" i="16"/>
  <c r="B10" i="17"/>
  <c r="B20" i="17"/>
  <c r="B6" i="18"/>
  <c r="B16" i="18"/>
  <c r="B26" i="18"/>
  <c r="B32" i="19"/>
  <c r="B24" i="19"/>
  <c r="B16" i="19"/>
  <c r="B8" i="19"/>
  <c r="B12" i="19"/>
  <c r="B22" i="19"/>
  <c r="B34" i="19"/>
  <c r="B8" i="20"/>
  <c r="B18" i="20"/>
  <c r="B4" i="21"/>
  <c r="B14" i="21"/>
  <c r="B26" i="21"/>
  <c r="B36" i="21"/>
  <c r="B10" i="22"/>
  <c r="B22" i="22"/>
  <c r="B6" i="23"/>
  <c r="B18" i="23"/>
  <c r="B36" i="24"/>
  <c r="B28" i="24"/>
  <c r="B20" i="24"/>
  <c r="B12" i="24"/>
  <c r="B4" i="24"/>
  <c r="B14" i="24"/>
  <c r="B24" i="24"/>
  <c r="B34" i="24"/>
  <c r="B32" i="7"/>
  <c r="B24" i="7"/>
  <c r="B16" i="7"/>
  <c r="B8" i="7"/>
  <c r="B12" i="7"/>
  <c r="B22" i="7"/>
  <c r="B34" i="7"/>
  <c r="B36" i="12"/>
  <c r="B28" i="12"/>
  <c r="B20" i="12"/>
  <c r="B12" i="12"/>
  <c r="B4" i="12"/>
  <c r="B14" i="12"/>
  <c r="B24" i="12"/>
  <c r="B34" i="12"/>
  <c r="B32" i="15"/>
  <c r="B24" i="15"/>
  <c r="B16" i="15"/>
  <c r="B8" i="15"/>
  <c r="B12" i="15"/>
  <c r="B22" i="15"/>
  <c r="B34" i="15"/>
  <c r="B36" i="20"/>
  <c r="B28" i="20"/>
  <c r="B20" i="20"/>
  <c r="B12" i="20"/>
  <c r="B4" i="20"/>
  <c r="B14" i="20"/>
  <c r="B24" i="20"/>
  <c r="B34" i="20"/>
  <c r="B32" i="23"/>
  <c r="B24" i="23"/>
  <c r="B16" i="23"/>
  <c r="B8" i="23"/>
  <c r="B12" i="23"/>
  <c r="B22" i="23"/>
  <c r="B34" i="23"/>
  <c r="B4" i="7"/>
  <c r="B14" i="7"/>
  <c r="B26" i="7"/>
  <c r="B36" i="7"/>
  <c r="B10" i="7"/>
  <c r="B20" i="7"/>
  <c r="B30" i="7"/>
  <c r="B32" i="9"/>
  <c r="B24" i="9"/>
  <c r="B16" i="9"/>
  <c r="B8" i="9"/>
  <c r="B12" i="9"/>
  <c r="B22" i="9"/>
  <c r="B34" i="9"/>
  <c r="B8" i="10"/>
  <c r="B18" i="10"/>
  <c r="B30" i="10"/>
  <c r="B10" i="12"/>
  <c r="B22" i="12"/>
  <c r="B32" i="12"/>
  <c r="B6" i="13"/>
  <c r="B18" i="13"/>
  <c r="B28" i="13"/>
  <c r="B36" i="14"/>
  <c r="B28" i="14"/>
  <c r="B20" i="14"/>
  <c r="B12" i="14"/>
  <c r="B4" i="14"/>
  <c r="B14" i="14"/>
  <c r="B24" i="14"/>
  <c r="B34" i="14"/>
  <c r="B10" i="15"/>
  <c r="B20" i="15"/>
  <c r="B30" i="15"/>
  <c r="B32" i="17"/>
  <c r="B24" i="17"/>
  <c r="B16" i="17"/>
  <c r="B8" i="17"/>
  <c r="B12" i="17"/>
  <c r="B22" i="17"/>
  <c r="B34" i="17"/>
  <c r="B8" i="18"/>
  <c r="B18" i="18"/>
  <c r="B30" i="18"/>
  <c r="B10" i="20"/>
  <c r="B22" i="20"/>
  <c r="B32" i="20"/>
  <c r="B6" i="21"/>
  <c r="B18" i="21"/>
  <c r="B28" i="21"/>
  <c r="B36" i="22"/>
  <c r="B28" i="22"/>
  <c r="B20" i="22"/>
  <c r="B12" i="22"/>
  <c r="B4" i="22"/>
  <c r="B14" i="22"/>
  <c r="B24" i="22"/>
  <c r="B34" i="22"/>
  <c r="B10" i="23"/>
  <c r="B20" i="23"/>
  <c r="B30" i="23"/>
  <c r="B8" i="25"/>
  <c r="B16" i="25"/>
  <c r="B24" i="25"/>
  <c r="B32" i="25"/>
  <c r="B10" i="25"/>
  <c r="B18" i="25"/>
  <c r="B26" i="25"/>
  <c r="G5" i="4" l="1"/>
  <c r="G4" i="4"/>
</calcChain>
</file>

<file path=xl/sharedStrings.xml><?xml version="1.0" encoding="utf-8"?>
<sst xmlns="http://schemas.openxmlformats.org/spreadsheetml/2006/main" count="2658" uniqueCount="782">
  <si>
    <t>Business No</t>
  </si>
  <si>
    <t>Site Name</t>
  </si>
  <si>
    <t>Site No</t>
  </si>
  <si>
    <t>Case No</t>
  </si>
  <si>
    <t>Date reported:</t>
  </si>
  <si>
    <t>FW or SW:</t>
  </si>
  <si>
    <t>Start date:</t>
  </si>
  <si>
    <t>End date: (if applicable)</t>
  </si>
  <si>
    <t>Size of fish:</t>
  </si>
  <si>
    <t>Species:</t>
  </si>
  <si>
    <t>Yearclass:</t>
  </si>
  <si>
    <t>Weekly or 5 weekly?</t>
  </si>
  <si>
    <t>Mortality rate recorded(%):</t>
  </si>
  <si>
    <t>Explained /unexplained:</t>
  </si>
  <si>
    <t>If explained, select reason(s):</t>
  </si>
  <si>
    <t>If unexplained, select observations:</t>
  </si>
  <si>
    <t>Total mortality during event (if available):</t>
  </si>
  <si>
    <t>Additional information (e.g. action taken):</t>
  </si>
  <si>
    <t>Action taken by FHI (include case no where applicable):</t>
  </si>
  <si>
    <t>3Kg</t>
  </si>
  <si>
    <t>SAL</t>
  </si>
  <si>
    <t>Explained</t>
  </si>
  <si>
    <t>RTFS</t>
  </si>
  <si>
    <t>Mortality reason</t>
  </si>
  <si>
    <t>Mortality observations</t>
  </si>
  <si>
    <t>AGD</t>
  </si>
  <si>
    <t>Moribund</t>
  </si>
  <si>
    <t>Algal bloom</t>
  </si>
  <si>
    <t>Lethargic</t>
  </si>
  <si>
    <t>BKD</t>
  </si>
  <si>
    <t>Hanging vertical</t>
  </si>
  <si>
    <t>CMS</t>
  </si>
  <si>
    <t>Spiralling</t>
  </si>
  <si>
    <t>ERM</t>
  </si>
  <si>
    <t>Flashing</t>
  </si>
  <si>
    <t>Failed smolts</t>
  </si>
  <si>
    <t>Loss of equilibrium</t>
  </si>
  <si>
    <t>Fungus</t>
  </si>
  <si>
    <t>Dark body</t>
  </si>
  <si>
    <t>Furunculosis</t>
  </si>
  <si>
    <t>Distended abdomen</t>
  </si>
  <si>
    <t>GS</t>
  </si>
  <si>
    <t>Anorexic</t>
  </si>
  <si>
    <t>HSMI</t>
  </si>
  <si>
    <t>Scale Oedema</t>
  </si>
  <si>
    <t>HSS</t>
  </si>
  <si>
    <t>Shortened opercula</t>
  </si>
  <si>
    <t>IHN</t>
  </si>
  <si>
    <t>Flared opercula</t>
  </si>
  <si>
    <t>IPN</t>
  </si>
  <si>
    <t>Throat Haemorrhaging</t>
  </si>
  <si>
    <t>ISA</t>
  </si>
  <si>
    <t>Ventrum Haemorrhaging</t>
  </si>
  <si>
    <t>Jellyfish</t>
  </si>
  <si>
    <t>Base of fins Haemorrhaging</t>
  </si>
  <si>
    <t>KHV</t>
  </si>
  <si>
    <t>Haemorrhaging elsewhere</t>
  </si>
  <si>
    <t>O2 problems</t>
  </si>
  <si>
    <t>Exophthalmic</t>
  </si>
  <si>
    <t>PD</t>
  </si>
  <si>
    <t>Enophthalmic</t>
  </si>
  <si>
    <t>Physical damage</t>
  </si>
  <si>
    <t>Eyes - Cataract</t>
  </si>
  <si>
    <t>PKD</t>
  </si>
  <si>
    <t>Eyes - haemorrhagic</t>
  </si>
  <si>
    <t>Predation</t>
  </si>
  <si>
    <t>Gills - pale</t>
  </si>
  <si>
    <t>RMS</t>
  </si>
  <si>
    <t xml:space="preserve">Gills - zoned </t>
  </si>
  <si>
    <t>Gills - necrotic</t>
  </si>
  <si>
    <t>RVS</t>
  </si>
  <si>
    <t>Lesion on flank</t>
  </si>
  <si>
    <t>Sea lice</t>
  </si>
  <si>
    <t>Lesion elsewhere</t>
  </si>
  <si>
    <t>SVC</t>
  </si>
  <si>
    <t>Inflamed vent</t>
  </si>
  <si>
    <t>Transport</t>
  </si>
  <si>
    <t>Trailing faeces</t>
  </si>
  <si>
    <t>Treatment</t>
  </si>
  <si>
    <t>Clear ascites</t>
  </si>
  <si>
    <t>VHS</t>
  </si>
  <si>
    <t>Bloody ascites</t>
  </si>
  <si>
    <t>Vibriosis</t>
  </si>
  <si>
    <t>Tissue oedema</t>
  </si>
  <si>
    <t>Winter ulcers</t>
  </si>
  <si>
    <t>Heart - Pale/anaemic</t>
  </si>
  <si>
    <t>Water supply failure</t>
  </si>
  <si>
    <t>Heart - Granulomas</t>
  </si>
  <si>
    <t xml:space="preserve">Heart - deformed </t>
  </si>
  <si>
    <t>Liver - Petechial haem</t>
  </si>
  <si>
    <t>Liver - Gross haem</t>
  </si>
  <si>
    <t>Liver - Tissue breakdown</t>
  </si>
  <si>
    <t>Liver - Enlarged</t>
  </si>
  <si>
    <t>Liver - Granulomas</t>
  </si>
  <si>
    <t xml:space="preserve">Liver - Lesions </t>
  </si>
  <si>
    <t>Pyloric caeca - Petechial haem</t>
  </si>
  <si>
    <t>Pyloric caeca - Tubules mauve</t>
  </si>
  <si>
    <t>Pyloric caeca - Lack of fat</t>
  </si>
  <si>
    <t>Spleen - Enlarged</t>
  </si>
  <si>
    <t>Spleen - Granulomas</t>
  </si>
  <si>
    <t>Gut - No food present</t>
  </si>
  <si>
    <t>Gut - Yellow pseudo-faeces</t>
  </si>
  <si>
    <t>Gut - External haem</t>
  </si>
  <si>
    <t>Gut - Internal haem</t>
  </si>
  <si>
    <t>Body wall - Haemorrhaging</t>
  </si>
  <si>
    <t>Swim bladder - Haemorrhaging</t>
  </si>
  <si>
    <t>Swim bladder - Fluid filled</t>
  </si>
  <si>
    <t>Kidney - Swollen</t>
  </si>
  <si>
    <t>Kidney - Grey</t>
  </si>
  <si>
    <t>Kidney - Granular</t>
  </si>
  <si>
    <t>Kidney - Liquefied</t>
  </si>
  <si>
    <t>General Anaemia</t>
  </si>
  <si>
    <t>Parasites present</t>
  </si>
  <si>
    <t>100g</t>
  </si>
  <si>
    <t>S</t>
  </si>
  <si>
    <t>&lt;750g</t>
  </si>
  <si>
    <t>Weekly</t>
  </si>
  <si>
    <t>≥750g</t>
  </si>
  <si>
    <t>F</t>
  </si>
  <si>
    <t>Post-Transfer</t>
  </si>
  <si>
    <t>The Scottish Salmon Company</t>
  </si>
  <si>
    <t>FB0169</t>
  </si>
  <si>
    <t>AGD, Treatment</t>
  </si>
  <si>
    <t>AGD, PGD</t>
  </si>
  <si>
    <t>Druimyeon Bay</t>
  </si>
  <si>
    <t>FS0336</t>
  </si>
  <si>
    <t>Sgian Dubh</t>
  </si>
  <si>
    <t>FS1281</t>
  </si>
  <si>
    <t>Sgeir Dughall</t>
  </si>
  <si>
    <t>FS1262</t>
  </si>
  <si>
    <t>Average weight of affected population</t>
  </si>
  <si>
    <t>3 kg</t>
  </si>
  <si>
    <t>Maturation</t>
  </si>
  <si>
    <t>Power cut</t>
  </si>
  <si>
    <t>5g to smolting</t>
  </si>
  <si>
    <t>2016 S1</t>
  </si>
  <si>
    <t>2017 S1</t>
  </si>
  <si>
    <t>3.4kg</t>
  </si>
  <si>
    <t>PD, Treatment</t>
  </si>
  <si>
    <t>2kg</t>
  </si>
  <si>
    <t>Russel Burn</t>
  </si>
  <si>
    <t>FS0500</t>
  </si>
  <si>
    <t>Seal damage</t>
  </si>
  <si>
    <t>2.5kg</t>
  </si>
  <si>
    <t>Kenmore Loch Torridon</t>
  </si>
  <si>
    <t>FS0050</t>
  </si>
  <si>
    <t>Aird</t>
  </si>
  <si>
    <t>FS0594</t>
  </si>
  <si>
    <t>2.5 kg</t>
  </si>
  <si>
    <t>1.5kg</t>
  </si>
  <si>
    <t>4.3kg</t>
  </si>
  <si>
    <t>AGD, PD</t>
  </si>
  <si>
    <t>North Uiskevagh</t>
  </si>
  <si>
    <t>FS1255</t>
  </si>
  <si>
    <t>S1 2016</t>
  </si>
  <si>
    <t>Ardgadden</t>
  </si>
  <si>
    <t>FS0851</t>
  </si>
  <si>
    <t>No further action</t>
  </si>
  <si>
    <t>40g</t>
  </si>
  <si>
    <t>5kg</t>
  </si>
  <si>
    <t>Water quality</t>
  </si>
  <si>
    <t>1.2kg</t>
  </si>
  <si>
    <t>2016 S0</t>
  </si>
  <si>
    <t>AGD, Complex gill issues, Treatment</t>
  </si>
  <si>
    <t>2016 s1</t>
  </si>
  <si>
    <t>PGD</t>
  </si>
  <si>
    <t>3.7kg</t>
  </si>
  <si>
    <t>2016 s1s</t>
  </si>
  <si>
    <t>1.9kg</t>
  </si>
  <si>
    <t>1.7kg</t>
  </si>
  <si>
    <t>Geocrab Hatchery</t>
  </si>
  <si>
    <t>FS0562</t>
  </si>
  <si>
    <t>2017-0016</t>
  </si>
  <si>
    <t>150g</t>
  </si>
  <si>
    <t>17 S1</t>
  </si>
  <si>
    <t>Sample sent to FVG. No treatment</t>
  </si>
  <si>
    <t>No action taken. Mortality event noted during inspection. Smolts have been transferred to sea sites.</t>
  </si>
  <si>
    <t>Gob a Bharra Loch Fyne</t>
  </si>
  <si>
    <t>FS0683</t>
  </si>
  <si>
    <t>3.5kg</t>
  </si>
  <si>
    <t>3kg</t>
  </si>
  <si>
    <t>Strone Point</t>
  </si>
  <si>
    <t>Greanamul</t>
  </si>
  <si>
    <t>FS1282</t>
  </si>
  <si>
    <t>Complex gill issues</t>
  </si>
  <si>
    <t>Bagh Chlann Neill</t>
  </si>
  <si>
    <t>FS0051</t>
  </si>
  <si>
    <t>1.6kg</t>
  </si>
  <si>
    <t>Kyles of Vuia</t>
  </si>
  <si>
    <t>FS0927</t>
  </si>
  <si>
    <t>Portree</t>
  </si>
  <si>
    <t>FS0708</t>
  </si>
  <si>
    <t>2016 s0</t>
  </si>
  <si>
    <t>FS0752</t>
  </si>
  <si>
    <t>Vuiabeag</t>
  </si>
  <si>
    <t>FS0411</t>
  </si>
  <si>
    <t>4.1kg</t>
  </si>
  <si>
    <t>Vuia Mor</t>
  </si>
  <si>
    <t>FS1103</t>
  </si>
  <si>
    <t>3.2kg</t>
  </si>
  <si>
    <t>Gill issues</t>
  </si>
  <si>
    <t>Bonamiasis</t>
  </si>
  <si>
    <t>Gaffkaemia</t>
  </si>
  <si>
    <t>Marteiliosis</t>
  </si>
  <si>
    <t>White spot</t>
  </si>
  <si>
    <t>Gastroenteritis</t>
  </si>
  <si>
    <t>Salmon gill pox</t>
  </si>
  <si>
    <t>Paranucleospora theridion</t>
  </si>
  <si>
    <t>Parvicapsula pseudobranchicola</t>
  </si>
  <si>
    <t>Osmoregulatory failure</t>
  </si>
  <si>
    <t>2017-0217</t>
  </si>
  <si>
    <t>Handling during grading, fish in poor condition due to ongoing gill issues</t>
  </si>
  <si>
    <t>site to be fallow soon</t>
  </si>
  <si>
    <t>no action to take</t>
  </si>
  <si>
    <t>2017-0262</t>
  </si>
  <si>
    <t>16 S0</t>
  </si>
  <si>
    <t>No action by company. Had been treating with hydrolicer.</t>
  </si>
  <si>
    <t>Site to be visited when next in area. Confirmed on 30th June 2017 that mortality level now below 1%.</t>
  </si>
  <si>
    <t>Visit scheduled</t>
  </si>
  <si>
    <t>2.2Kg</t>
  </si>
  <si>
    <t>Loch Odhairn</t>
  </si>
  <si>
    <t>FS0242</t>
  </si>
  <si>
    <t>2017-0171</t>
  </si>
  <si>
    <t>1.9 Kg</t>
  </si>
  <si>
    <t>Mort case opened.</t>
  </si>
  <si>
    <t>2017-0228</t>
  </si>
  <si>
    <t>5.9 Kg</t>
  </si>
  <si>
    <t>15/16 S1</t>
  </si>
  <si>
    <t>Lamlash</t>
  </si>
  <si>
    <t>FS0423</t>
  </si>
  <si>
    <t>2017-0311</t>
  </si>
  <si>
    <t>Mortalities attributed to handling/harvesting</t>
  </si>
  <si>
    <t>FHI to monitor</t>
  </si>
  <si>
    <t>Inch Kenneth</t>
  </si>
  <si>
    <t>FS0593</t>
  </si>
  <si>
    <t>2017-0316</t>
  </si>
  <si>
    <t>Reportedly PD fish dying off.</t>
  </si>
  <si>
    <t>Follow-up site investigation to be scheduled.</t>
  </si>
  <si>
    <t>Mortality post hydrogen peroxide treatment for sea lice / AGD.  Reported to be "poor doers" dying off.</t>
  </si>
  <si>
    <t>2017-0313</t>
  </si>
  <si>
    <t>Algal bloom, Gill issues</t>
  </si>
  <si>
    <t>Mortalites attributed to gill health (AGD), compromised gills.  Site also experienced an algal bloom</t>
  </si>
  <si>
    <t>No further action at present</t>
  </si>
  <si>
    <t>2017-0319</t>
  </si>
  <si>
    <t>3.3 kg</t>
  </si>
  <si>
    <t>Mortalities attributed to handling/harvesting. Site due to fallow in next few weeks.</t>
  </si>
  <si>
    <t>FHI to monitor. No visit scheduled as due to fallow soon.</t>
  </si>
  <si>
    <t>AGD, Algal bloom, Gill issues</t>
  </si>
  <si>
    <t>Mortalites attributed to gill health (high levels of AGD), compromised gills.  Site also experienced an algal bloom. Vet monitoring weekly. Treatment cancelled due to gill issues.</t>
  </si>
  <si>
    <t>Post treatment (H2O2) losses. Fish recovering from PD.</t>
  </si>
  <si>
    <t>Mortality post H2O2 treatment for sea lice / AGD.  3 cages had been treated ~3 wks ago - remaining 3 cages treated last week. PD no longer active infection, but poor doing fish dying off.</t>
  </si>
  <si>
    <t>1.23</t>
  </si>
  <si>
    <t>2017-0318</t>
  </si>
  <si>
    <t>Stormy weather during mortality event may have exacerbated losses. Company biologist informed, previous samples taken positive for AGD and associated gill insults</t>
  </si>
  <si>
    <t>Mortality event picked up during routine inspection 09/08/17, case 2017-0318. Site manager informed mortality events must be reported to FHI immediately after event.</t>
  </si>
  <si>
    <t>1.75</t>
  </si>
  <si>
    <t>Mortality event picked up during routine inspection 09/08/2017, case 2017-0319, TSSC had yet to report the mortlaity event, site manager advised that mortaility events should be reported to FHI immediately. Site inspected, no signs of clinical disease observed.</t>
  </si>
  <si>
    <t xml:space="preserve">Hydrolicer treatment. Harvesting and general handling may have exacerbated mortalities. No action taken, site due to be harvested out by end of August 2017. </t>
  </si>
  <si>
    <t>Loch Odhairn(Gravir)</t>
  </si>
  <si>
    <t>2017-0312</t>
  </si>
  <si>
    <t>Severe gill issues with high levels of AGD present. H2O2 treatment at end of week 29. FW treatment planned for 12/08/17. Vet has been attending weekly and will attend FW treatment.</t>
  </si>
  <si>
    <t>FHI to visit - planned for w/c 14/08/17.</t>
  </si>
  <si>
    <t>2017-0315</t>
  </si>
  <si>
    <t>2017 presmolt</t>
  </si>
  <si>
    <t>Mortality event attributed to fungus post vaccination.  Affected stock were treated with formalin and numbers have dropped.</t>
  </si>
  <si>
    <t xml:space="preserve">No further action required.  Mortalities dropping to normal levels post treatment. </t>
  </si>
  <si>
    <t>Complex gill issues, Treatment</t>
  </si>
  <si>
    <t>Post AGD treatment, low concentration H2O2 treatment.</t>
  </si>
  <si>
    <t xml:space="preserve">Hydroliser post-treatment losses, </t>
  </si>
  <si>
    <t>Hydroliser post-treatment losses</t>
  </si>
  <si>
    <t>2.7kg</t>
  </si>
  <si>
    <t>2.8kg</t>
  </si>
  <si>
    <t>2017-0336</t>
  </si>
  <si>
    <t>2017-0241</t>
  </si>
  <si>
    <t>CMS morts due to handling. Currently harvesting and site will be fallow in next 2 weeks</t>
  </si>
  <si>
    <t>Site to fallow in next 2 weeks. 20170241</t>
  </si>
  <si>
    <t>2017-0349</t>
  </si>
  <si>
    <t>No handling reported</t>
  </si>
  <si>
    <t>FHI to visit</t>
  </si>
  <si>
    <t>FHI visited and Diag case carried out</t>
  </si>
  <si>
    <t>Tried a peroxide treatment which was unsuccessful. Had vet visit and trialed FW treatment</t>
  </si>
  <si>
    <t>Summary 1</t>
  </si>
  <si>
    <t>Summary 2</t>
  </si>
  <si>
    <t>Summary 3</t>
  </si>
  <si>
    <t>Summary 4</t>
  </si>
  <si>
    <t>Summary 5</t>
  </si>
  <si>
    <t>Summary 6</t>
  </si>
  <si>
    <t>Summary 7</t>
  </si>
  <si>
    <t>Summary 8</t>
  </si>
  <si>
    <t>Summary 9</t>
  </si>
  <si>
    <t>Summary 10</t>
  </si>
  <si>
    <t>Mortality Event ID</t>
  </si>
  <si>
    <t>Business Name</t>
  </si>
  <si>
    <t>Mortality Event Report</t>
  </si>
  <si>
    <t xml:space="preserve"> </t>
  </si>
  <si>
    <t>Site Name:</t>
  </si>
  <si>
    <t>Site No:</t>
  </si>
  <si>
    <t xml:space="preserve">Start date of mortality: </t>
  </si>
  <si>
    <t xml:space="preserve">Period of mortality: </t>
  </si>
  <si>
    <t xml:space="preserve">Percentage mortality: </t>
  </si>
  <si>
    <t xml:space="preserve">Reason (if explained): </t>
  </si>
  <si>
    <t xml:space="preserve">Species: </t>
  </si>
  <si>
    <t xml:space="preserve">Water Type: </t>
  </si>
  <si>
    <t xml:space="preserve">Weight (site average): </t>
  </si>
  <si>
    <t>Weight (affected population average):</t>
  </si>
  <si>
    <t xml:space="preserve">Age: </t>
  </si>
  <si>
    <t xml:space="preserve">Estimated number of fish lost: </t>
  </si>
  <si>
    <t xml:space="preserve">Additional information: </t>
  </si>
  <si>
    <t xml:space="preserve">MS action: </t>
  </si>
  <si>
    <t>Explained/unexplained:</t>
  </si>
  <si>
    <t xml:space="preserve">Business Name: </t>
  </si>
  <si>
    <t xml:space="preserve">Business Number: </t>
  </si>
  <si>
    <t>MRT ID</t>
  </si>
  <si>
    <t>Summary 11</t>
  </si>
  <si>
    <t>Summary 12</t>
  </si>
  <si>
    <t>Summary 13</t>
  </si>
  <si>
    <t>Summary 14</t>
  </si>
  <si>
    <t>Summary 15</t>
  </si>
  <si>
    <t>Summary 16</t>
  </si>
  <si>
    <t>Summary 17</t>
  </si>
  <si>
    <t>Summary 18</t>
  </si>
  <si>
    <t>Summary 19</t>
  </si>
  <si>
    <t>Summary 20</t>
  </si>
  <si>
    <t>First ID</t>
  </si>
  <si>
    <t>Last ID</t>
  </si>
  <si>
    <t>MRT ID for File name</t>
  </si>
  <si>
    <t>Attachment Filename</t>
  </si>
  <si>
    <t>Save as filename</t>
  </si>
  <si>
    <t>MRT00167</t>
  </si>
  <si>
    <t>MRT00168</t>
  </si>
  <si>
    <t>MRT00251</t>
  </si>
  <si>
    <t>MRT00259</t>
  </si>
  <si>
    <t>MRT00260</t>
  </si>
  <si>
    <t>MRT00270</t>
  </si>
  <si>
    <t>MRT00271</t>
  </si>
  <si>
    <t>MRT00277</t>
  </si>
  <si>
    <t>MRT00278</t>
  </si>
  <si>
    <t>MRT00279</t>
  </si>
  <si>
    <t>MRT00280</t>
  </si>
  <si>
    <t>MRT00281</t>
  </si>
  <si>
    <t>MRT00282</t>
  </si>
  <si>
    <t>MRT00283</t>
  </si>
  <si>
    <t>MRT00284</t>
  </si>
  <si>
    <t>MRT00285</t>
  </si>
  <si>
    <t>MRT00286</t>
  </si>
  <si>
    <t>MRT00287</t>
  </si>
  <si>
    <t>MRT00288</t>
  </si>
  <si>
    <t>MRT00289</t>
  </si>
  <si>
    <t>MRT00290</t>
  </si>
  <si>
    <t>MRT00291</t>
  </si>
  <si>
    <t>MRT00292</t>
  </si>
  <si>
    <t>MRT00295</t>
  </si>
  <si>
    <t>MRT00296</t>
  </si>
  <si>
    <t>MRT00297</t>
  </si>
  <si>
    <t>MRT00298</t>
  </si>
  <si>
    <t>MRT00299</t>
  </si>
  <si>
    <t>MRT00305</t>
  </si>
  <si>
    <t>MRT00306</t>
  </si>
  <si>
    <t>MRT00308</t>
  </si>
  <si>
    <t>MRT00309</t>
  </si>
  <si>
    <t>MRT00310</t>
  </si>
  <si>
    <t>2017-0392</t>
  </si>
  <si>
    <t/>
  </si>
  <si>
    <t>4.6kg</t>
  </si>
  <si>
    <t>due to harvest soon, required alphamax bath reatment</t>
  </si>
  <si>
    <t>2017-0393</t>
  </si>
  <si>
    <t>5.7kg</t>
  </si>
  <si>
    <t>site to be fallow end of week</t>
  </si>
  <si>
    <t>AGD, Complex gill issues</t>
  </si>
  <si>
    <t>accelerated harvests, some lice damaged fish hydrolicer treatment needed</t>
  </si>
  <si>
    <t>Loch Tuath</t>
  </si>
  <si>
    <t>2017-0395</t>
  </si>
  <si>
    <t>1.53</t>
  </si>
  <si>
    <t xml:space="preserve">planning hydrolicer next week, lumpfish went in last week, planktons high so unable to treat. </t>
  </si>
  <si>
    <t>2017-0396</t>
  </si>
  <si>
    <t>2.3kg</t>
  </si>
  <si>
    <t>Vet was onsite, gill aneamia (complex gill health). Hydrolicer on site</t>
  </si>
  <si>
    <t>2017-0397</t>
  </si>
  <si>
    <t>705g</t>
  </si>
  <si>
    <t>2017 s1s</t>
  </si>
  <si>
    <t>Treatment had been given four weeks ago for AGD but gill scores have increased again, another peroxide treatment planned when boat available</t>
  </si>
  <si>
    <t>2017-0350</t>
  </si>
  <si>
    <t>site to be graded to remove the undersize fish</t>
  </si>
  <si>
    <t>diagnostic samples taken.</t>
  </si>
  <si>
    <t>1.1kg</t>
  </si>
  <si>
    <t>2.2kg</t>
  </si>
  <si>
    <t>6 kg</t>
  </si>
  <si>
    <t>Loch Odhairn-Gravir</t>
  </si>
  <si>
    <t>2017-0386</t>
  </si>
  <si>
    <t>2.1 Kg</t>
  </si>
  <si>
    <t>FHI informed, company biologists notified. Bigger fish being harvested, smaller cages freshwater treatment and salmosan.</t>
  </si>
  <si>
    <t xml:space="preserve">MRT case opened. </t>
  </si>
  <si>
    <t>2017-0408</t>
  </si>
  <si>
    <t>16 S1</t>
  </si>
  <si>
    <t>FHI informed, company biologists notified. Site is being harvested.</t>
  </si>
  <si>
    <t>Maragay Mor</t>
  </si>
  <si>
    <t>FS1304</t>
  </si>
  <si>
    <t>2017-0409</t>
  </si>
  <si>
    <t>4.7 Kg</t>
  </si>
  <si>
    <t xml:space="preserve">FHI informed, company biologists notified. </t>
  </si>
  <si>
    <t>FS0617</t>
  </si>
  <si>
    <t>2017-0410</t>
  </si>
  <si>
    <t>2.7 Kg</t>
  </si>
  <si>
    <t>AGD, Algal bloom, Complex gill issues, Jellyfish</t>
  </si>
  <si>
    <t>FHI informed, company biologists notified. Worst effected cages harvested and reducing biomass</t>
  </si>
  <si>
    <t>2017-0411</t>
  </si>
  <si>
    <t>2017-0412</t>
  </si>
  <si>
    <t>1.2 Kg</t>
  </si>
  <si>
    <t>AGD, Algal bloom, Water quality</t>
  </si>
  <si>
    <t>FHI informed, company biologists notified. AGD treatment planned if o2 levels increase</t>
  </si>
  <si>
    <t>2017-0413</t>
  </si>
  <si>
    <t>730g</t>
  </si>
  <si>
    <t>FHI informed, company verts notified, H2O2 treatment</t>
  </si>
  <si>
    <t>AGD, PD, Treatment</t>
  </si>
  <si>
    <t>2017-0414</t>
  </si>
  <si>
    <t>2 Kg</t>
  </si>
  <si>
    <t>FHI informed, company biologists notified.</t>
  </si>
  <si>
    <t>MRT00311</t>
  </si>
  <si>
    <t>MRT00312</t>
  </si>
  <si>
    <t>MRT00313</t>
  </si>
  <si>
    <t>MRT00314</t>
  </si>
  <si>
    <t>MRT00315</t>
  </si>
  <si>
    <t>MRT00316</t>
  </si>
  <si>
    <t>MRT00317</t>
  </si>
  <si>
    <t>MRT00349</t>
  </si>
  <si>
    <t>MRT00350</t>
  </si>
  <si>
    <t>MRT00351</t>
  </si>
  <si>
    <t>MRT00352</t>
  </si>
  <si>
    <t>MRT00353</t>
  </si>
  <si>
    <t>MRT00354</t>
  </si>
  <si>
    <t>MRT00355</t>
  </si>
  <si>
    <t>MRT00356</t>
  </si>
  <si>
    <t>MRT00357</t>
  </si>
  <si>
    <t>MRT00358</t>
  </si>
  <si>
    <t>MRT00359</t>
  </si>
  <si>
    <t>MRT00360</t>
  </si>
  <si>
    <t>MRT00361</t>
  </si>
  <si>
    <t>2.45 Kg</t>
  </si>
  <si>
    <t>2.3 Kg</t>
  </si>
  <si>
    <t>8.91</t>
  </si>
  <si>
    <t>MRT00371</t>
  </si>
  <si>
    <t>FS0549</t>
  </si>
  <si>
    <t>1.15</t>
  </si>
  <si>
    <t>Harvesting, handling</t>
  </si>
  <si>
    <t>Currently harvesting. Will be fallow in 3 weeks. Lowering biomass on site.</t>
  </si>
  <si>
    <t>MRT00372</t>
  </si>
  <si>
    <t>2.61</t>
  </si>
  <si>
    <t>Mort levels fallen below 1% at last count. Fallow soon</t>
  </si>
  <si>
    <t>MRT00373</t>
  </si>
  <si>
    <t>4.64</t>
  </si>
  <si>
    <t>Gill health, environmental issues</t>
  </si>
  <si>
    <t>Worst effected cages harvested and reducing biomass</t>
  </si>
  <si>
    <t xml:space="preserve">Site visit to be arranged when inspector next available for full trip in the area. </t>
  </si>
  <si>
    <t>Mort case opened, inspection brought forward</t>
  </si>
  <si>
    <t xml:space="preserve">MRT case opened, inspection brought forward. </t>
  </si>
  <si>
    <t>MRT00375</t>
  </si>
  <si>
    <t>3.58</t>
  </si>
  <si>
    <t xml:space="preserve">Post treatment losses after Salmosan treatment, low biomass on site as harvesting. </t>
  </si>
  <si>
    <t>MRT00376</t>
  </si>
  <si>
    <t>MRT00377</t>
  </si>
  <si>
    <t>MRT00378</t>
  </si>
  <si>
    <t>MRT00379</t>
  </si>
  <si>
    <t>1.19kg</t>
  </si>
  <si>
    <t>Gill health issues with some post treatment losses but treatment (Hydrogenperoxide) still ongoing so are expecting further losses.</t>
  </si>
  <si>
    <t>2.65Kg</t>
  </si>
  <si>
    <t>2.29</t>
  </si>
  <si>
    <t>10.03</t>
  </si>
  <si>
    <t>Gill health, treatment</t>
  </si>
  <si>
    <t>Gill health, water quality issues</t>
  </si>
  <si>
    <t>Site is being harvested out, have been experiencing gill issues and also have had poor water quality with low oxygen.</t>
  </si>
  <si>
    <t>Loch Odhairn/Gravir</t>
  </si>
  <si>
    <t>1.25</t>
  </si>
  <si>
    <t>Site has harvested largest grade cages to lower biomass, gill health issues ongoing.</t>
  </si>
  <si>
    <t>PGI, gill health</t>
  </si>
  <si>
    <t>Site visited in August, DIA conducted. 2017-0336</t>
  </si>
  <si>
    <t>Harvesting out in 3-4wks.</t>
  </si>
  <si>
    <t>1.29</t>
  </si>
  <si>
    <t>Gill health, Plankton bloom</t>
  </si>
  <si>
    <t>Anticipated FHI visit w/b 16/10</t>
  </si>
  <si>
    <t>MRT00380</t>
  </si>
  <si>
    <t>MRT00381</t>
  </si>
  <si>
    <t>1.11</t>
  </si>
  <si>
    <t>Harvest handling</t>
  </si>
  <si>
    <t>Site is harvesting out, low biomass on site.</t>
  </si>
  <si>
    <t>2.76</t>
  </si>
  <si>
    <t>PD, Gill health</t>
  </si>
  <si>
    <t>Low biomass on site.</t>
  </si>
  <si>
    <t>FHI visited in August, DIA conducted. 2017-0350</t>
  </si>
  <si>
    <t>Anticipated FHI visit w/b 9 Oct</t>
  </si>
  <si>
    <t>Anticipated FHI visiting wk41</t>
  </si>
  <si>
    <t>Harvesting out.</t>
  </si>
  <si>
    <t>1.8</t>
  </si>
  <si>
    <t>MRT00387</t>
  </si>
  <si>
    <t>MRT00388</t>
  </si>
  <si>
    <t>MRT00389</t>
  </si>
  <si>
    <t>MRT00390</t>
  </si>
  <si>
    <t>MRT00391</t>
  </si>
  <si>
    <t>MRT00392</t>
  </si>
  <si>
    <t>2017 s1</t>
  </si>
  <si>
    <t>Site has been treated with H202 for AGD, morts coming down</t>
  </si>
  <si>
    <t>2.6kg</t>
  </si>
  <si>
    <t>CMS, Post handling</t>
  </si>
  <si>
    <t>Site currently harvesting</t>
  </si>
  <si>
    <t>Site harvesting</t>
  </si>
  <si>
    <t>1.9Kg</t>
  </si>
  <si>
    <t>Biomass has been lowered but gill issues continuing</t>
  </si>
  <si>
    <t>Post Harvest handling</t>
  </si>
  <si>
    <t>Site harvesting out</t>
  </si>
  <si>
    <t>Hoping to grade out poor doers to reduce biomass</t>
  </si>
  <si>
    <t>Site visited 23/08/17, DIA conducted 20170350</t>
  </si>
  <si>
    <t>MRT00393</t>
  </si>
  <si>
    <t>MRT00394</t>
  </si>
  <si>
    <t>Strome</t>
  </si>
  <si>
    <t>FS0570</t>
  </si>
  <si>
    <t>Harvesting out</t>
  </si>
  <si>
    <t>Planning to harvest out soon</t>
  </si>
  <si>
    <t>FHI to conduct visit in the next couple of weeks</t>
  </si>
  <si>
    <t>MRT00395</t>
  </si>
  <si>
    <t>MRT00396</t>
  </si>
  <si>
    <t>Complex Gill issues, PD</t>
  </si>
  <si>
    <t>Complex Gill Issues</t>
  </si>
  <si>
    <t>Complex Gill issues, Plankton</t>
  </si>
  <si>
    <t>AGD, Treatment, Complex gill issues</t>
  </si>
  <si>
    <t>Complex gill issues, Post mechanical treatment</t>
  </si>
  <si>
    <t>Harvesting</t>
  </si>
  <si>
    <t>FHI visited 29/8/17, Harvesting</t>
  </si>
  <si>
    <t>AGD, Post H202 treatment</t>
  </si>
  <si>
    <t>Treated with H202, expecting some post treatment loss then reduction in morts</t>
  </si>
  <si>
    <t>FHI due to visit next couple of weeks</t>
  </si>
  <si>
    <t>FS1056</t>
  </si>
  <si>
    <t>2.1kg</t>
  </si>
  <si>
    <t xml:space="preserve">MRT00400 </t>
  </si>
  <si>
    <t>Site currently harvesting, due to be fallow wk42</t>
  </si>
  <si>
    <t>No action site due to fallow</t>
  </si>
  <si>
    <t>MRT00401</t>
  </si>
  <si>
    <t>2.65kg</t>
  </si>
  <si>
    <t>Site to be harvest by end of 2017</t>
  </si>
  <si>
    <t>FHI conducting a site inspection WK41</t>
  </si>
  <si>
    <t>MRT00402</t>
  </si>
  <si>
    <t>Severe gill health issues, losses post hydrolicer treatment</t>
  </si>
  <si>
    <t>Ongoing issue - FHI inspected wk 35</t>
  </si>
  <si>
    <t>MRT00403</t>
  </si>
  <si>
    <t>PD detected, severe AGD and complex gill issues</t>
  </si>
  <si>
    <t>FHI to inspect week 42</t>
  </si>
  <si>
    <t>6.24</t>
  </si>
  <si>
    <t>11.91</t>
  </si>
  <si>
    <t>1.64</t>
  </si>
  <si>
    <t>14.74</t>
  </si>
  <si>
    <t>7.5</t>
  </si>
  <si>
    <t>1.43</t>
  </si>
  <si>
    <t>16.55</t>
  </si>
  <si>
    <t>1.35</t>
  </si>
  <si>
    <t>1.38</t>
  </si>
  <si>
    <t>1.87</t>
  </si>
  <si>
    <t>6.93</t>
  </si>
  <si>
    <t>1.73</t>
  </si>
  <si>
    <t>2.9</t>
  </si>
  <si>
    <t>1.17</t>
  </si>
  <si>
    <t>Complex gills and environmental</t>
  </si>
  <si>
    <t>MRT00415</t>
  </si>
  <si>
    <t>MRT00416</t>
  </si>
  <si>
    <t>MRT00417</t>
  </si>
  <si>
    <t>MRT00418</t>
  </si>
  <si>
    <t>MRT00419</t>
  </si>
  <si>
    <t>MRT00420</t>
  </si>
  <si>
    <t>MRT00421</t>
  </si>
  <si>
    <t>MRT00422</t>
  </si>
  <si>
    <t>MRT00423</t>
  </si>
  <si>
    <t>MRT00424</t>
  </si>
  <si>
    <t>MRT00425</t>
  </si>
  <si>
    <t>MRT00426</t>
  </si>
  <si>
    <t>MRT00427</t>
  </si>
  <si>
    <t>1.09</t>
  </si>
  <si>
    <t>1.9 kg</t>
  </si>
  <si>
    <t>Gill health combined with freshwater treatment</t>
  </si>
  <si>
    <t>Company biologist informed</t>
  </si>
  <si>
    <t>5.4 kg</t>
  </si>
  <si>
    <t>1.55</t>
  </si>
  <si>
    <t>Company biologist informed (site now fallow)</t>
  </si>
  <si>
    <t>Handling during harvesting</t>
  </si>
  <si>
    <t>2.3 kg</t>
  </si>
  <si>
    <t>2.26</t>
  </si>
  <si>
    <t>17.83</t>
  </si>
  <si>
    <t>2.6 kg</t>
  </si>
  <si>
    <t>Complex gill issues and handling during harvest</t>
  </si>
  <si>
    <t>1.24</t>
  </si>
  <si>
    <t>Gill issues (PGD)</t>
  </si>
  <si>
    <t>Company biologist informed, hydrolicer treatment planned</t>
  </si>
  <si>
    <t>Taranish</t>
  </si>
  <si>
    <t>960 g</t>
  </si>
  <si>
    <t>1.2</t>
  </si>
  <si>
    <t>PGD and AGD</t>
  </si>
  <si>
    <t>1.12</t>
  </si>
  <si>
    <t>PGD and handling/grading</t>
  </si>
  <si>
    <t>Bagh Chlann Neill/Grimsay</t>
  </si>
  <si>
    <t>1.36</t>
  </si>
  <si>
    <t>1.3 kg</t>
  </si>
  <si>
    <t>1.47</t>
  </si>
  <si>
    <t>2.22</t>
  </si>
  <si>
    <t>2015/2016 S1</t>
  </si>
  <si>
    <t>3.1 kg</t>
  </si>
  <si>
    <t xml:space="preserve">Site now fallow. </t>
  </si>
  <si>
    <t>Site visited last week by Fhi and Diag case conducted</t>
  </si>
  <si>
    <t xml:space="preserve">Percentage high due to low number of fish on site. </t>
  </si>
  <si>
    <t>Visitied by FHI 20170336 - 16/8/17. Diag case investigation conducted.</t>
  </si>
  <si>
    <t>FHI to monitor situation going forward with view to visiting when inspector in area</t>
  </si>
  <si>
    <t>Site visited 29/8/17 by FHI 20170353. Due to fallow early November.</t>
  </si>
  <si>
    <t xml:space="preserve">Strome </t>
  </si>
  <si>
    <t>Site due to fallow early 2018. FHI to monitor situation going forward with view to visiting when inspector in area</t>
  </si>
  <si>
    <t xml:space="preserve">Site due to fallow early Nov. </t>
  </si>
  <si>
    <t>&gt;750g</t>
  </si>
  <si>
    <t>1.52</t>
  </si>
  <si>
    <t>1.57</t>
  </si>
  <si>
    <t>6.27</t>
  </si>
  <si>
    <t>MRT00440</t>
  </si>
  <si>
    <t>MRT00441</t>
  </si>
  <si>
    <t>1.89</t>
  </si>
  <si>
    <t>Site to become fallow within the next week or two</t>
  </si>
  <si>
    <t>Gill pathology</t>
  </si>
  <si>
    <t>Site to be fallow by December</t>
  </si>
  <si>
    <t>Diagnostic case conducted by FHI 23/8/17 20170350 - Proliferative lesions in gill tissue and AGD, features resembling PD</t>
  </si>
  <si>
    <t>Diagnostic case conducted by FHI 11/10/17 20170458 - Awaiting final results</t>
  </si>
  <si>
    <t>Diag case conducted by FHI 23/8/17 20170350</t>
  </si>
  <si>
    <t>2.81</t>
  </si>
  <si>
    <t>1.27</t>
  </si>
  <si>
    <t>Company biologist informed - should be in attendance in next couple of weeks. Gill pathogens present but not contributing to mortality currently.</t>
  </si>
  <si>
    <t>2.72</t>
  </si>
  <si>
    <t>Complex gills and environmental with suspected bacterial infection.</t>
  </si>
  <si>
    <t>Vet sampled 26/10/17</t>
  </si>
  <si>
    <t>MRT00462</t>
  </si>
  <si>
    <t>MRT00463</t>
  </si>
  <si>
    <t>2017-0468</t>
  </si>
  <si>
    <t>MRT00464</t>
  </si>
  <si>
    <t>FHI inspected week 42</t>
  </si>
  <si>
    <t>FHI Due to visit WK 46</t>
  </si>
  <si>
    <t>MRT00483</t>
  </si>
  <si>
    <t>MRT00484</t>
  </si>
  <si>
    <t>MRT00485</t>
  </si>
  <si>
    <t>MRT00486</t>
  </si>
  <si>
    <t>MRT00487</t>
  </si>
  <si>
    <t>MRT00488</t>
  </si>
  <si>
    <t>MRT00489</t>
  </si>
  <si>
    <t>MRT00490</t>
  </si>
  <si>
    <t>2017 S0</t>
  </si>
  <si>
    <t>2.13</t>
  </si>
  <si>
    <t>Suspect ERM</t>
  </si>
  <si>
    <t>FHI to monitor.  FHI due to inspect site in Loch Fyne WK 46</t>
  </si>
  <si>
    <t>2.4 kg</t>
  </si>
  <si>
    <t>3.7 kg</t>
  </si>
  <si>
    <t>Gill Health / PD Runts</t>
  </si>
  <si>
    <t>Site due to begin harvesting WK 47 and fallow as soon as possible</t>
  </si>
  <si>
    <t>Gill health mainly AGD</t>
  </si>
  <si>
    <t>2.46</t>
  </si>
  <si>
    <t>Ongoing gill health and suspected environmental</t>
  </si>
  <si>
    <t xml:space="preserve">Mortalities attributed to gill health, compromised gills, also suspect environmental challenge.  </t>
  </si>
  <si>
    <t>FHI inspecting WK 45</t>
  </si>
  <si>
    <t>FVG Visited site and provided advise on increasing biosecurity.  Awaiting antibiotic sensitivity results.</t>
  </si>
  <si>
    <t>FHI inspecting wk 45</t>
  </si>
  <si>
    <t xml:space="preserve">Ongoing bacterial challenge.  Vibrio anguillarum identified as primary pathogen </t>
  </si>
  <si>
    <t xml:space="preserve">14.45 </t>
  </si>
  <si>
    <t>Ongoing gill health and environmental</t>
  </si>
  <si>
    <t>Site due to fallow wk 44</t>
  </si>
  <si>
    <t>FHI inspected wk 41 and conducted diagnostic sampling</t>
  </si>
  <si>
    <t>1.66</t>
  </si>
  <si>
    <t>Severe gill health during cycle, including anaemia earlier in year</t>
  </si>
  <si>
    <t>Ongoing severe gill health and handling</t>
  </si>
  <si>
    <t>Company biologist informed, fish were from batch that were affected by the escape incident at Kinlochmoirdart Hatchery</t>
  </si>
  <si>
    <t>FHI to monitor.  Site was inspected wk 26</t>
  </si>
  <si>
    <t>MRT00491</t>
  </si>
  <si>
    <t>2016 S0s</t>
  </si>
  <si>
    <t>PGD handling and grading</t>
  </si>
  <si>
    <t>Full diagnostic tests taken last week awaiting results</t>
  </si>
  <si>
    <t>MRT00492</t>
  </si>
  <si>
    <t>post treatment hydrolicer losses.</t>
  </si>
  <si>
    <t>mortalty event considered to be the result of treatment and numbers should reduce next week</t>
  </si>
  <si>
    <t>MRT00493</t>
  </si>
  <si>
    <t xml:space="preserve">FVG to advise on best treatment methods, but should treat for AGD when lower temperature </t>
  </si>
  <si>
    <t>MRT00494</t>
  </si>
  <si>
    <t>2016 s0s</t>
  </si>
  <si>
    <t>Eplained</t>
  </si>
  <si>
    <t xml:space="preserve">ongoing gill health </t>
  </si>
  <si>
    <t>freshwater treatment planned FVG been onsite.</t>
  </si>
  <si>
    <t>MRT00495</t>
  </si>
  <si>
    <t>To be decided, FVG to be consulted on best way forward</t>
  </si>
  <si>
    <t>FHI inspecting week 45</t>
  </si>
  <si>
    <t>MRT00496</t>
  </si>
  <si>
    <t>2.32</t>
  </si>
  <si>
    <t>Aneamia and gill health issues site should be fallow week 46</t>
  </si>
  <si>
    <t>site to be fallow week 46</t>
  </si>
  <si>
    <t>site visited 29/8/2017 site to be fallow by week 46</t>
  </si>
  <si>
    <t>1.22</t>
  </si>
  <si>
    <t>1.45</t>
  </si>
  <si>
    <t>2.64</t>
  </si>
  <si>
    <t>increasing AGD pathology</t>
  </si>
  <si>
    <t>FHI due to visit week 46</t>
  </si>
  <si>
    <t>FHI monitoring. Site inspected 16/8/17 and diag samples taken</t>
  </si>
  <si>
    <t>4.66</t>
  </si>
  <si>
    <t>5.45</t>
  </si>
  <si>
    <t>1.6 kg</t>
  </si>
  <si>
    <t>FVG advising, site continuing to monitor</t>
  </si>
  <si>
    <t>1.83</t>
  </si>
  <si>
    <t>Further treatment with salmosan planned</t>
  </si>
  <si>
    <t>further hydroliser treatment planned, fish on functional feed.</t>
  </si>
  <si>
    <t>2.59</t>
  </si>
  <si>
    <t>site due to be harvested out by end on November.</t>
  </si>
  <si>
    <t>fish being harvested, smaller fish due for further freshwater treatment</t>
  </si>
  <si>
    <t>MRT00512</t>
  </si>
  <si>
    <t>MRT00513</t>
  </si>
  <si>
    <t>MRT00514</t>
  </si>
  <si>
    <t>MRT00515</t>
  </si>
  <si>
    <t>MRT00516</t>
  </si>
  <si>
    <t>freshwatert post treatment, complex gill disease</t>
  </si>
  <si>
    <t>Handling during harvesting, complex gill disease</t>
  </si>
  <si>
    <t>Site inspected wk 45 and diagnostic sample taken</t>
  </si>
  <si>
    <t>site visited wk 35 site to be fallow by week 48</t>
  </si>
  <si>
    <t>Inspector visited site wk 45 and diagnostic sample taken</t>
  </si>
  <si>
    <t>4.44</t>
  </si>
  <si>
    <t>8.69</t>
  </si>
  <si>
    <t>post treatment hydrolicer losses, handling, CMS.</t>
  </si>
  <si>
    <t>further hydroliser treatment planned, fish on functional feed, harvesting.</t>
  </si>
  <si>
    <t xml:space="preserve">Site inspection planned for wk 48. </t>
  </si>
  <si>
    <t>MRT00529</t>
  </si>
  <si>
    <t>MRT00530</t>
  </si>
  <si>
    <t>AGD, PD, handling</t>
  </si>
  <si>
    <t>FVG monitoring situation.</t>
  </si>
  <si>
    <t>MRT00531</t>
  </si>
  <si>
    <t>4.69</t>
  </si>
  <si>
    <t>Vibrio anguillarum, low dissolved oxygen,AGD</t>
  </si>
  <si>
    <t>Still considering antibiotic treatment. Adjusting feeding according to O2 levels.</t>
  </si>
  <si>
    <t>Site inspection delayed until wk 48. figures updated 23/11/17</t>
  </si>
  <si>
    <t>MRT00545</t>
  </si>
  <si>
    <t>MRT00546</t>
  </si>
  <si>
    <t>MRT00547</t>
  </si>
  <si>
    <t>4.65</t>
  </si>
  <si>
    <t>2.28</t>
  </si>
  <si>
    <t>CMS, handling</t>
  </si>
  <si>
    <t>Site partially harvested to remove worst affected fish</t>
  </si>
  <si>
    <t>CMS, complex gill issues</t>
  </si>
  <si>
    <t>AGD diagnosed on site</t>
  </si>
  <si>
    <t>FS1261</t>
  </si>
  <si>
    <t>Mortality rate seems to be reducing</t>
  </si>
  <si>
    <t>4.11</t>
  </si>
  <si>
    <t>CMS, handling, treatment</t>
  </si>
  <si>
    <t>Site partially harvested to remove worst affected fish - remainder of site due to fallow by end of January 2018.</t>
  </si>
  <si>
    <t>No further action - site sampled week 48.</t>
  </si>
  <si>
    <t>1.16</t>
  </si>
  <si>
    <t>2 x hydrolicer treatments have resulted in scale loss. Vet attending on 22/12/17.</t>
  </si>
  <si>
    <t>FHI to monitor situation going forward.</t>
  </si>
  <si>
    <t>East Tarbert Bay</t>
  </si>
  <si>
    <t>FS1010</t>
  </si>
  <si>
    <t>1.91</t>
  </si>
  <si>
    <t xml:space="preserve">Repeated handling for treatments, low level CMS. </t>
  </si>
  <si>
    <t>MRT00549</t>
  </si>
  <si>
    <t>MRT00550</t>
  </si>
  <si>
    <t>MRT00551</t>
  </si>
  <si>
    <t>1.1</t>
  </si>
  <si>
    <t>FHI will monitor</t>
  </si>
  <si>
    <t>2.41</t>
  </si>
  <si>
    <t>Harvesting to reduce biomass</t>
  </si>
  <si>
    <t>No further action - site inspected and samples taken week 49</t>
  </si>
  <si>
    <t>2.08</t>
  </si>
  <si>
    <t>1.04</t>
  </si>
  <si>
    <t>2.5Kg</t>
  </si>
  <si>
    <t>Gill health and possible CMS</t>
  </si>
  <si>
    <t>Samples taken to test for CMS</t>
  </si>
  <si>
    <t>2.1Kg</t>
  </si>
  <si>
    <t>Seal predation</t>
  </si>
  <si>
    <t>Mortality rate below 1% following week</t>
  </si>
  <si>
    <t xml:space="preserve">No further action - site was inspected week 49 </t>
  </si>
  <si>
    <t>3.8Kg</t>
  </si>
  <si>
    <t>Treatment with hydrolicer</t>
  </si>
  <si>
    <t>2.7Kg</t>
  </si>
  <si>
    <t>High maturity rate</t>
  </si>
  <si>
    <t>Removing maturing fish</t>
  </si>
  <si>
    <t>MRT00568</t>
  </si>
  <si>
    <t>MRT00569</t>
  </si>
  <si>
    <t>MRT00570</t>
  </si>
  <si>
    <t>MRT00571</t>
  </si>
  <si>
    <t>MRT00572</t>
  </si>
  <si>
    <t>MRT00573</t>
  </si>
  <si>
    <t>MRT00574</t>
  </si>
  <si>
    <t>MRT00575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</si>
</sst>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Border="1"/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0" fontId="0" fillId="2" borderId="0" xfId="0" applyFill="1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2" borderId="0" xfId="0" applyNumberFormat="1" applyFill="1"/>
    <xf numFmtId="0" fontId="0" fillId="2" borderId="3" xfId="0" applyNumberFormat="1" applyFill="1" applyBorder="1"/>
    <xf numFmtId="0" fontId="0" fillId="2" borderId="4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14" fontId="0" fillId="0" borderId="0" xfId="0" applyNumberFormat="1" applyAlignment="1" applyProtection="1">
      <alignment wrapText="1"/>
      <protection locked="0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0" fontId="0" fillId="0" borderId="0" xfId="0" applyNumberFormat="1" applyAlignment="1" applyProtection="1">
      <alignment wrapText="1"/>
      <protection locked="0"/>
    </xf>
    <xf numFmtId="16" fontId="0" fillId="0" borderId="0" xfId="0" applyNumberForma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</cellXfs>
  <cellStyles count="44">
    <cellStyle name="Normal" xfId="0" builtinId="0"/>
    <cellStyle name="Normal 10" xfId="9"/>
    <cellStyle name="Normal 11" xfId="25"/>
    <cellStyle name="Normal 11 2" xfId="34"/>
    <cellStyle name="Normal 11 3" xfId="43"/>
    <cellStyle name="Normal 12" xfId="1"/>
    <cellStyle name="Normal 2" xfId="2"/>
    <cellStyle name="Normal 2 2" xfId="16"/>
    <cellStyle name="Normal 3" xfId="3"/>
    <cellStyle name="Normal 4" xfId="4"/>
    <cellStyle name="Normal 4 2" xfId="7"/>
    <cellStyle name="Normal 4 2 2" xfId="12"/>
    <cellStyle name="Normal 4 2 2 2" xfId="22"/>
    <cellStyle name="Normal 4 2 2 3" xfId="31"/>
    <cellStyle name="Normal 4 2 2 4" xfId="40"/>
    <cellStyle name="Normal 4 2 3" xfId="19"/>
    <cellStyle name="Normal 4 2 4" xfId="28"/>
    <cellStyle name="Normal 4 2 5" xfId="37"/>
    <cellStyle name="Normal 4 3" xfId="11"/>
    <cellStyle name="Normal 4 3 2" xfId="21"/>
    <cellStyle name="Normal 4 3 3" xfId="30"/>
    <cellStyle name="Normal 4 3 4" xfId="39"/>
    <cellStyle name="Normal 4 4" xfId="17"/>
    <cellStyle name="Normal 4 5" xfId="26"/>
    <cellStyle name="Normal 4 6" xfId="35"/>
    <cellStyle name="Normal 5" xfId="5"/>
    <cellStyle name="Normal 5 2" xfId="13"/>
    <cellStyle name="Normal 5 2 2" xfId="23"/>
    <cellStyle name="Normal 5 2 3" xfId="32"/>
    <cellStyle name="Normal 5 2 4" xfId="41"/>
    <cellStyle name="Normal 5 3" xfId="18"/>
    <cellStyle name="Normal 5 4" xfId="27"/>
    <cellStyle name="Normal 5 5" xfId="36"/>
    <cellStyle name="Normal 6" xfId="6"/>
    <cellStyle name="Normal 7" xfId="8"/>
    <cellStyle name="Normal 7 2" xfId="14"/>
    <cellStyle name="Normal 7 2 2" xfId="24"/>
    <cellStyle name="Normal 7 2 3" xfId="33"/>
    <cellStyle name="Normal 7 2 4" xfId="42"/>
    <cellStyle name="Normal 7 3" xfId="20"/>
    <cellStyle name="Normal 7 4" xfId="29"/>
    <cellStyle name="Normal 7 5" xfId="38"/>
    <cellStyle name="Normal 8" xfId="15"/>
    <cellStyle name="Normal 9" xfId="1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theme/theme1.xml" Type="http://schemas.openxmlformats.org/officeDocument/2006/relationships/theme"/><Relationship Id="rId26" Target="styles.xml" Type="http://schemas.openxmlformats.org/officeDocument/2006/relationships/styles"/><Relationship Id="rId27" Target="sharedStrings.xml" Type="http://schemas.openxmlformats.org/officeDocument/2006/relationships/sharedStrings"/><Relationship Id="rId28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12"/>
  <sheetViews>
    <sheetView workbookViewId="0">
      <selection activeCell="E6" sqref="E6"/>
    </sheetView>
  </sheetViews>
  <sheetFormatPr defaultRowHeight="12.75" x14ac:dyDescent="0.2"/>
  <cols>
    <col min="1" max="1" bestFit="true" customWidth="true" width="28.0" collapsed="false"/>
    <col min="3" max="3" bestFit="true" customWidth="true" width="24.140625" collapsed="false"/>
  </cols>
  <sheetData>
    <row r="1" spans="1:2" x14ac:dyDescent="0.2">
      <c r="A1" s="1" t="s">
        <v>23</v>
      </c>
      <c r="B1" s="2"/>
    </row>
    <row r="2" spans="1:2" x14ac:dyDescent="0.2">
      <c r="A2" s="2" t="s">
        <v>25</v>
      </c>
      <c r="B2" s="2"/>
    </row>
    <row r="3" spans="1:2" x14ac:dyDescent="0.2">
      <c r="A3" s="2" t="s">
        <v>27</v>
      </c>
      <c r="B3" s="2"/>
    </row>
    <row r="4" spans="1:2" x14ac:dyDescent="0.2">
      <c r="A4" s="2" t="s">
        <v>29</v>
      </c>
      <c r="B4" s="2"/>
    </row>
    <row r="5" spans="1:2" x14ac:dyDescent="0.2">
      <c r="A5" s="2" t="s">
        <v>201</v>
      </c>
      <c r="B5" s="2"/>
    </row>
    <row r="6" spans="1:2" x14ac:dyDescent="0.2">
      <c r="A6" s="2" t="s">
        <v>31</v>
      </c>
      <c r="B6" s="2"/>
    </row>
    <row r="7" spans="1:2" x14ac:dyDescent="0.2">
      <c r="A7" s="2" t="s">
        <v>184</v>
      </c>
      <c r="B7" s="2"/>
    </row>
    <row r="8" spans="1:2" x14ac:dyDescent="0.2">
      <c r="A8" s="2" t="s">
        <v>33</v>
      </c>
      <c r="B8" s="2"/>
    </row>
    <row r="9" spans="1:2" x14ac:dyDescent="0.2">
      <c r="A9" s="2" t="s">
        <v>35</v>
      </c>
      <c r="B9" s="2"/>
    </row>
    <row r="10" spans="1:2" x14ac:dyDescent="0.2">
      <c r="A10" s="2" t="s">
        <v>37</v>
      </c>
      <c r="B10" s="2"/>
    </row>
    <row r="11" spans="1:2" x14ac:dyDescent="0.2">
      <c r="A11" s="2" t="s">
        <v>39</v>
      </c>
      <c r="B11" s="2"/>
    </row>
    <row r="12" spans="1:2" x14ac:dyDescent="0.2">
      <c r="A12" s="2" t="s">
        <v>202</v>
      </c>
      <c r="B12" s="2"/>
    </row>
    <row r="13" spans="1:2" x14ac:dyDescent="0.2">
      <c r="A13" s="2" t="s">
        <v>205</v>
      </c>
      <c r="B13" s="2"/>
    </row>
    <row r="14" spans="1:2" x14ac:dyDescent="0.2">
      <c r="A14" s="2" t="s">
        <v>200</v>
      </c>
      <c r="B14" s="2"/>
    </row>
    <row r="15" spans="1:2" x14ac:dyDescent="0.2">
      <c r="A15" s="2" t="s">
        <v>41</v>
      </c>
      <c r="B15" s="2"/>
    </row>
    <row r="16" spans="1:2" x14ac:dyDescent="0.2">
      <c r="A16" s="2" t="s">
        <v>43</v>
      </c>
      <c r="B16" s="2"/>
    </row>
    <row r="17" spans="1:2" x14ac:dyDescent="0.2">
      <c r="A17" s="2" t="s">
        <v>45</v>
      </c>
      <c r="B17" s="2"/>
    </row>
    <row r="18" spans="1:2" x14ac:dyDescent="0.2">
      <c r="A18" s="2" t="s">
        <v>47</v>
      </c>
      <c r="B18" s="2"/>
    </row>
    <row r="19" spans="1:2" x14ac:dyDescent="0.2">
      <c r="A19" s="2" t="s">
        <v>49</v>
      </c>
      <c r="B19" s="2"/>
    </row>
    <row r="20" spans="1:2" x14ac:dyDescent="0.2">
      <c r="A20" s="2" t="s">
        <v>51</v>
      </c>
      <c r="B20" s="2"/>
    </row>
    <row r="21" spans="1:2" x14ac:dyDescent="0.2">
      <c r="A21" s="2" t="s">
        <v>53</v>
      </c>
      <c r="B21" s="2"/>
    </row>
    <row r="22" spans="1:2" x14ac:dyDescent="0.2">
      <c r="A22" s="2" t="s">
        <v>55</v>
      </c>
      <c r="B22" s="2"/>
    </row>
    <row r="23" spans="1:2" x14ac:dyDescent="0.2">
      <c r="A23" s="2" t="s">
        <v>203</v>
      </c>
      <c r="B23" s="2"/>
    </row>
    <row r="24" spans="1:2" x14ac:dyDescent="0.2">
      <c r="A24" s="2" t="s">
        <v>132</v>
      </c>
      <c r="B24" s="2"/>
    </row>
    <row r="25" spans="1:2" x14ac:dyDescent="0.2">
      <c r="A25" s="2" t="s">
        <v>57</v>
      </c>
      <c r="B25" s="2"/>
    </row>
    <row r="26" spans="1:2" x14ac:dyDescent="0.2">
      <c r="A26" s="2" t="s">
        <v>209</v>
      </c>
      <c r="B26" s="2"/>
    </row>
    <row r="27" spans="1:2" x14ac:dyDescent="0.2">
      <c r="A27" s="2" t="s">
        <v>207</v>
      </c>
      <c r="B27" s="2"/>
    </row>
    <row r="28" spans="1:2" x14ac:dyDescent="0.2">
      <c r="A28" s="2" t="s">
        <v>208</v>
      </c>
      <c r="B28" s="2"/>
    </row>
    <row r="29" spans="1:2" x14ac:dyDescent="0.2">
      <c r="A29" s="2" t="s">
        <v>59</v>
      </c>
      <c r="B29" s="2"/>
    </row>
    <row r="30" spans="1:2" x14ac:dyDescent="0.2">
      <c r="A30" s="2" t="s">
        <v>165</v>
      </c>
      <c r="B30" s="2"/>
    </row>
    <row r="31" spans="1:2" x14ac:dyDescent="0.2">
      <c r="A31" s="2" t="s">
        <v>61</v>
      </c>
      <c r="B31" s="2"/>
    </row>
    <row r="32" spans="1:2" x14ac:dyDescent="0.2">
      <c r="A32" s="2" t="s">
        <v>63</v>
      </c>
      <c r="B32" s="2"/>
    </row>
    <row r="33" spans="1:2" x14ac:dyDescent="0.2">
      <c r="A33" s="3" t="s">
        <v>119</v>
      </c>
      <c r="B33" s="2"/>
    </row>
    <row r="34" spans="1:2" x14ac:dyDescent="0.2">
      <c r="A34" s="3" t="s">
        <v>133</v>
      </c>
      <c r="B34" s="2"/>
    </row>
    <row r="35" spans="1:2" x14ac:dyDescent="0.2">
      <c r="A35" s="2" t="s">
        <v>65</v>
      </c>
      <c r="B35" s="2"/>
    </row>
    <row r="36" spans="1:2" x14ac:dyDescent="0.2">
      <c r="A36" s="2" t="s">
        <v>67</v>
      </c>
      <c r="B36" s="2"/>
    </row>
    <row r="37" spans="1:2" x14ac:dyDescent="0.2">
      <c r="A37" s="2" t="s">
        <v>22</v>
      </c>
      <c r="B37" s="2"/>
    </row>
    <row r="38" spans="1:2" x14ac:dyDescent="0.2">
      <c r="A38" s="2" t="s">
        <v>70</v>
      </c>
      <c r="B38" s="2"/>
    </row>
    <row r="39" spans="1:2" x14ac:dyDescent="0.2">
      <c r="A39" s="2" t="s">
        <v>206</v>
      </c>
      <c r="B39" s="2"/>
    </row>
    <row r="40" spans="1:2" x14ac:dyDescent="0.2">
      <c r="A40" s="2" t="s">
        <v>72</v>
      </c>
      <c r="B40" s="2"/>
    </row>
    <row r="41" spans="1:2" x14ac:dyDescent="0.2">
      <c r="A41" s="2" t="s">
        <v>142</v>
      </c>
      <c r="B41" s="2"/>
    </row>
    <row r="42" spans="1:2" x14ac:dyDescent="0.2">
      <c r="A42" s="2" t="s">
        <v>74</v>
      </c>
      <c r="B42" s="2"/>
    </row>
    <row r="43" spans="1:2" x14ac:dyDescent="0.2">
      <c r="A43" s="2" t="s">
        <v>76</v>
      </c>
      <c r="B43" s="2"/>
    </row>
    <row r="44" spans="1:2" x14ac:dyDescent="0.2">
      <c r="A44" s="2" t="s">
        <v>78</v>
      </c>
      <c r="B44" s="2"/>
    </row>
    <row r="45" spans="1:2" x14ac:dyDescent="0.2">
      <c r="A45" s="2" t="s">
        <v>80</v>
      </c>
      <c r="B45" s="2"/>
    </row>
    <row r="46" spans="1:2" x14ac:dyDescent="0.2">
      <c r="A46" s="2" t="s">
        <v>82</v>
      </c>
      <c r="B46" s="2"/>
    </row>
    <row r="47" spans="1:2" x14ac:dyDescent="0.2">
      <c r="A47" s="2" t="s">
        <v>86</v>
      </c>
      <c r="B47" s="2"/>
    </row>
    <row r="48" spans="1:2" x14ac:dyDescent="0.2">
      <c r="A48" s="2" t="s">
        <v>160</v>
      </c>
      <c r="B48" s="2"/>
    </row>
    <row r="49" spans="1:2" x14ac:dyDescent="0.2">
      <c r="A49" s="2" t="s">
        <v>204</v>
      </c>
      <c r="B49" s="2"/>
    </row>
    <row r="50" spans="1:2" x14ac:dyDescent="0.2">
      <c r="A50" s="2" t="s">
        <v>84</v>
      </c>
      <c r="B50" s="2"/>
    </row>
    <row r="54" spans="1:2" x14ac:dyDescent="0.2">
      <c r="A54" s="1" t="s">
        <v>24</v>
      </c>
    </row>
    <row r="55" spans="1:2" x14ac:dyDescent="0.2">
      <c r="A55" s="2" t="s">
        <v>42</v>
      </c>
    </row>
    <row r="56" spans="1:2" x14ac:dyDescent="0.2">
      <c r="A56" s="2" t="s">
        <v>54</v>
      </c>
    </row>
    <row r="57" spans="1:2" x14ac:dyDescent="0.2">
      <c r="A57" s="2" t="s">
        <v>81</v>
      </c>
    </row>
    <row r="58" spans="1:2" x14ac:dyDescent="0.2">
      <c r="A58" s="2" t="s">
        <v>104</v>
      </c>
    </row>
    <row r="59" spans="1:2" x14ac:dyDescent="0.2">
      <c r="A59" s="2" t="s">
        <v>79</v>
      </c>
    </row>
    <row r="60" spans="1:2" x14ac:dyDescent="0.2">
      <c r="A60" s="2" t="s">
        <v>38</v>
      </c>
    </row>
    <row r="61" spans="1:2" x14ac:dyDescent="0.2">
      <c r="A61" s="2" t="s">
        <v>40</v>
      </c>
    </row>
    <row r="62" spans="1:2" x14ac:dyDescent="0.2">
      <c r="A62" s="2" t="s">
        <v>60</v>
      </c>
    </row>
    <row r="63" spans="1:2" x14ac:dyDescent="0.2">
      <c r="A63" s="2" t="s">
        <v>58</v>
      </c>
    </row>
    <row r="64" spans="1:2" x14ac:dyDescent="0.2">
      <c r="A64" s="2" t="s">
        <v>62</v>
      </c>
    </row>
    <row r="65" spans="1:1" x14ac:dyDescent="0.2">
      <c r="A65" s="2" t="s">
        <v>64</v>
      </c>
    </row>
    <row r="66" spans="1:1" x14ac:dyDescent="0.2">
      <c r="A66" s="2" t="s">
        <v>48</v>
      </c>
    </row>
    <row r="67" spans="1:1" x14ac:dyDescent="0.2">
      <c r="A67" s="2" t="s">
        <v>34</v>
      </c>
    </row>
    <row r="68" spans="1:1" x14ac:dyDescent="0.2">
      <c r="A68" s="2" t="s">
        <v>111</v>
      </c>
    </row>
    <row r="69" spans="1:1" x14ac:dyDescent="0.2">
      <c r="A69" s="2" t="s">
        <v>69</v>
      </c>
    </row>
    <row r="70" spans="1:1" x14ac:dyDescent="0.2">
      <c r="A70" s="2" t="s">
        <v>66</v>
      </c>
    </row>
    <row r="71" spans="1:1" x14ac:dyDescent="0.2">
      <c r="A71" s="2" t="s">
        <v>68</v>
      </c>
    </row>
    <row r="72" spans="1:1" x14ac:dyDescent="0.2">
      <c r="A72" s="2" t="s">
        <v>102</v>
      </c>
    </row>
    <row r="73" spans="1:1" x14ac:dyDescent="0.2">
      <c r="A73" s="2" t="s">
        <v>103</v>
      </c>
    </row>
    <row r="74" spans="1:1" x14ac:dyDescent="0.2">
      <c r="A74" s="2" t="s">
        <v>100</v>
      </c>
    </row>
    <row r="75" spans="1:1" x14ac:dyDescent="0.2">
      <c r="A75" s="2" t="s">
        <v>101</v>
      </c>
    </row>
    <row r="76" spans="1:1" x14ac:dyDescent="0.2">
      <c r="A76" s="2" t="s">
        <v>56</v>
      </c>
    </row>
    <row r="77" spans="1:1" x14ac:dyDescent="0.2">
      <c r="A77" s="2" t="s">
        <v>30</v>
      </c>
    </row>
    <row r="78" spans="1:1" x14ac:dyDescent="0.2">
      <c r="A78" s="2" t="s">
        <v>88</v>
      </c>
    </row>
    <row r="79" spans="1:1" x14ac:dyDescent="0.2">
      <c r="A79" s="2" t="s">
        <v>87</v>
      </c>
    </row>
    <row r="80" spans="1:1" x14ac:dyDescent="0.2">
      <c r="A80" s="2" t="s">
        <v>85</v>
      </c>
    </row>
    <row r="81" spans="1:1" x14ac:dyDescent="0.2">
      <c r="A81" s="2" t="s">
        <v>75</v>
      </c>
    </row>
    <row r="82" spans="1:1" x14ac:dyDescent="0.2">
      <c r="A82" s="2" t="s">
        <v>109</v>
      </c>
    </row>
    <row r="83" spans="1:1" x14ac:dyDescent="0.2">
      <c r="A83" s="2" t="s">
        <v>108</v>
      </c>
    </row>
    <row r="84" spans="1:1" x14ac:dyDescent="0.2">
      <c r="A84" s="2" t="s">
        <v>110</v>
      </c>
    </row>
    <row r="85" spans="1:1" x14ac:dyDescent="0.2">
      <c r="A85" s="2" t="s">
        <v>107</v>
      </c>
    </row>
    <row r="86" spans="1:1" x14ac:dyDescent="0.2">
      <c r="A86" s="2" t="s">
        <v>73</v>
      </c>
    </row>
    <row r="87" spans="1:1" x14ac:dyDescent="0.2">
      <c r="A87" s="2" t="s">
        <v>71</v>
      </c>
    </row>
    <row r="88" spans="1:1" x14ac:dyDescent="0.2">
      <c r="A88" s="2" t="s">
        <v>28</v>
      </c>
    </row>
    <row r="89" spans="1:1" x14ac:dyDescent="0.2">
      <c r="A89" s="2" t="s">
        <v>92</v>
      </c>
    </row>
    <row r="90" spans="1:1" x14ac:dyDescent="0.2">
      <c r="A90" s="2" t="s">
        <v>93</v>
      </c>
    </row>
    <row r="91" spans="1:1" x14ac:dyDescent="0.2">
      <c r="A91" s="2" t="s">
        <v>90</v>
      </c>
    </row>
    <row r="92" spans="1:1" x14ac:dyDescent="0.2">
      <c r="A92" s="2" t="s">
        <v>94</v>
      </c>
    </row>
    <row r="93" spans="1:1" x14ac:dyDescent="0.2">
      <c r="A93" s="2" t="s">
        <v>89</v>
      </c>
    </row>
    <row r="94" spans="1:1" x14ac:dyDescent="0.2">
      <c r="A94" s="2" t="s">
        <v>91</v>
      </c>
    </row>
    <row r="95" spans="1:1" x14ac:dyDescent="0.2">
      <c r="A95" s="2" t="s">
        <v>36</v>
      </c>
    </row>
    <row r="96" spans="1:1" x14ac:dyDescent="0.2">
      <c r="A96" s="2" t="s">
        <v>26</v>
      </c>
    </row>
    <row r="97" spans="1:1" x14ac:dyDescent="0.2">
      <c r="A97" s="2" t="s">
        <v>112</v>
      </c>
    </row>
    <row r="98" spans="1:1" x14ac:dyDescent="0.2">
      <c r="A98" s="2" t="s">
        <v>61</v>
      </c>
    </row>
    <row r="99" spans="1:1" x14ac:dyDescent="0.2">
      <c r="A99" s="2" t="s">
        <v>97</v>
      </c>
    </row>
    <row r="100" spans="1:1" x14ac:dyDescent="0.2">
      <c r="A100" s="2" t="s">
        <v>95</v>
      </c>
    </row>
    <row r="101" spans="1:1" x14ac:dyDescent="0.2">
      <c r="A101" s="2" t="s">
        <v>96</v>
      </c>
    </row>
    <row r="102" spans="1:1" x14ac:dyDescent="0.2">
      <c r="A102" s="2" t="s">
        <v>44</v>
      </c>
    </row>
    <row r="103" spans="1:1" x14ac:dyDescent="0.2">
      <c r="A103" s="2" t="s">
        <v>46</v>
      </c>
    </row>
    <row r="104" spans="1:1" x14ac:dyDescent="0.2">
      <c r="A104" s="2" t="s">
        <v>32</v>
      </c>
    </row>
    <row r="105" spans="1:1" x14ac:dyDescent="0.2">
      <c r="A105" s="2" t="s">
        <v>98</v>
      </c>
    </row>
    <row r="106" spans="1:1" x14ac:dyDescent="0.2">
      <c r="A106" s="2" t="s">
        <v>99</v>
      </c>
    </row>
    <row r="107" spans="1:1" x14ac:dyDescent="0.2">
      <c r="A107" s="2" t="s">
        <v>106</v>
      </c>
    </row>
    <row r="108" spans="1:1" x14ac:dyDescent="0.2">
      <c r="A108" s="2" t="s">
        <v>105</v>
      </c>
    </row>
    <row r="109" spans="1:1" x14ac:dyDescent="0.2">
      <c r="A109" s="2" t="s">
        <v>50</v>
      </c>
    </row>
    <row r="110" spans="1:1" x14ac:dyDescent="0.2">
      <c r="A110" s="2" t="s">
        <v>83</v>
      </c>
    </row>
    <row r="111" spans="1:1" x14ac:dyDescent="0.2">
      <c r="A111" s="2" t="s">
        <v>77</v>
      </c>
    </row>
    <row r="112" spans="1:1" x14ac:dyDescent="0.2">
      <c r="A112" s="2" t="s">
        <v>52</v>
      </c>
    </row>
  </sheetData>
  <sortState ref="C2:C61">
    <sortCondition ref="C2:C61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&amp;LFHI 066 Version 1&amp;CIssued by: FHI&amp;RDate of issue: October 2015</oddHeader>
    <oddFooter>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IF(ISBLANK(CreateSummary!D7),"",CreateSummary!D7)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IF(ISBLANK(CreateSummary!D8),"",CreateSummary!D8)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IF(ISBLANK(CreateSummary!D9),"",CreateSummary!D9)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IF(ISBLANK(CreateSummary!D10),"",CreateSummary!D10)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IF(ISBLANK(CreateSummary!D11),"",CreateSummary!D11)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IF(ISBLANK(CreateSummary!D12),"",CreateSummary!D12)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IF(ISBLANK(CreateSummary!D13),"",CreateSummary!D13)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IF(ISBLANK(CreateSummary!D14),"",CreateSummary!D14)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IF(ISBLANK(CreateSummary!D15),"",CreateSummary!D15)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IF(ISBLANK(CreateSummary!D16),"",CreateSummary!D16)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0"/>
  <sheetViews>
    <sheetView workbookViewId="0">
      <selection activeCell="D20" sqref="D20"/>
    </sheetView>
  </sheetViews>
  <sheetFormatPr defaultRowHeight="12.75" x14ac:dyDescent="0.2"/>
  <cols>
    <col min="1" max="1" bestFit="true" customWidth="true" style="9" width="11.5703125" collapsed="false"/>
    <col min="2" max="3" style="9" width="9.140625" collapsed="false"/>
    <col min="4" max="4" style="23" width="9.140625" collapsed="false"/>
    <col min="5" max="5" style="9" width="9.140625" collapsed="false"/>
    <col min="6" max="6" customWidth="true" style="9" width="21.5703125" collapsed="false"/>
    <col min="7" max="7" customWidth="true" style="9" width="14.85546875" collapsed="false"/>
    <col min="8" max="16" customWidth="true" style="9" width="9.140625" collapsed="false"/>
    <col min="17" max="16384" style="9" width="9.140625" collapsed="false"/>
  </cols>
  <sheetData>
    <row r="1" spans="1:8" ht="13.5" thickBot="1" x14ac:dyDescent="0.25">
      <c r="A1" s="9" t="s">
        <v>281</v>
      </c>
      <c r="C1" s="9" t="s">
        <v>312</v>
      </c>
      <c r="D1" s="22"/>
      <c r="F1" s="17" t="s">
        <v>323</v>
      </c>
      <c r="G1" s="18" t="str">
        <f>IF(ISBLANK(D1),"",D1)</f>
        <v/>
      </c>
    </row>
    <row r="2" spans="1:8" ht="13.5" thickBot="1" x14ac:dyDescent="0.25">
      <c r="A2" s="9" t="s">
        <v>282</v>
      </c>
      <c r="C2" s="9" t="s">
        <v>312</v>
      </c>
      <c r="D2" s="22"/>
      <c r="F2" s="17" t="s">
        <v>324</v>
      </c>
      <c r="G2" s="19" t="e">
        <f>LOOKUP(2,1/(D:D&lt;&gt;""),D:D)</f>
        <v>#N/A</v>
      </c>
      <c r="H2" s="20" t="e">
        <f>IF(ISBLANK(G2),"","-"&amp;LOOKUP(2,1/(D:D&lt;&gt;""),D:D))</f>
        <v>#N/A</v>
      </c>
    </row>
    <row r="3" spans="1:8" ht="13.5" thickBot="1" x14ac:dyDescent="0.25">
      <c r="A3" s="9" t="s">
        <v>283</v>
      </c>
      <c r="C3" s="9" t="s">
        <v>312</v>
      </c>
      <c r="D3" s="22"/>
      <c r="F3" s="17" t="s">
        <v>325</v>
      </c>
      <c r="G3" s="21" t="str">
        <f>IF(ISBLANK(D1),"",(IF(G2&gt;G1,CONCATENATE(G1,H2),G1)))</f>
        <v/>
      </c>
    </row>
    <row r="4" spans="1:8" ht="13.5" thickBot="1" x14ac:dyDescent="0.25">
      <c r="A4" s="9" t="s">
        <v>284</v>
      </c>
      <c r="C4" s="9" t="s">
        <v>312</v>
      </c>
      <c r="D4" s="22"/>
      <c r="F4" s="9" t="s">
        <v>327</v>
      </c>
      <c r="G4" s="9" t="str">
        <f>"\\scotland.gov.uk\dc2\DCGroup_AN1\FHI\Mortality Events\Reports sent to Edinburgh\Mortality Event Report "&amp;G3</f>
        <v xml:space="preserve">\\scotland.gov.uk\dc2\DCGroup_AN1\FHI\Mortality Events\Reports sent to Edinburgh\Mortality Event Report </v>
      </c>
    </row>
    <row r="5" spans="1:8" ht="13.5" thickBot="1" x14ac:dyDescent="0.25">
      <c r="A5" s="9" t="s">
        <v>285</v>
      </c>
      <c r="C5" s="9" t="s">
        <v>312</v>
      </c>
      <c r="D5" s="22"/>
      <c r="F5" s="9" t="s">
        <v>326</v>
      </c>
      <c r="G5" t="str">
        <f>"\\scotland.gov.uk\dc2\DCGroup_AN1\FHI\Mortality Events\Reports sent to Edinburgh\Mortality Event Report "&amp;G3&amp;".pdf"</f>
        <v>\\scotland.gov.uk\dc2\DCGroup_AN1\FHI\Mortality Events\Reports sent to Edinburgh\Mortality Event Report .pdf</v>
      </c>
    </row>
    <row r="6" spans="1:8" ht="13.5" thickBot="1" x14ac:dyDescent="0.25">
      <c r="A6" s="9" t="s">
        <v>286</v>
      </c>
      <c r="C6" s="9" t="s">
        <v>312</v>
      </c>
      <c r="D6" s="22"/>
    </row>
    <row r="7" spans="1:8" ht="13.5" thickBot="1" x14ac:dyDescent="0.25">
      <c r="A7" s="9" t="s">
        <v>287</v>
      </c>
      <c r="C7" s="9" t="s">
        <v>312</v>
      </c>
      <c r="D7" s="22"/>
    </row>
    <row r="8" spans="1:8" ht="13.5" thickBot="1" x14ac:dyDescent="0.25">
      <c r="A8" s="9" t="s">
        <v>288</v>
      </c>
      <c r="C8" s="9" t="s">
        <v>312</v>
      </c>
      <c r="D8" s="22"/>
    </row>
    <row r="9" spans="1:8" ht="13.5" thickBot="1" x14ac:dyDescent="0.25">
      <c r="A9" s="9" t="s">
        <v>289</v>
      </c>
      <c r="C9" s="9" t="s">
        <v>312</v>
      </c>
      <c r="D9" s="22"/>
    </row>
    <row r="10" spans="1:8" ht="13.5" thickBot="1" x14ac:dyDescent="0.25">
      <c r="A10" s="9" t="s">
        <v>290</v>
      </c>
      <c r="C10" s="9" t="s">
        <v>312</v>
      </c>
      <c r="D10" s="22"/>
    </row>
    <row r="11" spans="1:8" ht="13.5" thickBot="1" x14ac:dyDescent="0.25">
      <c r="A11" s="9" t="s">
        <v>313</v>
      </c>
      <c r="C11" s="9" t="s">
        <v>312</v>
      </c>
      <c r="D11" s="22"/>
    </row>
    <row r="12" spans="1:8" ht="13.5" thickBot="1" x14ac:dyDescent="0.25">
      <c r="A12" s="9" t="s">
        <v>314</v>
      </c>
      <c r="C12" s="9" t="s">
        <v>312</v>
      </c>
      <c r="D12" s="22"/>
    </row>
    <row r="13" spans="1:8" ht="13.5" thickBot="1" x14ac:dyDescent="0.25">
      <c r="A13" s="9" t="s">
        <v>315</v>
      </c>
      <c r="C13" s="9" t="s">
        <v>312</v>
      </c>
      <c r="D13" s="22"/>
    </row>
    <row r="14" spans="1:8" ht="13.5" thickBot="1" x14ac:dyDescent="0.25">
      <c r="A14" s="9" t="s">
        <v>316</v>
      </c>
      <c r="C14" s="9" t="s">
        <v>312</v>
      </c>
      <c r="D14" s="22"/>
    </row>
    <row r="15" spans="1:8" ht="13.5" thickBot="1" x14ac:dyDescent="0.25">
      <c r="A15" s="9" t="s">
        <v>317</v>
      </c>
      <c r="C15" s="9" t="s">
        <v>312</v>
      </c>
      <c r="D15" s="22"/>
    </row>
    <row r="16" spans="1:8" ht="13.5" thickBot="1" x14ac:dyDescent="0.25">
      <c r="A16" s="9" t="s">
        <v>318</v>
      </c>
      <c r="C16" s="9" t="s">
        <v>312</v>
      </c>
      <c r="D16" s="22"/>
    </row>
    <row r="17" spans="1:4" ht="13.5" thickBot="1" x14ac:dyDescent="0.25">
      <c r="A17" s="9" t="s">
        <v>319</v>
      </c>
      <c r="C17" s="9" t="s">
        <v>312</v>
      </c>
      <c r="D17" s="22"/>
    </row>
    <row r="18" spans="1:4" ht="13.5" thickBot="1" x14ac:dyDescent="0.25">
      <c r="A18" s="9" t="s">
        <v>320</v>
      </c>
      <c r="C18" s="9" t="s">
        <v>312</v>
      </c>
      <c r="D18" s="22"/>
    </row>
    <row r="19" spans="1:4" ht="13.5" thickBot="1" x14ac:dyDescent="0.25">
      <c r="A19" s="9" t="s">
        <v>321</v>
      </c>
      <c r="C19" s="9" t="s">
        <v>312</v>
      </c>
      <c r="D19" s="22"/>
    </row>
    <row r="20" spans="1:4" ht="13.5" thickBot="1" x14ac:dyDescent="0.25">
      <c r="A20" s="9" t="s">
        <v>322</v>
      </c>
      <c r="C20" s="9" t="s">
        <v>312</v>
      </c>
      <c r="D20" s="22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IF(ISBLANK(CreateSummary!D17),"",CreateSummary!D17)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IF(ISBLANK(CreateSummary!D18),"",CreateSummary!D18)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IF(ISBLANK(CreateSummary!D19),"",CreateSummary!D19)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37"/>
  <sheetViews>
    <sheetView workbookViewId="0">
      <selection activeCell="A2" sqref="A2:XFD36"/>
    </sheetView>
  </sheetViews>
  <sheetFormatPr defaultColWidth="0" defaultRowHeight="12.75" customHeight="1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IF(ISBLANK(CreateSummary!D20),"",CreateSummary!D20)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topLeftCell="A82" workbookViewId="0">
      <selection activeCell="H115" sqref="H115"/>
    </sheetView>
  </sheetViews>
  <sheetFormatPr defaultRowHeight="12.75" x14ac:dyDescent="0.2"/>
  <cols>
    <col min="1" max="1" bestFit="true" customWidth="true" width="9.85546875" collapsed="false"/>
    <col min="2" max="2" bestFit="true" customWidth="true" width="27.28515625" collapsed="false"/>
    <col min="4" max="4" bestFit="true" customWidth="true" width="15.85546875" collapsed="false"/>
    <col min="5" max="5" bestFit="true" customWidth="true" width="7.42578125" collapsed="false"/>
    <col min="6" max="6" bestFit="true" customWidth="true" width="9.5703125" collapsed="false"/>
    <col min="7" max="7" bestFit="true" customWidth="true" width="10.140625" collapsed="false"/>
    <col min="9" max="10" bestFit="true" customWidth="true" width="10.140625" collapsed="false"/>
    <col min="14" max="14" customWidth="true" width="10.28515625" collapsed="false"/>
    <col min="16" max="16" bestFit="true" customWidth="true" width="8.7109375" collapsed="false"/>
    <col min="18" max="18" bestFit="true" customWidth="true" width="22.7109375" collapsed="false"/>
    <col min="21" max="21" bestFit="true" customWidth="true" width="84.5703125" collapsed="false"/>
    <col min="22" max="22" bestFit="true" customWidth="true" width="46.7109375" collapsed="false"/>
  </cols>
  <sheetData>
    <row r="1" spans="1:34" s="32" customFormat="1" ht="102" x14ac:dyDescent="0.2">
      <c r="A1" s="29" t="s">
        <v>291</v>
      </c>
      <c r="B1" s="29" t="s">
        <v>292</v>
      </c>
      <c r="C1" s="29" t="s">
        <v>0</v>
      </c>
      <c r="D1" s="29" t="s">
        <v>1</v>
      </c>
      <c r="E1" s="29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29" t="s">
        <v>8</v>
      </c>
      <c r="L1" s="29" t="s">
        <v>130</v>
      </c>
      <c r="M1" s="29" t="s">
        <v>9</v>
      </c>
      <c r="N1" s="29" t="s">
        <v>10</v>
      </c>
      <c r="O1" s="29" t="s">
        <v>11</v>
      </c>
      <c r="P1" s="31" t="s">
        <v>12</v>
      </c>
      <c r="Q1" s="29" t="s">
        <v>13</v>
      </c>
      <c r="R1" s="29" t="s">
        <v>14</v>
      </c>
      <c r="S1" s="29" t="s">
        <v>15</v>
      </c>
      <c r="T1" s="29" t="s">
        <v>16</v>
      </c>
      <c r="U1" s="29" t="s">
        <v>17</v>
      </c>
      <c r="V1" s="29" t="s">
        <v>18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s="4" customFormat="1" ht="25.5" x14ac:dyDescent="0.2">
      <c r="A2" s="4" t="s">
        <v>328</v>
      </c>
      <c r="B2" s="4" t="s">
        <v>120</v>
      </c>
      <c r="C2" s="4" t="s">
        <v>121</v>
      </c>
      <c r="D2" s="4" t="s">
        <v>170</v>
      </c>
      <c r="E2" s="4" t="s">
        <v>171</v>
      </c>
      <c r="F2" s="4" t="s">
        <v>172</v>
      </c>
      <c r="G2" s="6">
        <v>42794</v>
      </c>
      <c r="H2" s="4" t="s">
        <v>118</v>
      </c>
      <c r="I2" s="6">
        <v>42743</v>
      </c>
      <c r="J2" s="6">
        <v>42736</v>
      </c>
      <c r="K2" s="4" t="s">
        <v>134</v>
      </c>
      <c r="L2" s="4" t="s">
        <v>173</v>
      </c>
      <c r="M2" s="4" t="s">
        <v>20</v>
      </c>
      <c r="N2" s="4" t="s">
        <v>174</v>
      </c>
      <c r="O2" s="4" t="s">
        <v>116</v>
      </c>
      <c r="P2" s="8">
        <v>4.68</v>
      </c>
      <c r="Q2" s="4" t="s">
        <v>21</v>
      </c>
      <c r="R2" s="4" t="s">
        <v>45</v>
      </c>
      <c r="T2" s="4">
        <v>17739</v>
      </c>
      <c r="U2" s="4" t="s">
        <v>175</v>
      </c>
      <c r="V2" s="4" t="s">
        <v>176</v>
      </c>
    </row>
    <row r="3" spans="1:34" s="4" customFormat="1" ht="25.5" x14ac:dyDescent="0.2">
      <c r="A3" s="4" t="s">
        <v>329</v>
      </c>
      <c r="B3" s="4" t="s">
        <v>120</v>
      </c>
      <c r="C3" s="4" t="s">
        <v>121</v>
      </c>
      <c r="D3" s="4" t="s">
        <v>170</v>
      </c>
      <c r="E3" s="4" t="s">
        <v>171</v>
      </c>
      <c r="F3" s="4" t="s">
        <v>172</v>
      </c>
      <c r="G3" s="6">
        <v>42794</v>
      </c>
      <c r="H3" s="4" t="s">
        <v>118</v>
      </c>
      <c r="I3" s="6">
        <v>42750</v>
      </c>
      <c r="J3" s="6">
        <v>42757</v>
      </c>
      <c r="K3" s="4" t="s">
        <v>134</v>
      </c>
      <c r="L3" s="4" t="s">
        <v>173</v>
      </c>
      <c r="M3" s="4" t="s">
        <v>20</v>
      </c>
      <c r="N3" s="4" t="s">
        <v>174</v>
      </c>
      <c r="O3" s="4" t="s">
        <v>116</v>
      </c>
      <c r="P3" s="8">
        <v>7.65</v>
      </c>
      <c r="Q3" s="4" t="s">
        <v>21</v>
      </c>
      <c r="R3" s="4" t="s">
        <v>45</v>
      </c>
      <c r="T3" s="4">
        <v>28675</v>
      </c>
      <c r="U3" s="4" t="s">
        <v>175</v>
      </c>
      <c r="V3" s="4" t="s">
        <v>176</v>
      </c>
    </row>
    <row r="4" spans="1:34" s="4" customFormat="1" ht="38.25" x14ac:dyDescent="0.2">
      <c r="A4" s="4" t="s">
        <v>330</v>
      </c>
      <c r="B4" s="4" t="s">
        <v>120</v>
      </c>
      <c r="C4" s="4" t="s">
        <v>121</v>
      </c>
      <c r="D4" s="4" t="s">
        <v>155</v>
      </c>
      <c r="E4" s="4" t="s">
        <v>156</v>
      </c>
      <c r="F4" s="4" t="s">
        <v>210</v>
      </c>
      <c r="G4" s="6">
        <v>42881</v>
      </c>
      <c r="H4" s="4" t="s">
        <v>114</v>
      </c>
      <c r="I4" s="6">
        <v>42877</v>
      </c>
      <c r="J4" s="6">
        <v>42881</v>
      </c>
      <c r="K4" s="4" t="s">
        <v>117</v>
      </c>
      <c r="M4" s="4" t="s">
        <v>20</v>
      </c>
      <c r="O4" s="4" t="s">
        <v>116</v>
      </c>
      <c r="P4" s="8">
        <v>1.59</v>
      </c>
      <c r="Q4" s="4" t="s">
        <v>21</v>
      </c>
      <c r="R4" s="4" t="s">
        <v>211</v>
      </c>
      <c r="T4" s="4">
        <v>1078</v>
      </c>
      <c r="U4" s="4" t="s">
        <v>212</v>
      </c>
      <c r="V4" s="4" t="s">
        <v>213</v>
      </c>
    </row>
    <row r="5" spans="1:34" s="4" customFormat="1" ht="25.5" x14ac:dyDescent="0.2">
      <c r="A5" s="4" t="s">
        <v>331</v>
      </c>
      <c r="B5" s="4" t="s">
        <v>120</v>
      </c>
      <c r="C5" s="4" t="s">
        <v>121</v>
      </c>
      <c r="D5" s="4" t="s">
        <v>144</v>
      </c>
      <c r="E5" s="4" t="s">
        <v>145</v>
      </c>
      <c r="F5" s="4" t="s">
        <v>214</v>
      </c>
      <c r="G5" s="6">
        <v>42909</v>
      </c>
      <c r="H5" s="4" t="s">
        <v>114</v>
      </c>
      <c r="I5" s="6">
        <v>42891</v>
      </c>
      <c r="J5" s="6">
        <v>42897</v>
      </c>
      <c r="K5" s="4" t="s">
        <v>117</v>
      </c>
      <c r="L5" s="4" t="s">
        <v>137</v>
      </c>
      <c r="M5" s="4" t="s">
        <v>20</v>
      </c>
      <c r="N5" s="4" t="s">
        <v>215</v>
      </c>
      <c r="O5" s="4" t="s">
        <v>116</v>
      </c>
      <c r="P5" s="8">
        <v>1.91</v>
      </c>
      <c r="Q5" s="4" t="s">
        <v>21</v>
      </c>
      <c r="R5" s="4" t="s">
        <v>78</v>
      </c>
      <c r="T5" s="4">
        <v>1851</v>
      </c>
      <c r="U5" s="4" t="s">
        <v>216</v>
      </c>
      <c r="V5" s="4" t="s">
        <v>217</v>
      </c>
    </row>
    <row r="6" spans="1:34" s="4" customFormat="1" ht="25.5" x14ac:dyDescent="0.2">
      <c r="A6" s="4" t="s">
        <v>332</v>
      </c>
      <c r="B6" s="4" t="s">
        <v>120</v>
      </c>
      <c r="C6" s="4" t="s">
        <v>121</v>
      </c>
      <c r="D6" s="4" t="s">
        <v>144</v>
      </c>
      <c r="E6" s="4" t="s">
        <v>145</v>
      </c>
      <c r="F6" s="4" t="s">
        <v>214</v>
      </c>
      <c r="G6" s="6">
        <v>42909</v>
      </c>
      <c r="H6" s="4" t="s">
        <v>114</v>
      </c>
      <c r="I6" s="6">
        <v>42905</v>
      </c>
      <c r="J6" s="6">
        <v>42911</v>
      </c>
      <c r="K6" s="4" t="s">
        <v>117</v>
      </c>
      <c r="L6" s="4" t="s">
        <v>137</v>
      </c>
      <c r="M6" s="4" t="s">
        <v>20</v>
      </c>
      <c r="N6" s="4" t="s">
        <v>215</v>
      </c>
      <c r="O6" s="4" t="s">
        <v>116</v>
      </c>
      <c r="P6" s="8">
        <v>1.17</v>
      </c>
      <c r="Q6" s="4" t="s">
        <v>21</v>
      </c>
      <c r="R6" s="4" t="s">
        <v>78</v>
      </c>
      <c r="U6" s="4" t="s">
        <v>216</v>
      </c>
      <c r="V6" s="4" t="s">
        <v>217</v>
      </c>
    </row>
    <row r="7" spans="1:34" s="4" customFormat="1" x14ac:dyDescent="0.2">
      <c r="A7" s="4" t="s">
        <v>333</v>
      </c>
      <c r="B7" s="4" t="s">
        <v>120</v>
      </c>
      <c r="C7" s="4" t="s">
        <v>121</v>
      </c>
      <c r="D7" s="4" t="s">
        <v>220</v>
      </c>
      <c r="E7" s="4" t="s">
        <v>221</v>
      </c>
      <c r="F7" s="4" t="s">
        <v>222</v>
      </c>
      <c r="G7" s="6">
        <v>42933</v>
      </c>
      <c r="H7" s="4" t="s">
        <v>114</v>
      </c>
      <c r="I7" s="6">
        <v>42927</v>
      </c>
      <c r="J7" s="6">
        <v>42931</v>
      </c>
      <c r="K7" s="4" t="s">
        <v>117</v>
      </c>
      <c r="L7" s="4" t="s">
        <v>223</v>
      </c>
      <c r="M7" s="4" t="s">
        <v>20</v>
      </c>
      <c r="O7" s="4" t="s">
        <v>116</v>
      </c>
      <c r="P7" s="8">
        <v>2.4500000000000002</v>
      </c>
      <c r="Q7" s="4" t="s">
        <v>21</v>
      </c>
      <c r="R7" s="4" t="s">
        <v>78</v>
      </c>
      <c r="T7" s="4">
        <v>17713</v>
      </c>
      <c r="V7" s="4" t="s">
        <v>224</v>
      </c>
    </row>
    <row r="8" spans="1:34" s="4" customFormat="1" x14ac:dyDescent="0.2">
      <c r="A8" s="4" t="s">
        <v>334</v>
      </c>
      <c r="B8" s="4" t="s">
        <v>120</v>
      </c>
      <c r="C8" s="4" t="s">
        <v>121</v>
      </c>
      <c r="D8" s="4" t="s">
        <v>185</v>
      </c>
      <c r="E8" s="4" t="s">
        <v>186</v>
      </c>
      <c r="F8" s="4" t="s">
        <v>225</v>
      </c>
      <c r="G8" s="6">
        <v>42933</v>
      </c>
      <c r="H8" s="4" t="s">
        <v>114</v>
      </c>
      <c r="I8" s="6">
        <v>42926</v>
      </c>
      <c r="J8" s="6">
        <v>42927</v>
      </c>
      <c r="K8" s="4" t="s">
        <v>117</v>
      </c>
      <c r="L8" s="4" t="s">
        <v>226</v>
      </c>
      <c r="M8" s="4" t="s">
        <v>20</v>
      </c>
      <c r="N8" s="4" t="s">
        <v>227</v>
      </c>
      <c r="O8" s="4" t="s">
        <v>116</v>
      </c>
      <c r="P8" s="8">
        <v>14.88</v>
      </c>
      <c r="Q8" s="4" t="s">
        <v>21</v>
      </c>
      <c r="R8" s="4" t="s">
        <v>78</v>
      </c>
      <c r="T8" s="4">
        <v>400</v>
      </c>
      <c r="V8" s="4" t="s">
        <v>224</v>
      </c>
    </row>
    <row r="9" spans="1:34" s="4" customFormat="1" x14ac:dyDescent="0.2">
      <c r="A9" s="4" t="s">
        <v>335</v>
      </c>
      <c r="B9" s="4" t="s">
        <v>120</v>
      </c>
      <c r="C9" s="4" t="s">
        <v>121</v>
      </c>
      <c r="D9" s="4" t="s">
        <v>228</v>
      </c>
      <c r="E9" s="4" t="s">
        <v>229</v>
      </c>
      <c r="F9" s="4" t="s">
        <v>230</v>
      </c>
      <c r="G9" s="6">
        <v>42944</v>
      </c>
      <c r="H9" s="4" t="s">
        <v>114</v>
      </c>
      <c r="I9" s="6">
        <v>42933</v>
      </c>
      <c r="J9" s="6">
        <v>42939</v>
      </c>
      <c r="K9" s="4" t="s">
        <v>117</v>
      </c>
      <c r="L9" s="4" t="s">
        <v>150</v>
      </c>
      <c r="M9" s="4" t="s">
        <v>20</v>
      </c>
      <c r="N9" s="4" t="s">
        <v>135</v>
      </c>
      <c r="O9" s="4" t="s">
        <v>116</v>
      </c>
      <c r="P9" s="8">
        <v>1.34</v>
      </c>
      <c r="Q9" s="4" t="s">
        <v>21</v>
      </c>
      <c r="R9" s="4" t="s">
        <v>61</v>
      </c>
      <c r="T9" s="4">
        <v>2189</v>
      </c>
      <c r="U9" s="4" t="s">
        <v>231</v>
      </c>
      <c r="V9" s="4" t="s">
        <v>232</v>
      </c>
    </row>
    <row r="10" spans="1:34" s="4" customFormat="1" x14ac:dyDescent="0.2">
      <c r="A10" s="4" t="s">
        <v>336</v>
      </c>
      <c r="B10" s="4" t="s">
        <v>120</v>
      </c>
      <c r="C10" s="4" t="s">
        <v>121</v>
      </c>
      <c r="D10" s="4" t="s">
        <v>233</v>
      </c>
      <c r="E10" s="4" t="s">
        <v>234</v>
      </c>
      <c r="F10" s="4" t="s">
        <v>235</v>
      </c>
      <c r="G10" s="6">
        <v>42944</v>
      </c>
      <c r="H10" s="4" t="s">
        <v>114</v>
      </c>
      <c r="I10" s="6">
        <v>42926</v>
      </c>
      <c r="J10" s="6">
        <v>42932</v>
      </c>
      <c r="K10" s="4" t="s">
        <v>117</v>
      </c>
      <c r="L10" s="4" t="s">
        <v>169</v>
      </c>
      <c r="M10" s="4" t="s">
        <v>20</v>
      </c>
      <c r="N10" s="4" t="s">
        <v>162</v>
      </c>
      <c r="O10" s="4" t="s">
        <v>116</v>
      </c>
      <c r="P10" s="8">
        <v>3.13</v>
      </c>
      <c r="Q10" s="4" t="s">
        <v>21</v>
      </c>
      <c r="R10" s="4" t="s">
        <v>59</v>
      </c>
      <c r="T10" s="4">
        <v>4445</v>
      </c>
      <c r="U10" s="4" t="s">
        <v>236</v>
      </c>
      <c r="V10" s="4" t="s">
        <v>237</v>
      </c>
    </row>
    <row r="11" spans="1:34" s="4" customFormat="1" ht="25.5" x14ac:dyDescent="0.2">
      <c r="A11" s="4" t="s">
        <v>337</v>
      </c>
      <c r="B11" s="4" t="s">
        <v>120</v>
      </c>
      <c r="C11" s="4" t="s">
        <v>121</v>
      </c>
      <c r="D11" s="4" t="s">
        <v>233</v>
      </c>
      <c r="E11" s="4" t="s">
        <v>234</v>
      </c>
      <c r="F11" s="4" t="s">
        <v>235</v>
      </c>
      <c r="G11" s="6">
        <v>42944</v>
      </c>
      <c r="H11" s="4" t="s">
        <v>114</v>
      </c>
      <c r="I11" s="6">
        <v>42933</v>
      </c>
      <c r="J11" s="6">
        <v>42939</v>
      </c>
      <c r="K11" s="4" t="s">
        <v>117</v>
      </c>
      <c r="L11" s="4" t="s">
        <v>169</v>
      </c>
      <c r="M11" s="4" t="s">
        <v>20</v>
      </c>
      <c r="N11" s="4" t="s">
        <v>162</v>
      </c>
      <c r="O11" s="4" t="s">
        <v>116</v>
      </c>
      <c r="P11" s="8">
        <v>13.52</v>
      </c>
      <c r="Q11" s="4" t="s">
        <v>21</v>
      </c>
      <c r="R11" s="4" t="s">
        <v>138</v>
      </c>
      <c r="T11" s="4">
        <v>18611</v>
      </c>
      <c r="U11" s="4" t="s">
        <v>238</v>
      </c>
      <c r="V11" s="4" t="s">
        <v>237</v>
      </c>
    </row>
    <row r="12" spans="1:34" s="4" customFormat="1" x14ac:dyDescent="0.2">
      <c r="A12" s="4" t="s">
        <v>338</v>
      </c>
      <c r="B12" s="4" t="s">
        <v>120</v>
      </c>
      <c r="C12" s="4" t="s">
        <v>121</v>
      </c>
      <c r="D12" s="4" t="s">
        <v>190</v>
      </c>
      <c r="E12" s="4" t="s">
        <v>191</v>
      </c>
      <c r="F12" s="4" t="s">
        <v>239</v>
      </c>
      <c r="G12" s="6">
        <v>42944</v>
      </c>
      <c r="H12" s="4" t="s">
        <v>114</v>
      </c>
      <c r="I12" s="6">
        <v>42933</v>
      </c>
      <c r="J12" s="6">
        <v>42939</v>
      </c>
      <c r="K12" s="4" t="s">
        <v>117</v>
      </c>
      <c r="L12" s="4" t="s">
        <v>143</v>
      </c>
      <c r="M12" s="4" t="s">
        <v>20</v>
      </c>
      <c r="N12" s="4" t="s">
        <v>162</v>
      </c>
      <c r="O12" s="4" t="s">
        <v>116</v>
      </c>
      <c r="P12" s="8">
        <v>2.17</v>
      </c>
      <c r="Q12" s="4" t="s">
        <v>21</v>
      </c>
      <c r="R12" s="4" t="s">
        <v>240</v>
      </c>
      <c r="T12" s="4">
        <v>12683</v>
      </c>
      <c r="U12" s="4" t="s">
        <v>241</v>
      </c>
      <c r="V12" s="4" t="s">
        <v>242</v>
      </c>
    </row>
    <row r="13" spans="1:34" s="4" customFormat="1" ht="76.5" x14ac:dyDescent="0.2">
      <c r="A13" s="4" t="s">
        <v>339</v>
      </c>
      <c r="B13" s="4" t="s">
        <v>120</v>
      </c>
      <c r="C13" s="4" t="s">
        <v>121</v>
      </c>
      <c r="D13" s="4" t="s">
        <v>144</v>
      </c>
      <c r="E13" s="4" t="s">
        <v>145</v>
      </c>
      <c r="F13" s="4" t="s">
        <v>243</v>
      </c>
      <c r="G13" s="6">
        <v>42956</v>
      </c>
      <c r="H13" s="4" t="s">
        <v>114</v>
      </c>
      <c r="I13" s="6">
        <v>42940</v>
      </c>
      <c r="J13" s="6">
        <v>42946</v>
      </c>
      <c r="K13" s="4" t="s">
        <v>117</v>
      </c>
      <c r="L13" s="4" t="s">
        <v>244</v>
      </c>
      <c r="M13" s="4" t="s">
        <v>20</v>
      </c>
      <c r="N13" s="4" t="s">
        <v>154</v>
      </c>
      <c r="O13" s="4" t="s">
        <v>116</v>
      </c>
      <c r="P13" s="8" t="s">
        <v>251</v>
      </c>
      <c r="Q13" s="4" t="s">
        <v>21</v>
      </c>
      <c r="R13" s="4" t="s">
        <v>78</v>
      </c>
      <c r="T13" s="4">
        <v>1106</v>
      </c>
      <c r="U13" s="4" t="s">
        <v>257</v>
      </c>
      <c r="V13" s="4" t="s">
        <v>256</v>
      </c>
    </row>
    <row r="14" spans="1:34" s="4" customFormat="1" ht="25.5" x14ac:dyDescent="0.2">
      <c r="A14" s="4" t="s">
        <v>340</v>
      </c>
      <c r="B14" s="4" t="s">
        <v>120</v>
      </c>
      <c r="C14" s="4" t="s">
        <v>121</v>
      </c>
      <c r="D14" s="4" t="s">
        <v>228</v>
      </c>
      <c r="E14" s="4" t="s">
        <v>229</v>
      </c>
      <c r="F14" s="4" t="s">
        <v>230</v>
      </c>
      <c r="G14" s="6">
        <v>42958</v>
      </c>
      <c r="H14" s="4" t="s">
        <v>114</v>
      </c>
      <c r="I14" s="6">
        <v>42940</v>
      </c>
      <c r="J14" s="6">
        <v>42946</v>
      </c>
      <c r="K14" s="4" t="s">
        <v>117</v>
      </c>
      <c r="L14" s="4" t="s">
        <v>150</v>
      </c>
      <c r="M14" s="4" t="s">
        <v>20</v>
      </c>
      <c r="N14" s="4" t="s">
        <v>135</v>
      </c>
      <c r="O14" s="4" t="s">
        <v>116</v>
      </c>
      <c r="P14" s="8">
        <v>2.96</v>
      </c>
      <c r="Q14" s="4" t="s">
        <v>21</v>
      </c>
      <c r="R14" s="4" t="s">
        <v>61</v>
      </c>
      <c r="T14" s="4">
        <v>3796</v>
      </c>
      <c r="U14" s="4" t="s">
        <v>245</v>
      </c>
      <c r="V14" s="4" t="s">
        <v>246</v>
      </c>
    </row>
    <row r="15" spans="1:34" s="4" customFormat="1" ht="25.5" x14ac:dyDescent="0.2">
      <c r="A15" s="4" t="s">
        <v>341</v>
      </c>
      <c r="B15" s="4" t="s">
        <v>120</v>
      </c>
      <c r="C15" s="4" t="s">
        <v>121</v>
      </c>
      <c r="D15" s="4" t="s">
        <v>228</v>
      </c>
      <c r="E15" s="4" t="s">
        <v>229</v>
      </c>
      <c r="F15" s="4" t="s">
        <v>230</v>
      </c>
      <c r="G15" s="6">
        <v>42958</v>
      </c>
      <c r="H15" s="4" t="s">
        <v>114</v>
      </c>
      <c r="I15" s="6">
        <v>42947</v>
      </c>
      <c r="J15" s="6">
        <v>42951</v>
      </c>
      <c r="K15" s="4" t="s">
        <v>117</v>
      </c>
      <c r="L15" s="4" t="s">
        <v>150</v>
      </c>
      <c r="M15" s="4" t="s">
        <v>20</v>
      </c>
      <c r="N15" s="4" t="s">
        <v>135</v>
      </c>
      <c r="O15" s="4" t="s">
        <v>116</v>
      </c>
      <c r="P15" s="8">
        <v>2.2999999999999998</v>
      </c>
      <c r="Q15" s="4" t="s">
        <v>21</v>
      </c>
      <c r="R15" s="4" t="s">
        <v>61</v>
      </c>
      <c r="T15" s="4">
        <v>2862</v>
      </c>
      <c r="U15" s="4" t="s">
        <v>245</v>
      </c>
      <c r="V15" s="4" t="s">
        <v>246</v>
      </c>
    </row>
    <row r="16" spans="1:34" s="4" customFormat="1" ht="25.5" x14ac:dyDescent="0.2">
      <c r="A16" s="4" t="s">
        <v>342</v>
      </c>
      <c r="B16" s="4" t="s">
        <v>120</v>
      </c>
      <c r="C16" s="4" t="s">
        <v>121</v>
      </c>
      <c r="D16" s="4" t="s">
        <v>190</v>
      </c>
      <c r="E16" s="4" t="s">
        <v>191</v>
      </c>
      <c r="F16" s="4" t="s">
        <v>239</v>
      </c>
      <c r="G16" s="6">
        <v>42958</v>
      </c>
      <c r="H16" s="4" t="s">
        <v>114</v>
      </c>
      <c r="I16" s="6">
        <v>42940</v>
      </c>
      <c r="J16" s="6">
        <v>42946</v>
      </c>
      <c r="K16" s="4" t="s">
        <v>117</v>
      </c>
      <c r="L16" s="4" t="s">
        <v>143</v>
      </c>
      <c r="M16" s="4" t="s">
        <v>20</v>
      </c>
      <c r="N16" s="4" t="s">
        <v>162</v>
      </c>
      <c r="O16" s="4" t="s">
        <v>116</v>
      </c>
      <c r="P16" s="8">
        <v>1.6</v>
      </c>
      <c r="Q16" s="4" t="s">
        <v>21</v>
      </c>
      <c r="R16" s="4" t="s">
        <v>247</v>
      </c>
      <c r="T16" s="4">
        <v>9178</v>
      </c>
      <c r="U16" s="4" t="s">
        <v>248</v>
      </c>
      <c r="V16" s="4" t="s">
        <v>242</v>
      </c>
    </row>
    <row r="17" spans="1:22" s="4" customFormat="1" x14ac:dyDescent="0.2">
      <c r="A17" s="4" t="s">
        <v>343</v>
      </c>
      <c r="B17" s="4" t="s">
        <v>120</v>
      </c>
      <c r="C17" s="4" t="s">
        <v>121</v>
      </c>
      <c r="D17" s="4" t="s">
        <v>233</v>
      </c>
      <c r="E17" s="4" t="s">
        <v>234</v>
      </c>
      <c r="F17" s="4" t="s">
        <v>235</v>
      </c>
      <c r="G17" s="6">
        <v>42958</v>
      </c>
      <c r="H17" s="4" t="s">
        <v>114</v>
      </c>
      <c r="I17" s="6">
        <v>42940</v>
      </c>
      <c r="J17" s="6">
        <v>42946</v>
      </c>
      <c r="K17" s="4" t="s">
        <v>117</v>
      </c>
      <c r="L17" s="4" t="s">
        <v>169</v>
      </c>
      <c r="M17" s="4" t="s">
        <v>20</v>
      </c>
      <c r="N17" s="4" t="s">
        <v>162</v>
      </c>
      <c r="O17" s="4" t="s">
        <v>116</v>
      </c>
      <c r="P17" s="8">
        <v>3.31</v>
      </c>
      <c r="Q17" s="4" t="s">
        <v>21</v>
      </c>
      <c r="R17" s="4" t="s">
        <v>78</v>
      </c>
      <c r="T17" s="4">
        <v>3937</v>
      </c>
      <c r="U17" s="4" t="s">
        <v>249</v>
      </c>
      <c r="V17" s="4" t="s">
        <v>237</v>
      </c>
    </row>
    <row r="18" spans="1:22" s="4" customFormat="1" ht="25.5" x14ac:dyDescent="0.2">
      <c r="A18" s="4" t="s">
        <v>344</v>
      </c>
      <c r="B18" s="4" t="s">
        <v>120</v>
      </c>
      <c r="C18" s="4" t="s">
        <v>121</v>
      </c>
      <c r="D18" s="4" t="s">
        <v>233</v>
      </c>
      <c r="E18" s="4" t="s">
        <v>234</v>
      </c>
      <c r="F18" s="4" t="s">
        <v>235</v>
      </c>
      <c r="G18" s="6">
        <v>42958</v>
      </c>
      <c r="H18" s="4" t="s">
        <v>114</v>
      </c>
      <c r="I18" s="6">
        <v>42947</v>
      </c>
      <c r="J18" s="6">
        <v>42951</v>
      </c>
      <c r="K18" s="4" t="s">
        <v>117</v>
      </c>
      <c r="L18" s="4" t="s">
        <v>169</v>
      </c>
      <c r="M18" s="4" t="s">
        <v>20</v>
      </c>
      <c r="N18" s="4" t="s">
        <v>162</v>
      </c>
      <c r="O18" s="4" t="s">
        <v>116</v>
      </c>
      <c r="P18" s="8">
        <v>10.57</v>
      </c>
      <c r="Q18" s="4" t="s">
        <v>21</v>
      </c>
      <c r="R18" s="4" t="s">
        <v>78</v>
      </c>
      <c r="T18" s="4">
        <v>12159</v>
      </c>
      <c r="U18" s="4" t="s">
        <v>250</v>
      </c>
      <c r="V18" s="4" t="s">
        <v>237</v>
      </c>
    </row>
    <row r="19" spans="1:22" s="4" customFormat="1" ht="51" x14ac:dyDescent="0.2">
      <c r="A19" s="4" t="s">
        <v>345</v>
      </c>
      <c r="B19" s="4" t="s">
        <v>120</v>
      </c>
      <c r="C19" s="4" t="s">
        <v>121</v>
      </c>
      <c r="D19" s="4" t="s">
        <v>128</v>
      </c>
      <c r="E19" s="4" t="s">
        <v>129</v>
      </c>
      <c r="F19" s="4" t="s">
        <v>252</v>
      </c>
      <c r="G19" s="6">
        <v>42956</v>
      </c>
      <c r="H19" s="4" t="s">
        <v>114</v>
      </c>
      <c r="I19" s="6">
        <v>42737</v>
      </c>
      <c r="J19" s="6">
        <v>42743</v>
      </c>
      <c r="K19" s="4" t="s">
        <v>117</v>
      </c>
      <c r="L19" s="4" t="s">
        <v>148</v>
      </c>
      <c r="M19" s="4" t="s">
        <v>20</v>
      </c>
      <c r="N19" s="4" t="s">
        <v>154</v>
      </c>
      <c r="O19" s="4" t="s">
        <v>116</v>
      </c>
      <c r="P19" s="8">
        <v>1.19</v>
      </c>
      <c r="Q19" s="4" t="s">
        <v>21</v>
      </c>
      <c r="R19" s="4" t="s">
        <v>123</v>
      </c>
      <c r="T19" s="4">
        <v>5073</v>
      </c>
      <c r="U19" s="4" t="s">
        <v>253</v>
      </c>
      <c r="V19" s="4" t="s">
        <v>254</v>
      </c>
    </row>
    <row r="20" spans="1:22" s="4" customFormat="1" ht="51" x14ac:dyDescent="0.2">
      <c r="A20" s="4" t="s">
        <v>346</v>
      </c>
      <c r="B20" s="4" t="s">
        <v>120</v>
      </c>
      <c r="C20" s="4" t="s">
        <v>121</v>
      </c>
      <c r="D20" s="4" t="s">
        <v>128</v>
      </c>
      <c r="E20" s="4" t="s">
        <v>129</v>
      </c>
      <c r="F20" s="4" t="s">
        <v>252</v>
      </c>
      <c r="G20" s="6">
        <v>42956</v>
      </c>
      <c r="H20" s="4" t="s">
        <v>114</v>
      </c>
      <c r="I20" s="6">
        <v>42751</v>
      </c>
      <c r="J20" s="6">
        <v>42757</v>
      </c>
      <c r="K20" s="4" t="s">
        <v>117</v>
      </c>
      <c r="L20" s="4" t="s">
        <v>148</v>
      </c>
      <c r="M20" s="4" t="s">
        <v>20</v>
      </c>
      <c r="N20" s="4" t="s">
        <v>154</v>
      </c>
      <c r="O20" s="4" t="s">
        <v>116</v>
      </c>
      <c r="P20" s="8">
        <v>1.21</v>
      </c>
      <c r="Q20" s="4" t="s">
        <v>21</v>
      </c>
      <c r="R20" s="4" t="s">
        <v>123</v>
      </c>
      <c r="T20" s="4">
        <v>5092</v>
      </c>
      <c r="U20" s="4" t="s">
        <v>253</v>
      </c>
      <c r="V20" s="4" t="s">
        <v>254</v>
      </c>
    </row>
    <row r="21" spans="1:22" s="4" customFormat="1" ht="76.5" x14ac:dyDescent="0.2">
      <c r="A21" s="4" t="s">
        <v>347</v>
      </c>
      <c r="B21" s="4" t="s">
        <v>120</v>
      </c>
      <c r="C21" s="4" t="s">
        <v>121</v>
      </c>
      <c r="D21" s="4" t="s">
        <v>144</v>
      </c>
      <c r="E21" s="4" t="s">
        <v>145</v>
      </c>
      <c r="F21" s="4" t="s">
        <v>243</v>
      </c>
      <c r="G21" s="6">
        <v>42958</v>
      </c>
      <c r="H21" s="4" t="s">
        <v>114</v>
      </c>
      <c r="I21" s="6">
        <v>42947</v>
      </c>
      <c r="J21" s="6">
        <v>42951</v>
      </c>
      <c r="K21" s="4" t="s">
        <v>117</v>
      </c>
      <c r="L21" s="4" t="s">
        <v>244</v>
      </c>
      <c r="M21" s="4" t="s">
        <v>20</v>
      </c>
      <c r="N21" s="4" t="s">
        <v>154</v>
      </c>
      <c r="O21" s="4" t="s">
        <v>116</v>
      </c>
      <c r="P21" s="8" t="s">
        <v>255</v>
      </c>
      <c r="Q21" s="4" t="s">
        <v>21</v>
      </c>
      <c r="R21" s="4" t="s">
        <v>78</v>
      </c>
      <c r="T21" s="4">
        <v>1556</v>
      </c>
      <c r="U21" s="4" t="s">
        <v>257</v>
      </c>
      <c r="V21" s="4" t="s">
        <v>256</v>
      </c>
    </row>
    <row r="22" spans="1:22" s="4" customFormat="1" ht="25.5" x14ac:dyDescent="0.2">
      <c r="A22" s="4" t="s">
        <v>348</v>
      </c>
      <c r="B22" s="4" t="s">
        <v>120</v>
      </c>
      <c r="C22" s="4" t="s">
        <v>121</v>
      </c>
      <c r="D22" s="4" t="s">
        <v>258</v>
      </c>
      <c r="E22" s="4" t="s">
        <v>221</v>
      </c>
      <c r="F22" s="4" t="s">
        <v>259</v>
      </c>
      <c r="G22" s="6">
        <v>42958</v>
      </c>
      <c r="H22" s="4" t="s">
        <v>114</v>
      </c>
      <c r="I22" s="6">
        <v>42940</v>
      </c>
      <c r="J22" s="6">
        <v>42946</v>
      </c>
      <c r="K22" s="4" t="s">
        <v>117</v>
      </c>
      <c r="L22" s="4" t="s">
        <v>139</v>
      </c>
      <c r="M22" s="4" t="s">
        <v>20</v>
      </c>
      <c r="N22" s="4" t="s">
        <v>162</v>
      </c>
      <c r="O22" s="4" t="s">
        <v>116</v>
      </c>
      <c r="P22" s="8">
        <v>9.64</v>
      </c>
      <c r="Q22" s="4" t="s">
        <v>21</v>
      </c>
      <c r="R22" s="4" t="s">
        <v>163</v>
      </c>
      <c r="T22" s="4">
        <v>64872</v>
      </c>
      <c r="U22" s="4" t="s">
        <v>260</v>
      </c>
      <c r="V22" s="4" t="s">
        <v>261</v>
      </c>
    </row>
    <row r="23" spans="1:22" s="4" customFormat="1" ht="25.5" x14ac:dyDescent="0.2">
      <c r="A23" s="4" t="s">
        <v>349</v>
      </c>
      <c r="B23" s="4" t="s">
        <v>120</v>
      </c>
      <c r="C23" s="4" t="s">
        <v>121</v>
      </c>
      <c r="D23" s="4" t="s">
        <v>258</v>
      </c>
      <c r="E23" s="4" t="s">
        <v>221</v>
      </c>
      <c r="F23" s="4" t="s">
        <v>259</v>
      </c>
      <c r="G23" s="6">
        <v>42958</v>
      </c>
      <c r="H23" s="4" t="s">
        <v>114</v>
      </c>
      <c r="I23" s="6">
        <v>42947</v>
      </c>
      <c r="J23" s="6">
        <v>42951</v>
      </c>
      <c r="K23" s="4" t="s">
        <v>117</v>
      </c>
      <c r="L23" s="4" t="s">
        <v>139</v>
      </c>
      <c r="M23" s="4" t="s">
        <v>20</v>
      </c>
      <c r="N23" s="4" t="s">
        <v>162</v>
      </c>
      <c r="O23" s="4" t="s">
        <v>116</v>
      </c>
      <c r="P23" s="8">
        <v>6.34</v>
      </c>
      <c r="Q23" s="4" t="s">
        <v>21</v>
      </c>
      <c r="R23" s="4" t="s">
        <v>163</v>
      </c>
      <c r="T23" s="4">
        <v>38530</v>
      </c>
      <c r="U23" s="4" t="s">
        <v>260</v>
      </c>
      <c r="V23" s="4" t="s">
        <v>261</v>
      </c>
    </row>
    <row r="24" spans="1:22" s="4" customFormat="1" ht="25.5" x14ac:dyDescent="0.2">
      <c r="A24" s="4" t="s">
        <v>350</v>
      </c>
      <c r="B24" s="4" t="s">
        <v>120</v>
      </c>
      <c r="C24" s="4" t="s">
        <v>121</v>
      </c>
      <c r="D24" s="4" t="s">
        <v>140</v>
      </c>
      <c r="E24" s="4" t="s">
        <v>141</v>
      </c>
      <c r="F24" s="4" t="s">
        <v>262</v>
      </c>
      <c r="G24" s="6">
        <v>42944</v>
      </c>
      <c r="H24" s="4" t="s">
        <v>118</v>
      </c>
      <c r="I24" s="6">
        <v>42933</v>
      </c>
      <c r="J24" s="6">
        <v>42943</v>
      </c>
      <c r="K24" s="4" t="s">
        <v>134</v>
      </c>
      <c r="L24" s="4" t="s">
        <v>158</v>
      </c>
      <c r="M24" s="4" t="s">
        <v>20</v>
      </c>
      <c r="N24" s="4" t="s">
        <v>263</v>
      </c>
      <c r="O24" s="4" t="s">
        <v>116</v>
      </c>
      <c r="P24" s="8">
        <v>4.42</v>
      </c>
      <c r="Q24" s="4" t="s">
        <v>21</v>
      </c>
      <c r="R24" s="4" t="s">
        <v>37</v>
      </c>
      <c r="T24" s="4">
        <v>40873</v>
      </c>
      <c r="U24" s="4" t="s">
        <v>264</v>
      </c>
      <c r="V24" s="4" t="s">
        <v>265</v>
      </c>
    </row>
    <row r="25" spans="1:22" s="4" customFormat="1" ht="25.5" x14ac:dyDescent="0.2">
      <c r="A25" s="4" t="s">
        <v>351</v>
      </c>
      <c r="B25" s="4" t="s">
        <v>120</v>
      </c>
      <c r="C25" s="4" t="s">
        <v>121</v>
      </c>
      <c r="D25" s="4" t="s">
        <v>258</v>
      </c>
      <c r="E25" s="4" t="s">
        <v>221</v>
      </c>
      <c r="F25" s="4" t="s">
        <v>259</v>
      </c>
      <c r="G25" s="6">
        <v>42944</v>
      </c>
      <c r="H25" s="4" t="s">
        <v>114</v>
      </c>
      <c r="I25" s="6">
        <v>42933</v>
      </c>
      <c r="J25" s="6">
        <v>42939</v>
      </c>
      <c r="K25" s="4" t="s">
        <v>117</v>
      </c>
      <c r="L25" s="4" t="s">
        <v>139</v>
      </c>
      <c r="M25" s="4" t="s">
        <v>20</v>
      </c>
      <c r="N25" s="4" t="s">
        <v>162</v>
      </c>
      <c r="O25" s="4" t="s">
        <v>116</v>
      </c>
      <c r="P25" s="8">
        <v>2.33</v>
      </c>
      <c r="Q25" s="4" t="s">
        <v>21</v>
      </c>
      <c r="R25" s="4" t="s">
        <v>122</v>
      </c>
      <c r="T25" s="4">
        <v>16072</v>
      </c>
      <c r="U25" s="4" t="s">
        <v>267</v>
      </c>
      <c r="V25" s="4" t="s">
        <v>218</v>
      </c>
    </row>
    <row r="26" spans="1:22" s="4" customFormat="1" ht="25.5" x14ac:dyDescent="0.2">
      <c r="A26" s="4" t="s">
        <v>352</v>
      </c>
      <c r="B26" s="4" t="s">
        <v>120</v>
      </c>
      <c r="C26" s="4" t="s">
        <v>121</v>
      </c>
      <c r="D26" s="4" t="s">
        <v>258</v>
      </c>
      <c r="E26" s="4" t="s">
        <v>221</v>
      </c>
      <c r="F26" s="4" t="s">
        <v>259</v>
      </c>
      <c r="G26" s="6">
        <v>42958</v>
      </c>
      <c r="H26" s="4" t="s">
        <v>114</v>
      </c>
      <c r="I26" s="6">
        <v>42940</v>
      </c>
      <c r="J26" s="6">
        <v>42946</v>
      </c>
      <c r="K26" s="4" t="s">
        <v>117</v>
      </c>
      <c r="L26" s="4" t="s">
        <v>139</v>
      </c>
      <c r="M26" s="4" t="s">
        <v>20</v>
      </c>
      <c r="N26" s="4" t="s">
        <v>162</v>
      </c>
      <c r="O26" s="4" t="s">
        <v>116</v>
      </c>
      <c r="P26" s="8">
        <v>9.64</v>
      </c>
      <c r="Q26" s="4" t="s">
        <v>21</v>
      </c>
      <c r="R26" s="4" t="s">
        <v>163</v>
      </c>
      <c r="T26" s="4">
        <v>64872</v>
      </c>
      <c r="U26" s="4" t="s">
        <v>260</v>
      </c>
      <c r="V26" s="4" t="s">
        <v>261</v>
      </c>
    </row>
    <row r="27" spans="1:22" s="4" customFormat="1" ht="25.5" x14ac:dyDescent="0.2">
      <c r="A27" s="4" t="s">
        <v>353</v>
      </c>
      <c r="B27" s="4" t="s">
        <v>120</v>
      </c>
      <c r="C27" s="4" t="s">
        <v>121</v>
      </c>
      <c r="D27" s="4" t="s">
        <v>258</v>
      </c>
      <c r="E27" s="4" t="s">
        <v>221</v>
      </c>
      <c r="F27" s="4" t="s">
        <v>259</v>
      </c>
      <c r="G27" s="6">
        <v>42958</v>
      </c>
      <c r="H27" s="4" t="s">
        <v>114</v>
      </c>
      <c r="I27" s="6">
        <v>42947</v>
      </c>
      <c r="J27" s="6">
        <v>42951</v>
      </c>
      <c r="K27" s="4" t="s">
        <v>117</v>
      </c>
      <c r="L27" s="4" t="s">
        <v>139</v>
      </c>
      <c r="M27" s="4" t="s">
        <v>20</v>
      </c>
      <c r="N27" s="4" t="s">
        <v>162</v>
      </c>
      <c r="O27" s="4" t="s">
        <v>116</v>
      </c>
      <c r="P27" s="8">
        <v>6.34</v>
      </c>
      <c r="Q27" s="4" t="s">
        <v>21</v>
      </c>
      <c r="R27" s="4" t="s">
        <v>163</v>
      </c>
      <c r="T27" s="4">
        <v>38530</v>
      </c>
      <c r="U27" s="4" t="s">
        <v>260</v>
      </c>
      <c r="V27" s="4" t="s">
        <v>261</v>
      </c>
    </row>
    <row r="28" spans="1:22" s="4" customFormat="1" ht="51" x14ac:dyDescent="0.2">
      <c r="A28" s="4" t="s">
        <v>354</v>
      </c>
      <c r="B28" s="4" t="s">
        <v>120</v>
      </c>
      <c r="C28" s="4" t="s">
        <v>121</v>
      </c>
      <c r="D28" s="4" t="s">
        <v>128</v>
      </c>
      <c r="E28" s="4" t="s">
        <v>129</v>
      </c>
      <c r="F28" s="4" t="s">
        <v>252</v>
      </c>
      <c r="G28" s="6">
        <v>42956</v>
      </c>
      <c r="H28" s="4" t="s">
        <v>114</v>
      </c>
      <c r="I28" s="6">
        <v>42891</v>
      </c>
      <c r="J28" s="6">
        <v>42897</v>
      </c>
      <c r="K28" s="4" t="s">
        <v>117</v>
      </c>
      <c r="L28" s="4" t="s">
        <v>131</v>
      </c>
      <c r="M28" s="4" t="s">
        <v>20</v>
      </c>
      <c r="N28" s="4" t="s">
        <v>154</v>
      </c>
      <c r="O28" s="4" t="s">
        <v>116</v>
      </c>
      <c r="P28" s="8">
        <v>1.21</v>
      </c>
      <c r="Q28" s="4" t="s">
        <v>21</v>
      </c>
      <c r="R28" s="4" t="s">
        <v>78</v>
      </c>
      <c r="T28" s="4">
        <v>3864</v>
      </c>
      <c r="U28" s="4" t="s">
        <v>268</v>
      </c>
      <c r="V28" s="4" t="s">
        <v>254</v>
      </c>
    </row>
    <row r="29" spans="1:22" s="4" customFormat="1" ht="51" x14ac:dyDescent="0.2">
      <c r="A29" s="4" t="s">
        <v>355</v>
      </c>
      <c r="B29" s="4" t="s">
        <v>120</v>
      </c>
      <c r="C29" s="4" t="s">
        <v>121</v>
      </c>
      <c r="D29" s="4" t="s">
        <v>128</v>
      </c>
      <c r="E29" s="4" t="s">
        <v>129</v>
      </c>
      <c r="F29" s="4" t="s">
        <v>252</v>
      </c>
      <c r="G29" s="6">
        <v>42956</v>
      </c>
      <c r="H29" s="4" t="s">
        <v>114</v>
      </c>
      <c r="I29" s="6">
        <v>42905</v>
      </c>
      <c r="J29" s="6">
        <v>42911</v>
      </c>
      <c r="K29" s="4" t="s">
        <v>117</v>
      </c>
      <c r="L29" s="4" t="s">
        <v>131</v>
      </c>
      <c r="M29" s="4" t="s">
        <v>20</v>
      </c>
      <c r="N29" s="4" t="s">
        <v>154</v>
      </c>
      <c r="O29" s="4" t="s">
        <v>116</v>
      </c>
      <c r="P29" s="8">
        <v>1.1499999999999999</v>
      </c>
      <c r="Q29" s="4" t="s">
        <v>21</v>
      </c>
      <c r="R29" s="4" t="s">
        <v>78</v>
      </c>
      <c r="T29" s="4">
        <v>3229</v>
      </c>
      <c r="U29" s="4" t="s">
        <v>269</v>
      </c>
      <c r="V29" s="4" t="s">
        <v>254</v>
      </c>
    </row>
    <row r="30" spans="1:22" s="4" customFormat="1" ht="25.5" x14ac:dyDescent="0.2">
      <c r="A30" s="4" t="s">
        <v>356</v>
      </c>
      <c r="B30" s="4" t="s">
        <v>120</v>
      </c>
      <c r="C30" s="4" t="s">
        <v>121</v>
      </c>
      <c r="D30" s="4" t="s">
        <v>258</v>
      </c>
      <c r="E30" s="4" t="s">
        <v>221</v>
      </c>
      <c r="F30" s="4" t="s">
        <v>272</v>
      </c>
      <c r="G30" s="6">
        <v>42963</v>
      </c>
      <c r="H30" s="4" t="s">
        <v>114</v>
      </c>
      <c r="I30" s="6">
        <v>42954</v>
      </c>
      <c r="J30" s="6">
        <v>42960</v>
      </c>
      <c r="K30" s="4" t="s">
        <v>117</v>
      </c>
      <c r="L30" s="4" t="s">
        <v>219</v>
      </c>
      <c r="M30" s="4" t="s">
        <v>20</v>
      </c>
      <c r="N30" s="4" t="s">
        <v>215</v>
      </c>
      <c r="O30" s="4" t="s">
        <v>116</v>
      </c>
      <c r="P30" s="8">
        <v>4.74</v>
      </c>
      <c r="Q30" s="4" t="s">
        <v>21</v>
      </c>
      <c r="R30" s="4" t="s">
        <v>266</v>
      </c>
      <c r="T30" s="4">
        <v>26960</v>
      </c>
      <c r="U30" s="4" t="s">
        <v>280</v>
      </c>
      <c r="V30" s="4" t="s">
        <v>279</v>
      </c>
    </row>
    <row r="31" spans="1:22" s="4" customFormat="1" ht="25.5" x14ac:dyDescent="0.2">
      <c r="A31" s="4" t="s">
        <v>357</v>
      </c>
      <c r="B31" s="4" t="s">
        <v>120</v>
      </c>
      <c r="C31" s="4" t="s">
        <v>121</v>
      </c>
      <c r="D31" s="4" t="s">
        <v>258</v>
      </c>
      <c r="E31" s="4" t="s">
        <v>221</v>
      </c>
      <c r="F31" s="4" t="s">
        <v>272</v>
      </c>
      <c r="G31" s="6">
        <v>42963</v>
      </c>
      <c r="H31" s="4" t="s">
        <v>114</v>
      </c>
      <c r="I31" s="6">
        <v>42961</v>
      </c>
      <c r="J31" s="6">
        <v>42967</v>
      </c>
      <c r="K31" s="4" t="s">
        <v>117</v>
      </c>
      <c r="L31" s="4" t="s">
        <v>219</v>
      </c>
      <c r="M31" s="4" t="s">
        <v>20</v>
      </c>
      <c r="N31" s="4" t="s">
        <v>215</v>
      </c>
      <c r="O31" s="4" t="s">
        <v>116</v>
      </c>
      <c r="P31" s="8">
        <v>1.9</v>
      </c>
      <c r="Q31" s="4" t="s">
        <v>21</v>
      </c>
      <c r="R31" s="4" t="s">
        <v>266</v>
      </c>
      <c r="T31" s="4">
        <v>10327</v>
      </c>
      <c r="U31" s="4" t="s">
        <v>280</v>
      </c>
      <c r="V31" s="4" t="s">
        <v>279</v>
      </c>
    </row>
    <row r="32" spans="1:22" s="4" customFormat="1" ht="25.5" x14ac:dyDescent="0.2">
      <c r="A32" s="4" t="s">
        <v>358</v>
      </c>
      <c r="B32" s="4" t="s">
        <v>120</v>
      </c>
      <c r="C32" s="4" t="s">
        <v>121</v>
      </c>
      <c r="D32" s="4" t="s">
        <v>144</v>
      </c>
      <c r="E32" s="4" t="s">
        <v>145</v>
      </c>
      <c r="F32" s="4" t="s">
        <v>273</v>
      </c>
      <c r="G32" s="6">
        <v>42968</v>
      </c>
      <c r="H32" s="4" t="s">
        <v>114</v>
      </c>
      <c r="I32" s="6">
        <v>42954</v>
      </c>
      <c r="J32" s="6">
        <v>42960</v>
      </c>
      <c r="K32" s="4" t="s">
        <v>117</v>
      </c>
      <c r="L32" s="4">
        <v>3.1</v>
      </c>
      <c r="M32" s="4" t="s">
        <v>20</v>
      </c>
      <c r="N32" s="4" t="s">
        <v>135</v>
      </c>
      <c r="O32" s="4" t="s">
        <v>116</v>
      </c>
      <c r="P32" s="8">
        <v>10.38</v>
      </c>
      <c r="Q32" s="4" t="s">
        <v>21</v>
      </c>
      <c r="R32" s="4" t="s">
        <v>31</v>
      </c>
      <c r="T32" s="4">
        <v>5984</v>
      </c>
      <c r="U32" s="4" t="s">
        <v>274</v>
      </c>
      <c r="V32" s="4" t="s">
        <v>275</v>
      </c>
    </row>
    <row r="33" spans="1:22" s="4" customFormat="1" x14ac:dyDescent="0.2">
      <c r="A33" s="4" t="s">
        <v>359</v>
      </c>
      <c r="B33" s="4" t="s">
        <v>120</v>
      </c>
      <c r="C33" s="4" t="s">
        <v>121</v>
      </c>
      <c r="D33" s="4" t="s">
        <v>152</v>
      </c>
      <c r="E33" s="4" t="s">
        <v>153</v>
      </c>
      <c r="F33" s="4" t="s">
        <v>276</v>
      </c>
      <c r="G33" s="6">
        <v>42968</v>
      </c>
      <c r="H33" s="4" t="s">
        <v>114</v>
      </c>
      <c r="I33" s="6">
        <v>42954</v>
      </c>
      <c r="J33" s="6">
        <v>42960</v>
      </c>
      <c r="K33" s="4" t="s">
        <v>117</v>
      </c>
      <c r="L33" s="4" t="s">
        <v>149</v>
      </c>
      <c r="M33" s="4" t="s">
        <v>20</v>
      </c>
      <c r="N33" s="4" t="s">
        <v>162</v>
      </c>
      <c r="O33" s="4" t="s">
        <v>116</v>
      </c>
      <c r="P33" s="8">
        <v>2</v>
      </c>
      <c r="Q33" s="4" t="s">
        <v>21</v>
      </c>
      <c r="R33" s="4" t="s">
        <v>200</v>
      </c>
      <c r="T33" s="4">
        <v>4123</v>
      </c>
      <c r="U33" s="4" t="s">
        <v>277</v>
      </c>
      <c r="V33" s="4" t="s">
        <v>278</v>
      </c>
    </row>
    <row r="34" spans="1:22" s="4" customFormat="1" x14ac:dyDescent="0.2">
      <c r="A34" s="4" t="s">
        <v>360</v>
      </c>
      <c r="B34" s="4" t="s">
        <v>120</v>
      </c>
      <c r="C34" s="4" t="s">
        <v>121</v>
      </c>
      <c r="D34" s="4" t="s">
        <v>152</v>
      </c>
      <c r="E34" s="4" t="s">
        <v>153</v>
      </c>
      <c r="F34" s="4" t="s">
        <v>276</v>
      </c>
      <c r="G34" s="6">
        <v>42968</v>
      </c>
      <c r="H34" s="4" t="s">
        <v>114</v>
      </c>
      <c r="I34" s="6">
        <v>42961</v>
      </c>
      <c r="J34" s="6">
        <v>42967</v>
      </c>
      <c r="K34" s="4" t="s">
        <v>117</v>
      </c>
      <c r="L34" s="4" t="s">
        <v>149</v>
      </c>
      <c r="M34" s="4" t="s">
        <v>20</v>
      </c>
      <c r="N34" s="4" t="s">
        <v>162</v>
      </c>
      <c r="O34" s="4" t="s">
        <v>116</v>
      </c>
      <c r="P34" s="8">
        <v>6.14</v>
      </c>
      <c r="Q34" s="4" t="s">
        <v>21</v>
      </c>
      <c r="R34" s="4" t="s">
        <v>200</v>
      </c>
      <c r="T34" s="4">
        <v>12392</v>
      </c>
      <c r="U34" s="4" t="s">
        <v>277</v>
      </c>
      <c r="V34" s="4" t="s">
        <v>278</v>
      </c>
    </row>
    <row r="35" spans="1:22" s="4" customFormat="1" ht="25.5" x14ac:dyDescent="0.2">
      <c r="A35" s="4" t="s">
        <v>417</v>
      </c>
      <c r="B35" s="4" t="s">
        <v>120</v>
      </c>
      <c r="C35" s="4" t="s">
        <v>121</v>
      </c>
      <c r="D35" s="4" t="s">
        <v>182</v>
      </c>
      <c r="E35" s="4" t="s">
        <v>183</v>
      </c>
      <c r="F35" s="4" t="s">
        <v>361</v>
      </c>
      <c r="G35" s="6" t="s">
        <v>362</v>
      </c>
      <c r="H35" s="4" t="s">
        <v>114</v>
      </c>
      <c r="I35" s="6">
        <v>42968</v>
      </c>
      <c r="J35" s="6"/>
      <c r="K35" s="4" t="s">
        <v>117</v>
      </c>
      <c r="L35" s="4" t="s">
        <v>363</v>
      </c>
      <c r="M35" s="4" t="s">
        <v>20</v>
      </c>
      <c r="N35" s="4" t="s">
        <v>164</v>
      </c>
      <c r="O35" s="4" t="s">
        <v>116</v>
      </c>
      <c r="P35" s="8">
        <v>2.3199999999999998</v>
      </c>
      <c r="Q35" s="4" t="s">
        <v>21</v>
      </c>
      <c r="R35" s="4" t="s">
        <v>266</v>
      </c>
      <c r="T35" s="4">
        <v>7320</v>
      </c>
      <c r="U35" s="4" t="s">
        <v>364</v>
      </c>
    </row>
    <row r="36" spans="1:22" s="4" customFormat="1" ht="25.5" x14ac:dyDescent="0.2">
      <c r="A36" s="4" t="s">
        <v>418</v>
      </c>
      <c r="B36" s="4" t="s">
        <v>120</v>
      </c>
      <c r="C36" s="4" t="s">
        <v>121</v>
      </c>
      <c r="D36" s="4" t="s">
        <v>228</v>
      </c>
      <c r="E36" s="4" t="s">
        <v>229</v>
      </c>
      <c r="F36" s="4" t="s">
        <v>365</v>
      </c>
      <c r="G36" s="6" t="s">
        <v>362</v>
      </c>
      <c r="H36" s="4" t="s">
        <v>114</v>
      </c>
      <c r="I36" s="6">
        <v>42968</v>
      </c>
      <c r="J36" s="6"/>
      <c r="K36" s="4" t="s">
        <v>117</v>
      </c>
      <c r="L36" s="4" t="s">
        <v>366</v>
      </c>
      <c r="M36" s="4" t="s">
        <v>20</v>
      </c>
      <c r="N36" s="4" t="s">
        <v>164</v>
      </c>
      <c r="O36" s="4" t="s">
        <v>116</v>
      </c>
      <c r="P36" s="8">
        <v>2.21</v>
      </c>
      <c r="Q36" s="4" t="s">
        <v>21</v>
      </c>
      <c r="R36" s="4" t="s">
        <v>266</v>
      </c>
      <c r="T36" s="4">
        <v>517</v>
      </c>
      <c r="U36" s="4" t="s">
        <v>367</v>
      </c>
    </row>
    <row r="37" spans="1:22" s="4" customFormat="1" ht="25.5" x14ac:dyDescent="0.2">
      <c r="A37" s="4" t="s">
        <v>419</v>
      </c>
      <c r="B37" s="4" t="s">
        <v>120</v>
      </c>
      <c r="C37" s="4" t="s">
        <v>121</v>
      </c>
      <c r="D37" s="4" t="s">
        <v>258</v>
      </c>
      <c r="E37" s="4" t="s">
        <v>221</v>
      </c>
      <c r="F37" s="4" t="s">
        <v>365</v>
      </c>
      <c r="G37" s="6">
        <v>42976</v>
      </c>
      <c r="H37" s="4" t="s">
        <v>114</v>
      </c>
      <c r="I37" s="6">
        <v>42968</v>
      </c>
      <c r="J37" s="6">
        <v>42974</v>
      </c>
      <c r="K37" s="4" t="s">
        <v>117</v>
      </c>
      <c r="L37" s="4" t="s">
        <v>530</v>
      </c>
      <c r="M37" s="4" t="s">
        <v>20</v>
      </c>
      <c r="N37" s="4" t="s">
        <v>192</v>
      </c>
      <c r="O37" s="4" t="s">
        <v>116</v>
      </c>
      <c r="P37" s="8">
        <v>3.35</v>
      </c>
      <c r="Q37" s="4" t="s">
        <v>21</v>
      </c>
      <c r="R37" s="4" t="s">
        <v>368</v>
      </c>
      <c r="T37" s="4">
        <v>17191</v>
      </c>
      <c r="U37" s="4" t="s">
        <v>369</v>
      </c>
    </row>
    <row r="38" spans="1:22" s="4" customFormat="1" x14ac:dyDescent="0.2">
      <c r="A38" s="4" t="s">
        <v>420</v>
      </c>
      <c r="B38" s="4" t="s">
        <v>120</v>
      </c>
      <c r="C38" s="4" t="s">
        <v>121</v>
      </c>
      <c r="D38" s="4" t="s">
        <v>370</v>
      </c>
      <c r="E38" s="4" t="s">
        <v>400</v>
      </c>
      <c r="F38" s="4" t="s">
        <v>371</v>
      </c>
      <c r="G38" s="6" t="s">
        <v>362</v>
      </c>
      <c r="H38" s="4" t="s">
        <v>114</v>
      </c>
      <c r="I38" s="6">
        <v>42968</v>
      </c>
      <c r="J38" s="6"/>
      <c r="K38" s="4" t="s">
        <v>117</v>
      </c>
      <c r="L38" s="4" t="s">
        <v>270</v>
      </c>
      <c r="M38" s="4" t="s">
        <v>20</v>
      </c>
      <c r="N38" s="4" t="s">
        <v>192</v>
      </c>
      <c r="O38" s="4" t="s">
        <v>116</v>
      </c>
      <c r="P38" s="8" t="s">
        <v>372</v>
      </c>
      <c r="Q38" s="4" t="s">
        <v>21</v>
      </c>
      <c r="R38" s="4" t="s">
        <v>368</v>
      </c>
      <c r="T38" s="4">
        <v>4185</v>
      </c>
      <c r="U38" s="4" t="s">
        <v>373</v>
      </c>
    </row>
    <row r="39" spans="1:22" s="4" customFormat="1" x14ac:dyDescent="0.2">
      <c r="A39" s="4" t="s">
        <v>421</v>
      </c>
      <c r="B39" s="4" t="s">
        <v>120</v>
      </c>
      <c r="C39" s="4" t="s">
        <v>121</v>
      </c>
      <c r="D39" s="4" t="s">
        <v>152</v>
      </c>
      <c r="E39" s="4" t="s">
        <v>153</v>
      </c>
      <c r="F39" s="4" t="s">
        <v>374</v>
      </c>
      <c r="G39" s="6" t="s">
        <v>362</v>
      </c>
      <c r="H39" s="4" t="s">
        <v>114</v>
      </c>
      <c r="I39" s="6">
        <v>42968</v>
      </c>
      <c r="J39" s="6"/>
      <c r="K39" s="4" t="s">
        <v>117</v>
      </c>
      <c r="L39" s="4" t="s">
        <v>375</v>
      </c>
      <c r="M39" s="4" t="s">
        <v>20</v>
      </c>
      <c r="N39" s="4" t="s">
        <v>192</v>
      </c>
      <c r="O39" s="4" t="s">
        <v>116</v>
      </c>
      <c r="P39" s="8">
        <v>3.84</v>
      </c>
      <c r="Q39" s="4" t="s">
        <v>21</v>
      </c>
      <c r="R39" s="4" t="s">
        <v>368</v>
      </c>
      <c r="T39" s="4">
        <v>7278</v>
      </c>
      <c r="U39" s="4" t="s">
        <v>376</v>
      </c>
    </row>
    <row r="40" spans="1:22" s="4" customFormat="1" ht="25.5" x14ac:dyDescent="0.2">
      <c r="A40" s="4" t="s">
        <v>422</v>
      </c>
      <c r="B40" s="4" t="s">
        <v>120</v>
      </c>
      <c r="C40" s="4" t="s">
        <v>121</v>
      </c>
      <c r="D40" s="4" t="s">
        <v>194</v>
      </c>
      <c r="E40" s="4" t="s">
        <v>195</v>
      </c>
      <c r="F40" s="4" t="s">
        <v>377</v>
      </c>
      <c r="G40" s="6" t="s">
        <v>362</v>
      </c>
      <c r="H40" s="4" t="s">
        <v>114</v>
      </c>
      <c r="I40" s="6">
        <v>42968</v>
      </c>
      <c r="J40" s="6"/>
      <c r="K40" s="4" t="s">
        <v>115</v>
      </c>
      <c r="L40" s="4" t="s">
        <v>378</v>
      </c>
      <c r="M40" s="4" t="s">
        <v>20</v>
      </c>
      <c r="N40" s="4" t="s">
        <v>379</v>
      </c>
      <c r="O40" s="4" t="s">
        <v>116</v>
      </c>
      <c r="P40" s="8">
        <v>1.53</v>
      </c>
      <c r="Q40" s="4" t="s">
        <v>21</v>
      </c>
      <c r="R40" s="4" t="s">
        <v>151</v>
      </c>
      <c r="T40" s="4">
        <v>14861</v>
      </c>
      <c r="U40" s="4" t="s">
        <v>380</v>
      </c>
    </row>
    <row r="41" spans="1:22" s="4" customFormat="1" x14ac:dyDescent="0.2">
      <c r="A41" s="4" t="s">
        <v>423</v>
      </c>
      <c r="B41" s="4" t="s">
        <v>120</v>
      </c>
      <c r="C41" s="4" t="s">
        <v>121</v>
      </c>
      <c r="D41" s="4" t="s">
        <v>233</v>
      </c>
      <c r="E41" s="4" t="s">
        <v>234</v>
      </c>
      <c r="F41" s="4" t="s">
        <v>381</v>
      </c>
      <c r="G41" s="6">
        <v>42970</v>
      </c>
      <c r="H41" s="4" t="s">
        <v>114</v>
      </c>
      <c r="I41" s="6">
        <v>42954</v>
      </c>
      <c r="J41" s="6">
        <v>42960</v>
      </c>
      <c r="K41" s="4" t="s">
        <v>117</v>
      </c>
      <c r="L41" s="4" t="s">
        <v>192</v>
      </c>
      <c r="M41" s="4" t="s">
        <v>20</v>
      </c>
      <c r="N41" s="4" t="s">
        <v>162</v>
      </c>
      <c r="O41" s="4" t="s">
        <v>116</v>
      </c>
      <c r="P41" s="8">
        <v>21.43</v>
      </c>
      <c r="Q41" s="4" t="s">
        <v>21</v>
      </c>
      <c r="R41" s="4" t="s">
        <v>122</v>
      </c>
      <c r="T41" s="4">
        <v>23117</v>
      </c>
      <c r="U41" s="4" t="s">
        <v>382</v>
      </c>
      <c r="V41" s="4" t="s">
        <v>383</v>
      </c>
    </row>
    <row r="42" spans="1:22" s="4" customFormat="1" ht="25.5" x14ac:dyDescent="0.2">
      <c r="A42" s="4" t="s">
        <v>424</v>
      </c>
      <c r="B42" s="4" t="s">
        <v>120</v>
      </c>
      <c r="C42" s="4" t="s">
        <v>121</v>
      </c>
      <c r="D42" s="4" t="s">
        <v>387</v>
      </c>
      <c r="E42" s="4" t="s">
        <v>221</v>
      </c>
      <c r="F42" s="4" t="s">
        <v>388</v>
      </c>
      <c r="G42" s="6">
        <v>42989</v>
      </c>
      <c r="H42" s="4" t="s">
        <v>114</v>
      </c>
      <c r="I42" s="6">
        <v>42975</v>
      </c>
      <c r="J42" s="6">
        <v>42981</v>
      </c>
      <c r="K42" s="4" t="s">
        <v>117</v>
      </c>
      <c r="L42" s="4" t="s">
        <v>389</v>
      </c>
      <c r="M42" s="4" t="s">
        <v>20</v>
      </c>
      <c r="N42" s="4" t="s">
        <v>215</v>
      </c>
      <c r="O42" s="4" t="s">
        <v>116</v>
      </c>
      <c r="P42" s="8">
        <v>3.79</v>
      </c>
      <c r="Q42" s="4" t="s">
        <v>21</v>
      </c>
      <c r="R42" s="4" t="s">
        <v>368</v>
      </c>
      <c r="T42" s="4">
        <v>18784</v>
      </c>
      <c r="U42" s="4" t="s">
        <v>390</v>
      </c>
      <c r="V42" s="4" t="s">
        <v>391</v>
      </c>
    </row>
    <row r="43" spans="1:22" s="4" customFormat="1" ht="25.5" x14ac:dyDescent="0.2">
      <c r="A43" s="4" t="s">
        <v>425</v>
      </c>
      <c r="B43" s="4" t="s">
        <v>120</v>
      </c>
      <c r="C43" s="4" t="s">
        <v>121</v>
      </c>
      <c r="D43" s="4" t="s">
        <v>387</v>
      </c>
      <c r="E43" s="4" t="s">
        <v>221</v>
      </c>
      <c r="F43" s="4" t="s">
        <v>388</v>
      </c>
      <c r="G43" s="6">
        <v>42989</v>
      </c>
      <c r="H43" s="4" t="s">
        <v>114</v>
      </c>
      <c r="I43" s="6">
        <v>42982</v>
      </c>
      <c r="J43" s="6">
        <v>42988</v>
      </c>
      <c r="K43" s="4" t="s">
        <v>117</v>
      </c>
      <c r="L43" s="4" t="s">
        <v>389</v>
      </c>
      <c r="M43" s="4" t="s">
        <v>20</v>
      </c>
      <c r="N43" s="4" t="s">
        <v>215</v>
      </c>
      <c r="O43" s="4" t="s">
        <v>116</v>
      </c>
      <c r="P43" s="8">
        <v>2.41</v>
      </c>
      <c r="Q43" s="4" t="s">
        <v>21</v>
      </c>
      <c r="R43" s="4" t="s">
        <v>368</v>
      </c>
      <c r="T43" s="4">
        <v>9534</v>
      </c>
      <c r="U43" s="4" t="s">
        <v>390</v>
      </c>
      <c r="V43" s="4" t="s">
        <v>391</v>
      </c>
    </row>
    <row r="44" spans="1:22" s="4" customFormat="1" ht="25.5" x14ac:dyDescent="0.2">
      <c r="A44" s="4" t="s">
        <v>426</v>
      </c>
      <c r="B44" s="4" t="s">
        <v>120</v>
      </c>
      <c r="C44" s="4" t="s">
        <v>121</v>
      </c>
      <c r="D44" s="4" t="s">
        <v>182</v>
      </c>
      <c r="E44" s="4" t="s">
        <v>183</v>
      </c>
      <c r="F44" s="4" t="s">
        <v>392</v>
      </c>
      <c r="G44" s="6">
        <v>42989</v>
      </c>
      <c r="H44" s="4" t="s">
        <v>114</v>
      </c>
      <c r="I44" s="6">
        <v>42975</v>
      </c>
      <c r="J44" s="6">
        <v>42981</v>
      </c>
      <c r="K44" s="4" t="s">
        <v>117</v>
      </c>
      <c r="L44" s="4">
        <v>4.8</v>
      </c>
      <c r="M44" s="4" t="s">
        <v>20</v>
      </c>
      <c r="N44" s="4" t="s">
        <v>393</v>
      </c>
      <c r="O44" s="4" t="s">
        <v>116</v>
      </c>
      <c r="P44" s="8">
        <v>1.2</v>
      </c>
      <c r="Q44" s="4" t="s">
        <v>21</v>
      </c>
      <c r="R44" s="4" t="s">
        <v>163</v>
      </c>
      <c r="T44" s="4">
        <v>3699</v>
      </c>
      <c r="U44" s="4" t="s">
        <v>394</v>
      </c>
      <c r="V44" s="4" t="s">
        <v>391</v>
      </c>
    </row>
    <row r="45" spans="1:22" s="4" customFormat="1" x14ac:dyDescent="0.2">
      <c r="A45" s="4" t="s">
        <v>427</v>
      </c>
      <c r="B45" s="4" t="s">
        <v>120</v>
      </c>
      <c r="C45" s="4" t="s">
        <v>121</v>
      </c>
      <c r="D45" s="4" t="s">
        <v>395</v>
      </c>
      <c r="E45" s="4" t="s">
        <v>396</v>
      </c>
      <c r="F45" s="4" t="s">
        <v>397</v>
      </c>
      <c r="G45" s="6">
        <v>42989</v>
      </c>
      <c r="H45" s="4" t="s">
        <v>114</v>
      </c>
      <c r="I45" s="6">
        <v>42975</v>
      </c>
      <c r="J45" s="6">
        <v>42981</v>
      </c>
      <c r="K45" s="4" t="s">
        <v>117</v>
      </c>
      <c r="L45" s="4" t="s">
        <v>398</v>
      </c>
      <c r="M45" s="4" t="s">
        <v>20</v>
      </c>
      <c r="N45" s="4" t="s">
        <v>393</v>
      </c>
      <c r="O45" s="4" t="s">
        <v>116</v>
      </c>
      <c r="P45" s="8">
        <v>2.2999999999999998</v>
      </c>
      <c r="Q45" s="4" t="s">
        <v>21</v>
      </c>
      <c r="R45" s="4" t="s">
        <v>78</v>
      </c>
      <c r="T45" s="4">
        <v>5360</v>
      </c>
      <c r="U45" s="4" t="s">
        <v>399</v>
      </c>
      <c r="V45" s="4" t="s">
        <v>391</v>
      </c>
    </row>
    <row r="46" spans="1:22" s="4" customFormat="1" ht="38.25" x14ac:dyDescent="0.2">
      <c r="A46" s="4" t="s">
        <v>428</v>
      </c>
      <c r="B46" s="4" t="s">
        <v>120</v>
      </c>
      <c r="C46" s="4" t="s">
        <v>121</v>
      </c>
      <c r="D46" s="4" t="s">
        <v>370</v>
      </c>
      <c r="E46" s="4" t="s">
        <v>400</v>
      </c>
      <c r="F46" s="4" t="s">
        <v>401</v>
      </c>
      <c r="G46" s="6">
        <v>42989</v>
      </c>
      <c r="H46" s="4" t="s">
        <v>114</v>
      </c>
      <c r="I46" s="6">
        <v>42975</v>
      </c>
      <c r="J46" s="6">
        <v>42981</v>
      </c>
      <c r="K46" s="4" t="s">
        <v>117</v>
      </c>
      <c r="L46" s="4" t="s">
        <v>402</v>
      </c>
      <c r="M46" s="4" t="s">
        <v>20</v>
      </c>
      <c r="N46" s="4" t="s">
        <v>215</v>
      </c>
      <c r="O46" s="4" t="s">
        <v>116</v>
      </c>
      <c r="P46" s="8">
        <v>4.79</v>
      </c>
      <c r="Q46" s="4" t="s">
        <v>21</v>
      </c>
      <c r="R46" s="4" t="s">
        <v>403</v>
      </c>
      <c r="T46" s="4">
        <v>12919</v>
      </c>
      <c r="U46" s="4" t="s">
        <v>404</v>
      </c>
      <c r="V46" s="4" t="s">
        <v>453</v>
      </c>
    </row>
    <row r="47" spans="1:22" s="4" customFormat="1" ht="38.25" x14ac:dyDescent="0.2">
      <c r="A47" s="4" t="s">
        <v>429</v>
      </c>
      <c r="B47" s="4" t="s">
        <v>120</v>
      </c>
      <c r="C47" s="4" t="s">
        <v>121</v>
      </c>
      <c r="D47" s="4" t="s">
        <v>370</v>
      </c>
      <c r="E47" s="4" t="s">
        <v>400</v>
      </c>
      <c r="F47" s="4" t="s">
        <v>401</v>
      </c>
      <c r="G47" s="6">
        <v>42989</v>
      </c>
      <c r="H47" s="4" t="s">
        <v>114</v>
      </c>
      <c r="I47" s="6">
        <v>42982</v>
      </c>
      <c r="J47" s="6">
        <v>42988</v>
      </c>
      <c r="K47" s="4" t="s">
        <v>117</v>
      </c>
      <c r="L47" s="4" t="s">
        <v>402</v>
      </c>
      <c r="M47" s="4" t="s">
        <v>20</v>
      </c>
      <c r="N47" s="4" t="s">
        <v>215</v>
      </c>
      <c r="O47" s="4" t="s">
        <v>116</v>
      </c>
      <c r="P47" s="8">
        <v>14.2</v>
      </c>
      <c r="Q47" s="4" t="s">
        <v>21</v>
      </c>
      <c r="R47" s="4" t="s">
        <v>403</v>
      </c>
      <c r="T47" s="4">
        <v>36422</v>
      </c>
      <c r="U47" s="4" t="s">
        <v>404</v>
      </c>
      <c r="V47" s="4" t="s">
        <v>454</v>
      </c>
    </row>
    <row r="48" spans="1:22" s="4" customFormat="1" x14ac:dyDescent="0.2">
      <c r="A48" s="4" t="s">
        <v>430</v>
      </c>
      <c r="B48" s="4" t="s">
        <v>120</v>
      </c>
      <c r="C48" s="4" t="s">
        <v>121</v>
      </c>
      <c r="D48" s="4" t="s">
        <v>152</v>
      </c>
      <c r="E48" s="4" t="s">
        <v>153</v>
      </c>
      <c r="F48" s="4" t="s">
        <v>405</v>
      </c>
      <c r="G48" s="6">
        <v>42989</v>
      </c>
      <c r="H48" s="4" t="s">
        <v>114</v>
      </c>
      <c r="I48" s="6">
        <v>42975</v>
      </c>
      <c r="J48" s="6">
        <v>42981</v>
      </c>
      <c r="K48" s="4" t="s">
        <v>117</v>
      </c>
      <c r="L48" s="4" t="s">
        <v>437</v>
      </c>
      <c r="M48" s="4" t="s">
        <v>20</v>
      </c>
      <c r="N48" s="4" t="s">
        <v>215</v>
      </c>
      <c r="O48" s="4" t="s">
        <v>116</v>
      </c>
      <c r="P48" s="8">
        <v>3.46</v>
      </c>
      <c r="Q48" s="4" t="s">
        <v>21</v>
      </c>
      <c r="R48" s="4" t="s">
        <v>184</v>
      </c>
      <c r="T48" s="4">
        <v>6306</v>
      </c>
      <c r="U48" s="4" t="s">
        <v>399</v>
      </c>
      <c r="V48" s="4" t="s">
        <v>391</v>
      </c>
    </row>
    <row r="49" spans="1:22" s="4" customFormat="1" x14ac:dyDescent="0.2">
      <c r="A49" s="4" t="s">
        <v>431</v>
      </c>
      <c r="B49" s="4" t="s">
        <v>120</v>
      </c>
      <c r="C49" s="4" t="s">
        <v>121</v>
      </c>
      <c r="D49" s="4" t="s">
        <v>152</v>
      </c>
      <c r="E49" s="4" t="s">
        <v>153</v>
      </c>
      <c r="F49" s="4" t="s">
        <v>405</v>
      </c>
      <c r="G49" s="6">
        <v>42989</v>
      </c>
      <c r="H49" s="4" t="s">
        <v>114</v>
      </c>
      <c r="I49" s="6">
        <v>42982</v>
      </c>
      <c r="J49" s="6">
        <v>42988</v>
      </c>
      <c r="K49" s="4" t="s">
        <v>117</v>
      </c>
      <c r="L49" s="4" t="s">
        <v>438</v>
      </c>
      <c r="M49" s="4" t="s">
        <v>20</v>
      </c>
      <c r="N49" s="4" t="s">
        <v>215</v>
      </c>
      <c r="O49" s="4" t="s">
        <v>116</v>
      </c>
      <c r="P49" s="8">
        <v>1.57</v>
      </c>
      <c r="Q49" s="4" t="s">
        <v>21</v>
      </c>
      <c r="R49" s="4" t="s">
        <v>184</v>
      </c>
      <c r="T49" s="4">
        <v>2753</v>
      </c>
      <c r="U49" s="4" t="s">
        <v>399</v>
      </c>
      <c r="V49" s="4" t="s">
        <v>391</v>
      </c>
    </row>
    <row r="50" spans="1:22" s="4" customFormat="1" ht="25.5" x14ac:dyDescent="0.2">
      <c r="A50" s="4" t="s">
        <v>432</v>
      </c>
      <c r="B50" s="4" t="s">
        <v>120</v>
      </c>
      <c r="C50" s="4" t="s">
        <v>121</v>
      </c>
      <c r="D50" s="4" t="s">
        <v>126</v>
      </c>
      <c r="E50" s="4" t="s">
        <v>127</v>
      </c>
      <c r="F50" s="4" t="s">
        <v>406</v>
      </c>
      <c r="G50" s="6">
        <v>42989</v>
      </c>
      <c r="H50" s="4" t="s">
        <v>114</v>
      </c>
      <c r="I50" s="6">
        <v>42975</v>
      </c>
      <c r="J50" s="6">
        <v>42981</v>
      </c>
      <c r="K50" s="4" t="s">
        <v>117</v>
      </c>
      <c r="L50" s="4" t="s">
        <v>407</v>
      </c>
      <c r="M50" s="4" t="s">
        <v>20</v>
      </c>
      <c r="N50" s="4" t="s">
        <v>174</v>
      </c>
      <c r="O50" s="4" t="s">
        <v>116</v>
      </c>
      <c r="P50" s="8">
        <v>1.79</v>
      </c>
      <c r="Q50" s="4" t="s">
        <v>21</v>
      </c>
      <c r="R50" s="4" t="s">
        <v>408</v>
      </c>
      <c r="T50" s="4">
        <v>15377</v>
      </c>
      <c r="U50" s="4" t="s">
        <v>409</v>
      </c>
      <c r="V50" s="4" t="s">
        <v>391</v>
      </c>
    </row>
    <row r="51" spans="1:22" s="4" customFormat="1" ht="25.5" x14ac:dyDescent="0.2">
      <c r="A51" s="4" t="s">
        <v>433</v>
      </c>
      <c r="B51" s="4" t="s">
        <v>120</v>
      </c>
      <c r="C51" s="4" t="s">
        <v>121</v>
      </c>
      <c r="D51" s="4" t="s">
        <v>126</v>
      </c>
      <c r="E51" s="4" t="s">
        <v>127</v>
      </c>
      <c r="F51" s="4" t="s">
        <v>406</v>
      </c>
      <c r="G51" s="6">
        <v>42989</v>
      </c>
      <c r="H51" s="4" t="s">
        <v>114</v>
      </c>
      <c r="I51" s="6">
        <v>42982</v>
      </c>
      <c r="J51" s="6">
        <v>42988</v>
      </c>
      <c r="K51" s="4" t="s">
        <v>117</v>
      </c>
      <c r="L51" s="4" t="s">
        <v>407</v>
      </c>
      <c r="M51" s="4" t="s">
        <v>20</v>
      </c>
      <c r="N51" s="4" t="s">
        <v>174</v>
      </c>
      <c r="O51" s="4" t="s">
        <v>116</v>
      </c>
      <c r="P51" s="8">
        <v>1.59</v>
      </c>
      <c r="Q51" s="4" t="s">
        <v>21</v>
      </c>
      <c r="R51" s="4" t="s">
        <v>408</v>
      </c>
      <c r="T51" s="4">
        <v>13425</v>
      </c>
      <c r="U51" s="4" t="s">
        <v>409</v>
      </c>
      <c r="V51" s="4" t="s">
        <v>391</v>
      </c>
    </row>
    <row r="52" spans="1:22" s="4" customFormat="1" x14ac:dyDescent="0.2">
      <c r="A52" s="4" t="s">
        <v>434</v>
      </c>
      <c r="B52" s="4" t="s">
        <v>120</v>
      </c>
      <c r="C52" s="4" t="s">
        <v>121</v>
      </c>
      <c r="D52" s="4" t="s">
        <v>194</v>
      </c>
      <c r="E52" s="4" t="s">
        <v>195</v>
      </c>
      <c r="F52" s="4" t="s">
        <v>410</v>
      </c>
      <c r="G52" s="6">
        <v>42989</v>
      </c>
      <c r="H52" s="4" t="s">
        <v>114</v>
      </c>
      <c r="I52" s="6">
        <v>42975</v>
      </c>
      <c r="J52" s="6">
        <v>42981</v>
      </c>
      <c r="K52" s="4" t="s">
        <v>115</v>
      </c>
      <c r="L52" s="4" t="s">
        <v>411</v>
      </c>
      <c r="M52" s="4" t="s">
        <v>20</v>
      </c>
      <c r="N52" s="4" t="s">
        <v>174</v>
      </c>
      <c r="O52" s="4" t="s">
        <v>116</v>
      </c>
      <c r="P52" s="8">
        <v>1.82</v>
      </c>
      <c r="Q52" s="4" t="s">
        <v>21</v>
      </c>
      <c r="R52" s="4" t="s">
        <v>151</v>
      </c>
      <c r="T52" s="4">
        <v>17449</v>
      </c>
      <c r="U52" s="4" t="s">
        <v>412</v>
      </c>
      <c r="V52" s="4" t="s">
        <v>453</v>
      </c>
    </row>
    <row r="53" spans="1:22" s="4" customFormat="1" x14ac:dyDescent="0.2">
      <c r="A53" s="4" t="s">
        <v>435</v>
      </c>
      <c r="B53" s="4" t="s">
        <v>120</v>
      </c>
      <c r="C53" s="4" t="s">
        <v>121</v>
      </c>
      <c r="D53" s="4" t="s">
        <v>194</v>
      </c>
      <c r="E53" s="4" t="s">
        <v>195</v>
      </c>
      <c r="F53" s="4" t="s">
        <v>410</v>
      </c>
      <c r="G53" s="6">
        <v>42989</v>
      </c>
      <c r="H53" s="4" t="s">
        <v>114</v>
      </c>
      <c r="I53" s="6">
        <v>42982</v>
      </c>
      <c r="J53" s="6">
        <v>42988</v>
      </c>
      <c r="K53" s="4" t="s">
        <v>115</v>
      </c>
      <c r="L53" s="4" t="s">
        <v>411</v>
      </c>
      <c r="M53" s="4" t="s">
        <v>20</v>
      </c>
      <c r="N53" s="4" t="s">
        <v>174</v>
      </c>
      <c r="O53" s="4" t="s">
        <v>116</v>
      </c>
      <c r="P53" s="8">
        <v>10.37</v>
      </c>
      <c r="Q53" s="4" t="s">
        <v>21</v>
      </c>
      <c r="R53" s="4" t="s">
        <v>413</v>
      </c>
      <c r="T53" s="4">
        <v>97534</v>
      </c>
      <c r="V53" s="4" t="s">
        <v>453</v>
      </c>
    </row>
    <row r="54" spans="1:22" s="4" customFormat="1" x14ac:dyDescent="0.2">
      <c r="A54" s="4" t="s">
        <v>436</v>
      </c>
      <c r="B54" s="4" t="s">
        <v>120</v>
      </c>
      <c r="C54" s="4" t="s">
        <v>121</v>
      </c>
      <c r="D54" s="4" t="s">
        <v>233</v>
      </c>
      <c r="E54" s="4" t="s">
        <v>234</v>
      </c>
      <c r="F54" s="4" t="s">
        <v>414</v>
      </c>
      <c r="G54" s="6">
        <v>42989</v>
      </c>
      <c r="H54" s="4" t="s">
        <v>114</v>
      </c>
      <c r="I54" s="6">
        <v>42982</v>
      </c>
      <c r="J54" s="6">
        <v>42988</v>
      </c>
      <c r="K54" s="4" t="s">
        <v>117</v>
      </c>
      <c r="L54" s="4" t="s">
        <v>415</v>
      </c>
      <c r="M54" s="4" t="s">
        <v>20</v>
      </c>
      <c r="N54" s="4" t="s">
        <v>162</v>
      </c>
      <c r="O54" s="4" t="s">
        <v>116</v>
      </c>
      <c r="P54" s="8">
        <v>1.18</v>
      </c>
      <c r="Q54" s="4" t="s">
        <v>21</v>
      </c>
      <c r="R54" s="4" t="s">
        <v>413</v>
      </c>
      <c r="T54" s="4">
        <v>985</v>
      </c>
      <c r="U54" s="4" t="s">
        <v>416</v>
      </c>
      <c r="V54" s="4" t="s">
        <v>391</v>
      </c>
    </row>
    <row r="55" spans="1:22" s="4" customFormat="1" x14ac:dyDescent="0.2">
      <c r="A55" s="4" t="s">
        <v>440</v>
      </c>
      <c r="B55" s="4" t="s">
        <v>120</v>
      </c>
      <c r="C55" s="4" t="s">
        <v>121</v>
      </c>
      <c r="D55" s="4" t="s">
        <v>146</v>
      </c>
      <c r="E55" s="4" t="s">
        <v>441</v>
      </c>
      <c r="G55" s="6">
        <v>42996</v>
      </c>
      <c r="H55" s="24" t="s">
        <v>114</v>
      </c>
      <c r="I55" s="6">
        <v>42975</v>
      </c>
      <c r="J55" s="6">
        <v>42981</v>
      </c>
      <c r="K55" s="4" t="s">
        <v>117</v>
      </c>
      <c r="L55" s="4" t="s">
        <v>196</v>
      </c>
      <c r="M55" s="4" t="s">
        <v>20</v>
      </c>
      <c r="N55" s="4" t="s">
        <v>393</v>
      </c>
      <c r="O55" s="4" t="s">
        <v>116</v>
      </c>
      <c r="P55" s="8" t="s">
        <v>442</v>
      </c>
      <c r="Q55" s="4" t="s">
        <v>21</v>
      </c>
      <c r="R55" s="4" t="s">
        <v>443</v>
      </c>
      <c r="T55" s="4">
        <v>2747</v>
      </c>
      <c r="U55" s="4" t="s">
        <v>444</v>
      </c>
      <c r="V55" s="4" t="s">
        <v>447</v>
      </c>
    </row>
    <row r="56" spans="1:22" s="4" customFormat="1" x14ac:dyDescent="0.2">
      <c r="A56" s="4" t="s">
        <v>445</v>
      </c>
      <c r="B56" s="4" t="s">
        <v>120</v>
      </c>
      <c r="C56" s="4" t="s">
        <v>121</v>
      </c>
      <c r="D56" s="4" t="s">
        <v>146</v>
      </c>
      <c r="E56" s="4" t="s">
        <v>441</v>
      </c>
      <c r="G56" s="6">
        <v>42996</v>
      </c>
      <c r="H56" s="24" t="s">
        <v>114</v>
      </c>
      <c r="I56" s="6">
        <v>42982</v>
      </c>
      <c r="J56" s="6">
        <v>42988</v>
      </c>
      <c r="K56" s="4" t="s">
        <v>117</v>
      </c>
      <c r="L56" s="4" t="s">
        <v>196</v>
      </c>
      <c r="M56" s="4" t="s">
        <v>20</v>
      </c>
      <c r="N56" s="4" t="s">
        <v>393</v>
      </c>
      <c r="O56" s="4" t="s">
        <v>116</v>
      </c>
      <c r="P56" s="8" t="s">
        <v>446</v>
      </c>
      <c r="Q56" s="4" t="s">
        <v>21</v>
      </c>
      <c r="R56" s="4" t="s">
        <v>443</v>
      </c>
      <c r="T56" s="4">
        <v>5206</v>
      </c>
      <c r="U56" s="4" t="s">
        <v>444</v>
      </c>
      <c r="V56" s="4" t="s">
        <v>447</v>
      </c>
    </row>
    <row r="57" spans="1:22" s="4" customFormat="1" ht="25.5" x14ac:dyDescent="0.2">
      <c r="A57" s="4" t="s">
        <v>448</v>
      </c>
      <c r="B57" s="4" t="s">
        <v>120</v>
      </c>
      <c r="C57" s="4" t="s">
        <v>121</v>
      </c>
      <c r="D57" s="4" t="s">
        <v>370</v>
      </c>
      <c r="E57" s="4" t="s">
        <v>400</v>
      </c>
      <c r="G57" s="6">
        <v>42996</v>
      </c>
      <c r="H57" s="4" t="s">
        <v>114</v>
      </c>
      <c r="I57" s="6">
        <v>42989</v>
      </c>
      <c r="J57" s="6">
        <v>42995</v>
      </c>
      <c r="K57" s="4" t="s">
        <v>117</v>
      </c>
      <c r="L57" s="4" t="s">
        <v>402</v>
      </c>
      <c r="M57" s="4" t="s">
        <v>20</v>
      </c>
      <c r="N57" s="4" t="s">
        <v>215</v>
      </c>
      <c r="O57" s="4" t="s">
        <v>116</v>
      </c>
      <c r="P57" s="8" t="s">
        <v>449</v>
      </c>
      <c r="Q57" s="4" t="s">
        <v>21</v>
      </c>
      <c r="R57" s="4" t="s">
        <v>450</v>
      </c>
      <c r="T57" s="4">
        <v>9986</v>
      </c>
      <c r="U57" s="4" t="s">
        <v>451</v>
      </c>
      <c r="V57" s="4" t="s">
        <v>452</v>
      </c>
    </row>
    <row r="58" spans="1:22" s="4" customFormat="1" x14ac:dyDescent="0.2">
      <c r="A58" s="4" t="s">
        <v>455</v>
      </c>
      <c r="B58" s="4" t="s">
        <v>120</v>
      </c>
      <c r="C58" s="4" t="s">
        <v>121</v>
      </c>
      <c r="D58" s="4" t="s">
        <v>146</v>
      </c>
      <c r="E58" s="4" t="s">
        <v>441</v>
      </c>
      <c r="G58" s="6">
        <v>43005</v>
      </c>
      <c r="H58" s="4" t="s">
        <v>114</v>
      </c>
      <c r="I58" s="6">
        <v>42996</v>
      </c>
      <c r="J58" s="6">
        <v>43002</v>
      </c>
      <c r="K58" s="4" t="s">
        <v>117</v>
      </c>
      <c r="L58" s="4" t="s">
        <v>196</v>
      </c>
      <c r="M58" s="4" t="s">
        <v>20</v>
      </c>
      <c r="N58" s="4" t="s">
        <v>135</v>
      </c>
      <c r="O58" s="4" t="s">
        <v>116</v>
      </c>
      <c r="P58" s="8" t="s">
        <v>456</v>
      </c>
      <c r="Q58" s="8" t="s">
        <v>21</v>
      </c>
      <c r="R58" s="4" t="s">
        <v>78</v>
      </c>
      <c r="T58" s="4">
        <v>6828</v>
      </c>
      <c r="U58" s="4" t="s">
        <v>457</v>
      </c>
      <c r="V58" s="4" t="s">
        <v>475</v>
      </c>
    </row>
    <row r="59" spans="1:22" s="4" customFormat="1" ht="25.5" x14ac:dyDescent="0.2">
      <c r="A59" s="4" t="s">
        <v>458</v>
      </c>
      <c r="B59" s="4" t="s">
        <v>120</v>
      </c>
      <c r="C59" s="4" t="s">
        <v>121</v>
      </c>
      <c r="D59" s="4" t="s">
        <v>197</v>
      </c>
      <c r="E59" s="7" t="s">
        <v>198</v>
      </c>
      <c r="G59" s="6">
        <v>43005</v>
      </c>
      <c r="H59" s="4" t="s">
        <v>114</v>
      </c>
      <c r="I59" s="6">
        <v>42996</v>
      </c>
      <c r="J59" s="6">
        <v>43002</v>
      </c>
      <c r="K59" s="4" t="s">
        <v>117</v>
      </c>
      <c r="L59" s="4" t="s">
        <v>462</v>
      </c>
      <c r="M59" s="4" t="s">
        <v>20</v>
      </c>
      <c r="N59" s="4" t="s">
        <v>136</v>
      </c>
      <c r="O59" s="4" t="s">
        <v>116</v>
      </c>
      <c r="P59" s="8" t="s">
        <v>465</v>
      </c>
      <c r="Q59" s="8" t="s">
        <v>21</v>
      </c>
      <c r="R59" s="4" t="s">
        <v>467</v>
      </c>
      <c r="T59" s="4">
        <v>13246</v>
      </c>
      <c r="U59" s="4" t="s">
        <v>463</v>
      </c>
      <c r="V59" s="4" t="s">
        <v>478</v>
      </c>
    </row>
    <row r="60" spans="1:22" s="4" customFormat="1" ht="25.5" x14ac:dyDescent="0.2">
      <c r="A60" s="4" t="s">
        <v>459</v>
      </c>
      <c r="B60" s="4" t="s">
        <v>120</v>
      </c>
      <c r="C60" s="4" t="s">
        <v>121</v>
      </c>
      <c r="D60" s="4" t="s">
        <v>370</v>
      </c>
      <c r="E60" s="4" t="s">
        <v>400</v>
      </c>
      <c r="G60" s="6">
        <v>43005</v>
      </c>
      <c r="H60" s="4" t="s">
        <v>114</v>
      </c>
      <c r="I60" s="6">
        <v>42996</v>
      </c>
      <c r="J60" s="6">
        <v>43002</v>
      </c>
      <c r="K60" s="4" t="s">
        <v>117</v>
      </c>
      <c r="L60" s="4" t="s">
        <v>464</v>
      </c>
      <c r="M60" s="4" t="s">
        <v>20</v>
      </c>
      <c r="N60" s="4" t="s">
        <v>162</v>
      </c>
      <c r="O60" s="4" t="s">
        <v>116</v>
      </c>
      <c r="P60" s="8" t="s">
        <v>466</v>
      </c>
      <c r="Q60" s="8" t="s">
        <v>21</v>
      </c>
      <c r="R60" s="4" t="s">
        <v>468</v>
      </c>
      <c r="T60" s="4">
        <v>19178</v>
      </c>
      <c r="U60" s="4" t="s">
        <v>469</v>
      </c>
      <c r="V60" s="4" t="s">
        <v>489</v>
      </c>
    </row>
    <row r="61" spans="1:22" s="4" customFormat="1" ht="25.5" x14ac:dyDescent="0.2">
      <c r="A61" s="4" t="s">
        <v>460</v>
      </c>
      <c r="B61" s="4" t="s">
        <v>120</v>
      </c>
      <c r="C61" s="4" t="s">
        <v>121</v>
      </c>
      <c r="D61" s="7" t="s">
        <v>470</v>
      </c>
      <c r="E61" s="7" t="s">
        <v>221</v>
      </c>
      <c r="G61" s="6">
        <v>43005</v>
      </c>
      <c r="H61" s="4" t="s">
        <v>114</v>
      </c>
      <c r="I61" s="6">
        <v>42996</v>
      </c>
      <c r="J61" s="6">
        <v>43002</v>
      </c>
      <c r="K61" s="4" t="s">
        <v>117</v>
      </c>
      <c r="L61" s="4" t="s">
        <v>168</v>
      </c>
      <c r="M61" s="4" t="s">
        <v>20</v>
      </c>
      <c r="N61" s="4" t="s">
        <v>162</v>
      </c>
      <c r="O61" s="4" t="s">
        <v>116</v>
      </c>
      <c r="P61" s="8" t="s">
        <v>471</v>
      </c>
      <c r="Q61" s="8" t="s">
        <v>21</v>
      </c>
      <c r="R61" s="4" t="s">
        <v>473</v>
      </c>
      <c r="T61" s="4">
        <v>2737</v>
      </c>
      <c r="U61" s="4" t="s">
        <v>472</v>
      </c>
      <c r="V61" s="4" t="s">
        <v>474</v>
      </c>
    </row>
    <row r="62" spans="1:22" s="4" customFormat="1" ht="25.5" x14ac:dyDescent="0.2">
      <c r="A62" s="4" t="s">
        <v>461</v>
      </c>
      <c r="B62" s="4" t="s">
        <v>120</v>
      </c>
      <c r="C62" s="4" t="s">
        <v>121</v>
      </c>
      <c r="D62" s="4" t="s">
        <v>190</v>
      </c>
      <c r="E62" s="7" t="s">
        <v>191</v>
      </c>
      <c r="G62" s="6">
        <v>43005</v>
      </c>
      <c r="H62" s="4" t="s">
        <v>114</v>
      </c>
      <c r="I62" s="6">
        <v>42996</v>
      </c>
      <c r="J62" s="6">
        <v>43002</v>
      </c>
      <c r="K62" s="4" t="s">
        <v>117</v>
      </c>
      <c r="L62" s="4" t="s">
        <v>179</v>
      </c>
      <c r="M62" s="4" t="s">
        <v>20</v>
      </c>
      <c r="N62" s="4" t="s">
        <v>162</v>
      </c>
      <c r="O62" s="4" t="s">
        <v>116</v>
      </c>
      <c r="P62" s="8" t="s">
        <v>476</v>
      </c>
      <c r="Q62" s="8" t="s">
        <v>21</v>
      </c>
      <c r="R62" s="4" t="s">
        <v>477</v>
      </c>
      <c r="T62" s="4">
        <v>6095</v>
      </c>
      <c r="V62" s="4" t="s">
        <v>488</v>
      </c>
    </row>
    <row r="63" spans="1:22" s="4" customFormat="1" x14ac:dyDescent="0.2">
      <c r="A63" s="4" t="s">
        <v>479</v>
      </c>
      <c r="B63" s="4" t="s">
        <v>120</v>
      </c>
      <c r="C63" s="4" t="s">
        <v>121</v>
      </c>
      <c r="D63" s="7" t="s">
        <v>182</v>
      </c>
      <c r="E63" s="7" t="s">
        <v>183</v>
      </c>
      <c r="G63" s="6">
        <v>43005</v>
      </c>
      <c r="H63" s="4" t="s">
        <v>114</v>
      </c>
      <c r="I63" s="6">
        <v>42996</v>
      </c>
      <c r="J63" s="6">
        <v>43002</v>
      </c>
      <c r="K63" s="4" t="s">
        <v>117</v>
      </c>
      <c r="L63" s="4" t="s">
        <v>159</v>
      </c>
      <c r="M63" s="4" t="s">
        <v>20</v>
      </c>
      <c r="N63" s="4" t="s">
        <v>135</v>
      </c>
      <c r="O63" s="4" t="s">
        <v>116</v>
      </c>
      <c r="P63" s="8" t="s">
        <v>481</v>
      </c>
      <c r="Q63" s="8" t="s">
        <v>21</v>
      </c>
      <c r="R63" s="4" t="s">
        <v>482</v>
      </c>
      <c r="T63" s="4">
        <v>2570</v>
      </c>
      <c r="U63" s="4" t="s">
        <v>483</v>
      </c>
      <c r="V63" s="4" t="s">
        <v>490</v>
      </c>
    </row>
    <row r="64" spans="1:22" s="4" customFormat="1" x14ac:dyDescent="0.2">
      <c r="A64" s="4" t="s">
        <v>480</v>
      </c>
      <c r="B64" s="4" t="s">
        <v>120</v>
      </c>
      <c r="C64" s="4" t="s">
        <v>121</v>
      </c>
      <c r="D64" s="4" t="s">
        <v>233</v>
      </c>
      <c r="E64" s="7" t="s">
        <v>234</v>
      </c>
      <c r="G64" s="6">
        <v>43005</v>
      </c>
      <c r="H64" s="4" t="s">
        <v>114</v>
      </c>
      <c r="I64" s="6">
        <v>42996</v>
      </c>
      <c r="J64" s="6">
        <v>43002</v>
      </c>
      <c r="K64" s="4" t="s">
        <v>117</v>
      </c>
      <c r="L64" s="4" t="s">
        <v>385</v>
      </c>
      <c r="M64" s="4" t="s">
        <v>20</v>
      </c>
      <c r="N64" s="4" t="s">
        <v>162</v>
      </c>
      <c r="O64" s="4" t="s">
        <v>116</v>
      </c>
      <c r="P64" s="8" t="s">
        <v>484</v>
      </c>
      <c r="Q64" s="8" t="s">
        <v>21</v>
      </c>
      <c r="R64" s="4" t="s">
        <v>485</v>
      </c>
      <c r="T64" s="4">
        <v>2251</v>
      </c>
      <c r="U64" s="4" t="s">
        <v>486</v>
      </c>
      <c r="V64" s="4" t="s">
        <v>487</v>
      </c>
    </row>
    <row r="65" spans="1:22" s="4" customFormat="1" ht="25.5" x14ac:dyDescent="0.2">
      <c r="A65" s="4" t="s">
        <v>492</v>
      </c>
      <c r="B65" s="4" t="s">
        <v>120</v>
      </c>
      <c r="C65" s="4" t="s">
        <v>121</v>
      </c>
      <c r="D65" s="4" t="s">
        <v>188</v>
      </c>
      <c r="E65" s="4" t="s">
        <v>189</v>
      </c>
      <c r="G65" s="6">
        <v>43010</v>
      </c>
      <c r="H65" s="4" t="s">
        <v>114</v>
      </c>
      <c r="I65" s="6">
        <v>42996</v>
      </c>
      <c r="J65" s="6">
        <v>43002</v>
      </c>
      <c r="K65" s="4" t="s">
        <v>117</v>
      </c>
      <c r="L65" s="4" t="s">
        <v>168</v>
      </c>
      <c r="M65" s="4" t="s">
        <v>20</v>
      </c>
      <c r="N65" s="4" t="s">
        <v>136</v>
      </c>
      <c r="O65" s="4" t="s">
        <v>116</v>
      </c>
      <c r="P65" s="8" t="s">
        <v>554</v>
      </c>
      <c r="Q65" s="4" t="s">
        <v>21</v>
      </c>
      <c r="R65" s="4" t="s">
        <v>522</v>
      </c>
      <c r="T65" s="4">
        <v>29165</v>
      </c>
      <c r="U65" s="4" t="s">
        <v>499</v>
      </c>
    </row>
    <row r="66" spans="1:22" s="4" customFormat="1" x14ac:dyDescent="0.2">
      <c r="A66" s="4" t="s">
        <v>493</v>
      </c>
      <c r="B66" s="4" t="s">
        <v>120</v>
      </c>
      <c r="C66" s="4" t="s">
        <v>121</v>
      </c>
      <c r="D66" s="4" t="s">
        <v>152</v>
      </c>
      <c r="E66" s="4" t="s">
        <v>153</v>
      </c>
      <c r="G66" s="6">
        <v>43010</v>
      </c>
      <c r="H66" s="4" t="s">
        <v>114</v>
      </c>
      <c r="I66" s="6">
        <v>42996</v>
      </c>
      <c r="J66" s="6">
        <v>43002</v>
      </c>
      <c r="K66" s="4" t="s">
        <v>117</v>
      </c>
      <c r="L66" s="27" t="s">
        <v>500</v>
      </c>
      <c r="M66" s="4" t="s">
        <v>20</v>
      </c>
      <c r="N66" s="4" t="s">
        <v>162</v>
      </c>
      <c r="O66" s="4" t="s">
        <v>116</v>
      </c>
      <c r="P66" s="8" t="s">
        <v>555</v>
      </c>
      <c r="Q66" s="4" t="s">
        <v>21</v>
      </c>
      <c r="R66" s="4" t="s">
        <v>184</v>
      </c>
      <c r="T66" s="4">
        <v>2977</v>
      </c>
      <c r="U66" s="4" t="s">
        <v>524</v>
      </c>
      <c r="V66" s="4" t="s">
        <v>525</v>
      </c>
    </row>
    <row r="67" spans="1:22" s="4" customFormat="1" x14ac:dyDescent="0.2">
      <c r="A67" s="4" t="s">
        <v>494</v>
      </c>
      <c r="B67" s="4" t="s">
        <v>120</v>
      </c>
      <c r="C67" s="4" t="s">
        <v>121</v>
      </c>
      <c r="D67" s="4" t="s">
        <v>146</v>
      </c>
      <c r="E67" s="4" t="s">
        <v>147</v>
      </c>
      <c r="G67" s="6">
        <v>43010</v>
      </c>
      <c r="H67" s="4" t="s">
        <v>114</v>
      </c>
      <c r="I67" s="6">
        <v>43003</v>
      </c>
      <c r="J67" s="6">
        <v>42767</v>
      </c>
      <c r="K67" s="4" t="s">
        <v>117</v>
      </c>
      <c r="L67" s="4" t="s">
        <v>196</v>
      </c>
      <c r="M67" s="4" t="s">
        <v>20</v>
      </c>
      <c r="N67" s="4" t="s">
        <v>164</v>
      </c>
      <c r="O67" s="4" t="s">
        <v>116</v>
      </c>
      <c r="P67" s="8" t="s">
        <v>556</v>
      </c>
      <c r="Q67" s="4" t="s">
        <v>21</v>
      </c>
      <c r="R67" s="4" t="s">
        <v>501</v>
      </c>
      <c r="T67" s="4">
        <v>4807</v>
      </c>
      <c r="U67" s="4" t="s">
        <v>502</v>
      </c>
      <c r="V67" s="4" t="s">
        <v>503</v>
      </c>
    </row>
    <row r="68" spans="1:22" s="4" customFormat="1" ht="25.5" x14ac:dyDescent="0.2">
      <c r="A68" s="4" t="s">
        <v>495</v>
      </c>
      <c r="B68" s="4" t="s">
        <v>120</v>
      </c>
      <c r="C68" s="4" t="s">
        <v>121</v>
      </c>
      <c r="D68" s="4" t="s">
        <v>470</v>
      </c>
      <c r="E68" s="4" t="s">
        <v>221</v>
      </c>
      <c r="G68" s="6">
        <v>43010</v>
      </c>
      <c r="H68" s="4" t="s">
        <v>114</v>
      </c>
      <c r="I68" s="6">
        <v>43003</v>
      </c>
      <c r="J68" s="6">
        <v>43009</v>
      </c>
      <c r="K68" s="4" t="s">
        <v>117</v>
      </c>
      <c r="L68" s="4" t="s">
        <v>504</v>
      </c>
      <c r="M68" s="4" t="s">
        <v>20</v>
      </c>
      <c r="N68" s="4" t="s">
        <v>192</v>
      </c>
      <c r="O68" s="4" t="s">
        <v>116</v>
      </c>
      <c r="P68" s="8" t="s">
        <v>557</v>
      </c>
      <c r="Q68" s="4" t="s">
        <v>21</v>
      </c>
      <c r="R68" s="4" t="s">
        <v>184</v>
      </c>
      <c r="T68" s="4">
        <v>2217</v>
      </c>
      <c r="U68" s="4" t="s">
        <v>505</v>
      </c>
      <c r="V68" s="4" t="s">
        <v>474</v>
      </c>
    </row>
    <row r="69" spans="1:22" s="4" customFormat="1" x14ac:dyDescent="0.2">
      <c r="A69" s="4" t="s">
        <v>496</v>
      </c>
      <c r="B69" s="4" t="s">
        <v>120</v>
      </c>
      <c r="C69" s="4" t="s">
        <v>121</v>
      </c>
      <c r="D69" s="4" t="s">
        <v>182</v>
      </c>
      <c r="E69" s="4" t="s">
        <v>183</v>
      </c>
      <c r="G69" s="6">
        <v>43010</v>
      </c>
      <c r="H69" s="4" t="s">
        <v>114</v>
      </c>
      <c r="I69" s="6">
        <v>43003</v>
      </c>
      <c r="J69" s="6">
        <v>42767</v>
      </c>
      <c r="K69" s="4" t="s">
        <v>117</v>
      </c>
      <c r="L69" s="4" t="s">
        <v>159</v>
      </c>
      <c r="M69" s="4" t="s">
        <v>20</v>
      </c>
      <c r="N69" s="4" t="s">
        <v>164</v>
      </c>
      <c r="O69" s="4" t="s">
        <v>116</v>
      </c>
      <c r="P69" s="8" t="s">
        <v>553</v>
      </c>
      <c r="Q69" s="4" t="s">
        <v>21</v>
      </c>
      <c r="R69" s="4" t="s">
        <v>506</v>
      </c>
      <c r="T69" s="4">
        <v>4056</v>
      </c>
      <c r="U69" s="4" t="s">
        <v>507</v>
      </c>
      <c r="V69" s="4" t="s">
        <v>507</v>
      </c>
    </row>
    <row r="70" spans="1:22" s="4" customFormat="1" x14ac:dyDescent="0.2">
      <c r="A70" s="4" t="s">
        <v>497</v>
      </c>
      <c r="B70" s="4" t="s">
        <v>120</v>
      </c>
      <c r="C70" s="4" t="s">
        <v>121</v>
      </c>
      <c r="D70" s="4" t="s">
        <v>233</v>
      </c>
      <c r="E70" s="4" t="s">
        <v>234</v>
      </c>
      <c r="G70" s="6">
        <v>43010</v>
      </c>
      <c r="H70" s="4" t="s">
        <v>114</v>
      </c>
      <c r="I70" s="6">
        <v>43003</v>
      </c>
      <c r="J70" s="6">
        <v>42767</v>
      </c>
      <c r="K70" s="4" t="s">
        <v>117</v>
      </c>
      <c r="L70" s="4" t="s">
        <v>385</v>
      </c>
      <c r="M70" s="4" t="s">
        <v>20</v>
      </c>
      <c r="N70" s="4" t="s">
        <v>162</v>
      </c>
      <c r="O70" s="4" t="s">
        <v>116</v>
      </c>
      <c r="P70" s="8" t="s">
        <v>552</v>
      </c>
      <c r="Q70" s="4" t="s">
        <v>21</v>
      </c>
      <c r="R70" s="4" t="s">
        <v>519</v>
      </c>
      <c r="T70" s="4">
        <v>1091</v>
      </c>
      <c r="U70" s="4" t="s">
        <v>508</v>
      </c>
      <c r="V70" s="4" t="s">
        <v>509</v>
      </c>
    </row>
    <row r="71" spans="1:22" s="4" customFormat="1" x14ac:dyDescent="0.2">
      <c r="A71" s="4" t="s">
        <v>510</v>
      </c>
      <c r="B71" s="4" t="s">
        <v>120</v>
      </c>
      <c r="C71" s="4" t="s">
        <v>121</v>
      </c>
      <c r="D71" s="4" t="s">
        <v>512</v>
      </c>
      <c r="E71" s="4" t="s">
        <v>513</v>
      </c>
      <c r="G71" s="6">
        <v>43010</v>
      </c>
      <c r="H71" s="4" t="s">
        <v>114</v>
      </c>
      <c r="I71" s="6">
        <v>43003</v>
      </c>
      <c r="J71" s="6">
        <v>42767</v>
      </c>
      <c r="K71" s="4" t="s">
        <v>117</v>
      </c>
      <c r="L71" s="4" t="s">
        <v>500</v>
      </c>
      <c r="M71" s="4" t="s">
        <v>20</v>
      </c>
      <c r="N71" s="4" t="s">
        <v>162</v>
      </c>
      <c r="O71" s="4" t="s">
        <v>116</v>
      </c>
      <c r="P71" s="8" t="s">
        <v>551</v>
      </c>
      <c r="Q71" s="4" t="s">
        <v>21</v>
      </c>
      <c r="R71" s="4" t="s">
        <v>520</v>
      </c>
      <c r="T71" s="4">
        <v>2028</v>
      </c>
      <c r="U71" s="4" t="s">
        <v>514</v>
      </c>
      <c r="V71" s="4" t="s">
        <v>514</v>
      </c>
    </row>
    <row r="72" spans="1:22" s="4" customFormat="1" ht="25.5" x14ac:dyDescent="0.2">
      <c r="A72" s="4" t="s">
        <v>511</v>
      </c>
      <c r="B72" s="4" t="s">
        <v>120</v>
      </c>
      <c r="C72" s="4" t="s">
        <v>121</v>
      </c>
      <c r="D72" s="4" t="s">
        <v>370</v>
      </c>
      <c r="E72" s="4" t="s">
        <v>400</v>
      </c>
      <c r="G72" s="6">
        <v>43010</v>
      </c>
      <c r="H72" s="4" t="s">
        <v>114</v>
      </c>
      <c r="I72" s="6">
        <v>43003</v>
      </c>
      <c r="J72" s="6">
        <v>42767</v>
      </c>
      <c r="K72" s="4" t="s">
        <v>117</v>
      </c>
      <c r="L72" s="4" t="s">
        <v>270</v>
      </c>
      <c r="M72" s="4" t="s">
        <v>20</v>
      </c>
      <c r="N72" s="4" t="s">
        <v>164</v>
      </c>
      <c r="O72" s="4" t="s">
        <v>116</v>
      </c>
      <c r="P72" s="8" t="s">
        <v>550</v>
      </c>
      <c r="Q72" s="4" t="s">
        <v>21</v>
      </c>
      <c r="R72" s="4" t="s">
        <v>521</v>
      </c>
      <c r="T72" s="4">
        <v>22131</v>
      </c>
      <c r="U72" s="4" t="s">
        <v>515</v>
      </c>
      <c r="V72" s="4" t="s">
        <v>516</v>
      </c>
    </row>
    <row r="73" spans="1:22" s="4" customFormat="1" ht="25.5" x14ac:dyDescent="0.2">
      <c r="A73" s="4" t="s">
        <v>517</v>
      </c>
      <c r="B73" s="4" t="s">
        <v>120</v>
      </c>
      <c r="C73" s="4" t="s">
        <v>121</v>
      </c>
      <c r="D73" s="4" t="s">
        <v>152</v>
      </c>
      <c r="E73" s="4" t="s">
        <v>153</v>
      </c>
      <c r="G73" s="6">
        <v>43010</v>
      </c>
      <c r="H73" s="4" t="s">
        <v>114</v>
      </c>
      <c r="I73" s="6">
        <v>43003</v>
      </c>
      <c r="J73" s="6">
        <v>42767</v>
      </c>
      <c r="K73" s="4" t="s">
        <v>117</v>
      </c>
      <c r="L73" s="4" t="s">
        <v>500</v>
      </c>
      <c r="M73" s="4" t="s">
        <v>20</v>
      </c>
      <c r="N73" s="4" t="s">
        <v>192</v>
      </c>
      <c r="O73" s="4" t="s">
        <v>116</v>
      </c>
      <c r="P73" s="8" t="s">
        <v>549</v>
      </c>
      <c r="Q73" s="4" t="s">
        <v>21</v>
      </c>
      <c r="R73" s="4" t="s">
        <v>523</v>
      </c>
      <c r="U73" s="4" t="s">
        <v>524</v>
      </c>
      <c r="V73" s="4" t="s">
        <v>525</v>
      </c>
    </row>
    <row r="74" spans="1:22" s="4" customFormat="1" ht="25.5" x14ac:dyDescent="0.2">
      <c r="A74" s="4" t="s">
        <v>518</v>
      </c>
      <c r="B74" s="4" t="s">
        <v>120</v>
      </c>
      <c r="C74" s="4" t="s">
        <v>121</v>
      </c>
      <c r="D74" s="4" t="s">
        <v>197</v>
      </c>
      <c r="E74" s="4" t="s">
        <v>198</v>
      </c>
      <c r="G74" s="6">
        <v>43010</v>
      </c>
      <c r="H74" s="4" t="s">
        <v>114</v>
      </c>
      <c r="I74" s="6">
        <v>43003</v>
      </c>
      <c r="J74" s="6">
        <v>42767</v>
      </c>
      <c r="K74" s="4" t="s">
        <v>117</v>
      </c>
      <c r="L74" s="4" t="s">
        <v>161</v>
      </c>
      <c r="M74" s="4" t="s">
        <v>20</v>
      </c>
      <c r="N74" s="4" t="s">
        <v>498</v>
      </c>
      <c r="O74" s="4" t="s">
        <v>116</v>
      </c>
      <c r="P74" s="8" t="s">
        <v>545</v>
      </c>
      <c r="Q74" s="4" t="s">
        <v>21</v>
      </c>
      <c r="R74" s="4" t="s">
        <v>526</v>
      </c>
      <c r="U74" s="4" t="s">
        <v>527</v>
      </c>
      <c r="V74" s="4" t="s">
        <v>528</v>
      </c>
    </row>
    <row r="75" spans="1:22" s="4" customFormat="1" x14ac:dyDescent="0.2">
      <c r="A75" s="4" t="s">
        <v>531</v>
      </c>
      <c r="B75" s="4" t="s">
        <v>120</v>
      </c>
      <c r="C75" s="4" t="s">
        <v>121</v>
      </c>
      <c r="D75" s="4" t="s">
        <v>146</v>
      </c>
      <c r="E75" s="4" t="s">
        <v>147</v>
      </c>
      <c r="G75" s="6">
        <v>43018</v>
      </c>
      <c r="H75" s="4" t="s">
        <v>114</v>
      </c>
      <c r="I75" s="6">
        <v>43010</v>
      </c>
      <c r="J75" s="6">
        <v>43016</v>
      </c>
      <c r="K75" s="4" t="s">
        <v>117</v>
      </c>
      <c r="L75" s="4" t="s">
        <v>196</v>
      </c>
      <c r="M75" s="4" t="s">
        <v>20</v>
      </c>
      <c r="N75" s="4" t="s">
        <v>135</v>
      </c>
      <c r="O75" s="4" t="s">
        <v>116</v>
      </c>
      <c r="P75" s="8" t="s">
        <v>548</v>
      </c>
      <c r="Q75" s="4" t="s">
        <v>21</v>
      </c>
      <c r="R75" s="4" t="s">
        <v>501</v>
      </c>
      <c r="T75" s="5">
        <v>8181</v>
      </c>
      <c r="U75" s="4" t="s">
        <v>532</v>
      </c>
      <c r="V75" s="4" t="s">
        <v>533</v>
      </c>
    </row>
    <row r="76" spans="1:22" s="4" customFormat="1" ht="25.5" x14ac:dyDescent="0.2">
      <c r="A76" s="4" t="s">
        <v>534</v>
      </c>
      <c r="B76" s="4" t="s">
        <v>120</v>
      </c>
      <c r="C76" s="4" t="s">
        <v>121</v>
      </c>
      <c r="D76" s="4" t="s">
        <v>370</v>
      </c>
      <c r="E76" s="4" t="s">
        <v>400</v>
      </c>
      <c r="G76" s="6">
        <v>43018</v>
      </c>
      <c r="H76" s="4" t="s">
        <v>114</v>
      </c>
      <c r="I76" s="6">
        <v>43010</v>
      </c>
      <c r="J76" s="6">
        <v>43016</v>
      </c>
      <c r="K76" s="4" t="s">
        <v>117</v>
      </c>
      <c r="L76" s="4" t="s">
        <v>535</v>
      </c>
      <c r="M76" s="4" t="s">
        <v>20</v>
      </c>
      <c r="N76" s="4" t="s">
        <v>162</v>
      </c>
      <c r="O76" s="4" t="s">
        <v>116</v>
      </c>
      <c r="P76" s="8" t="s">
        <v>547</v>
      </c>
      <c r="Q76" s="4" t="s">
        <v>21</v>
      </c>
      <c r="R76" s="4" t="s">
        <v>468</v>
      </c>
      <c r="T76" s="5">
        <v>11929</v>
      </c>
      <c r="U76" s="4" t="s">
        <v>536</v>
      </c>
      <c r="V76" s="4" t="s">
        <v>537</v>
      </c>
    </row>
    <row r="77" spans="1:22" s="4" customFormat="1" ht="38.25" x14ac:dyDescent="0.2">
      <c r="A77" s="4" t="s">
        <v>538</v>
      </c>
      <c r="B77" s="4" t="s">
        <v>120</v>
      </c>
      <c r="C77" s="4" t="s">
        <v>121</v>
      </c>
      <c r="D77" s="4" t="s">
        <v>152</v>
      </c>
      <c r="E77" s="4" t="s">
        <v>153</v>
      </c>
      <c r="G77" s="6">
        <v>43018</v>
      </c>
      <c r="H77" s="4" t="s">
        <v>114</v>
      </c>
      <c r="I77" s="6">
        <v>43010</v>
      </c>
      <c r="J77" s="6">
        <v>43016</v>
      </c>
      <c r="K77" s="4" t="s">
        <v>117</v>
      </c>
      <c r="L77" s="4" t="s">
        <v>500</v>
      </c>
      <c r="M77" s="4" t="s">
        <v>20</v>
      </c>
      <c r="N77" s="4" t="s">
        <v>162</v>
      </c>
      <c r="O77" s="4" t="s">
        <v>116</v>
      </c>
      <c r="P77" s="8" t="s">
        <v>546</v>
      </c>
      <c r="Q77" s="4" t="s">
        <v>21</v>
      </c>
      <c r="R77" s="4" t="s">
        <v>539</v>
      </c>
      <c r="T77" s="5">
        <v>2721</v>
      </c>
      <c r="U77" s="4" t="s">
        <v>524</v>
      </c>
      <c r="V77" s="4" t="s">
        <v>540</v>
      </c>
    </row>
    <row r="78" spans="1:22" s="4" customFormat="1" ht="25.5" x14ac:dyDescent="0.2">
      <c r="A78" s="4" t="s">
        <v>541</v>
      </c>
      <c r="B78" s="4" t="s">
        <v>120</v>
      </c>
      <c r="C78" s="4" t="s">
        <v>121</v>
      </c>
      <c r="D78" s="4" t="s">
        <v>197</v>
      </c>
      <c r="E78" s="4" t="s">
        <v>198</v>
      </c>
      <c r="G78" s="6">
        <v>43018</v>
      </c>
      <c r="H78" s="4" t="s">
        <v>114</v>
      </c>
      <c r="I78" s="6">
        <v>43010</v>
      </c>
      <c r="J78" s="6">
        <v>43016</v>
      </c>
      <c r="K78" s="4" t="s">
        <v>117</v>
      </c>
      <c r="L78" s="4" t="s">
        <v>161</v>
      </c>
      <c r="M78" s="4" t="s">
        <v>20</v>
      </c>
      <c r="N78" s="4" t="s">
        <v>136</v>
      </c>
      <c r="O78" s="4" t="s">
        <v>116</v>
      </c>
      <c r="P78" s="8" t="s">
        <v>544</v>
      </c>
      <c r="Q78" s="4" t="s">
        <v>21</v>
      </c>
      <c r="R78" s="4" t="s">
        <v>542</v>
      </c>
      <c r="T78" s="5">
        <v>31099</v>
      </c>
      <c r="V78" s="4" t="s">
        <v>543</v>
      </c>
    </row>
    <row r="79" spans="1:22" s="4" customFormat="1" x14ac:dyDescent="0.2">
      <c r="A79" s="4" t="s">
        <v>559</v>
      </c>
      <c r="B79" s="4" t="s">
        <v>120</v>
      </c>
      <c r="C79" s="4" t="s">
        <v>121</v>
      </c>
      <c r="D79" s="4" t="s">
        <v>146</v>
      </c>
      <c r="E79" s="4" t="s">
        <v>147</v>
      </c>
      <c r="G79" s="6">
        <v>43024</v>
      </c>
      <c r="H79" s="4" t="s">
        <v>114</v>
      </c>
      <c r="I79" s="6">
        <v>43017</v>
      </c>
      <c r="J79" s="6">
        <v>43024</v>
      </c>
      <c r="K79" s="4" t="s">
        <v>117</v>
      </c>
      <c r="L79" s="4" t="s">
        <v>600</v>
      </c>
      <c r="M79" s="4" t="s">
        <v>20</v>
      </c>
      <c r="N79" s="4" t="s">
        <v>135</v>
      </c>
      <c r="O79" s="4" t="s">
        <v>116</v>
      </c>
      <c r="P79" s="8" t="s">
        <v>572</v>
      </c>
      <c r="Q79" s="4" t="s">
        <v>21</v>
      </c>
      <c r="R79" s="4" t="s">
        <v>184</v>
      </c>
      <c r="T79" s="4">
        <v>417</v>
      </c>
      <c r="U79" s="4" t="s">
        <v>578</v>
      </c>
      <c r="V79" s="4" t="s">
        <v>601</v>
      </c>
    </row>
    <row r="80" spans="1:22" s="4" customFormat="1" ht="25.5" x14ac:dyDescent="0.2">
      <c r="A80" s="4" t="s">
        <v>560</v>
      </c>
      <c r="B80" s="4" t="s">
        <v>120</v>
      </c>
      <c r="C80" s="4" t="s">
        <v>121</v>
      </c>
      <c r="D80" s="4" t="s">
        <v>470</v>
      </c>
      <c r="E80" s="4" t="s">
        <v>221</v>
      </c>
      <c r="G80" s="6">
        <v>43024</v>
      </c>
      <c r="H80" s="4" t="s">
        <v>114</v>
      </c>
      <c r="I80" s="6">
        <v>43017</v>
      </c>
      <c r="J80" s="6">
        <v>43024</v>
      </c>
      <c r="K80" s="4" t="s">
        <v>117</v>
      </c>
      <c r="L80" s="4" t="s">
        <v>573</v>
      </c>
      <c r="M80" s="4" t="s">
        <v>20</v>
      </c>
      <c r="N80" s="4" t="s">
        <v>162</v>
      </c>
      <c r="O80" s="4" t="s">
        <v>116</v>
      </c>
      <c r="P80" s="8" t="s">
        <v>251</v>
      </c>
      <c r="Q80" s="4" t="s">
        <v>21</v>
      </c>
      <c r="R80" s="4" t="s">
        <v>574</v>
      </c>
      <c r="T80" s="5">
        <v>2293</v>
      </c>
      <c r="U80" s="4" t="s">
        <v>575</v>
      </c>
      <c r="V80" s="4" t="s">
        <v>604</v>
      </c>
    </row>
    <row r="81" spans="1:22" s="4" customFormat="1" ht="25.5" x14ac:dyDescent="0.2">
      <c r="A81" s="4" t="s">
        <v>561</v>
      </c>
      <c r="B81" s="4" t="s">
        <v>120</v>
      </c>
      <c r="C81" s="4" t="s">
        <v>121</v>
      </c>
      <c r="D81" s="4" t="s">
        <v>182</v>
      </c>
      <c r="E81" s="4" t="s">
        <v>183</v>
      </c>
      <c r="G81" s="6">
        <v>43024</v>
      </c>
      <c r="H81" s="4" t="s">
        <v>114</v>
      </c>
      <c r="I81" s="6">
        <v>43010</v>
      </c>
      <c r="J81" s="6">
        <v>43017</v>
      </c>
      <c r="K81" s="4" t="s">
        <v>117</v>
      </c>
      <c r="L81" s="4" t="s">
        <v>576</v>
      </c>
      <c r="M81" s="4" t="s">
        <v>20</v>
      </c>
      <c r="N81" s="4" t="s">
        <v>135</v>
      </c>
      <c r="O81" s="4" t="s">
        <v>116</v>
      </c>
      <c r="P81" s="8" t="s">
        <v>577</v>
      </c>
      <c r="Q81" s="4" t="s">
        <v>21</v>
      </c>
      <c r="R81" s="4" t="s">
        <v>579</v>
      </c>
      <c r="T81" s="5">
        <v>3137</v>
      </c>
      <c r="U81" s="4" t="s">
        <v>575</v>
      </c>
      <c r="V81" s="4" t="s">
        <v>609</v>
      </c>
    </row>
    <row r="82" spans="1:22" s="4" customFormat="1" x14ac:dyDescent="0.2">
      <c r="A82" s="4" t="s">
        <v>562</v>
      </c>
      <c r="B82" s="4" t="s">
        <v>120</v>
      </c>
      <c r="C82" s="4" t="s">
        <v>121</v>
      </c>
      <c r="D82" s="4" t="s">
        <v>233</v>
      </c>
      <c r="E82" s="4" t="s">
        <v>234</v>
      </c>
      <c r="G82" s="6">
        <v>43024</v>
      </c>
      <c r="H82" s="4" t="s">
        <v>114</v>
      </c>
      <c r="I82" s="6">
        <v>43017</v>
      </c>
      <c r="J82" s="6">
        <v>43024</v>
      </c>
      <c r="K82" s="4" t="s">
        <v>117</v>
      </c>
      <c r="L82" s="4" t="s">
        <v>580</v>
      </c>
      <c r="M82" s="4" t="s">
        <v>20</v>
      </c>
      <c r="N82" s="4" t="s">
        <v>162</v>
      </c>
      <c r="O82" s="4" t="s">
        <v>116</v>
      </c>
      <c r="P82" s="8" t="s">
        <v>581</v>
      </c>
      <c r="Q82" s="4" t="s">
        <v>21</v>
      </c>
      <c r="R82" s="4" t="s">
        <v>25</v>
      </c>
      <c r="T82" s="5">
        <v>1751</v>
      </c>
      <c r="U82" s="4" t="s">
        <v>575</v>
      </c>
      <c r="V82" s="4" t="s">
        <v>622</v>
      </c>
    </row>
    <row r="83" spans="1:22" s="4" customFormat="1" ht="25.5" x14ac:dyDescent="0.2">
      <c r="A83" s="4" t="s">
        <v>563</v>
      </c>
      <c r="B83" s="4" t="s">
        <v>120</v>
      </c>
      <c r="C83" s="4" t="s">
        <v>121</v>
      </c>
      <c r="D83" s="4" t="s">
        <v>370</v>
      </c>
      <c r="E83" s="4" t="s">
        <v>400</v>
      </c>
      <c r="G83" s="6">
        <v>43024</v>
      </c>
      <c r="H83" s="4" t="s">
        <v>114</v>
      </c>
      <c r="I83" s="6">
        <v>43017</v>
      </c>
      <c r="J83" s="6">
        <v>43024</v>
      </c>
      <c r="K83" s="4" t="s">
        <v>117</v>
      </c>
      <c r="L83" s="4" t="s">
        <v>148</v>
      </c>
      <c r="M83" s="4" t="s">
        <v>20</v>
      </c>
      <c r="N83" s="4" t="s">
        <v>162</v>
      </c>
      <c r="O83" s="4" t="s">
        <v>116</v>
      </c>
      <c r="P83" s="8" t="s">
        <v>582</v>
      </c>
      <c r="Q83" s="4" t="s">
        <v>21</v>
      </c>
      <c r="R83" s="4" t="s">
        <v>558</v>
      </c>
      <c r="T83" s="5">
        <v>10909</v>
      </c>
      <c r="U83" s="4" t="s">
        <v>575</v>
      </c>
      <c r="V83" s="4" t="s">
        <v>602</v>
      </c>
    </row>
    <row r="84" spans="1:22" s="4" customFormat="1" ht="25.5" x14ac:dyDescent="0.2">
      <c r="A84" s="4" t="s">
        <v>564</v>
      </c>
      <c r="B84" s="4" t="s">
        <v>120</v>
      </c>
      <c r="C84" s="4" t="s">
        <v>121</v>
      </c>
      <c r="D84" s="4" t="s">
        <v>152</v>
      </c>
      <c r="E84" s="4" t="s">
        <v>153</v>
      </c>
      <c r="G84" s="6">
        <v>43024</v>
      </c>
      <c r="H84" s="4" t="s">
        <v>114</v>
      </c>
      <c r="I84" s="6">
        <v>43017</v>
      </c>
      <c r="J84" s="6">
        <v>43024</v>
      </c>
      <c r="K84" s="4" t="s">
        <v>117</v>
      </c>
      <c r="L84" s="4" t="s">
        <v>583</v>
      </c>
      <c r="M84" s="4" t="s">
        <v>20</v>
      </c>
      <c r="N84" s="4" t="s">
        <v>162</v>
      </c>
      <c r="O84" s="4" t="s">
        <v>116</v>
      </c>
      <c r="P84" s="8" t="s">
        <v>484</v>
      </c>
      <c r="Q84" s="4" t="s">
        <v>21</v>
      </c>
      <c r="R84" s="4" t="s">
        <v>584</v>
      </c>
      <c r="T84" s="5">
        <v>4105</v>
      </c>
      <c r="U84" s="4" t="s">
        <v>587</v>
      </c>
      <c r="V84" s="4" t="s">
        <v>606</v>
      </c>
    </row>
    <row r="85" spans="1:22" s="4" customFormat="1" ht="38.25" x14ac:dyDescent="0.2">
      <c r="A85" s="4" t="s">
        <v>565</v>
      </c>
      <c r="B85" s="4" t="s">
        <v>120</v>
      </c>
      <c r="C85" s="4" t="s">
        <v>121</v>
      </c>
      <c r="D85" s="4" t="s">
        <v>607</v>
      </c>
      <c r="E85" s="4" t="s">
        <v>513</v>
      </c>
      <c r="G85" s="6">
        <v>43024</v>
      </c>
      <c r="H85" s="4" t="s">
        <v>114</v>
      </c>
      <c r="I85" s="6">
        <v>43010</v>
      </c>
      <c r="J85" s="6">
        <v>43017</v>
      </c>
      <c r="K85" s="4" t="s">
        <v>117</v>
      </c>
      <c r="L85" s="4" t="s">
        <v>583</v>
      </c>
      <c r="M85" s="4" t="s">
        <v>20</v>
      </c>
      <c r="N85" s="4" t="s">
        <v>162</v>
      </c>
      <c r="O85" s="4" t="s">
        <v>116</v>
      </c>
      <c r="P85" s="8" t="s">
        <v>585</v>
      </c>
      <c r="Q85" s="4" t="s">
        <v>21</v>
      </c>
      <c r="R85" s="4" t="s">
        <v>586</v>
      </c>
      <c r="T85" s="5">
        <v>2656</v>
      </c>
      <c r="U85" s="4" t="s">
        <v>587</v>
      </c>
      <c r="V85" s="4" t="s">
        <v>608</v>
      </c>
    </row>
    <row r="86" spans="1:22" s="4" customFormat="1" ht="25.5" x14ac:dyDescent="0.2">
      <c r="A86" s="4" t="s">
        <v>566</v>
      </c>
      <c r="B86" s="4" t="s">
        <v>120</v>
      </c>
      <c r="C86" s="4" t="s">
        <v>121</v>
      </c>
      <c r="D86" s="4" t="s">
        <v>588</v>
      </c>
      <c r="E86" s="4" t="s">
        <v>193</v>
      </c>
      <c r="G86" s="6">
        <v>43024</v>
      </c>
      <c r="H86" s="4" t="s">
        <v>114</v>
      </c>
      <c r="I86" s="6">
        <v>43010</v>
      </c>
      <c r="J86" s="6">
        <v>43017</v>
      </c>
      <c r="K86" s="4" t="s">
        <v>117</v>
      </c>
      <c r="L86" s="4" t="s">
        <v>589</v>
      </c>
      <c r="M86" s="4" t="s">
        <v>20</v>
      </c>
      <c r="N86" s="4" t="s">
        <v>136</v>
      </c>
      <c r="O86" s="4" t="s">
        <v>116</v>
      </c>
      <c r="P86" s="8" t="s">
        <v>590</v>
      </c>
      <c r="Q86" s="4" t="s">
        <v>21</v>
      </c>
      <c r="R86" s="4" t="s">
        <v>591</v>
      </c>
      <c r="T86" s="5">
        <v>10564</v>
      </c>
      <c r="U86" s="4" t="s">
        <v>575</v>
      </c>
      <c r="V86" s="4" t="s">
        <v>605</v>
      </c>
    </row>
    <row r="87" spans="1:22" s="4" customFormat="1" ht="25.5" x14ac:dyDescent="0.2">
      <c r="A87" s="4" t="s">
        <v>567</v>
      </c>
      <c r="B87" s="4" t="s">
        <v>120</v>
      </c>
      <c r="C87" s="4" t="s">
        <v>121</v>
      </c>
      <c r="D87" s="4" t="s">
        <v>124</v>
      </c>
      <c r="E87" s="4" t="s">
        <v>125</v>
      </c>
      <c r="G87" s="6">
        <v>43024</v>
      </c>
      <c r="H87" s="4" t="s">
        <v>114</v>
      </c>
      <c r="I87" s="6">
        <v>43010</v>
      </c>
      <c r="J87" s="6">
        <v>43017</v>
      </c>
      <c r="K87" s="4" t="s">
        <v>117</v>
      </c>
      <c r="L87" s="4" t="s">
        <v>148</v>
      </c>
      <c r="M87" s="4" t="s">
        <v>20</v>
      </c>
      <c r="N87" s="4" t="s">
        <v>162</v>
      </c>
      <c r="O87" s="4" t="s">
        <v>116</v>
      </c>
      <c r="P87" s="8" t="s">
        <v>592</v>
      </c>
      <c r="Q87" s="4" t="s">
        <v>21</v>
      </c>
      <c r="R87" s="4" t="s">
        <v>593</v>
      </c>
      <c r="T87" s="5">
        <v>9305</v>
      </c>
      <c r="U87" s="4" t="s">
        <v>575</v>
      </c>
      <c r="V87" s="4" t="s">
        <v>605</v>
      </c>
    </row>
    <row r="88" spans="1:22" s="4" customFormat="1" ht="25.5" x14ac:dyDescent="0.2">
      <c r="A88" s="4" t="s">
        <v>568</v>
      </c>
      <c r="B88" s="4" t="s">
        <v>120</v>
      </c>
      <c r="C88" s="4" t="s">
        <v>121</v>
      </c>
      <c r="D88" s="4" t="s">
        <v>124</v>
      </c>
      <c r="E88" s="4" t="s">
        <v>125</v>
      </c>
      <c r="G88" s="6">
        <v>43024</v>
      </c>
      <c r="H88" s="4" t="s">
        <v>114</v>
      </c>
      <c r="I88" s="6">
        <v>43017</v>
      </c>
      <c r="J88" s="6">
        <v>43024</v>
      </c>
      <c r="K88" s="4" t="s">
        <v>117</v>
      </c>
      <c r="L88" s="4" t="s">
        <v>148</v>
      </c>
      <c r="M88" s="4" t="s">
        <v>20</v>
      </c>
      <c r="N88" s="4" t="s">
        <v>162</v>
      </c>
      <c r="O88" s="4" t="s">
        <v>116</v>
      </c>
      <c r="P88" s="8" t="s">
        <v>491</v>
      </c>
      <c r="Q88" s="4" t="s">
        <v>21</v>
      </c>
      <c r="R88" s="4" t="s">
        <v>593</v>
      </c>
      <c r="T88" s="5">
        <v>14149</v>
      </c>
      <c r="U88" s="4" t="s">
        <v>575</v>
      </c>
      <c r="V88" s="4" t="s">
        <v>605</v>
      </c>
    </row>
    <row r="89" spans="1:22" s="4" customFormat="1" ht="25.5" x14ac:dyDescent="0.2">
      <c r="A89" s="4" t="s">
        <v>569</v>
      </c>
      <c r="B89" s="4" t="s">
        <v>120</v>
      </c>
      <c r="C89" s="4" t="s">
        <v>121</v>
      </c>
      <c r="D89" s="4" t="s">
        <v>594</v>
      </c>
      <c r="E89" s="4" t="s">
        <v>186</v>
      </c>
      <c r="G89" s="6">
        <v>43024</v>
      </c>
      <c r="H89" s="4" t="s">
        <v>114</v>
      </c>
      <c r="I89" s="6">
        <v>43010</v>
      </c>
      <c r="J89" s="6">
        <v>43017</v>
      </c>
      <c r="K89" s="4" t="s">
        <v>117</v>
      </c>
      <c r="L89" s="4" t="s">
        <v>386</v>
      </c>
      <c r="M89" s="4" t="s">
        <v>20</v>
      </c>
      <c r="N89" s="4" t="s">
        <v>599</v>
      </c>
      <c r="O89" s="4" t="s">
        <v>116</v>
      </c>
      <c r="P89" s="8" t="s">
        <v>595</v>
      </c>
      <c r="Q89" s="4" t="s">
        <v>21</v>
      </c>
      <c r="R89" s="4" t="s">
        <v>31</v>
      </c>
      <c r="T89" s="4">
        <v>13</v>
      </c>
      <c r="U89" s="4" t="s">
        <v>575</v>
      </c>
      <c r="V89" s="4" t="s">
        <v>603</v>
      </c>
    </row>
    <row r="90" spans="1:22" s="4" customFormat="1" ht="25.5" x14ac:dyDescent="0.2">
      <c r="A90" s="4" t="s">
        <v>570</v>
      </c>
      <c r="B90" s="4" t="s">
        <v>120</v>
      </c>
      <c r="C90" s="4" t="s">
        <v>121</v>
      </c>
      <c r="D90" s="4" t="s">
        <v>181</v>
      </c>
      <c r="E90" s="4" t="s">
        <v>529</v>
      </c>
      <c r="G90" s="6">
        <v>43024</v>
      </c>
      <c r="H90" s="4" t="s">
        <v>114</v>
      </c>
      <c r="I90" s="6">
        <v>43010</v>
      </c>
      <c r="J90" s="6">
        <v>43017</v>
      </c>
      <c r="K90" s="4" t="s">
        <v>117</v>
      </c>
      <c r="L90" s="4" t="s">
        <v>596</v>
      </c>
      <c r="M90" s="4" t="s">
        <v>20</v>
      </c>
      <c r="N90" s="4" t="s">
        <v>136</v>
      </c>
      <c r="O90" s="4" t="s">
        <v>116</v>
      </c>
      <c r="P90" s="8" t="s">
        <v>597</v>
      </c>
      <c r="Q90" s="4" t="s">
        <v>21</v>
      </c>
      <c r="R90" s="4" t="s">
        <v>558</v>
      </c>
      <c r="T90" s="5">
        <v>9758</v>
      </c>
      <c r="U90" s="4" t="s">
        <v>575</v>
      </c>
      <c r="V90" s="4" t="s">
        <v>605</v>
      </c>
    </row>
    <row r="91" spans="1:22" s="4" customFormat="1" ht="25.5" x14ac:dyDescent="0.2">
      <c r="A91" s="4" t="s">
        <v>571</v>
      </c>
      <c r="B91" s="4" t="s">
        <v>120</v>
      </c>
      <c r="C91" s="4" t="s">
        <v>121</v>
      </c>
      <c r="D91" s="4" t="s">
        <v>181</v>
      </c>
      <c r="E91" s="4" t="s">
        <v>529</v>
      </c>
      <c r="G91" s="6">
        <v>43024</v>
      </c>
      <c r="H91" s="4" t="s">
        <v>114</v>
      </c>
      <c r="I91" s="6">
        <v>43017</v>
      </c>
      <c r="J91" s="6">
        <v>43023</v>
      </c>
      <c r="K91" s="4" t="s">
        <v>117</v>
      </c>
      <c r="L91" s="4" t="s">
        <v>596</v>
      </c>
      <c r="M91" s="4" t="s">
        <v>20</v>
      </c>
      <c r="N91" s="4" t="s">
        <v>136</v>
      </c>
      <c r="O91" s="4" t="s">
        <v>116</v>
      </c>
      <c r="P91" s="8" t="s">
        <v>598</v>
      </c>
      <c r="Q91" s="4" t="s">
        <v>21</v>
      </c>
      <c r="R91" s="4" t="s">
        <v>558</v>
      </c>
      <c r="T91" s="5">
        <v>14332</v>
      </c>
      <c r="U91" s="4" t="s">
        <v>575</v>
      </c>
      <c r="V91" s="4" t="s">
        <v>605</v>
      </c>
    </row>
    <row r="92" spans="1:22" s="4" customFormat="1" ht="38.25" x14ac:dyDescent="0.2">
      <c r="A92" s="4" t="s">
        <v>614</v>
      </c>
      <c r="B92" s="4" t="s">
        <v>120</v>
      </c>
      <c r="C92" s="4" t="s">
        <v>121</v>
      </c>
      <c r="D92" s="4" t="s">
        <v>233</v>
      </c>
      <c r="E92" s="4" t="s">
        <v>234</v>
      </c>
      <c r="G92" s="6">
        <v>43031</v>
      </c>
      <c r="H92" s="4" t="s">
        <v>114</v>
      </c>
      <c r="I92" s="6">
        <v>43024</v>
      </c>
      <c r="J92" s="6">
        <v>43030</v>
      </c>
      <c r="K92" s="4" t="s">
        <v>610</v>
      </c>
      <c r="L92" s="4" t="s">
        <v>148</v>
      </c>
      <c r="M92" s="4" t="s">
        <v>20</v>
      </c>
      <c r="N92" s="4" t="s">
        <v>162</v>
      </c>
      <c r="O92" s="4" t="s">
        <v>116</v>
      </c>
      <c r="P92" s="8" t="s">
        <v>616</v>
      </c>
      <c r="Q92" s="4" t="s">
        <v>21</v>
      </c>
      <c r="R92" s="4" t="s">
        <v>618</v>
      </c>
      <c r="T92" s="4">
        <v>1425</v>
      </c>
      <c r="U92" s="4" t="s">
        <v>619</v>
      </c>
      <c r="V92" s="4" t="s">
        <v>620</v>
      </c>
    </row>
    <row r="93" spans="1:22" s="4" customFormat="1" ht="25.5" x14ac:dyDescent="0.2">
      <c r="A93" s="4" t="s">
        <v>615</v>
      </c>
      <c r="B93" s="4" t="s">
        <v>120</v>
      </c>
      <c r="C93" s="4" t="s">
        <v>121</v>
      </c>
      <c r="D93" s="4" t="s">
        <v>370</v>
      </c>
      <c r="E93" s="4" t="s">
        <v>400</v>
      </c>
      <c r="G93" s="6">
        <v>43031</v>
      </c>
      <c r="H93" s="4" t="s">
        <v>114</v>
      </c>
      <c r="I93" s="6">
        <v>43024</v>
      </c>
      <c r="J93" s="6">
        <v>43030</v>
      </c>
      <c r="K93" s="4" t="s">
        <v>610</v>
      </c>
      <c r="L93" s="4" t="s">
        <v>148</v>
      </c>
      <c r="M93" s="4" t="s">
        <v>20</v>
      </c>
      <c r="N93" s="4" t="s">
        <v>162</v>
      </c>
      <c r="O93" s="4" t="s">
        <v>116</v>
      </c>
      <c r="P93" s="8" t="s">
        <v>439</v>
      </c>
      <c r="Q93" s="4" t="s">
        <v>21</v>
      </c>
      <c r="R93" s="4" t="s">
        <v>558</v>
      </c>
      <c r="T93" s="4">
        <v>3049</v>
      </c>
      <c r="U93" s="4" t="s">
        <v>617</v>
      </c>
      <c r="V93" s="4" t="s">
        <v>621</v>
      </c>
    </row>
    <row r="94" spans="1:22" s="4" customFormat="1" ht="25.5" x14ac:dyDescent="0.2">
      <c r="A94" s="4" t="s">
        <v>629</v>
      </c>
      <c r="B94" s="4" t="s">
        <v>120</v>
      </c>
      <c r="C94" s="4" t="s">
        <v>121</v>
      </c>
      <c r="D94" s="4" t="s">
        <v>124</v>
      </c>
      <c r="E94" s="4" t="s">
        <v>125</v>
      </c>
      <c r="G94" s="6">
        <v>43035</v>
      </c>
      <c r="H94" s="4" t="s">
        <v>114</v>
      </c>
      <c r="I94" s="6">
        <v>43024</v>
      </c>
      <c r="J94" s="6">
        <v>43030</v>
      </c>
      <c r="K94" s="4" t="s">
        <v>117</v>
      </c>
      <c r="L94" s="4" t="s">
        <v>148</v>
      </c>
      <c r="M94" s="4" t="s">
        <v>20</v>
      </c>
      <c r="N94" s="4" t="s">
        <v>162</v>
      </c>
      <c r="O94" s="4" t="s">
        <v>116</v>
      </c>
      <c r="P94" s="8" t="s">
        <v>624</v>
      </c>
      <c r="Q94" s="4" t="s">
        <v>21</v>
      </c>
      <c r="R94" s="4" t="s">
        <v>593</v>
      </c>
      <c r="T94" s="4">
        <v>9484</v>
      </c>
      <c r="U94" s="4" t="s">
        <v>625</v>
      </c>
      <c r="V94" s="4" t="s">
        <v>605</v>
      </c>
    </row>
    <row r="95" spans="1:22" s="4" customFormat="1" ht="51" x14ac:dyDescent="0.2">
      <c r="A95" s="4" t="s">
        <v>630</v>
      </c>
      <c r="B95" s="4" t="s">
        <v>120</v>
      </c>
      <c r="C95" s="4" t="s">
        <v>121</v>
      </c>
      <c r="D95" s="4" t="s">
        <v>181</v>
      </c>
      <c r="E95" s="4" t="s">
        <v>529</v>
      </c>
      <c r="F95" s="28"/>
      <c r="G95" s="6">
        <v>43035</v>
      </c>
      <c r="H95" s="4" t="s">
        <v>114</v>
      </c>
      <c r="I95" s="6">
        <v>43024</v>
      </c>
      <c r="J95" s="6">
        <v>43030</v>
      </c>
      <c r="K95" s="4" t="s">
        <v>117</v>
      </c>
      <c r="L95" s="4" t="s">
        <v>596</v>
      </c>
      <c r="M95" s="4" t="s">
        <v>20</v>
      </c>
      <c r="N95" s="4" t="s">
        <v>136</v>
      </c>
      <c r="O95" s="4" t="s">
        <v>116</v>
      </c>
      <c r="P95" s="8" t="s">
        <v>626</v>
      </c>
      <c r="Q95" s="4" t="s">
        <v>21</v>
      </c>
      <c r="R95" s="4" t="s">
        <v>627</v>
      </c>
      <c r="T95" s="4">
        <v>17279</v>
      </c>
      <c r="U95" s="4" t="s">
        <v>628</v>
      </c>
      <c r="V95" s="4" t="s">
        <v>605</v>
      </c>
    </row>
    <row r="96" spans="1:22" s="4" customFormat="1" ht="25.5" x14ac:dyDescent="0.2">
      <c r="A96" s="4" t="s">
        <v>632</v>
      </c>
      <c r="B96" s="4" t="s">
        <v>120</v>
      </c>
      <c r="C96" s="4" t="s">
        <v>121</v>
      </c>
      <c r="D96" s="4" t="s">
        <v>197</v>
      </c>
      <c r="E96" s="4" t="s">
        <v>198</v>
      </c>
      <c r="F96" s="4" t="s">
        <v>631</v>
      </c>
      <c r="G96" s="6">
        <v>43025</v>
      </c>
      <c r="H96" s="4" t="s">
        <v>114</v>
      </c>
      <c r="I96" s="6">
        <v>42989</v>
      </c>
      <c r="J96" s="6">
        <v>42995</v>
      </c>
      <c r="K96" s="4" t="s">
        <v>117</v>
      </c>
      <c r="L96" s="4" t="s">
        <v>384</v>
      </c>
      <c r="M96" s="4" t="s">
        <v>20</v>
      </c>
      <c r="N96" s="4" t="s">
        <v>174</v>
      </c>
      <c r="O96" s="4" t="s">
        <v>116</v>
      </c>
      <c r="P96" s="8">
        <v>4.13</v>
      </c>
      <c r="Q96" s="4" t="s">
        <v>21</v>
      </c>
      <c r="R96" s="4" t="s">
        <v>163</v>
      </c>
      <c r="T96" s="4">
        <v>32487</v>
      </c>
      <c r="V96" s="4" t="s">
        <v>633</v>
      </c>
    </row>
    <row r="97" spans="1:22" s="4" customFormat="1" ht="25.5" x14ac:dyDescent="0.2">
      <c r="A97" s="4" t="s">
        <v>635</v>
      </c>
      <c r="B97" s="4" t="s">
        <v>120</v>
      </c>
      <c r="C97" s="4" t="s">
        <v>121</v>
      </c>
      <c r="D97" s="4" t="s">
        <v>124</v>
      </c>
      <c r="E97" s="4" t="s">
        <v>125</v>
      </c>
      <c r="G97" s="6">
        <v>43041</v>
      </c>
      <c r="H97" s="4" t="s">
        <v>114</v>
      </c>
      <c r="I97" s="6">
        <v>43031</v>
      </c>
      <c r="J97" s="6">
        <v>43037</v>
      </c>
      <c r="K97" s="4" t="s">
        <v>117</v>
      </c>
      <c r="L97" s="4" t="s">
        <v>148</v>
      </c>
      <c r="M97" s="4" t="s">
        <v>20</v>
      </c>
      <c r="N97" s="4" t="s">
        <v>162</v>
      </c>
      <c r="O97" s="4" t="s">
        <v>116</v>
      </c>
      <c r="P97" s="8" t="s">
        <v>623</v>
      </c>
      <c r="Q97" s="4" t="s">
        <v>21</v>
      </c>
      <c r="R97" s="4" t="s">
        <v>593</v>
      </c>
      <c r="T97" s="5">
        <v>30015</v>
      </c>
      <c r="U97" s="4" t="s">
        <v>575</v>
      </c>
      <c r="V97" s="4" t="s">
        <v>634</v>
      </c>
    </row>
    <row r="98" spans="1:22" s="4" customFormat="1" ht="25.5" x14ac:dyDescent="0.2">
      <c r="A98" s="4" t="s">
        <v>636</v>
      </c>
      <c r="B98" s="4" t="s">
        <v>120</v>
      </c>
      <c r="C98" s="4" t="s">
        <v>121</v>
      </c>
      <c r="D98" s="4" t="s">
        <v>177</v>
      </c>
      <c r="E98" s="4" t="s">
        <v>178</v>
      </c>
      <c r="G98" s="6">
        <v>43041</v>
      </c>
      <c r="H98" s="4" t="s">
        <v>114</v>
      </c>
      <c r="I98" s="6">
        <v>43031</v>
      </c>
      <c r="J98" s="6">
        <v>43037</v>
      </c>
      <c r="K98" s="4" t="s">
        <v>115</v>
      </c>
      <c r="L98" s="4" t="s">
        <v>113</v>
      </c>
      <c r="M98" s="4" t="s">
        <v>20</v>
      </c>
      <c r="N98" s="4" t="s">
        <v>643</v>
      </c>
      <c r="O98" s="4" t="s">
        <v>116</v>
      </c>
      <c r="P98" s="8" t="s">
        <v>644</v>
      </c>
      <c r="Q98" s="4" t="s">
        <v>21</v>
      </c>
      <c r="R98" s="4" t="s">
        <v>645</v>
      </c>
      <c r="T98" s="5">
        <v>3238</v>
      </c>
      <c r="U98" s="4" t="s">
        <v>666</v>
      </c>
      <c r="V98" s="4" t="s">
        <v>646</v>
      </c>
    </row>
    <row r="99" spans="1:22" s="4" customFormat="1" x14ac:dyDescent="0.2">
      <c r="A99" s="4" t="s">
        <v>637</v>
      </c>
      <c r="B99" s="4" t="s">
        <v>120</v>
      </c>
      <c r="C99" s="4" t="s">
        <v>121</v>
      </c>
      <c r="D99" s="4" t="s">
        <v>233</v>
      </c>
      <c r="E99" s="4" t="s">
        <v>234</v>
      </c>
      <c r="G99" s="6">
        <v>43041</v>
      </c>
      <c r="H99" s="4" t="s">
        <v>114</v>
      </c>
      <c r="I99" s="6">
        <v>43031</v>
      </c>
      <c r="J99" s="6">
        <v>43037</v>
      </c>
      <c r="K99" s="4" t="s">
        <v>117</v>
      </c>
      <c r="L99" s="4" t="s">
        <v>148</v>
      </c>
      <c r="M99" s="4" t="s">
        <v>20</v>
      </c>
      <c r="N99" s="4" t="s">
        <v>162</v>
      </c>
      <c r="O99" s="4" t="s">
        <v>116</v>
      </c>
      <c r="P99" s="8" t="s">
        <v>612</v>
      </c>
      <c r="Q99" s="4" t="s">
        <v>21</v>
      </c>
      <c r="R99" s="4" t="s">
        <v>649</v>
      </c>
      <c r="T99" s="5">
        <v>1161</v>
      </c>
      <c r="U99" s="4" t="s">
        <v>650</v>
      </c>
      <c r="V99" s="4" t="s">
        <v>487</v>
      </c>
    </row>
    <row r="100" spans="1:22" s="4" customFormat="1" x14ac:dyDescent="0.2">
      <c r="A100" s="4" t="s">
        <v>638</v>
      </c>
      <c r="B100" s="4" t="s">
        <v>120</v>
      </c>
      <c r="C100" s="4" t="s">
        <v>121</v>
      </c>
      <c r="D100" s="4" t="s">
        <v>188</v>
      </c>
      <c r="E100" s="4" t="s">
        <v>189</v>
      </c>
      <c r="G100" s="6">
        <v>43041</v>
      </c>
      <c r="H100" s="4" t="s">
        <v>114</v>
      </c>
      <c r="I100" s="6">
        <v>43031</v>
      </c>
      <c r="J100" s="6">
        <v>43037</v>
      </c>
      <c r="K100" s="4" t="s">
        <v>117</v>
      </c>
      <c r="L100" s="4" t="s">
        <v>647</v>
      </c>
      <c r="M100" s="4" t="s">
        <v>20</v>
      </c>
      <c r="N100" s="4" t="s">
        <v>136</v>
      </c>
      <c r="O100" s="4" t="s">
        <v>116</v>
      </c>
      <c r="P100" s="8" t="s">
        <v>251</v>
      </c>
      <c r="Q100" s="4" t="s">
        <v>21</v>
      </c>
      <c r="R100" s="5" t="s">
        <v>651</v>
      </c>
      <c r="T100" s="5">
        <v>4740</v>
      </c>
      <c r="U100" s="4" t="s">
        <v>575</v>
      </c>
      <c r="V100" s="4" t="s">
        <v>667</v>
      </c>
    </row>
    <row r="101" spans="1:22" s="4" customFormat="1" ht="25.5" x14ac:dyDescent="0.2">
      <c r="A101" s="4" t="s">
        <v>639</v>
      </c>
      <c r="B101" s="4" t="s">
        <v>120</v>
      </c>
      <c r="C101" s="4" t="s">
        <v>121</v>
      </c>
      <c r="D101" s="4" t="s">
        <v>190</v>
      </c>
      <c r="E101" s="4" t="s">
        <v>191</v>
      </c>
      <c r="G101" s="6">
        <v>43041</v>
      </c>
      <c r="H101" s="4" t="s">
        <v>114</v>
      </c>
      <c r="I101" s="6">
        <v>43031</v>
      </c>
      <c r="J101" s="6">
        <v>43037</v>
      </c>
      <c r="K101" s="4" t="s">
        <v>117</v>
      </c>
      <c r="L101" s="4" t="s">
        <v>648</v>
      </c>
      <c r="M101" s="4" t="s">
        <v>20</v>
      </c>
      <c r="N101" s="4" t="s">
        <v>135</v>
      </c>
      <c r="O101" s="4" t="s">
        <v>116</v>
      </c>
      <c r="P101" s="8" t="s">
        <v>652</v>
      </c>
      <c r="Q101" s="4" t="s">
        <v>21</v>
      </c>
      <c r="R101" s="5" t="s">
        <v>653</v>
      </c>
      <c r="T101" s="5">
        <v>10999</v>
      </c>
      <c r="U101" s="4" t="s">
        <v>654</v>
      </c>
      <c r="V101" s="4" t="s">
        <v>655</v>
      </c>
    </row>
    <row r="102" spans="1:22" s="4" customFormat="1" ht="51" x14ac:dyDescent="0.2">
      <c r="A102" s="4" t="s">
        <v>640</v>
      </c>
      <c r="B102" s="4" t="s">
        <v>120</v>
      </c>
      <c r="C102" s="4" t="s">
        <v>121</v>
      </c>
      <c r="D102" s="4" t="s">
        <v>181</v>
      </c>
      <c r="E102" s="4" t="s">
        <v>529</v>
      </c>
      <c r="G102" s="6">
        <v>43041</v>
      </c>
      <c r="H102" s="4" t="s">
        <v>114</v>
      </c>
      <c r="I102" s="6">
        <v>43031</v>
      </c>
      <c r="J102" s="6">
        <v>43037</v>
      </c>
      <c r="K102" s="4" t="s">
        <v>117</v>
      </c>
      <c r="L102" s="4" t="s">
        <v>596</v>
      </c>
      <c r="M102" s="4" t="s">
        <v>20</v>
      </c>
      <c r="N102" s="4" t="s">
        <v>136</v>
      </c>
      <c r="O102" s="4" t="s">
        <v>116</v>
      </c>
      <c r="P102" s="8" t="s">
        <v>613</v>
      </c>
      <c r="Q102" s="4" t="s">
        <v>21</v>
      </c>
      <c r="R102" s="4" t="s">
        <v>658</v>
      </c>
      <c r="T102" s="5">
        <v>38694</v>
      </c>
      <c r="U102" s="4" t="s">
        <v>656</v>
      </c>
      <c r="V102" s="4" t="s">
        <v>657</v>
      </c>
    </row>
    <row r="103" spans="1:22" s="4" customFormat="1" ht="25.5" x14ac:dyDescent="0.2">
      <c r="A103" s="4" t="s">
        <v>641</v>
      </c>
      <c r="B103" s="4" t="s">
        <v>120</v>
      </c>
      <c r="C103" s="4" t="s">
        <v>121</v>
      </c>
      <c r="D103" s="4" t="s">
        <v>370</v>
      </c>
      <c r="E103" s="4" t="s">
        <v>400</v>
      </c>
      <c r="G103" s="6">
        <v>43041</v>
      </c>
      <c r="H103" s="4" t="s">
        <v>114</v>
      </c>
      <c r="I103" s="6">
        <v>43031</v>
      </c>
      <c r="J103" s="6">
        <v>43037</v>
      </c>
      <c r="K103" s="4" t="s">
        <v>117</v>
      </c>
      <c r="L103" s="4" t="s">
        <v>148</v>
      </c>
      <c r="M103" s="4" t="s">
        <v>20</v>
      </c>
      <c r="N103" s="4" t="s">
        <v>162</v>
      </c>
      <c r="O103" s="4" t="s">
        <v>116</v>
      </c>
      <c r="P103" s="8" t="s">
        <v>659</v>
      </c>
      <c r="Q103" s="4" t="s">
        <v>21</v>
      </c>
      <c r="R103" s="4" t="s">
        <v>660</v>
      </c>
      <c r="T103" s="5">
        <v>3455</v>
      </c>
      <c r="U103" s="4" t="s">
        <v>661</v>
      </c>
      <c r="V103" s="4" t="s">
        <v>662</v>
      </c>
    </row>
    <row r="104" spans="1:22" s="4" customFormat="1" ht="25.5" x14ac:dyDescent="0.2">
      <c r="A104" s="4" t="s">
        <v>642</v>
      </c>
      <c r="B104" s="4" t="s">
        <v>120</v>
      </c>
      <c r="C104" s="4" t="s">
        <v>121</v>
      </c>
      <c r="D104" s="4" t="s">
        <v>152</v>
      </c>
      <c r="E104" s="4" t="s">
        <v>153</v>
      </c>
      <c r="G104" s="6">
        <v>43041</v>
      </c>
      <c r="H104" s="4" t="s">
        <v>114</v>
      </c>
      <c r="I104" s="6">
        <v>43031</v>
      </c>
      <c r="J104" s="6">
        <v>43037</v>
      </c>
      <c r="K104" s="4" t="s">
        <v>117</v>
      </c>
      <c r="L104" s="4" t="s">
        <v>583</v>
      </c>
      <c r="M104" s="4" t="s">
        <v>20</v>
      </c>
      <c r="N104" s="4" t="s">
        <v>162</v>
      </c>
      <c r="O104" s="4" t="s">
        <v>116</v>
      </c>
      <c r="P104" s="8" t="s">
        <v>663</v>
      </c>
      <c r="Q104" s="4" t="s">
        <v>21</v>
      </c>
      <c r="R104" s="4" t="s">
        <v>665</v>
      </c>
      <c r="T104" s="5">
        <v>1828</v>
      </c>
      <c r="U104" s="4" t="s">
        <v>664</v>
      </c>
      <c r="V104" s="4" t="s">
        <v>525</v>
      </c>
    </row>
    <row r="105" spans="1:22" s="4" customFormat="1" ht="25.5" x14ac:dyDescent="0.2">
      <c r="A105" s="4" t="s">
        <v>668</v>
      </c>
      <c r="B105" s="4" t="s">
        <v>120</v>
      </c>
      <c r="C105" s="4" t="s">
        <v>121</v>
      </c>
      <c r="D105" s="4" t="s">
        <v>124</v>
      </c>
      <c r="E105" s="4" t="s">
        <v>125</v>
      </c>
      <c r="G105" s="6">
        <v>43045</v>
      </c>
      <c r="H105" s="4" t="s">
        <v>114</v>
      </c>
      <c r="I105" s="6">
        <v>43038</v>
      </c>
      <c r="J105" s="6">
        <v>43044</v>
      </c>
      <c r="K105" s="4" t="s">
        <v>117</v>
      </c>
      <c r="L105" s="4" t="s">
        <v>143</v>
      </c>
      <c r="M105" s="4" t="s">
        <v>20</v>
      </c>
      <c r="N105" s="4" t="s">
        <v>669</v>
      </c>
      <c r="O105" s="4" t="s">
        <v>116</v>
      </c>
      <c r="P105" s="8" t="s">
        <v>692</v>
      </c>
      <c r="Q105" s="4" t="s">
        <v>21</v>
      </c>
      <c r="R105" s="4" t="s">
        <v>670</v>
      </c>
      <c r="T105" s="4">
        <v>17209</v>
      </c>
      <c r="U105" s="4" t="s">
        <v>671</v>
      </c>
      <c r="V105" s="4" t="s">
        <v>694</v>
      </c>
    </row>
    <row r="106" spans="1:22" s="4" customFormat="1" ht="25.5" x14ac:dyDescent="0.2">
      <c r="A106" s="4" t="s">
        <v>672</v>
      </c>
      <c r="B106" s="4" t="s">
        <v>120</v>
      </c>
      <c r="C106" s="4" t="s">
        <v>121</v>
      </c>
      <c r="D106" s="4" t="s">
        <v>470</v>
      </c>
      <c r="E106" s="4" t="s">
        <v>221</v>
      </c>
      <c r="G106" s="6">
        <v>43045</v>
      </c>
      <c r="H106" s="4" t="s">
        <v>114</v>
      </c>
      <c r="I106" s="6">
        <v>43038</v>
      </c>
      <c r="J106" s="6">
        <v>43044</v>
      </c>
      <c r="K106" s="4" t="s">
        <v>117</v>
      </c>
      <c r="L106" s="4" t="s">
        <v>139</v>
      </c>
      <c r="M106" s="4" t="s">
        <v>20</v>
      </c>
      <c r="N106" s="4" t="s">
        <v>669</v>
      </c>
      <c r="O106" s="4" t="s">
        <v>116</v>
      </c>
      <c r="P106" s="8" t="s">
        <v>691</v>
      </c>
      <c r="Q106" s="4" t="s">
        <v>21</v>
      </c>
      <c r="R106" s="4" t="s">
        <v>673</v>
      </c>
      <c r="T106" s="4">
        <v>2652</v>
      </c>
      <c r="U106" s="4" t="s">
        <v>674</v>
      </c>
      <c r="V106" s="4" t="s">
        <v>695</v>
      </c>
    </row>
    <row r="107" spans="1:22" s="4" customFormat="1" ht="25.5" x14ac:dyDescent="0.2">
      <c r="A107" s="4" t="s">
        <v>675</v>
      </c>
      <c r="B107" s="4" t="s">
        <v>120</v>
      </c>
      <c r="C107" s="4" t="s">
        <v>121</v>
      </c>
      <c r="D107" s="4" t="s">
        <v>188</v>
      </c>
      <c r="E107" s="4" t="s">
        <v>189</v>
      </c>
      <c r="G107" s="6">
        <v>43045</v>
      </c>
      <c r="H107" s="4" t="s">
        <v>114</v>
      </c>
      <c r="I107" s="6">
        <v>43038</v>
      </c>
      <c r="J107" s="6">
        <v>43044</v>
      </c>
      <c r="K107" s="4" t="s">
        <v>117</v>
      </c>
      <c r="L107" s="4" t="s">
        <v>139</v>
      </c>
      <c r="M107" s="4" t="s">
        <v>20</v>
      </c>
      <c r="N107" s="4" t="s">
        <v>136</v>
      </c>
      <c r="O107" s="4" t="s">
        <v>116</v>
      </c>
      <c r="P107" s="8" t="s">
        <v>690</v>
      </c>
      <c r="Q107" s="4" t="s">
        <v>21</v>
      </c>
      <c r="R107" s="4" t="s">
        <v>693</v>
      </c>
      <c r="T107" s="4">
        <v>4640</v>
      </c>
      <c r="U107" s="4" t="s">
        <v>676</v>
      </c>
      <c r="V107" s="4" t="s">
        <v>667</v>
      </c>
    </row>
    <row r="108" spans="1:22" s="4" customFormat="1" x14ac:dyDescent="0.2">
      <c r="A108" s="4" t="s">
        <v>677</v>
      </c>
      <c r="B108" s="4" t="s">
        <v>120</v>
      </c>
      <c r="C108" s="4" t="s">
        <v>121</v>
      </c>
      <c r="D108" s="4" t="s">
        <v>190</v>
      </c>
      <c r="E108" s="4" t="s">
        <v>191</v>
      </c>
      <c r="G108" s="6">
        <v>43045</v>
      </c>
      <c r="H108" s="4" t="s">
        <v>114</v>
      </c>
      <c r="I108" s="6">
        <v>43038</v>
      </c>
      <c r="J108" s="6">
        <v>43044</v>
      </c>
      <c r="K108" s="4" t="s">
        <v>117</v>
      </c>
      <c r="L108" s="4" t="s">
        <v>166</v>
      </c>
      <c r="M108" s="4" t="s">
        <v>20</v>
      </c>
      <c r="N108" s="4" t="s">
        <v>678</v>
      </c>
      <c r="O108" s="4" t="s">
        <v>116</v>
      </c>
      <c r="P108" s="8" t="s">
        <v>590</v>
      </c>
      <c r="Q108" s="4" t="s">
        <v>679</v>
      </c>
      <c r="R108" s="4" t="s">
        <v>680</v>
      </c>
      <c r="T108" s="4">
        <v>5209</v>
      </c>
      <c r="U108" s="4" t="s">
        <v>681</v>
      </c>
      <c r="V108" s="4" t="s">
        <v>684</v>
      </c>
    </row>
    <row r="109" spans="1:22" s="4" customFormat="1" ht="25.5" x14ac:dyDescent="0.2">
      <c r="A109" s="4" t="s">
        <v>682</v>
      </c>
      <c r="B109" s="4" t="s">
        <v>120</v>
      </c>
      <c r="C109" s="4" t="s">
        <v>121</v>
      </c>
      <c r="D109" s="4" t="s">
        <v>181</v>
      </c>
      <c r="E109" s="4" t="s">
        <v>529</v>
      </c>
      <c r="G109" s="6">
        <v>43045</v>
      </c>
      <c r="H109" s="4" t="s">
        <v>114</v>
      </c>
      <c r="I109" s="6">
        <v>43038</v>
      </c>
      <c r="J109" s="6">
        <v>43044</v>
      </c>
      <c r="K109" s="4" t="s">
        <v>117</v>
      </c>
      <c r="L109" s="4" t="s">
        <v>149</v>
      </c>
      <c r="M109" s="4" t="s">
        <v>20</v>
      </c>
      <c r="N109" s="4" t="s">
        <v>379</v>
      </c>
      <c r="O109" s="4" t="s">
        <v>116</v>
      </c>
      <c r="P109" s="8" t="s">
        <v>696</v>
      </c>
      <c r="Q109" s="4" t="s">
        <v>679</v>
      </c>
      <c r="R109" s="4" t="s">
        <v>727</v>
      </c>
      <c r="T109" s="4">
        <v>26980</v>
      </c>
      <c r="U109" s="4" t="s">
        <v>683</v>
      </c>
      <c r="V109" s="4" t="s">
        <v>684</v>
      </c>
    </row>
    <row r="110" spans="1:22" s="4" customFormat="1" ht="38.25" x14ac:dyDescent="0.2">
      <c r="A110" s="4" t="s">
        <v>685</v>
      </c>
      <c r="B110" s="4" t="s">
        <v>120</v>
      </c>
      <c r="C110" s="4" t="s">
        <v>121</v>
      </c>
      <c r="D110" s="4" t="s">
        <v>152</v>
      </c>
      <c r="E110" s="4" t="s">
        <v>153</v>
      </c>
      <c r="G110" s="6">
        <v>43045</v>
      </c>
      <c r="H110" s="4" t="s">
        <v>114</v>
      </c>
      <c r="I110" s="6">
        <v>43038</v>
      </c>
      <c r="J110" s="6">
        <v>43044</v>
      </c>
      <c r="K110" s="4" t="s">
        <v>117</v>
      </c>
      <c r="L110" s="4" t="s">
        <v>149</v>
      </c>
      <c r="M110" s="4" t="s">
        <v>20</v>
      </c>
      <c r="N110" s="4" t="s">
        <v>167</v>
      </c>
      <c r="O110" s="4" t="s">
        <v>116</v>
      </c>
      <c r="P110" s="8" t="s">
        <v>686</v>
      </c>
      <c r="Q110" s="4" t="s">
        <v>679</v>
      </c>
      <c r="R110" s="4" t="s">
        <v>687</v>
      </c>
      <c r="T110" s="4">
        <v>1755</v>
      </c>
      <c r="U110" s="4" t="s">
        <v>688</v>
      </c>
      <c r="V110" s="4" t="s">
        <v>689</v>
      </c>
    </row>
    <row r="111" spans="1:22" s="4" customFormat="1" ht="25.5" x14ac:dyDescent="0.2">
      <c r="A111" s="4" t="s">
        <v>706</v>
      </c>
      <c r="B111" s="4" t="s">
        <v>120</v>
      </c>
      <c r="C111" s="4" t="s">
        <v>121</v>
      </c>
      <c r="D111" s="4" t="s">
        <v>181</v>
      </c>
      <c r="E111" s="4" t="s">
        <v>529</v>
      </c>
      <c r="G111" s="6">
        <v>43052</v>
      </c>
      <c r="H111" s="4" t="s">
        <v>114</v>
      </c>
      <c r="I111" s="6">
        <v>43045</v>
      </c>
      <c r="J111" s="6">
        <v>43051</v>
      </c>
      <c r="K111" s="4" t="s">
        <v>117</v>
      </c>
      <c r="L111" s="4" t="s">
        <v>698</v>
      </c>
      <c r="M111" s="4" t="s">
        <v>20</v>
      </c>
      <c r="N111" s="4" t="s">
        <v>136</v>
      </c>
      <c r="O111" s="4" t="s">
        <v>116</v>
      </c>
      <c r="P111" s="8" t="s">
        <v>697</v>
      </c>
      <c r="Q111" s="4" t="s">
        <v>21</v>
      </c>
      <c r="R111" s="4" t="s">
        <v>727</v>
      </c>
      <c r="T111" s="4">
        <v>30064</v>
      </c>
      <c r="U111" s="4" t="s">
        <v>699</v>
      </c>
      <c r="V111" s="4" t="s">
        <v>713</v>
      </c>
    </row>
    <row r="112" spans="1:22" s="4" customFormat="1" ht="38.25" x14ac:dyDescent="0.2">
      <c r="A112" s="4" t="s">
        <v>707</v>
      </c>
      <c r="B112" s="4" t="s">
        <v>120</v>
      </c>
      <c r="C112" s="4" t="s">
        <v>121</v>
      </c>
      <c r="D112" s="4" t="s">
        <v>512</v>
      </c>
      <c r="E112" s="4" t="s">
        <v>513</v>
      </c>
      <c r="G112" s="6">
        <v>43052</v>
      </c>
      <c r="H112" s="4" t="s">
        <v>114</v>
      </c>
      <c r="I112" s="6">
        <v>43038</v>
      </c>
      <c r="J112" s="6">
        <v>43044</v>
      </c>
      <c r="K112" s="4" t="s">
        <v>117</v>
      </c>
      <c r="L112" s="4" t="s">
        <v>199</v>
      </c>
      <c r="M112" s="4" t="s">
        <v>20</v>
      </c>
      <c r="N112" s="4" t="s">
        <v>162</v>
      </c>
      <c r="O112" s="4" t="s">
        <v>116</v>
      </c>
      <c r="P112" s="8" t="s">
        <v>700</v>
      </c>
      <c r="Q112" s="4" t="s">
        <v>21</v>
      </c>
      <c r="R112" s="4" t="s">
        <v>673</v>
      </c>
      <c r="T112" s="4">
        <v>3546</v>
      </c>
      <c r="U112" s="4" t="s">
        <v>701</v>
      </c>
      <c r="V112" s="4" t="s">
        <v>608</v>
      </c>
    </row>
    <row r="113" spans="1:22" s="4" customFormat="1" ht="25.5" x14ac:dyDescent="0.2">
      <c r="A113" s="4" t="s">
        <v>708</v>
      </c>
      <c r="B113" s="4" t="s">
        <v>120</v>
      </c>
      <c r="C113" s="4" t="s">
        <v>121</v>
      </c>
      <c r="D113" s="4" t="s">
        <v>124</v>
      </c>
      <c r="E113" s="4" t="s">
        <v>125</v>
      </c>
      <c r="G113" s="6">
        <v>43052</v>
      </c>
      <c r="H113" s="4" t="s">
        <v>114</v>
      </c>
      <c r="I113" s="6">
        <v>43045</v>
      </c>
      <c r="J113" s="6">
        <v>43051</v>
      </c>
      <c r="K113" s="4" t="s">
        <v>117</v>
      </c>
      <c r="L113" s="4" t="s">
        <v>148</v>
      </c>
      <c r="M113" s="4" t="s">
        <v>20</v>
      </c>
      <c r="N113" s="4" t="s">
        <v>162</v>
      </c>
      <c r="O113" s="4" t="s">
        <v>116</v>
      </c>
      <c r="P113" s="8" t="s">
        <v>716</v>
      </c>
      <c r="Q113" s="4" t="s">
        <v>21</v>
      </c>
      <c r="R113" s="4" t="s">
        <v>673</v>
      </c>
      <c r="T113" s="4">
        <v>25607</v>
      </c>
      <c r="U113" s="4" t="s">
        <v>702</v>
      </c>
      <c r="V113" s="4" t="s">
        <v>729</v>
      </c>
    </row>
    <row r="114" spans="1:22" s="4" customFormat="1" ht="38.25" x14ac:dyDescent="0.2">
      <c r="A114" s="4" t="s">
        <v>709</v>
      </c>
      <c r="B114" s="4" t="s">
        <v>120</v>
      </c>
      <c r="C114" s="4" t="s">
        <v>121</v>
      </c>
      <c r="D114" s="4" t="s">
        <v>190</v>
      </c>
      <c r="E114" s="4" t="s">
        <v>191</v>
      </c>
      <c r="G114" s="6">
        <v>43052</v>
      </c>
      <c r="H114" s="4" t="s">
        <v>114</v>
      </c>
      <c r="I114" s="6">
        <v>43045</v>
      </c>
      <c r="J114" s="6">
        <v>43051</v>
      </c>
      <c r="K114" s="4" t="s">
        <v>117</v>
      </c>
      <c r="L114" s="4" t="s">
        <v>648</v>
      </c>
      <c r="M114" s="4" t="s">
        <v>20</v>
      </c>
      <c r="N114" s="4" t="s">
        <v>162</v>
      </c>
      <c r="O114" s="4" t="s">
        <v>116</v>
      </c>
      <c r="P114" s="8" t="s">
        <v>595</v>
      </c>
      <c r="Q114" s="4" t="s">
        <v>21</v>
      </c>
      <c r="R114" s="4" t="s">
        <v>711</v>
      </c>
      <c r="T114" s="4">
        <v>5863</v>
      </c>
      <c r="U114" s="4" t="s">
        <v>705</v>
      </c>
      <c r="V114" s="4" t="s">
        <v>715</v>
      </c>
    </row>
    <row r="115" spans="1:22" s="4" customFormat="1" ht="38.25" x14ac:dyDescent="0.2">
      <c r="A115" s="4" t="s">
        <v>710</v>
      </c>
      <c r="B115" s="4" t="s">
        <v>120</v>
      </c>
      <c r="C115" s="4" t="s">
        <v>121</v>
      </c>
      <c r="D115" s="4" t="s">
        <v>152</v>
      </c>
      <c r="E115" s="4" t="s">
        <v>153</v>
      </c>
      <c r="G115" s="6">
        <v>43052</v>
      </c>
      <c r="H115" s="4" t="s">
        <v>114</v>
      </c>
      <c r="I115" s="6">
        <v>43045</v>
      </c>
      <c r="J115" s="6">
        <v>43051</v>
      </c>
      <c r="K115" s="4" t="s">
        <v>117</v>
      </c>
      <c r="L115" s="4" t="s">
        <v>583</v>
      </c>
      <c r="M115" s="4" t="s">
        <v>20</v>
      </c>
      <c r="N115" s="4" t="s">
        <v>135</v>
      </c>
      <c r="O115" s="4" t="s">
        <v>116</v>
      </c>
      <c r="P115" s="8" t="s">
        <v>703</v>
      </c>
      <c r="Q115" s="4" t="s">
        <v>21</v>
      </c>
      <c r="R115" s="4" t="s">
        <v>712</v>
      </c>
      <c r="T115" s="4">
        <v>1072</v>
      </c>
      <c r="U115" s="4" t="s">
        <v>704</v>
      </c>
      <c r="V115" s="4" t="s">
        <v>714</v>
      </c>
    </row>
    <row r="116" spans="1:22" s="4" customFormat="1" ht="25.5" x14ac:dyDescent="0.2">
      <c r="A116" s="4" t="s">
        <v>721</v>
      </c>
      <c r="B116" s="4" t="s">
        <v>120</v>
      </c>
      <c r="C116" s="4" t="s">
        <v>121</v>
      </c>
      <c r="D116" s="4" t="s">
        <v>124</v>
      </c>
      <c r="E116" s="4" t="s">
        <v>125</v>
      </c>
      <c r="G116" s="6">
        <v>43062</v>
      </c>
      <c r="H116" s="4" t="s">
        <v>114</v>
      </c>
      <c r="I116" s="6">
        <v>43052</v>
      </c>
      <c r="J116" s="6">
        <v>43058</v>
      </c>
      <c r="K116" s="4" t="s">
        <v>117</v>
      </c>
      <c r="L116" s="4" t="s">
        <v>271</v>
      </c>
      <c r="M116" s="4" t="s">
        <v>20</v>
      </c>
      <c r="N116" s="4" t="s">
        <v>162</v>
      </c>
      <c r="O116" s="4" t="s">
        <v>116</v>
      </c>
      <c r="P116" s="8" t="s">
        <v>717</v>
      </c>
      <c r="Q116" s="4" t="s">
        <v>21</v>
      </c>
      <c r="R116" s="4" t="s">
        <v>718</v>
      </c>
      <c r="T116" s="4">
        <v>45089</v>
      </c>
      <c r="U116" s="4" t="s">
        <v>719</v>
      </c>
      <c r="V116" s="4" t="s">
        <v>720</v>
      </c>
    </row>
    <row r="117" spans="1:22" s="4" customFormat="1" x14ac:dyDescent="0.2">
      <c r="A117" s="4" t="s">
        <v>722</v>
      </c>
      <c r="B117" s="4" t="s">
        <v>120</v>
      </c>
      <c r="C117" s="4" t="s">
        <v>121</v>
      </c>
      <c r="D117" s="4" t="s">
        <v>188</v>
      </c>
      <c r="E117" s="4" t="s">
        <v>189</v>
      </c>
      <c r="G117" s="6">
        <v>43062</v>
      </c>
      <c r="H117" s="4" t="s">
        <v>114</v>
      </c>
      <c r="I117" s="6">
        <v>43052</v>
      </c>
      <c r="J117" s="6">
        <v>43058</v>
      </c>
      <c r="K117" s="4" t="s">
        <v>117</v>
      </c>
      <c r="L117" s="4" t="s">
        <v>385</v>
      </c>
      <c r="M117" s="4" t="s">
        <v>20</v>
      </c>
      <c r="N117" s="4" t="s">
        <v>136</v>
      </c>
      <c r="O117" s="4" t="s">
        <v>116</v>
      </c>
      <c r="P117" s="8" t="s">
        <v>624</v>
      </c>
      <c r="Q117" s="4" t="s">
        <v>21</v>
      </c>
      <c r="R117" s="4" t="s">
        <v>723</v>
      </c>
      <c r="T117" s="4">
        <v>4891</v>
      </c>
      <c r="U117" s="4" t="s">
        <v>724</v>
      </c>
      <c r="V117" s="4" t="s">
        <v>667</v>
      </c>
    </row>
    <row r="118" spans="1:22" s="4" customFormat="1" ht="25.5" x14ac:dyDescent="0.2">
      <c r="A118" s="4" t="s">
        <v>725</v>
      </c>
      <c r="B118" s="4" t="s">
        <v>120</v>
      </c>
      <c r="C118" s="4" t="s">
        <v>121</v>
      </c>
      <c r="D118" s="4" t="s">
        <v>181</v>
      </c>
      <c r="E118" s="4" t="s">
        <v>529</v>
      </c>
      <c r="G118" s="6">
        <v>43062</v>
      </c>
      <c r="H118" s="4" t="s">
        <v>114</v>
      </c>
      <c r="I118" s="6">
        <v>43052</v>
      </c>
      <c r="J118" s="6">
        <v>43058</v>
      </c>
      <c r="K118" s="4" t="s">
        <v>117</v>
      </c>
      <c r="L118" s="4" t="s">
        <v>698</v>
      </c>
      <c r="M118" s="4" t="s">
        <v>20</v>
      </c>
      <c r="N118" s="4" t="s">
        <v>136</v>
      </c>
      <c r="O118" s="4" t="s">
        <v>116</v>
      </c>
      <c r="P118" s="8" t="s">
        <v>726</v>
      </c>
      <c r="Q118" s="4" t="s">
        <v>21</v>
      </c>
      <c r="R118" s="4" t="s">
        <v>727</v>
      </c>
      <c r="T118" s="4">
        <v>24457</v>
      </c>
      <c r="U118" s="4" t="s">
        <v>728</v>
      </c>
      <c r="V118" s="4" t="s">
        <v>713</v>
      </c>
    </row>
    <row r="119" spans="1:22" s="4" customFormat="1" x14ac:dyDescent="0.2">
      <c r="A119" s="4" t="s">
        <v>730</v>
      </c>
      <c r="B119" s="4" t="s">
        <v>120</v>
      </c>
      <c r="C119" s="4" t="s">
        <v>121</v>
      </c>
      <c r="D119" s="4" t="s">
        <v>124</v>
      </c>
      <c r="E119" s="4" t="s">
        <v>125</v>
      </c>
      <c r="G119" s="6">
        <v>43083</v>
      </c>
      <c r="H119" s="4" t="s">
        <v>114</v>
      </c>
      <c r="I119" s="6">
        <v>43073</v>
      </c>
      <c r="J119" s="6">
        <v>43079</v>
      </c>
      <c r="K119" s="4" t="s">
        <v>117</v>
      </c>
      <c r="L119" s="4" t="s">
        <v>270</v>
      </c>
      <c r="M119" s="4" t="s">
        <v>20</v>
      </c>
      <c r="N119" s="4" t="s">
        <v>162</v>
      </c>
      <c r="O119" s="4" t="s">
        <v>116</v>
      </c>
      <c r="P119" s="8" t="s">
        <v>733</v>
      </c>
      <c r="Q119" s="4" t="s">
        <v>21</v>
      </c>
      <c r="R119" s="4" t="s">
        <v>735</v>
      </c>
      <c r="T119" s="5">
        <v>11346</v>
      </c>
      <c r="U119" s="4" t="s">
        <v>736</v>
      </c>
    </row>
    <row r="120" spans="1:22" s="4" customFormat="1" x14ac:dyDescent="0.2">
      <c r="A120" s="4" t="s">
        <v>731</v>
      </c>
      <c r="B120" s="4" t="s">
        <v>120</v>
      </c>
      <c r="C120" s="4" t="s">
        <v>121</v>
      </c>
      <c r="D120" s="4" t="s">
        <v>181</v>
      </c>
      <c r="E120" s="4" t="s">
        <v>529</v>
      </c>
      <c r="G120" s="6">
        <v>43083</v>
      </c>
      <c r="H120" s="4" t="s">
        <v>114</v>
      </c>
      <c r="I120" s="6">
        <v>43073</v>
      </c>
      <c r="J120" s="6">
        <v>43079</v>
      </c>
      <c r="K120" s="4" t="s">
        <v>117</v>
      </c>
      <c r="L120" s="4" t="s">
        <v>187</v>
      </c>
      <c r="M120" s="4" t="s">
        <v>20</v>
      </c>
      <c r="N120" s="4" t="s">
        <v>136</v>
      </c>
      <c r="O120" s="4" t="s">
        <v>116</v>
      </c>
      <c r="P120" s="8" t="s">
        <v>581</v>
      </c>
      <c r="Q120" s="4" t="s">
        <v>21</v>
      </c>
      <c r="R120" s="4" t="s">
        <v>737</v>
      </c>
      <c r="T120" s="5">
        <v>10662</v>
      </c>
      <c r="U120" s="4" t="s">
        <v>740</v>
      </c>
    </row>
    <row r="121" spans="1:22" s="4" customFormat="1" x14ac:dyDescent="0.2">
      <c r="A121" s="4" t="s">
        <v>732</v>
      </c>
      <c r="B121" s="4" t="s">
        <v>120</v>
      </c>
      <c r="C121" s="4" t="s">
        <v>121</v>
      </c>
      <c r="D121" s="4" t="s">
        <v>126</v>
      </c>
      <c r="E121" s="4" t="s">
        <v>739</v>
      </c>
      <c r="G121" s="6">
        <v>43083</v>
      </c>
      <c r="H121" s="4" t="s">
        <v>114</v>
      </c>
      <c r="I121" s="6">
        <v>43073</v>
      </c>
      <c r="J121" s="6">
        <v>43079</v>
      </c>
      <c r="K121" s="4" t="s">
        <v>117</v>
      </c>
      <c r="L121" s="4" t="s">
        <v>139</v>
      </c>
      <c r="M121" s="4" t="s">
        <v>20</v>
      </c>
      <c r="N121" s="4" t="s">
        <v>136</v>
      </c>
      <c r="O121" s="4" t="s">
        <v>116</v>
      </c>
      <c r="P121" s="8" t="s">
        <v>734</v>
      </c>
      <c r="Q121" s="4" t="s">
        <v>21</v>
      </c>
      <c r="R121" s="4" t="s">
        <v>738</v>
      </c>
      <c r="T121" s="5">
        <v>17571</v>
      </c>
    </row>
    <row r="122" spans="1:22" s="4" customFormat="1" ht="25.5" x14ac:dyDescent="0.2">
      <c r="A122" s="4" t="s">
        <v>752</v>
      </c>
      <c r="B122" s="4" t="s">
        <v>120</v>
      </c>
      <c r="C122" s="4" t="s">
        <v>121</v>
      </c>
      <c r="D122" s="4" t="s">
        <v>124</v>
      </c>
      <c r="E122" s="4" t="s">
        <v>125</v>
      </c>
      <c r="G122" s="6">
        <v>43090</v>
      </c>
      <c r="H122" s="4" t="s">
        <v>114</v>
      </c>
      <c r="I122" s="6">
        <v>43080</v>
      </c>
      <c r="J122" s="6">
        <v>43086</v>
      </c>
      <c r="K122" s="4" t="s">
        <v>117</v>
      </c>
      <c r="L122" s="4" t="s">
        <v>180</v>
      </c>
      <c r="M122" s="4" t="s">
        <v>20</v>
      </c>
      <c r="N122" s="4" t="s">
        <v>162</v>
      </c>
      <c r="O122" s="4" t="s">
        <v>116</v>
      </c>
      <c r="P122" s="8" t="s">
        <v>741</v>
      </c>
      <c r="Q122" s="4" t="s">
        <v>21</v>
      </c>
      <c r="R122" s="4" t="s">
        <v>742</v>
      </c>
      <c r="T122" s="5">
        <v>7199</v>
      </c>
      <c r="U122" s="4" t="s">
        <v>743</v>
      </c>
      <c r="V122" s="4" t="s">
        <v>744</v>
      </c>
    </row>
    <row r="123" spans="1:22" s="4" customFormat="1" x14ac:dyDescent="0.2">
      <c r="A123" s="4" t="s">
        <v>753</v>
      </c>
      <c r="B123" s="4" t="s">
        <v>120</v>
      </c>
      <c r="C123" s="4" t="s">
        <v>121</v>
      </c>
      <c r="D123" s="4" t="s">
        <v>126</v>
      </c>
      <c r="E123" s="4" t="s">
        <v>127</v>
      </c>
      <c r="G123" s="6">
        <v>43090</v>
      </c>
      <c r="H123" s="4" t="s">
        <v>114</v>
      </c>
      <c r="I123" s="6">
        <v>43080</v>
      </c>
      <c r="J123" s="6">
        <v>43086</v>
      </c>
      <c r="K123" s="4" t="s">
        <v>117</v>
      </c>
      <c r="L123" s="4" t="s">
        <v>530</v>
      </c>
      <c r="M123" s="4" t="s">
        <v>20</v>
      </c>
      <c r="N123" s="4" t="s">
        <v>136</v>
      </c>
      <c r="O123" s="4" t="s">
        <v>116</v>
      </c>
      <c r="P123" s="8" t="s">
        <v>745</v>
      </c>
      <c r="Q123" s="4" t="s">
        <v>21</v>
      </c>
      <c r="R123" s="4" t="s">
        <v>78</v>
      </c>
      <c r="T123" s="4">
        <v>8737</v>
      </c>
      <c r="U123" s="4" t="s">
        <v>746</v>
      </c>
      <c r="V123" s="4" t="s">
        <v>747</v>
      </c>
    </row>
    <row r="124" spans="1:22" s="4" customFormat="1" x14ac:dyDescent="0.2">
      <c r="A124" s="4" t="s">
        <v>754</v>
      </c>
      <c r="B124" s="4" t="s">
        <v>120</v>
      </c>
      <c r="C124" s="4" t="s">
        <v>121</v>
      </c>
      <c r="D124" s="4" t="s">
        <v>748</v>
      </c>
      <c r="E124" s="4" t="s">
        <v>749</v>
      </c>
      <c r="G124" s="6">
        <v>43090</v>
      </c>
      <c r="H124" s="4" t="s">
        <v>114</v>
      </c>
      <c r="I124" s="6">
        <v>43080</v>
      </c>
      <c r="J124" s="6">
        <v>43086</v>
      </c>
      <c r="K124" s="4" t="s">
        <v>117</v>
      </c>
      <c r="L124" s="4" t="s">
        <v>180</v>
      </c>
      <c r="M124" s="4" t="s">
        <v>20</v>
      </c>
      <c r="N124" s="4" t="s">
        <v>162</v>
      </c>
      <c r="O124" s="4" t="s">
        <v>116</v>
      </c>
      <c r="P124" s="8" t="s">
        <v>750</v>
      </c>
      <c r="Q124" s="4" t="s">
        <v>21</v>
      </c>
      <c r="R124" s="4" t="s">
        <v>742</v>
      </c>
      <c r="T124" s="4">
        <v>2220</v>
      </c>
      <c r="U124" s="4" t="s">
        <v>751</v>
      </c>
      <c r="V124" s="4" t="s">
        <v>747</v>
      </c>
    </row>
    <row r="125" spans="1:22" s="4" customFormat="1" ht="25.5" x14ac:dyDescent="0.2">
      <c r="A125" s="4" t="s">
        <v>774</v>
      </c>
      <c r="B125" s="4" t="s">
        <v>120</v>
      </c>
      <c r="C125" s="4" t="s">
        <v>121</v>
      </c>
      <c r="D125" s="4" t="s">
        <v>124</v>
      </c>
      <c r="E125" s="4" t="s">
        <v>125</v>
      </c>
      <c r="G125" s="6">
        <v>43103</v>
      </c>
      <c r="H125" s="4" t="s">
        <v>114</v>
      </c>
      <c r="I125" s="6">
        <v>43087</v>
      </c>
      <c r="J125" s="6">
        <v>43093</v>
      </c>
      <c r="K125" s="4" t="s">
        <v>117</v>
      </c>
      <c r="L125" s="4" t="s">
        <v>19</v>
      </c>
      <c r="M125" s="4" t="s">
        <v>20</v>
      </c>
      <c r="N125" s="4" t="s">
        <v>162</v>
      </c>
      <c r="O125" s="4" t="s">
        <v>116</v>
      </c>
      <c r="P125" s="8" t="s">
        <v>757</v>
      </c>
      <c r="Q125" s="4" t="s">
        <v>21</v>
      </c>
      <c r="R125" s="4" t="s">
        <v>742</v>
      </c>
      <c r="T125" s="5">
        <v>3419</v>
      </c>
      <c r="U125" s="4" t="s">
        <v>758</v>
      </c>
      <c r="V125" s="4" t="s">
        <v>759</v>
      </c>
    </row>
    <row r="126" spans="1:22" s="4" customFormat="1" ht="25.5" x14ac:dyDescent="0.2">
      <c r="A126" s="4" t="s">
        <v>775</v>
      </c>
      <c r="B126" s="4" t="s">
        <v>120</v>
      </c>
      <c r="C126" s="4" t="s">
        <v>121</v>
      </c>
      <c r="D126" s="4" t="s">
        <v>124</v>
      </c>
      <c r="E126" s="4" t="s">
        <v>125</v>
      </c>
      <c r="G126" s="6">
        <v>43103</v>
      </c>
      <c r="H126" s="4" t="s">
        <v>114</v>
      </c>
      <c r="I126" s="6">
        <v>43094</v>
      </c>
      <c r="J126" s="6">
        <v>43100</v>
      </c>
      <c r="K126" s="4" t="s">
        <v>117</v>
      </c>
      <c r="L126" s="4" t="s">
        <v>19</v>
      </c>
      <c r="M126" s="4" t="s">
        <v>20</v>
      </c>
      <c r="N126" s="4" t="s">
        <v>162</v>
      </c>
      <c r="O126" s="4" t="s">
        <v>116</v>
      </c>
      <c r="P126" s="8" t="s">
        <v>760</v>
      </c>
      <c r="Q126" s="4" t="s">
        <v>21</v>
      </c>
      <c r="R126" s="4" t="s">
        <v>742</v>
      </c>
      <c r="T126" s="5">
        <v>3251</v>
      </c>
      <c r="U126" s="4" t="s">
        <v>758</v>
      </c>
      <c r="V126" s="4" t="s">
        <v>759</v>
      </c>
    </row>
    <row r="127" spans="1:22" s="4" customFormat="1" x14ac:dyDescent="0.2">
      <c r="A127" s="4" t="s">
        <v>776</v>
      </c>
      <c r="B127" s="4" t="s">
        <v>120</v>
      </c>
      <c r="C127" s="4" t="s">
        <v>121</v>
      </c>
      <c r="D127" s="4" t="s">
        <v>748</v>
      </c>
      <c r="E127" s="4" t="s">
        <v>749</v>
      </c>
      <c r="G127" s="6">
        <v>43103</v>
      </c>
      <c r="H127" s="4" t="s">
        <v>114</v>
      </c>
      <c r="I127" s="6">
        <v>43087</v>
      </c>
      <c r="J127" s="6">
        <v>43093</v>
      </c>
      <c r="K127" s="4" t="s">
        <v>117</v>
      </c>
      <c r="L127" s="4" t="s">
        <v>19</v>
      </c>
      <c r="M127" s="4" t="s">
        <v>20</v>
      </c>
      <c r="N127" s="4" t="s">
        <v>162</v>
      </c>
      <c r="O127" s="4" t="s">
        <v>116</v>
      </c>
      <c r="P127" s="8" t="s">
        <v>761</v>
      </c>
      <c r="Q127" s="4" t="s">
        <v>21</v>
      </c>
      <c r="R127" s="4" t="s">
        <v>742</v>
      </c>
      <c r="T127" s="5">
        <v>1190</v>
      </c>
      <c r="U127" s="4" t="s">
        <v>767</v>
      </c>
      <c r="V127" s="4" t="s">
        <v>768</v>
      </c>
    </row>
    <row r="128" spans="1:22" s="4" customFormat="1" ht="25.5" x14ac:dyDescent="0.2">
      <c r="A128" s="4" t="s">
        <v>777</v>
      </c>
      <c r="B128" s="4" t="s">
        <v>120</v>
      </c>
      <c r="C128" s="4" t="s">
        <v>121</v>
      </c>
      <c r="D128" s="4" t="s">
        <v>470</v>
      </c>
      <c r="E128" s="4" t="s">
        <v>221</v>
      </c>
      <c r="G128" s="6">
        <v>43103</v>
      </c>
      <c r="H128" s="4" t="s">
        <v>114</v>
      </c>
      <c r="I128" s="6">
        <v>43087</v>
      </c>
      <c r="J128" s="6">
        <v>43093</v>
      </c>
      <c r="K128" s="4" t="s">
        <v>117</v>
      </c>
      <c r="L128" s="4" t="s">
        <v>762</v>
      </c>
      <c r="M128" s="4" t="s">
        <v>20</v>
      </c>
      <c r="N128" s="4" t="s">
        <v>162</v>
      </c>
      <c r="O128" s="4" t="s">
        <v>116</v>
      </c>
      <c r="P128" s="8" t="s">
        <v>572</v>
      </c>
      <c r="Q128" s="4" t="s">
        <v>21</v>
      </c>
      <c r="R128" s="4" t="s">
        <v>763</v>
      </c>
      <c r="T128" s="5">
        <v>1884</v>
      </c>
      <c r="U128" s="4" t="s">
        <v>764</v>
      </c>
      <c r="V128" s="4" t="s">
        <v>756</v>
      </c>
    </row>
    <row r="129" spans="1:22" s="4" customFormat="1" ht="25.5" x14ac:dyDescent="0.2">
      <c r="A129" s="4" t="s">
        <v>778</v>
      </c>
      <c r="B129" s="4" t="s">
        <v>120</v>
      </c>
      <c r="C129" s="4" t="s">
        <v>121</v>
      </c>
      <c r="D129" s="4" t="s">
        <v>470</v>
      </c>
      <c r="E129" s="4" t="s">
        <v>221</v>
      </c>
      <c r="G129" s="6">
        <v>43103</v>
      </c>
      <c r="H129" s="4" t="s">
        <v>114</v>
      </c>
      <c r="I129" s="6">
        <v>43094</v>
      </c>
      <c r="J129" s="6">
        <v>43100</v>
      </c>
      <c r="K129" s="4" t="s">
        <v>117</v>
      </c>
      <c r="L129" s="4" t="s">
        <v>762</v>
      </c>
      <c r="M129" s="4" t="s">
        <v>20</v>
      </c>
      <c r="N129" s="4" t="s">
        <v>162</v>
      </c>
      <c r="O129" s="4" t="s">
        <v>116</v>
      </c>
      <c r="P129" s="8" t="s">
        <v>611</v>
      </c>
      <c r="Q129" s="4" t="s">
        <v>21</v>
      </c>
      <c r="R129" s="4" t="s">
        <v>763</v>
      </c>
      <c r="T129" s="5">
        <v>2596</v>
      </c>
      <c r="U129" s="4" t="s">
        <v>764</v>
      </c>
      <c r="V129" s="4" t="s">
        <v>756</v>
      </c>
    </row>
    <row r="130" spans="1:22" s="4" customFormat="1" x14ac:dyDescent="0.2">
      <c r="A130" s="4" t="s">
        <v>779</v>
      </c>
      <c r="B130" s="4" t="s">
        <v>120</v>
      </c>
      <c r="C130" s="4" t="s">
        <v>121</v>
      </c>
      <c r="D130" s="4" t="s">
        <v>588</v>
      </c>
      <c r="E130" s="4" t="s">
        <v>193</v>
      </c>
      <c r="G130" s="6">
        <v>43103</v>
      </c>
      <c r="H130" s="4" t="s">
        <v>114</v>
      </c>
      <c r="I130" s="6">
        <v>43087</v>
      </c>
      <c r="J130" s="6">
        <v>43093</v>
      </c>
      <c r="K130" s="4" t="s">
        <v>117</v>
      </c>
      <c r="L130" s="4" t="s">
        <v>765</v>
      </c>
      <c r="M130" s="4" t="s">
        <v>20</v>
      </c>
      <c r="N130" s="4" t="s">
        <v>136</v>
      </c>
      <c r="O130" s="4" t="s">
        <v>116</v>
      </c>
      <c r="P130" s="8" t="s">
        <v>549</v>
      </c>
      <c r="Q130" s="4" t="s">
        <v>21</v>
      </c>
      <c r="R130" s="4" t="s">
        <v>766</v>
      </c>
      <c r="T130" s="5">
        <v>7371</v>
      </c>
      <c r="U130" s="4" t="s">
        <v>767</v>
      </c>
      <c r="V130" s="4" t="s">
        <v>157</v>
      </c>
    </row>
    <row r="131" spans="1:22" s="4" customFormat="1" x14ac:dyDescent="0.2">
      <c r="A131" s="4" t="s">
        <v>780</v>
      </c>
      <c r="B131" s="4" t="s">
        <v>120</v>
      </c>
      <c r="C131" s="4" t="s">
        <v>121</v>
      </c>
      <c r="D131" s="4" t="s">
        <v>233</v>
      </c>
      <c r="E131" s="4" t="s">
        <v>234</v>
      </c>
      <c r="G131" s="6">
        <v>43103</v>
      </c>
      <c r="H131" s="4" t="s">
        <v>114</v>
      </c>
      <c r="I131" s="6">
        <v>43094</v>
      </c>
      <c r="J131" s="6">
        <v>43100</v>
      </c>
      <c r="K131" s="4" t="s">
        <v>117</v>
      </c>
      <c r="L131" s="4" t="s">
        <v>769</v>
      </c>
      <c r="M131" s="4" t="s">
        <v>20</v>
      </c>
      <c r="N131" s="4" t="s">
        <v>162</v>
      </c>
      <c r="O131" s="4" t="s">
        <v>116</v>
      </c>
      <c r="P131" s="8" t="s">
        <v>255</v>
      </c>
      <c r="Q131" s="4" t="s">
        <v>21</v>
      </c>
      <c r="R131" s="4" t="s">
        <v>78</v>
      </c>
      <c r="T131" s="5">
        <v>1204</v>
      </c>
      <c r="U131" s="4" t="s">
        <v>770</v>
      </c>
      <c r="V131" s="4" t="s">
        <v>157</v>
      </c>
    </row>
    <row r="132" spans="1:22" s="4" customFormat="1" x14ac:dyDescent="0.2">
      <c r="A132" s="4" t="s">
        <v>781</v>
      </c>
      <c r="B132" s="4" t="s">
        <v>120</v>
      </c>
      <c r="C132" s="4" t="s">
        <v>121</v>
      </c>
      <c r="D132" s="4" t="s">
        <v>188</v>
      </c>
      <c r="E132" s="4" t="s">
        <v>189</v>
      </c>
      <c r="G132" s="6">
        <v>43103</v>
      </c>
      <c r="H132" s="4" t="s">
        <v>114</v>
      </c>
      <c r="I132" s="6">
        <v>43094</v>
      </c>
      <c r="J132" s="6">
        <v>43100</v>
      </c>
      <c r="K132" s="4" t="s">
        <v>117</v>
      </c>
      <c r="L132" s="4" t="s">
        <v>771</v>
      </c>
      <c r="M132" s="4" t="s">
        <v>20</v>
      </c>
      <c r="N132" s="4" t="s">
        <v>136</v>
      </c>
      <c r="O132" s="4" t="s">
        <v>116</v>
      </c>
      <c r="P132" s="8" t="s">
        <v>755</v>
      </c>
      <c r="Q132" s="4" t="s">
        <v>21</v>
      </c>
      <c r="R132" s="4" t="s">
        <v>772</v>
      </c>
      <c r="T132" s="5">
        <v>4117</v>
      </c>
      <c r="U132" s="4" t="s">
        <v>773</v>
      </c>
      <c r="V132" s="4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569"/>
  <sheetViews>
    <sheetView workbookViewId="0">
      <selection activeCell="A20" sqref="A20"/>
    </sheetView>
  </sheetViews>
  <sheetFormatPr defaultRowHeight="12.75" x14ac:dyDescent="0.2"/>
  <cols>
    <col min="1" max="1" customWidth="true" style="12" width="18.5703125" collapsed="false"/>
    <col min="2" max="2" customWidth="true" style="12" width="63.28515625" collapsed="false"/>
  </cols>
  <sheetData>
    <row r="1" spans="1:3" x14ac:dyDescent="0.2">
      <c r="A1" s="4"/>
      <c r="B1" s="4"/>
    </row>
    <row r="2" spans="1:3" x14ac:dyDescent="0.2">
      <c r="A2" s="4"/>
      <c r="B2" s="4"/>
      <c r="C2" s="7"/>
    </row>
    <row r="3" spans="1:3" x14ac:dyDescent="0.2">
      <c r="A3" s="4"/>
      <c r="B3" s="4"/>
    </row>
    <row r="4" spans="1:3" x14ac:dyDescent="0.2">
      <c r="A4" s="4"/>
      <c r="B4" s="4"/>
    </row>
    <row r="5" spans="1:3" x14ac:dyDescent="0.2">
      <c r="A5" s="4"/>
      <c r="B5" s="4"/>
    </row>
    <row r="6" spans="1:3" x14ac:dyDescent="0.2">
      <c r="A6" s="4"/>
      <c r="B6" s="4"/>
    </row>
    <row r="7" spans="1:3" x14ac:dyDescent="0.2">
      <c r="A7" s="4"/>
      <c r="B7" s="4"/>
    </row>
    <row r="8" spans="1:3" x14ac:dyDescent="0.2">
      <c r="A8" s="4"/>
      <c r="B8" s="4"/>
    </row>
    <row r="9" spans="1:3" x14ac:dyDescent="0.2">
      <c r="A9" s="4"/>
      <c r="B9" s="4"/>
    </row>
    <row r="10" spans="1:3" x14ac:dyDescent="0.2">
      <c r="A10" s="4"/>
      <c r="B10" s="4"/>
    </row>
    <row r="11" spans="1:3" x14ac:dyDescent="0.2">
      <c r="A11" s="4"/>
      <c r="B11" s="4"/>
    </row>
    <row r="12" spans="1:3" x14ac:dyDescent="0.2">
      <c r="A12" s="4"/>
      <c r="B12" s="4"/>
    </row>
    <row r="13" spans="1:3" x14ac:dyDescent="0.2">
      <c r="A13" s="4"/>
      <c r="B13" s="4"/>
    </row>
    <row r="14" spans="1:3" x14ac:dyDescent="0.2">
      <c r="A14" s="4"/>
      <c r="B14" s="4"/>
    </row>
    <row r="15" spans="1:3" x14ac:dyDescent="0.2">
      <c r="A15" s="4"/>
      <c r="B15" s="4"/>
    </row>
    <row r="16" spans="1:3" x14ac:dyDescent="0.2">
      <c r="A16" s="4"/>
      <c r="B16" s="4"/>
    </row>
    <row r="17" spans="1:2" x14ac:dyDescent="0.2">
      <c r="A17" s="4"/>
      <c r="B17" s="4"/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  <row r="25" spans="1:2" x14ac:dyDescent="0.2">
      <c r="A25" s="4"/>
      <c r="B25" s="4"/>
    </row>
    <row r="26" spans="1:2" x14ac:dyDescent="0.2">
      <c r="A26" s="4"/>
      <c r="B26" s="4"/>
    </row>
    <row r="27" spans="1:2" x14ac:dyDescent="0.2">
      <c r="A27" s="4"/>
      <c r="B27" s="4"/>
    </row>
    <row r="28" spans="1:2" x14ac:dyDescent="0.2">
      <c r="A28" s="4"/>
      <c r="B28" s="4"/>
    </row>
    <row r="29" spans="1:2" x14ac:dyDescent="0.2">
      <c r="A29" s="4"/>
      <c r="B29" s="4"/>
    </row>
    <row r="30" spans="1:2" x14ac:dyDescent="0.2">
      <c r="A30" s="4"/>
      <c r="B30" s="4"/>
    </row>
    <row r="31" spans="1:2" x14ac:dyDescent="0.2">
      <c r="A31" s="4"/>
      <c r="B31" s="4"/>
    </row>
    <row r="32" spans="1:2" x14ac:dyDescent="0.2">
      <c r="A32" s="4"/>
      <c r="B32" s="4"/>
    </row>
    <row r="33" spans="1:2" x14ac:dyDescent="0.2">
      <c r="A33" s="4"/>
      <c r="B33" s="4"/>
    </row>
    <row r="34" spans="1:2" x14ac:dyDescent="0.2">
      <c r="A34" s="4"/>
      <c r="B34" s="4"/>
    </row>
    <row r="35" spans="1:2" x14ac:dyDescent="0.2">
      <c r="A35" s="4"/>
      <c r="B35" s="4"/>
    </row>
    <row r="36" spans="1:2" x14ac:dyDescent="0.2">
      <c r="A36" s="4"/>
      <c r="B36" s="4"/>
    </row>
    <row r="37" spans="1:2" x14ac:dyDescent="0.2">
      <c r="A37" s="4"/>
      <c r="B37" s="4"/>
    </row>
    <row r="38" spans="1:2" x14ac:dyDescent="0.2">
      <c r="A38" s="4"/>
      <c r="B38" s="4"/>
    </row>
    <row r="39" spans="1:2" x14ac:dyDescent="0.2">
      <c r="A39" s="4"/>
      <c r="B39" s="4"/>
    </row>
    <row r="40" spans="1:2" x14ac:dyDescent="0.2">
      <c r="A40" s="4"/>
      <c r="B40" s="4"/>
    </row>
    <row r="41" spans="1:2" x14ac:dyDescent="0.2">
      <c r="A41" s="4"/>
      <c r="B41" s="4"/>
    </row>
    <row r="42" spans="1:2" x14ac:dyDescent="0.2">
      <c r="A42" s="4"/>
      <c r="B42" s="4"/>
    </row>
    <row r="43" spans="1:2" x14ac:dyDescent="0.2">
      <c r="A43" s="4"/>
      <c r="B43" s="4"/>
    </row>
    <row r="44" spans="1:2" x14ac:dyDescent="0.2">
      <c r="A44" s="4"/>
      <c r="B44" s="4"/>
    </row>
    <row r="45" spans="1:2" x14ac:dyDescent="0.2">
      <c r="A45" s="4"/>
      <c r="B45" s="4"/>
    </row>
    <row r="46" spans="1:2" x14ac:dyDescent="0.2">
      <c r="A46" s="4"/>
      <c r="B46" s="4"/>
    </row>
    <row r="47" spans="1:2" x14ac:dyDescent="0.2">
      <c r="A47" s="4"/>
      <c r="B47" s="4"/>
    </row>
    <row r="48" spans="1:2" x14ac:dyDescent="0.2">
      <c r="A48" s="4"/>
      <c r="B48" s="4"/>
    </row>
    <row r="49" spans="1:2" x14ac:dyDescent="0.2">
      <c r="A49" s="4"/>
      <c r="B49" s="4"/>
    </row>
    <row r="50" spans="1:2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  <row r="223" spans="1:2" x14ac:dyDescent="0.2">
      <c r="A223" s="4"/>
      <c r="B223" s="4"/>
    </row>
    <row r="224" spans="1:2" x14ac:dyDescent="0.2">
      <c r="A224" s="4"/>
      <c r="B224" s="4"/>
    </row>
    <row r="225" spans="1:2" x14ac:dyDescent="0.2">
      <c r="A225" s="4"/>
      <c r="B225" s="4"/>
    </row>
    <row r="226" spans="1:2" x14ac:dyDescent="0.2">
      <c r="A226" s="4"/>
      <c r="B226" s="4"/>
    </row>
    <row r="227" spans="1:2" x14ac:dyDescent="0.2">
      <c r="A227" s="4"/>
      <c r="B227" s="4"/>
    </row>
    <row r="228" spans="1:2" x14ac:dyDescent="0.2">
      <c r="A228" s="4"/>
      <c r="B228" s="4"/>
    </row>
    <row r="229" spans="1:2" x14ac:dyDescent="0.2">
      <c r="A229" s="4"/>
      <c r="B229" s="4"/>
    </row>
    <row r="230" spans="1:2" x14ac:dyDescent="0.2">
      <c r="A230" s="4"/>
      <c r="B230" s="4"/>
    </row>
    <row r="231" spans="1:2" x14ac:dyDescent="0.2">
      <c r="A231" s="4"/>
      <c r="B231" s="4"/>
    </row>
    <row r="232" spans="1:2" x14ac:dyDescent="0.2">
      <c r="A232" s="4"/>
      <c r="B232" s="4"/>
    </row>
    <row r="233" spans="1:2" x14ac:dyDescent="0.2">
      <c r="A233" s="4"/>
      <c r="B233" s="4"/>
    </row>
    <row r="234" spans="1:2" x14ac:dyDescent="0.2">
      <c r="A234" s="4"/>
      <c r="B234" s="4"/>
    </row>
    <row r="235" spans="1:2" x14ac:dyDescent="0.2">
      <c r="A235" s="4"/>
      <c r="B235" s="4"/>
    </row>
    <row r="236" spans="1:2" x14ac:dyDescent="0.2">
      <c r="A236" s="4"/>
      <c r="B236" s="4"/>
    </row>
    <row r="237" spans="1:2" x14ac:dyDescent="0.2">
      <c r="A237" s="4"/>
      <c r="B237" s="4"/>
    </row>
    <row r="238" spans="1:2" x14ac:dyDescent="0.2">
      <c r="A238" s="4"/>
      <c r="B238" s="4"/>
    </row>
    <row r="239" spans="1:2" x14ac:dyDescent="0.2">
      <c r="A239" s="4"/>
      <c r="B239" s="4"/>
    </row>
    <row r="240" spans="1:2" x14ac:dyDescent="0.2">
      <c r="A240" s="4"/>
      <c r="B240" s="4"/>
    </row>
    <row r="241" spans="1:2" x14ac:dyDescent="0.2">
      <c r="A241" s="4"/>
      <c r="B241" s="4"/>
    </row>
    <row r="242" spans="1:2" x14ac:dyDescent="0.2">
      <c r="A242" s="4"/>
      <c r="B242" s="4"/>
    </row>
    <row r="243" spans="1:2" x14ac:dyDescent="0.2">
      <c r="A243" s="4"/>
      <c r="B243" s="4"/>
    </row>
    <row r="244" spans="1:2" x14ac:dyDescent="0.2">
      <c r="A244" s="4"/>
      <c r="B244" s="4"/>
    </row>
    <row r="245" spans="1:2" x14ac:dyDescent="0.2">
      <c r="A245" s="4"/>
      <c r="B245" s="4"/>
    </row>
    <row r="246" spans="1:2" x14ac:dyDescent="0.2">
      <c r="A246" s="4"/>
      <c r="B246" s="4"/>
    </row>
    <row r="247" spans="1:2" x14ac:dyDescent="0.2">
      <c r="A247" s="4"/>
      <c r="B247" s="4"/>
    </row>
    <row r="248" spans="1:2" x14ac:dyDescent="0.2">
      <c r="A248" s="4"/>
      <c r="B248" s="4"/>
    </row>
    <row r="249" spans="1:2" x14ac:dyDescent="0.2">
      <c r="A249" s="4"/>
      <c r="B249" s="4"/>
    </row>
    <row r="250" spans="1:2" x14ac:dyDescent="0.2">
      <c r="A250" s="4"/>
      <c r="B250" s="4"/>
    </row>
    <row r="251" spans="1:2" x14ac:dyDescent="0.2">
      <c r="A251" s="4"/>
      <c r="B251" s="4"/>
    </row>
    <row r="252" spans="1:2" x14ac:dyDescent="0.2">
      <c r="A252" s="4"/>
      <c r="B252" s="4"/>
    </row>
    <row r="253" spans="1:2" x14ac:dyDescent="0.2">
      <c r="A253" s="4"/>
      <c r="B253" s="4"/>
    </row>
    <row r="254" spans="1:2" x14ac:dyDescent="0.2">
      <c r="A254" s="4"/>
      <c r="B254" s="4"/>
    </row>
    <row r="255" spans="1:2" x14ac:dyDescent="0.2">
      <c r="A255" s="4"/>
      <c r="B255" s="4"/>
    </row>
    <row r="256" spans="1:2" x14ac:dyDescent="0.2">
      <c r="A256" s="4"/>
      <c r="B256" s="4"/>
    </row>
    <row r="257" spans="1:2" x14ac:dyDescent="0.2">
      <c r="A257" s="4"/>
      <c r="B257" s="4"/>
    </row>
    <row r="258" spans="1:2" x14ac:dyDescent="0.2">
      <c r="A258" s="4"/>
      <c r="B258" s="4"/>
    </row>
    <row r="259" spans="1:2" x14ac:dyDescent="0.2">
      <c r="A259" s="4"/>
      <c r="B259" s="4"/>
    </row>
    <row r="260" spans="1:2" x14ac:dyDescent="0.2">
      <c r="A260" s="4"/>
      <c r="B260" s="4"/>
    </row>
    <row r="261" spans="1:2" x14ac:dyDescent="0.2">
      <c r="A261" s="4"/>
      <c r="B261" s="4"/>
    </row>
    <row r="262" spans="1:2" x14ac:dyDescent="0.2">
      <c r="A262" s="4"/>
      <c r="B262" s="4"/>
    </row>
    <row r="263" spans="1:2" x14ac:dyDescent="0.2">
      <c r="A263" s="4"/>
      <c r="B263" s="4"/>
    </row>
    <row r="264" spans="1:2" x14ac:dyDescent="0.2">
      <c r="A264" s="4"/>
      <c r="B264" s="4"/>
    </row>
    <row r="265" spans="1:2" x14ac:dyDescent="0.2">
      <c r="A265" s="4"/>
      <c r="B265" s="4"/>
    </row>
    <row r="266" spans="1:2" x14ac:dyDescent="0.2">
      <c r="A266" s="4"/>
      <c r="B266" s="4"/>
    </row>
    <row r="267" spans="1:2" x14ac:dyDescent="0.2">
      <c r="A267" s="4"/>
      <c r="B267" s="4"/>
    </row>
    <row r="268" spans="1:2" x14ac:dyDescent="0.2">
      <c r="A268" s="4"/>
      <c r="B268" s="4"/>
    </row>
    <row r="269" spans="1:2" x14ac:dyDescent="0.2">
      <c r="A269" s="4"/>
      <c r="B269" s="4"/>
    </row>
    <row r="270" spans="1:2" x14ac:dyDescent="0.2">
      <c r="A270" s="4"/>
      <c r="B270" s="4"/>
    </row>
    <row r="271" spans="1:2" x14ac:dyDescent="0.2">
      <c r="A271" s="4"/>
      <c r="B271" s="4"/>
    </row>
    <row r="272" spans="1:2" x14ac:dyDescent="0.2">
      <c r="A272" s="4"/>
      <c r="B272" s="4"/>
    </row>
    <row r="273" spans="1:2" x14ac:dyDescent="0.2">
      <c r="A273" s="4"/>
      <c r="B273" s="4"/>
    </row>
    <row r="274" spans="1:2" x14ac:dyDescent="0.2">
      <c r="A274" s="4"/>
      <c r="B274" s="4"/>
    </row>
    <row r="275" spans="1:2" x14ac:dyDescent="0.2">
      <c r="A275" s="4"/>
      <c r="B275" s="4"/>
    </row>
    <row r="276" spans="1:2" x14ac:dyDescent="0.2">
      <c r="A276" s="4"/>
      <c r="B276" s="4"/>
    </row>
    <row r="277" spans="1:2" x14ac:dyDescent="0.2">
      <c r="A277" s="4"/>
      <c r="B277" s="4"/>
    </row>
    <row r="278" spans="1:2" x14ac:dyDescent="0.2">
      <c r="A278" s="4"/>
      <c r="B278" s="4"/>
    </row>
    <row r="279" spans="1:2" x14ac:dyDescent="0.2">
      <c r="A279" s="4"/>
      <c r="B279" s="4"/>
    </row>
    <row r="280" spans="1:2" x14ac:dyDescent="0.2">
      <c r="A280" s="4"/>
      <c r="B280" s="4"/>
    </row>
    <row r="281" spans="1:2" x14ac:dyDescent="0.2">
      <c r="A281" s="4"/>
      <c r="B281" s="4"/>
    </row>
    <row r="282" spans="1:2" x14ac:dyDescent="0.2">
      <c r="A282" s="4"/>
      <c r="B282" s="4"/>
    </row>
    <row r="283" spans="1:2" x14ac:dyDescent="0.2">
      <c r="A283" s="4"/>
      <c r="B283" s="4"/>
    </row>
    <row r="284" spans="1:2" x14ac:dyDescent="0.2">
      <c r="A284" s="4"/>
      <c r="B284" s="4"/>
    </row>
    <row r="285" spans="1:2" x14ac:dyDescent="0.2">
      <c r="A285" s="4"/>
      <c r="B285" s="4"/>
    </row>
    <row r="286" spans="1:2" x14ac:dyDescent="0.2">
      <c r="A286" s="4"/>
      <c r="B286" s="4"/>
    </row>
    <row r="287" spans="1:2" x14ac:dyDescent="0.2">
      <c r="A287" s="4"/>
      <c r="B287" s="4"/>
    </row>
    <row r="288" spans="1:2" x14ac:dyDescent="0.2">
      <c r="A288" s="4"/>
      <c r="B288" s="4"/>
    </row>
    <row r="289" spans="1:2" x14ac:dyDescent="0.2">
      <c r="A289" s="4"/>
      <c r="B289" s="4"/>
    </row>
    <row r="290" spans="1:2" x14ac:dyDescent="0.2">
      <c r="A290" s="4"/>
      <c r="B290" s="4"/>
    </row>
    <row r="291" spans="1:2" x14ac:dyDescent="0.2">
      <c r="A291" s="4"/>
      <c r="B291" s="4"/>
    </row>
    <row r="292" spans="1:2" x14ac:dyDescent="0.2">
      <c r="A292" s="4"/>
      <c r="B292" s="4"/>
    </row>
    <row r="293" spans="1:2" x14ac:dyDescent="0.2">
      <c r="A293" s="4"/>
      <c r="B293" s="4"/>
    </row>
    <row r="294" spans="1:2" x14ac:dyDescent="0.2">
      <c r="A294" s="4"/>
      <c r="B294" s="4"/>
    </row>
    <row r="295" spans="1:2" x14ac:dyDescent="0.2">
      <c r="A295" s="4"/>
      <c r="B295" s="4"/>
    </row>
    <row r="296" spans="1:2" x14ac:dyDescent="0.2">
      <c r="A296" s="4"/>
      <c r="B296" s="4"/>
    </row>
    <row r="297" spans="1:2" x14ac:dyDescent="0.2">
      <c r="A297" s="4"/>
      <c r="B297" s="4"/>
    </row>
    <row r="298" spans="1:2" x14ac:dyDescent="0.2">
      <c r="A298" s="4"/>
      <c r="B298" s="4"/>
    </row>
    <row r="299" spans="1:2" x14ac:dyDescent="0.2">
      <c r="A299" s="4"/>
      <c r="B299" s="4"/>
    </row>
    <row r="300" spans="1:2" x14ac:dyDescent="0.2">
      <c r="A300" s="4"/>
      <c r="B300" s="4"/>
    </row>
    <row r="301" spans="1:2" x14ac:dyDescent="0.2">
      <c r="A301" s="4"/>
      <c r="B301" s="4"/>
    </row>
    <row r="302" spans="1:2" x14ac:dyDescent="0.2">
      <c r="A302" s="4"/>
      <c r="B302" s="4"/>
    </row>
    <row r="303" spans="1:2" x14ac:dyDescent="0.2">
      <c r="A303" s="4"/>
      <c r="B303" s="4"/>
    </row>
    <row r="304" spans="1:2" x14ac:dyDescent="0.2">
      <c r="A304" s="4"/>
      <c r="B304" s="4"/>
    </row>
    <row r="305" spans="1:2" x14ac:dyDescent="0.2">
      <c r="A305" s="4"/>
      <c r="B305" s="4"/>
    </row>
    <row r="306" spans="1:2" x14ac:dyDescent="0.2">
      <c r="A306" s="4"/>
      <c r="B306" s="4"/>
    </row>
    <row r="307" spans="1:2" x14ac:dyDescent="0.2">
      <c r="A307" s="4"/>
      <c r="B307" s="4"/>
    </row>
    <row r="308" spans="1:2" x14ac:dyDescent="0.2">
      <c r="A308" s="4"/>
      <c r="B308" s="4"/>
    </row>
    <row r="309" spans="1:2" x14ac:dyDescent="0.2">
      <c r="A309" s="4"/>
      <c r="B309" s="4"/>
    </row>
    <row r="310" spans="1:2" x14ac:dyDescent="0.2">
      <c r="A310" s="4"/>
      <c r="B310" s="4"/>
    </row>
    <row r="311" spans="1:2" x14ac:dyDescent="0.2">
      <c r="A311" s="4"/>
      <c r="B311" s="4"/>
    </row>
    <row r="312" spans="1:2" x14ac:dyDescent="0.2">
      <c r="A312" s="4"/>
      <c r="B312" s="4"/>
    </row>
    <row r="313" spans="1:2" x14ac:dyDescent="0.2">
      <c r="A313" s="4"/>
      <c r="B313" s="4"/>
    </row>
    <row r="314" spans="1:2" x14ac:dyDescent="0.2">
      <c r="A314" s="4"/>
      <c r="B314" s="4"/>
    </row>
    <row r="315" spans="1:2" x14ac:dyDescent="0.2">
      <c r="A315" s="4"/>
      <c r="B315" s="4"/>
    </row>
    <row r="316" spans="1:2" x14ac:dyDescent="0.2">
      <c r="A316" s="4"/>
      <c r="B316" s="4"/>
    </row>
    <row r="317" spans="1:2" x14ac:dyDescent="0.2">
      <c r="A317" s="4"/>
      <c r="B317" s="4"/>
    </row>
    <row r="318" spans="1:2" x14ac:dyDescent="0.2">
      <c r="A318" s="4"/>
      <c r="B318" s="4"/>
    </row>
    <row r="319" spans="1:2" x14ac:dyDescent="0.2">
      <c r="A319" s="4"/>
      <c r="B319" s="4"/>
    </row>
    <row r="320" spans="1:2" x14ac:dyDescent="0.2">
      <c r="A320" s="4"/>
      <c r="B320" s="4"/>
    </row>
    <row r="321" spans="1:2" x14ac:dyDescent="0.2">
      <c r="A321" s="4"/>
      <c r="B321" s="4"/>
    </row>
    <row r="322" spans="1:2" x14ac:dyDescent="0.2">
      <c r="A322" s="4"/>
      <c r="B322" s="4"/>
    </row>
    <row r="323" spans="1:2" x14ac:dyDescent="0.2">
      <c r="A323" s="4"/>
      <c r="B323" s="4"/>
    </row>
    <row r="324" spans="1:2" x14ac:dyDescent="0.2">
      <c r="A324" s="4"/>
      <c r="B324" s="4"/>
    </row>
    <row r="325" spans="1:2" x14ac:dyDescent="0.2">
      <c r="A325" s="4"/>
      <c r="B325" s="4"/>
    </row>
    <row r="326" spans="1:2" x14ac:dyDescent="0.2">
      <c r="A326" s="4"/>
      <c r="B326" s="4"/>
    </row>
    <row r="327" spans="1:2" x14ac:dyDescent="0.2">
      <c r="A327" s="4"/>
      <c r="B327" s="4"/>
    </row>
    <row r="328" spans="1:2" x14ac:dyDescent="0.2">
      <c r="A328" s="4"/>
      <c r="B328" s="4"/>
    </row>
    <row r="329" spans="1:2" x14ac:dyDescent="0.2">
      <c r="A329" s="4"/>
      <c r="B329" s="4"/>
    </row>
    <row r="330" spans="1:2" x14ac:dyDescent="0.2">
      <c r="A330" s="4"/>
      <c r="B330" s="4"/>
    </row>
    <row r="331" spans="1:2" x14ac:dyDescent="0.2">
      <c r="A331" s="4"/>
      <c r="B331" s="4"/>
    </row>
    <row r="332" spans="1:2" x14ac:dyDescent="0.2">
      <c r="A332" s="4"/>
      <c r="B332" s="4"/>
    </row>
    <row r="333" spans="1:2" x14ac:dyDescent="0.2">
      <c r="A333" s="4"/>
      <c r="B333" s="4"/>
    </row>
    <row r="334" spans="1:2" x14ac:dyDescent="0.2">
      <c r="A334" s="4"/>
      <c r="B334" s="4"/>
    </row>
    <row r="335" spans="1:2" x14ac:dyDescent="0.2">
      <c r="A335" s="4"/>
      <c r="B335" s="4"/>
    </row>
    <row r="336" spans="1:2" x14ac:dyDescent="0.2">
      <c r="A336" s="4"/>
      <c r="B336" s="4"/>
    </row>
    <row r="337" spans="1:2" x14ac:dyDescent="0.2">
      <c r="A337" s="4"/>
      <c r="B337" s="4"/>
    </row>
    <row r="338" spans="1:2" x14ac:dyDescent="0.2">
      <c r="A338" s="4"/>
      <c r="B338" s="4"/>
    </row>
    <row r="339" spans="1:2" x14ac:dyDescent="0.2">
      <c r="A339" s="4"/>
      <c r="B339" s="4"/>
    </row>
    <row r="340" spans="1:2" x14ac:dyDescent="0.2">
      <c r="A340" s="4"/>
      <c r="B340" s="4"/>
    </row>
    <row r="341" spans="1:2" x14ac:dyDescent="0.2">
      <c r="A341" s="4"/>
      <c r="B341" s="4"/>
    </row>
    <row r="342" spans="1:2" x14ac:dyDescent="0.2">
      <c r="A342" s="4"/>
      <c r="B342" s="4"/>
    </row>
    <row r="343" spans="1:2" x14ac:dyDescent="0.2">
      <c r="A343" s="4"/>
      <c r="B343" s="4"/>
    </row>
    <row r="344" spans="1:2" x14ac:dyDescent="0.2">
      <c r="A344" s="4"/>
      <c r="B344" s="4"/>
    </row>
    <row r="345" spans="1:2" x14ac:dyDescent="0.2">
      <c r="A345" s="4"/>
      <c r="B345" s="4"/>
    </row>
    <row r="346" spans="1:2" x14ac:dyDescent="0.2">
      <c r="A346" s="4"/>
      <c r="B346" s="4"/>
    </row>
    <row r="347" spans="1:2" x14ac:dyDescent="0.2">
      <c r="A347" s="4"/>
      <c r="B347" s="4"/>
    </row>
    <row r="348" spans="1:2" x14ac:dyDescent="0.2">
      <c r="A348" s="4"/>
      <c r="B348" s="4"/>
    </row>
    <row r="349" spans="1:2" x14ac:dyDescent="0.2">
      <c r="A349" s="4"/>
      <c r="B349" s="4"/>
    </row>
    <row r="350" spans="1:2" x14ac:dyDescent="0.2">
      <c r="A350" s="4"/>
      <c r="B350" s="4"/>
    </row>
    <row r="351" spans="1:2" x14ac:dyDescent="0.2">
      <c r="A351" s="4"/>
      <c r="B351" s="4"/>
    </row>
    <row r="352" spans="1:2" x14ac:dyDescent="0.2">
      <c r="A352" s="4"/>
      <c r="B352" s="4"/>
    </row>
    <row r="353" spans="1:2" x14ac:dyDescent="0.2">
      <c r="A353" s="4"/>
      <c r="B353" s="4"/>
    </row>
    <row r="354" spans="1:2" x14ac:dyDescent="0.2">
      <c r="A354" s="4"/>
      <c r="B354" s="4"/>
    </row>
    <row r="355" spans="1:2" x14ac:dyDescent="0.2">
      <c r="A355" s="4"/>
      <c r="B355" s="4"/>
    </row>
    <row r="356" spans="1:2" x14ac:dyDescent="0.2">
      <c r="A356" s="4"/>
      <c r="B356" s="4"/>
    </row>
    <row r="357" spans="1:2" x14ac:dyDescent="0.2">
      <c r="A357" s="4"/>
      <c r="B357" s="4"/>
    </row>
    <row r="358" spans="1:2" x14ac:dyDescent="0.2">
      <c r="A358" s="4"/>
      <c r="B358" s="4"/>
    </row>
    <row r="359" spans="1:2" x14ac:dyDescent="0.2">
      <c r="A359" s="4"/>
      <c r="B359" s="4"/>
    </row>
    <row r="360" spans="1:2" x14ac:dyDescent="0.2">
      <c r="A360" s="4"/>
      <c r="B360" s="4"/>
    </row>
    <row r="361" spans="1:2" x14ac:dyDescent="0.2">
      <c r="A361" s="4"/>
      <c r="B361" s="4"/>
    </row>
    <row r="362" spans="1:2" x14ac:dyDescent="0.2">
      <c r="A362" s="4"/>
      <c r="B362" s="4"/>
    </row>
    <row r="363" spans="1:2" x14ac:dyDescent="0.2">
      <c r="A363" s="4"/>
      <c r="B363" s="4"/>
    </row>
    <row r="364" spans="1:2" x14ac:dyDescent="0.2">
      <c r="A364" s="4"/>
      <c r="B364" s="4"/>
    </row>
    <row r="365" spans="1:2" x14ac:dyDescent="0.2">
      <c r="A365" s="4"/>
      <c r="B365" s="4"/>
    </row>
    <row r="366" spans="1:2" x14ac:dyDescent="0.2">
      <c r="A366" s="4"/>
      <c r="B366" s="4"/>
    </row>
    <row r="367" spans="1:2" x14ac:dyDescent="0.2">
      <c r="A367" s="4"/>
      <c r="B367" s="4"/>
    </row>
    <row r="368" spans="1:2" x14ac:dyDescent="0.2">
      <c r="A368" s="4"/>
      <c r="B368" s="4"/>
    </row>
    <row r="369" spans="1:2" x14ac:dyDescent="0.2">
      <c r="A369" s="4"/>
      <c r="B369" s="4"/>
    </row>
    <row r="370" spans="1:2" x14ac:dyDescent="0.2">
      <c r="A370" s="4"/>
      <c r="B370" s="4"/>
    </row>
    <row r="371" spans="1:2" x14ac:dyDescent="0.2">
      <c r="A371" s="4"/>
      <c r="B371" s="4"/>
    </row>
    <row r="372" spans="1:2" x14ac:dyDescent="0.2">
      <c r="A372" s="4"/>
      <c r="B372" s="4"/>
    </row>
    <row r="373" spans="1:2" x14ac:dyDescent="0.2">
      <c r="A373" s="4"/>
      <c r="B373" s="4"/>
    </row>
    <row r="374" spans="1:2" x14ac:dyDescent="0.2">
      <c r="A374" s="4"/>
      <c r="B374" s="4"/>
    </row>
    <row r="375" spans="1:2" x14ac:dyDescent="0.2">
      <c r="A375" s="4"/>
      <c r="B375" s="4"/>
    </row>
    <row r="376" spans="1:2" x14ac:dyDescent="0.2">
      <c r="A376" s="4"/>
      <c r="B376" s="4"/>
    </row>
    <row r="377" spans="1:2" x14ac:dyDescent="0.2">
      <c r="A377" s="4"/>
      <c r="B377" s="4"/>
    </row>
    <row r="378" spans="1:2" x14ac:dyDescent="0.2">
      <c r="A378" s="4"/>
      <c r="B378" s="4"/>
    </row>
    <row r="379" spans="1:2" x14ac:dyDescent="0.2">
      <c r="A379" s="4"/>
      <c r="B379" s="4"/>
    </row>
    <row r="380" spans="1:2" x14ac:dyDescent="0.2">
      <c r="A380" s="4"/>
      <c r="B380" s="4"/>
    </row>
    <row r="381" spans="1:2" x14ac:dyDescent="0.2">
      <c r="A381" s="4"/>
      <c r="B381" s="4"/>
    </row>
    <row r="382" spans="1:2" x14ac:dyDescent="0.2">
      <c r="A382" s="4"/>
      <c r="B382" s="4"/>
    </row>
    <row r="383" spans="1:2" x14ac:dyDescent="0.2">
      <c r="A383" s="4"/>
      <c r="B383" s="4"/>
    </row>
    <row r="384" spans="1:2" x14ac:dyDescent="0.2">
      <c r="A384" s="4"/>
      <c r="B384" s="4"/>
    </row>
    <row r="385" spans="1:2" x14ac:dyDescent="0.2">
      <c r="A385" s="4"/>
      <c r="B385" s="4"/>
    </row>
    <row r="386" spans="1:2" x14ac:dyDescent="0.2">
      <c r="A386" s="4"/>
      <c r="B386" s="4"/>
    </row>
    <row r="387" spans="1:2" x14ac:dyDescent="0.2">
      <c r="A387" s="4"/>
      <c r="B387" s="4"/>
    </row>
    <row r="388" spans="1:2" x14ac:dyDescent="0.2">
      <c r="A388" s="4"/>
      <c r="B388" s="4"/>
    </row>
    <row r="389" spans="1:2" x14ac:dyDescent="0.2">
      <c r="A389" s="4"/>
      <c r="B389" s="4"/>
    </row>
    <row r="390" spans="1:2" x14ac:dyDescent="0.2">
      <c r="A390" s="4"/>
      <c r="B390" s="4"/>
    </row>
    <row r="391" spans="1:2" x14ac:dyDescent="0.2">
      <c r="A391" s="4"/>
      <c r="B391" s="4"/>
    </row>
    <row r="392" spans="1:2" x14ac:dyDescent="0.2">
      <c r="A392" s="4"/>
      <c r="B392" s="4"/>
    </row>
    <row r="393" spans="1:2" x14ac:dyDescent="0.2">
      <c r="A393" s="4"/>
      <c r="B393" s="4"/>
    </row>
    <row r="394" spans="1:2" x14ac:dyDescent="0.2">
      <c r="A394" s="4"/>
      <c r="B394" s="4"/>
    </row>
    <row r="395" spans="1:2" x14ac:dyDescent="0.2">
      <c r="A395" s="4"/>
      <c r="B395" s="4"/>
    </row>
    <row r="396" spans="1:2" x14ac:dyDescent="0.2">
      <c r="A396" s="4"/>
      <c r="B396" s="4"/>
    </row>
    <row r="397" spans="1:2" x14ac:dyDescent="0.2">
      <c r="A397" s="4"/>
      <c r="B397" s="4"/>
    </row>
    <row r="398" spans="1:2" x14ac:dyDescent="0.2">
      <c r="A398" s="4"/>
      <c r="B398" s="4"/>
    </row>
    <row r="399" spans="1:2" x14ac:dyDescent="0.2">
      <c r="A399" s="4"/>
      <c r="B399" s="4"/>
    </row>
    <row r="400" spans="1:2" x14ac:dyDescent="0.2">
      <c r="A400" s="4"/>
      <c r="B400" s="4"/>
    </row>
    <row r="401" spans="1:2" x14ac:dyDescent="0.2">
      <c r="A401" s="4"/>
      <c r="B401" s="4"/>
    </row>
    <row r="402" spans="1:2" x14ac:dyDescent="0.2">
      <c r="A402" s="4"/>
      <c r="B402" s="4"/>
    </row>
    <row r="403" spans="1:2" x14ac:dyDescent="0.2">
      <c r="A403" s="4"/>
      <c r="B403" s="4"/>
    </row>
    <row r="404" spans="1:2" x14ac:dyDescent="0.2">
      <c r="A404" s="4"/>
      <c r="B404" s="4"/>
    </row>
    <row r="405" spans="1:2" x14ac:dyDescent="0.2">
      <c r="A405" s="4"/>
      <c r="B405" s="4"/>
    </row>
    <row r="406" spans="1:2" x14ac:dyDescent="0.2">
      <c r="A406" s="4"/>
      <c r="B406" s="4"/>
    </row>
    <row r="407" spans="1:2" x14ac:dyDescent="0.2">
      <c r="A407" s="4"/>
      <c r="B407" s="4"/>
    </row>
    <row r="408" spans="1:2" x14ac:dyDescent="0.2">
      <c r="A408" s="4"/>
      <c r="B408" s="4"/>
    </row>
    <row r="409" spans="1:2" x14ac:dyDescent="0.2">
      <c r="A409" s="4"/>
      <c r="B409" s="4"/>
    </row>
    <row r="410" spans="1:2" x14ac:dyDescent="0.2">
      <c r="A410" s="4"/>
      <c r="B410" s="4"/>
    </row>
    <row r="411" spans="1:2" x14ac:dyDescent="0.2">
      <c r="A411" s="4"/>
      <c r="B411" s="4"/>
    </row>
    <row r="412" spans="1:2" x14ac:dyDescent="0.2">
      <c r="A412" s="4"/>
      <c r="B412" s="4"/>
    </row>
    <row r="413" spans="1:2" x14ac:dyDescent="0.2">
      <c r="A413" s="4"/>
      <c r="B413" s="4"/>
    </row>
    <row r="414" spans="1:2" x14ac:dyDescent="0.2">
      <c r="A414" s="4"/>
      <c r="B414" s="4"/>
    </row>
    <row r="415" spans="1:2" x14ac:dyDescent="0.2">
      <c r="A415" s="4"/>
      <c r="B415" s="4"/>
    </row>
    <row r="416" spans="1:2" x14ac:dyDescent="0.2">
      <c r="A416" s="4"/>
      <c r="B416" s="4"/>
    </row>
    <row r="417" spans="1:2" x14ac:dyDescent="0.2">
      <c r="A417" s="4"/>
      <c r="B417" s="4"/>
    </row>
    <row r="418" spans="1:2" x14ac:dyDescent="0.2">
      <c r="A418" s="4"/>
      <c r="B418" s="4"/>
    </row>
    <row r="419" spans="1:2" x14ac:dyDescent="0.2">
      <c r="A419" s="4"/>
      <c r="B419" s="4"/>
    </row>
    <row r="420" spans="1:2" x14ac:dyDescent="0.2">
      <c r="A420" s="4"/>
      <c r="B420" s="4"/>
    </row>
    <row r="421" spans="1:2" x14ac:dyDescent="0.2">
      <c r="A421" s="4"/>
      <c r="B421" s="4"/>
    </row>
    <row r="422" spans="1:2" x14ac:dyDescent="0.2">
      <c r="A422" s="4"/>
      <c r="B422" s="4"/>
    </row>
    <row r="423" spans="1:2" x14ac:dyDescent="0.2">
      <c r="A423" s="4"/>
      <c r="B423" s="4"/>
    </row>
    <row r="424" spans="1:2" x14ac:dyDescent="0.2">
      <c r="A424" s="4"/>
      <c r="B424" s="4"/>
    </row>
    <row r="425" spans="1:2" x14ac:dyDescent="0.2">
      <c r="A425" s="4"/>
      <c r="B425" s="4"/>
    </row>
    <row r="426" spans="1:2" x14ac:dyDescent="0.2">
      <c r="A426" s="4"/>
      <c r="B426" s="4"/>
    </row>
    <row r="427" spans="1:2" x14ac:dyDescent="0.2">
      <c r="A427" s="4"/>
      <c r="B427" s="4"/>
    </row>
    <row r="428" spans="1:2" x14ac:dyDescent="0.2">
      <c r="A428" s="4"/>
      <c r="B428" s="4"/>
    </row>
    <row r="429" spans="1:2" x14ac:dyDescent="0.2">
      <c r="A429" s="4"/>
      <c r="B429" s="4"/>
    </row>
    <row r="430" spans="1:2" x14ac:dyDescent="0.2">
      <c r="A430" s="4"/>
      <c r="B430" s="4"/>
    </row>
    <row r="431" spans="1:2" x14ac:dyDescent="0.2">
      <c r="A431" s="4"/>
      <c r="B431" s="4"/>
    </row>
    <row r="432" spans="1:2" x14ac:dyDescent="0.2">
      <c r="A432" s="4"/>
      <c r="B432" s="4"/>
    </row>
    <row r="433" spans="1:2" x14ac:dyDescent="0.2">
      <c r="A433" s="4"/>
      <c r="B433" s="4"/>
    </row>
    <row r="434" spans="1:2" x14ac:dyDescent="0.2">
      <c r="A434" s="4"/>
      <c r="B434" s="4"/>
    </row>
    <row r="435" spans="1:2" x14ac:dyDescent="0.2">
      <c r="A435" s="4"/>
      <c r="B435" s="4"/>
    </row>
    <row r="436" spans="1:2" x14ac:dyDescent="0.2">
      <c r="A436" s="4"/>
      <c r="B436" s="4"/>
    </row>
    <row r="437" spans="1:2" x14ac:dyDescent="0.2">
      <c r="A437" s="4"/>
      <c r="B437" s="4"/>
    </row>
    <row r="438" spans="1:2" x14ac:dyDescent="0.2">
      <c r="A438" s="4"/>
      <c r="B438" s="4"/>
    </row>
    <row r="439" spans="1:2" x14ac:dyDescent="0.2">
      <c r="A439" s="4"/>
      <c r="B439" s="4"/>
    </row>
    <row r="440" spans="1:2" x14ac:dyDescent="0.2">
      <c r="A440" s="4"/>
      <c r="B440" s="4"/>
    </row>
    <row r="441" spans="1:2" x14ac:dyDescent="0.2">
      <c r="A441" s="4"/>
      <c r="B441" s="4"/>
    </row>
    <row r="442" spans="1:2" x14ac:dyDescent="0.2">
      <c r="A442" s="4"/>
      <c r="B442" s="4"/>
    </row>
    <row r="443" spans="1:2" x14ac:dyDescent="0.2">
      <c r="A443" s="4"/>
      <c r="B443" s="4"/>
    </row>
    <row r="444" spans="1:2" x14ac:dyDescent="0.2">
      <c r="A444" s="4"/>
      <c r="B444" s="4"/>
    </row>
    <row r="445" spans="1:2" x14ac:dyDescent="0.2">
      <c r="A445" s="4"/>
      <c r="B445" s="4"/>
    </row>
    <row r="446" spans="1:2" x14ac:dyDescent="0.2">
      <c r="A446" s="4"/>
      <c r="B446" s="4"/>
    </row>
    <row r="447" spans="1:2" x14ac:dyDescent="0.2">
      <c r="A447" s="4"/>
      <c r="B447" s="4"/>
    </row>
    <row r="448" spans="1:2" x14ac:dyDescent="0.2">
      <c r="A448" s="4"/>
      <c r="B448" s="4"/>
    </row>
    <row r="449" spans="1:2" x14ac:dyDescent="0.2">
      <c r="A449" s="4"/>
      <c r="B449" s="4"/>
    </row>
    <row r="450" spans="1:2" x14ac:dyDescent="0.2">
      <c r="A450" s="4"/>
      <c r="B450" s="4"/>
    </row>
    <row r="451" spans="1:2" x14ac:dyDescent="0.2">
      <c r="A451" s="4"/>
      <c r="B451" s="4"/>
    </row>
    <row r="452" spans="1:2" x14ac:dyDescent="0.2">
      <c r="A452" s="4"/>
      <c r="B452" s="4"/>
    </row>
    <row r="453" spans="1:2" x14ac:dyDescent="0.2">
      <c r="A453" s="4"/>
      <c r="B453" s="4"/>
    </row>
    <row r="454" spans="1:2" x14ac:dyDescent="0.2">
      <c r="A454" s="4"/>
      <c r="B454" s="4"/>
    </row>
    <row r="455" spans="1:2" x14ac:dyDescent="0.2">
      <c r="A455" s="4"/>
      <c r="B455" s="4"/>
    </row>
    <row r="456" spans="1:2" x14ac:dyDescent="0.2">
      <c r="A456" s="4"/>
      <c r="B456" s="4"/>
    </row>
    <row r="457" spans="1:2" x14ac:dyDescent="0.2">
      <c r="A457" s="4"/>
      <c r="B457" s="4"/>
    </row>
    <row r="458" spans="1:2" x14ac:dyDescent="0.2">
      <c r="A458" s="4"/>
      <c r="B458" s="4"/>
    </row>
    <row r="459" spans="1:2" x14ac:dyDescent="0.2">
      <c r="A459" s="4"/>
      <c r="B459" s="4"/>
    </row>
    <row r="460" spans="1:2" x14ac:dyDescent="0.2">
      <c r="A460" s="4"/>
      <c r="B460" s="4"/>
    </row>
    <row r="461" spans="1:2" x14ac:dyDescent="0.2">
      <c r="A461" s="4"/>
      <c r="B461" s="4"/>
    </row>
    <row r="462" spans="1:2" x14ac:dyDescent="0.2">
      <c r="A462" s="4"/>
      <c r="B462" s="4"/>
    </row>
    <row r="463" spans="1:2" x14ac:dyDescent="0.2">
      <c r="A463" s="4"/>
      <c r="B463" s="4"/>
    </row>
    <row r="464" spans="1:2" x14ac:dyDescent="0.2">
      <c r="A464" s="4"/>
      <c r="B464" s="4"/>
    </row>
    <row r="465" spans="1:2" x14ac:dyDescent="0.2">
      <c r="A465" s="4"/>
      <c r="B465" s="4"/>
    </row>
    <row r="466" spans="1:2" x14ac:dyDescent="0.2">
      <c r="A466" s="4"/>
      <c r="B466" s="4"/>
    </row>
    <row r="467" spans="1:2" x14ac:dyDescent="0.2">
      <c r="A467" s="4"/>
      <c r="B467" s="4"/>
    </row>
    <row r="468" spans="1:2" x14ac:dyDescent="0.2">
      <c r="A468" s="4"/>
      <c r="B468" s="4"/>
    </row>
    <row r="469" spans="1:2" x14ac:dyDescent="0.2">
      <c r="A469" s="4"/>
      <c r="B469" s="4"/>
    </row>
    <row r="470" spans="1:2" x14ac:dyDescent="0.2">
      <c r="A470" s="4"/>
      <c r="B470" s="4"/>
    </row>
    <row r="471" spans="1:2" x14ac:dyDescent="0.2">
      <c r="A471" s="4"/>
      <c r="B471" s="4"/>
    </row>
    <row r="472" spans="1:2" x14ac:dyDescent="0.2">
      <c r="A472" s="4"/>
      <c r="B472" s="4"/>
    </row>
    <row r="473" spans="1:2" x14ac:dyDescent="0.2">
      <c r="A473" s="4"/>
      <c r="B473" s="4"/>
    </row>
    <row r="474" spans="1:2" x14ac:dyDescent="0.2">
      <c r="A474" s="4"/>
      <c r="B474" s="4"/>
    </row>
    <row r="475" spans="1:2" x14ac:dyDescent="0.2">
      <c r="A475" s="4"/>
      <c r="B475" s="4"/>
    </row>
    <row r="476" spans="1:2" x14ac:dyDescent="0.2">
      <c r="A476" s="4"/>
      <c r="B476" s="4"/>
    </row>
    <row r="477" spans="1:2" x14ac:dyDescent="0.2">
      <c r="A477" s="4"/>
      <c r="B477" s="4"/>
    </row>
    <row r="478" spans="1:2" x14ac:dyDescent="0.2">
      <c r="A478" s="4"/>
      <c r="B478" s="4"/>
    </row>
    <row r="479" spans="1:2" x14ac:dyDescent="0.2">
      <c r="A479" s="4"/>
      <c r="B479" s="4"/>
    </row>
    <row r="480" spans="1:2" x14ac:dyDescent="0.2">
      <c r="A480" s="4"/>
      <c r="B480" s="4"/>
    </row>
    <row r="481" spans="1:2" x14ac:dyDescent="0.2">
      <c r="A481" s="4"/>
      <c r="B481" s="4"/>
    </row>
    <row r="482" spans="1:2" x14ac:dyDescent="0.2">
      <c r="A482" s="4"/>
      <c r="B482" s="4"/>
    </row>
    <row r="483" spans="1:2" x14ac:dyDescent="0.2">
      <c r="A483" s="4"/>
      <c r="B483" s="4"/>
    </row>
    <row r="484" spans="1:2" x14ac:dyDescent="0.2">
      <c r="A484" s="4"/>
      <c r="B484" s="4"/>
    </row>
    <row r="485" spans="1:2" x14ac:dyDescent="0.2">
      <c r="A485" s="4"/>
      <c r="B485" s="4"/>
    </row>
    <row r="486" spans="1:2" x14ac:dyDescent="0.2">
      <c r="A486" s="4"/>
      <c r="B486" s="4"/>
    </row>
    <row r="487" spans="1:2" x14ac:dyDescent="0.2">
      <c r="A487" s="4"/>
      <c r="B487" s="4"/>
    </row>
    <row r="488" spans="1:2" x14ac:dyDescent="0.2">
      <c r="A488" s="4"/>
      <c r="B488" s="4"/>
    </row>
    <row r="489" spans="1:2" x14ac:dyDescent="0.2">
      <c r="A489" s="4"/>
      <c r="B489" s="4"/>
    </row>
    <row r="490" spans="1:2" x14ac:dyDescent="0.2">
      <c r="A490" s="4"/>
      <c r="B490" s="4"/>
    </row>
    <row r="491" spans="1:2" x14ac:dyDescent="0.2">
      <c r="A491" s="4"/>
      <c r="B491" s="4"/>
    </row>
    <row r="492" spans="1:2" x14ac:dyDescent="0.2">
      <c r="A492" s="4"/>
      <c r="B492" s="4"/>
    </row>
    <row r="493" spans="1:2" x14ac:dyDescent="0.2">
      <c r="A493" s="4"/>
      <c r="B493" s="4"/>
    </row>
    <row r="494" spans="1:2" x14ac:dyDescent="0.2">
      <c r="A494" s="4"/>
      <c r="B494" s="4"/>
    </row>
    <row r="495" spans="1:2" x14ac:dyDescent="0.2">
      <c r="A495" s="4"/>
      <c r="B495" s="4"/>
    </row>
    <row r="496" spans="1:2" x14ac:dyDescent="0.2">
      <c r="A496" s="4"/>
      <c r="B496" s="4"/>
    </row>
    <row r="497" spans="1:2" x14ac:dyDescent="0.2">
      <c r="A497" s="4"/>
      <c r="B497" s="4"/>
    </row>
    <row r="498" spans="1:2" x14ac:dyDescent="0.2">
      <c r="A498" s="4"/>
      <c r="B498" s="4"/>
    </row>
    <row r="499" spans="1:2" x14ac:dyDescent="0.2">
      <c r="A499" s="4"/>
      <c r="B499" s="4"/>
    </row>
    <row r="500" spans="1:2" x14ac:dyDescent="0.2">
      <c r="A500" s="4"/>
      <c r="B500" s="4"/>
    </row>
    <row r="501" spans="1:2" x14ac:dyDescent="0.2">
      <c r="A501" s="4"/>
      <c r="B501" s="4"/>
    </row>
    <row r="502" spans="1:2" x14ac:dyDescent="0.2">
      <c r="A502" s="4"/>
      <c r="B502" s="4"/>
    </row>
    <row r="503" spans="1:2" x14ac:dyDescent="0.2">
      <c r="A503" s="4"/>
      <c r="B503" s="4"/>
    </row>
    <row r="504" spans="1:2" x14ac:dyDescent="0.2">
      <c r="A504" s="4"/>
      <c r="B504" s="4"/>
    </row>
    <row r="505" spans="1:2" x14ac:dyDescent="0.2">
      <c r="A505" s="4"/>
      <c r="B505" s="4"/>
    </row>
    <row r="506" spans="1:2" x14ac:dyDescent="0.2">
      <c r="A506" s="4"/>
      <c r="B506" s="4"/>
    </row>
    <row r="507" spans="1:2" x14ac:dyDescent="0.2">
      <c r="A507" s="4"/>
      <c r="B507" s="4"/>
    </row>
    <row r="508" spans="1:2" x14ac:dyDescent="0.2">
      <c r="A508" s="4"/>
      <c r="B508" s="4"/>
    </row>
    <row r="509" spans="1:2" x14ac:dyDescent="0.2">
      <c r="A509" s="4"/>
      <c r="B509" s="4"/>
    </row>
    <row r="510" spans="1:2" x14ac:dyDescent="0.2">
      <c r="A510" s="4"/>
      <c r="B510" s="4"/>
    </row>
    <row r="511" spans="1:2" x14ac:dyDescent="0.2">
      <c r="A511" s="4"/>
      <c r="B511" s="4"/>
    </row>
    <row r="512" spans="1:2" x14ac:dyDescent="0.2">
      <c r="A512" s="4"/>
      <c r="B512" s="4"/>
    </row>
    <row r="513" spans="1:2" x14ac:dyDescent="0.2">
      <c r="A513" s="4"/>
      <c r="B513" s="4"/>
    </row>
    <row r="514" spans="1:2" x14ac:dyDescent="0.2">
      <c r="A514" s="4"/>
      <c r="B514" s="4"/>
    </row>
    <row r="515" spans="1:2" x14ac:dyDescent="0.2">
      <c r="A515" s="4"/>
      <c r="B515" s="4"/>
    </row>
    <row r="516" spans="1:2" x14ac:dyDescent="0.2">
      <c r="A516" s="4"/>
      <c r="B516" s="4"/>
    </row>
    <row r="517" spans="1:2" x14ac:dyDescent="0.2">
      <c r="A517" s="4"/>
      <c r="B517" s="4"/>
    </row>
    <row r="518" spans="1:2" x14ac:dyDescent="0.2">
      <c r="A518" s="4"/>
      <c r="B518" s="4"/>
    </row>
    <row r="519" spans="1:2" x14ac:dyDescent="0.2">
      <c r="A519" s="4"/>
      <c r="B519" s="4"/>
    </row>
    <row r="520" spans="1:2" x14ac:dyDescent="0.2">
      <c r="A520" s="4"/>
      <c r="B520" s="4"/>
    </row>
    <row r="521" spans="1:2" x14ac:dyDescent="0.2">
      <c r="A521" s="4"/>
      <c r="B521" s="4"/>
    </row>
    <row r="522" spans="1:2" x14ac:dyDescent="0.2">
      <c r="A522" s="4"/>
      <c r="B522" s="4"/>
    </row>
    <row r="523" spans="1:2" x14ac:dyDescent="0.2">
      <c r="A523" s="4"/>
      <c r="B523" s="4"/>
    </row>
    <row r="524" spans="1:2" x14ac:dyDescent="0.2">
      <c r="A524" s="4"/>
      <c r="B524" s="4"/>
    </row>
    <row r="525" spans="1:2" x14ac:dyDescent="0.2">
      <c r="A525" s="4"/>
      <c r="B525" s="4"/>
    </row>
    <row r="526" spans="1:2" x14ac:dyDescent="0.2">
      <c r="A526" s="4"/>
      <c r="B526" s="4"/>
    </row>
    <row r="527" spans="1:2" x14ac:dyDescent="0.2">
      <c r="A527" s="4"/>
      <c r="B527" s="4"/>
    </row>
    <row r="528" spans="1:2" x14ac:dyDescent="0.2">
      <c r="A528" s="4"/>
      <c r="B528" s="4"/>
    </row>
    <row r="529" spans="1:2" x14ac:dyDescent="0.2">
      <c r="A529" s="4"/>
      <c r="B529" s="4"/>
    </row>
    <row r="530" spans="1:2" x14ac:dyDescent="0.2">
      <c r="A530" s="4"/>
      <c r="B530" s="4"/>
    </row>
    <row r="531" spans="1:2" x14ac:dyDescent="0.2">
      <c r="A531" s="4"/>
      <c r="B531" s="4"/>
    </row>
    <row r="532" spans="1:2" x14ac:dyDescent="0.2">
      <c r="A532" s="4"/>
      <c r="B532" s="4"/>
    </row>
    <row r="533" spans="1:2" x14ac:dyDescent="0.2">
      <c r="A533" s="4"/>
      <c r="B533" s="4"/>
    </row>
    <row r="534" spans="1:2" x14ac:dyDescent="0.2">
      <c r="A534" s="4"/>
      <c r="B534" s="4"/>
    </row>
    <row r="535" spans="1:2" x14ac:dyDescent="0.2">
      <c r="A535" s="4"/>
      <c r="B535" s="4"/>
    </row>
    <row r="536" spans="1:2" x14ac:dyDescent="0.2">
      <c r="A536" s="4"/>
      <c r="B536" s="4"/>
    </row>
    <row r="537" spans="1:2" x14ac:dyDescent="0.2">
      <c r="A537" s="4"/>
      <c r="B537" s="4"/>
    </row>
    <row r="538" spans="1:2" x14ac:dyDescent="0.2">
      <c r="A538" s="4"/>
      <c r="B538" s="4"/>
    </row>
    <row r="539" spans="1:2" x14ac:dyDescent="0.2">
      <c r="A539" s="4"/>
      <c r="B539" s="4"/>
    </row>
    <row r="540" spans="1:2" x14ac:dyDescent="0.2">
      <c r="A540" s="4"/>
      <c r="B540" s="4"/>
    </row>
    <row r="541" spans="1:2" x14ac:dyDescent="0.2">
      <c r="A541" s="4"/>
      <c r="B541" s="4"/>
    </row>
    <row r="542" spans="1:2" x14ac:dyDescent="0.2">
      <c r="A542" s="4"/>
      <c r="B542" s="4"/>
    </row>
    <row r="543" spans="1:2" x14ac:dyDescent="0.2">
      <c r="A543" s="4"/>
      <c r="B543" s="4"/>
    </row>
    <row r="544" spans="1:2" x14ac:dyDescent="0.2">
      <c r="A544" s="4"/>
      <c r="B544" s="4"/>
    </row>
    <row r="545" spans="1:2" x14ac:dyDescent="0.2">
      <c r="A545" s="4"/>
      <c r="B545" s="4"/>
    </row>
    <row r="546" spans="1:2" x14ac:dyDescent="0.2">
      <c r="A546" s="4"/>
      <c r="B546" s="4"/>
    </row>
    <row r="547" spans="1:2" x14ac:dyDescent="0.2">
      <c r="A547" s="4"/>
      <c r="B547" s="4"/>
    </row>
    <row r="548" spans="1:2" x14ac:dyDescent="0.2">
      <c r="A548" s="4"/>
      <c r="B548" s="4"/>
    </row>
    <row r="549" spans="1:2" x14ac:dyDescent="0.2">
      <c r="A549" s="4"/>
      <c r="B549" s="4"/>
    </row>
    <row r="550" spans="1:2" x14ac:dyDescent="0.2">
      <c r="A550" s="4"/>
      <c r="B550" s="4"/>
    </row>
    <row r="551" spans="1:2" x14ac:dyDescent="0.2">
      <c r="A551" s="4"/>
      <c r="B551" s="4"/>
    </row>
    <row r="552" spans="1:2" x14ac:dyDescent="0.2">
      <c r="A552" s="4"/>
      <c r="B552" s="4"/>
    </row>
    <row r="553" spans="1:2" x14ac:dyDescent="0.2">
      <c r="A553" s="4"/>
      <c r="B553" s="4"/>
    </row>
    <row r="554" spans="1:2" x14ac:dyDescent="0.2">
      <c r="A554" s="4"/>
      <c r="B554" s="4"/>
    </row>
    <row r="555" spans="1:2" x14ac:dyDescent="0.2">
      <c r="A555" s="4"/>
      <c r="B555" s="4"/>
    </row>
    <row r="556" spans="1:2" x14ac:dyDescent="0.2">
      <c r="A556" s="4"/>
      <c r="B556" s="4"/>
    </row>
    <row r="557" spans="1:2" x14ac:dyDescent="0.2">
      <c r="A557" s="4"/>
      <c r="B557" s="4"/>
    </row>
    <row r="558" spans="1:2" x14ac:dyDescent="0.2">
      <c r="A558" s="4"/>
      <c r="B558" s="4"/>
    </row>
    <row r="559" spans="1:2" x14ac:dyDescent="0.2">
      <c r="A559" s="4"/>
      <c r="B559" s="4"/>
    </row>
    <row r="560" spans="1:2" x14ac:dyDescent="0.2">
      <c r="A560" s="4"/>
      <c r="B560" s="4"/>
    </row>
    <row r="561" spans="1:2" x14ac:dyDescent="0.2">
      <c r="A561" s="4"/>
      <c r="B561" s="4"/>
    </row>
    <row r="562" spans="1:2" x14ac:dyDescent="0.2">
      <c r="A562" s="4"/>
      <c r="B562" s="4"/>
    </row>
    <row r="563" spans="1:2" x14ac:dyDescent="0.2">
      <c r="A563" s="4"/>
      <c r="B563" s="4"/>
    </row>
    <row r="564" spans="1:2" x14ac:dyDescent="0.2">
      <c r="A564" s="4"/>
      <c r="B564" s="4"/>
    </row>
    <row r="565" spans="1:2" x14ac:dyDescent="0.2">
      <c r="A565" s="4"/>
      <c r="B565" s="4"/>
    </row>
    <row r="566" spans="1:2" x14ac:dyDescent="0.2">
      <c r="A566" s="4"/>
      <c r="B566" s="4"/>
    </row>
    <row r="567" spans="1:2" x14ac:dyDescent="0.2">
      <c r="A567" s="4"/>
      <c r="B567" s="4"/>
    </row>
    <row r="568" spans="1:2" x14ac:dyDescent="0.2">
      <c r="A568" s="4"/>
      <c r="B568" s="4"/>
    </row>
    <row r="569" spans="1:2" x14ac:dyDescent="0.2">
      <c r="A569" s="4"/>
      <c r="B569" s="4"/>
    </row>
  </sheetData>
  <sheetProtection sheet="1" objects="1" scenarios="1"/>
  <conditionalFormatting sqref="B2:B5">
    <cfRule type="expression" dxfId="1" priority="2">
      <formula>IF(OR(X1="TRUE", #REF!="TRUE"),TRUE,FALSE)</formula>
    </cfRule>
  </conditionalFormatting>
  <conditionalFormatting sqref="B1">
    <cfRule type="expression" dxfId="0" priority="1">
      <formula>IF(OR(X1048576="TRUE", #REF!="TRUE"),TRUE,FALSE)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0000"/>
  <sheetViews>
    <sheetView workbookViewId="0">
      <selection activeCell="A2" sqref="A2:XFD36"/>
    </sheetView>
  </sheetViews>
  <sheetFormatPr defaultColWidth="0" defaultRowHeight="14.25" zeroHeight="1" x14ac:dyDescent="0.2"/>
  <cols>
    <col min="1" max="1" customWidth="true" style="13" width="36.7109375" collapsed="false"/>
    <col min="2" max="2" customWidth="true" style="13" width="50.7109375" collapsed="false"/>
    <col min="3" max="16384" hidden="true" style="13" width="9.140625" collapsed="false"/>
  </cols>
  <sheetData>
    <row r="1" spans="1:9" ht="15" x14ac:dyDescent="0.2">
      <c r="A1" s="15" t="s">
        <v>293</v>
      </c>
    </row>
    <row r="2" spans="1:9" x14ac:dyDescent="0.2">
      <c r="A2" s="13" t="s">
        <v>291</v>
      </c>
      <c r="B2" s="13" t="str">
        <f xml:space="preserve"> IF(ISBLANK(CreateSummary!D1),"",CreateSummary!D1)</f>
        <v/>
      </c>
      <c r="F2" s="14"/>
      <c r="H2" s="14"/>
      <c r="I2" s="14"/>
    </row>
    <row r="3" spans="1:9" x14ac:dyDescent="0.2">
      <c r="F3" s="14"/>
      <c r="H3" s="14"/>
      <c r="I3" s="14"/>
    </row>
    <row r="4" spans="1:9" x14ac:dyDescent="0.2">
      <c r="A4" s="13" t="s">
        <v>295</v>
      </c>
      <c r="B4" s="13" t="str">
        <f>IFERROR(IF(ISBLANK(VLOOKUP(B2, Events,4,FALSE)),"", (VLOOKUP(B2, Events,4,FALSE))),"")</f>
        <v/>
      </c>
      <c r="F4" s="14"/>
      <c r="H4" s="14"/>
      <c r="I4" s="14"/>
    </row>
    <row r="5" spans="1:9" x14ac:dyDescent="0.2">
      <c r="F5" s="14"/>
      <c r="H5" s="14"/>
      <c r="I5" s="14"/>
    </row>
    <row r="6" spans="1:9" x14ac:dyDescent="0.2">
      <c r="A6" s="13" t="s">
        <v>296</v>
      </c>
      <c r="B6" s="13" t="str">
        <f>IFERROR(IF(ISBLANK(VLOOKUP(B2, Events,5,FALSE)),"", (VLOOKUP(B2, Events,5,FALSE))),"")</f>
        <v/>
      </c>
      <c r="F6" s="14"/>
      <c r="H6" s="14"/>
      <c r="I6" s="14"/>
    </row>
    <row r="7" spans="1:9" x14ac:dyDescent="0.2">
      <c r="F7" s="14"/>
      <c r="H7" s="14"/>
      <c r="I7" s="14"/>
    </row>
    <row r="8" spans="1:9" x14ac:dyDescent="0.2">
      <c r="A8" s="13" t="s">
        <v>297</v>
      </c>
      <c r="B8" s="14" t="str">
        <f>IFERROR(IF(ISBLANK(VLOOKUP(B2, Events,9,FALSE)),"", (VLOOKUP(B2, Events,9,FALSE))),"")</f>
        <v/>
      </c>
      <c r="F8" s="14"/>
      <c r="H8" s="14"/>
      <c r="I8" s="14"/>
    </row>
    <row r="9" spans="1:9" x14ac:dyDescent="0.2">
      <c r="A9" s="13" t="s">
        <v>294</v>
      </c>
      <c r="F9" s="14"/>
      <c r="H9" s="14"/>
      <c r="I9" s="14"/>
    </row>
    <row r="10" spans="1:9" x14ac:dyDescent="0.2">
      <c r="A10" s="13" t="s">
        <v>298</v>
      </c>
      <c r="B10" s="13" t="str">
        <f>IFERROR(IF(ISBLANK(VLOOKUP(B2, Events,15,FALSE)),"", (VLOOKUP(B2, Events,15,FALSE))),"")</f>
        <v/>
      </c>
      <c r="F10" s="14"/>
      <c r="H10" s="14"/>
      <c r="I10" s="14"/>
    </row>
    <row r="11" spans="1:9" x14ac:dyDescent="0.2">
      <c r="F11" s="14"/>
      <c r="H11" s="14"/>
      <c r="I11" s="14"/>
    </row>
    <row r="12" spans="1:9" x14ac:dyDescent="0.2">
      <c r="A12" s="13" t="s">
        <v>299</v>
      </c>
      <c r="B12" s="13" t="str">
        <f>IFERROR(IF(ISBLANK(VLOOKUP(B2, Events,16,FALSE)),"", (VLOOKUP(B2, Events,16,FALSE))),"")</f>
        <v/>
      </c>
      <c r="F12" s="14"/>
      <c r="H12" s="14"/>
      <c r="I12" s="14"/>
    </row>
    <row r="13" spans="1:9" x14ac:dyDescent="0.2">
      <c r="F13" s="14"/>
      <c r="H13" s="14"/>
      <c r="I13" s="14"/>
    </row>
    <row r="14" spans="1:9" x14ac:dyDescent="0.2">
      <c r="A14" s="13" t="s">
        <v>309</v>
      </c>
      <c r="B14" s="13" t="str">
        <f>IFERROR(IF(ISBLANK(VLOOKUP(B2, Events,17,FALSE)),"", (VLOOKUP(B2, Events,17,FALSE))),"")</f>
        <v/>
      </c>
      <c r="F14" s="14"/>
      <c r="H14" s="14"/>
      <c r="I14" s="14"/>
    </row>
    <row r="15" spans="1:9" x14ac:dyDescent="0.2">
      <c r="F15" s="14"/>
      <c r="H15" s="14"/>
      <c r="I15" s="14"/>
    </row>
    <row r="16" spans="1:9" x14ac:dyDescent="0.2">
      <c r="A16" s="13" t="s">
        <v>300</v>
      </c>
      <c r="B16" s="13" t="str">
        <f>IFERROR(IF(ISBLANK(VLOOKUP(B2, Events,18,FALSE)),"", (VLOOKUP(B2, Events,18,FALSE))),"")</f>
        <v/>
      </c>
      <c r="F16" s="14"/>
      <c r="H16" s="14"/>
      <c r="I16" s="14"/>
    </row>
    <row r="17" spans="1:9" x14ac:dyDescent="0.2">
      <c r="F17" s="14"/>
      <c r="H17" s="14"/>
      <c r="I17" s="14"/>
    </row>
    <row r="18" spans="1:9" x14ac:dyDescent="0.2">
      <c r="A18" s="13" t="s">
        <v>310</v>
      </c>
      <c r="B18" s="13" t="str">
        <f>IFERROR(IF(ISBLANK(VLOOKUP(B2, Events,2,FALSE)),"", (VLOOKUP(B2, Events,2,FALSE))),"")</f>
        <v/>
      </c>
      <c r="F18" s="14"/>
      <c r="H18" s="14"/>
      <c r="I18" s="14"/>
    </row>
    <row r="19" spans="1:9" x14ac:dyDescent="0.2">
      <c r="F19" s="14"/>
      <c r="H19" s="14"/>
      <c r="I19" s="14"/>
    </row>
    <row r="20" spans="1:9" x14ac:dyDescent="0.2">
      <c r="A20" s="13" t="s">
        <v>311</v>
      </c>
      <c r="B20" s="13" t="str">
        <f>IFERROR(IF(ISBLANK(VLOOKUP(B2, Events,3,FALSE)),"", (VLOOKUP(B2, Events,3,FALSE))),"")</f>
        <v/>
      </c>
      <c r="F20" s="14"/>
      <c r="H20" s="14"/>
      <c r="I20" s="14"/>
    </row>
    <row r="21" spans="1:9" x14ac:dyDescent="0.2">
      <c r="F21" s="14"/>
      <c r="H21" s="14"/>
      <c r="I21" s="14"/>
    </row>
    <row r="22" spans="1:9" x14ac:dyDescent="0.2">
      <c r="A22" s="13" t="s">
        <v>301</v>
      </c>
      <c r="B22" s="13" t="str">
        <f>IFERROR(IF(ISBLANK(VLOOKUP(B2, Events,13,FALSE)),"", (VLOOKUP(B2, Events,13,FALSE))),"")</f>
        <v/>
      </c>
      <c r="F22" s="14"/>
      <c r="H22" s="14"/>
      <c r="I22" s="14"/>
    </row>
    <row r="23" spans="1:9" x14ac:dyDescent="0.2">
      <c r="F23" s="14"/>
      <c r="H23" s="14"/>
      <c r="I23" s="14"/>
    </row>
    <row r="24" spans="1:9" x14ac:dyDescent="0.2">
      <c r="A24" s="13" t="s">
        <v>302</v>
      </c>
      <c r="B24" s="13" t="str">
        <f>IFERROR(IF(ISBLANK(VLOOKUP(B2, Events,8,FALSE)),"", (VLOOKUP(B2, Events,8,FALSE))),"")</f>
        <v/>
      </c>
      <c r="F24" s="14"/>
      <c r="H24" s="14"/>
      <c r="I24" s="14"/>
    </row>
    <row r="25" spans="1:9" x14ac:dyDescent="0.2">
      <c r="F25" s="14"/>
      <c r="H25" s="14"/>
      <c r="I25" s="14"/>
    </row>
    <row r="26" spans="1:9" x14ac:dyDescent="0.2">
      <c r="A26" s="13" t="s">
        <v>303</v>
      </c>
      <c r="B26" s="13" t="str">
        <f>IFERROR(IF(ISBLANK(VLOOKUP(B2, Events,11,FALSE)),"", (VLOOKUP(B2, Events,11,FALSE))),"")</f>
        <v/>
      </c>
      <c r="F26" s="14"/>
      <c r="H26" s="14"/>
      <c r="I26" s="14"/>
    </row>
    <row r="27" spans="1:9" x14ac:dyDescent="0.2">
      <c r="F27" s="14"/>
      <c r="H27" s="14"/>
      <c r="I27" s="14"/>
    </row>
    <row r="28" spans="1:9" x14ac:dyDescent="0.2">
      <c r="A28" s="13" t="s">
        <v>304</v>
      </c>
      <c r="B28" s="13" t="str">
        <f>IFERROR(IF(ISBLANK(VLOOKUP(B2, Events,12,FALSE)),"", (VLOOKUP(B2, Events,12,FALSE))),"")</f>
        <v/>
      </c>
      <c r="F28" s="14"/>
      <c r="H28" s="14"/>
      <c r="I28" s="14"/>
    </row>
    <row r="29" spans="1:9" x14ac:dyDescent="0.2">
      <c r="F29" s="14"/>
      <c r="H29" s="14"/>
      <c r="I29" s="14"/>
    </row>
    <row r="30" spans="1:9" x14ac:dyDescent="0.2">
      <c r="A30" s="13" t="s">
        <v>305</v>
      </c>
      <c r="B30" s="13" t="str">
        <f>IFERROR(IF(ISBLANK(VLOOKUP(B2, Events,14,FALSE)),"", (VLOOKUP(B2, Events,14,FALSE))),"")</f>
        <v/>
      </c>
      <c r="F30" s="14"/>
      <c r="H30" s="14"/>
      <c r="I30" s="14"/>
    </row>
    <row r="31" spans="1:9" x14ac:dyDescent="0.2">
      <c r="F31" s="14"/>
      <c r="H31" s="14"/>
      <c r="I31" s="14"/>
    </row>
    <row r="32" spans="1:9" x14ac:dyDescent="0.2">
      <c r="A32" s="13" t="s">
        <v>306</v>
      </c>
      <c r="B32" s="13" t="str">
        <f>IFERROR(IF(ISBLANK(VLOOKUP(B2, Events,20,FALSE)),"", (VLOOKUP(B2, Events,20,FALSE))),"")</f>
        <v/>
      </c>
      <c r="F32" s="14"/>
      <c r="H32" s="14"/>
      <c r="I32" s="14"/>
    </row>
    <row r="33" spans="1:9" x14ac:dyDescent="0.2">
      <c r="F33" s="14"/>
      <c r="H33" s="14"/>
      <c r="I33" s="14"/>
    </row>
    <row r="34" spans="1:9" x14ac:dyDescent="0.2">
      <c r="A34" s="13" t="s">
        <v>307</v>
      </c>
      <c r="B34" s="13" t="str">
        <f>IFERROR(IF(ISBLANK(VLOOKUP(B2, Events,21,FALSE)),"", (VLOOKUP(B2, Events,21,FALSE))),"")</f>
        <v/>
      </c>
      <c r="F34" s="14"/>
      <c r="H34" s="14"/>
      <c r="I34" s="14"/>
    </row>
    <row r="35" spans="1:9" x14ac:dyDescent="0.2">
      <c r="F35" s="14"/>
      <c r="H35" s="14"/>
      <c r="I35" s="14"/>
    </row>
    <row r="36" spans="1:9" x14ac:dyDescent="0.2">
      <c r="A36" s="13" t="s">
        <v>308</v>
      </c>
      <c r="B36" s="13" t="str">
        <f>IFERROR(IF(ISBLANK(VLOOKUP(B2, Events,22,FALSE)),"", (VLOOKUP(B2, Events,22,FALSE))),"")</f>
        <v/>
      </c>
      <c r="F36" s="14"/>
      <c r="H36" s="14"/>
      <c r="I36" s="14"/>
    </row>
    <row r="37" spans="1:9" x14ac:dyDescent="0.2"/>
    <row r="38" spans="1:9" hidden="1" x14ac:dyDescent="0.2"/>
    <row r="39" spans="1:9" hidden="1" x14ac:dyDescent="0.2"/>
    <row r="40" spans="1:9" hidden="1" x14ac:dyDescent="0.2"/>
    <row r="41" spans="1:9" hidden="1" x14ac:dyDescent="0.2"/>
    <row r="42" spans="1:9" hidden="1" x14ac:dyDescent="0.2"/>
    <row r="43" spans="1:9" hidden="1" x14ac:dyDescent="0.2"/>
    <row r="44" spans="1:9" hidden="1" x14ac:dyDescent="0.2"/>
    <row r="45" spans="1:9" hidden="1" x14ac:dyDescent="0.2"/>
    <row r="46" spans="1:9" hidden="1" x14ac:dyDescent="0.2"/>
    <row r="47" spans="1:9" hidden="1" x14ac:dyDescent="0.2"/>
    <row r="48" spans="1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</sheetData>
  <sheetProtection autoFilter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2" width="36.7109375" collapsed="false"/>
    <col min="2" max="2" customWidth="true" style="12" width="50.7109375" collapsed="false"/>
    <col min="3" max="16384" hidden="true" style="12" width="9.140625" collapsed="false"/>
  </cols>
  <sheetData>
    <row r="1" spans="1:2" ht="15" x14ac:dyDescent="0.2">
      <c r="A1" s="10" t="s">
        <v>293</v>
      </c>
      <c r="B1" s="11"/>
    </row>
    <row r="2" spans="1:2" s="7" customFormat="1" ht="14.25" x14ac:dyDescent="0.2">
      <c r="A2" s="25" t="s">
        <v>291</v>
      </c>
      <c r="B2" s="25" t="str">
        <f xml:space="preserve"> IF(ISBLANK(CreateSummary!D2),"",CreateSummary!D2)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IF(ISBLANK(CreateSummary!D3),"",CreateSummary!D3)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IF(ISBLANK(CreateSummary!D4),"",CreateSummary!D4)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IF(ISBLANK(CreateSummary!D5),"",CreateSummary!D5)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7"/>
  <sheetViews>
    <sheetView workbookViewId="0">
      <selection activeCell="A2" sqref="A2:XFD36"/>
    </sheetView>
  </sheetViews>
  <sheetFormatPr defaultColWidth="0" defaultRowHeight="12.75" zeroHeight="1" x14ac:dyDescent="0.2"/>
  <cols>
    <col min="1" max="1" customWidth="true" style="16" width="36.7109375" collapsed="false"/>
    <col min="2" max="2" customWidth="true" style="16" width="50.7109375" collapsed="false"/>
    <col min="3" max="16384" hidden="true" style="16" width="9.140625" collapsed="false"/>
  </cols>
  <sheetData>
    <row r="1" spans="1:2" ht="15" x14ac:dyDescent="0.2">
      <c r="A1" s="15" t="s">
        <v>293</v>
      </c>
      <c r="B1" s="13"/>
    </row>
    <row r="2" spans="1:2" s="7" customFormat="1" ht="14.25" x14ac:dyDescent="0.2">
      <c r="A2" s="25" t="s">
        <v>291</v>
      </c>
      <c r="B2" s="25" t="str">
        <f xml:space="preserve"> IF(ISBLANK(CreateSummary!D6),"",CreateSummary!D6)</f>
        <v/>
      </c>
    </row>
    <row r="3" spans="1:2" s="7" customFormat="1" ht="14.25" x14ac:dyDescent="0.2">
      <c r="A3" s="25"/>
      <c r="B3" s="25"/>
    </row>
    <row r="4" spans="1:2" s="7" customFormat="1" ht="14.25" x14ac:dyDescent="0.2">
      <c r="A4" s="25" t="s">
        <v>295</v>
      </c>
      <c r="B4" s="25" t="str">
        <f>IFERROR(IF(ISBLANK(VLOOKUP(B2, Events,4,FALSE)),"", (VLOOKUP(B2, Events,4,FALSE))),"")</f>
        <v/>
      </c>
    </row>
    <row r="5" spans="1:2" s="7" customFormat="1" ht="14.25" x14ac:dyDescent="0.2">
      <c r="A5" s="25"/>
      <c r="B5" s="25"/>
    </row>
    <row r="6" spans="1:2" s="7" customFormat="1" ht="14.25" x14ac:dyDescent="0.2">
      <c r="A6" s="25" t="s">
        <v>296</v>
      </c>
      <c r="B6" s="25" t="str">
        <f>IFERROR(IF(ISBLANK(VLOOKUP(B2, Events,5,FALSE)),"", (VLOOKUP(B2, Events,5,FALSE))),"")</f>
        <v/>
      </c>
    </row>
    <row r="7" spans="1:2" s="7" customFormat="1" ht="14.25" x14ac:dyDescent="0.2">
      <c r="A7" s="25"/>
      <c r="B7" s="25"/>
    </row>
    <row r="8" spans="1:2" s="7" customFormat="1" ht="14.25" x14ac:dyDescent="0.2">
      <c r="A8" s="25" t="s">
        <v>297</v>
      </c>
      <c r="B8" s="26" t="str">
        <f>IFERROR(IF(ISBLANK(VLOOKUP(B2, Events,9,FALSE)),"", (VLOOKUP(B2, Events,9,FALSE))),"")</f>
        <v/>
      </c>
    </row>
    <row r="9" spans="1:2" s="7" customFormat="1" ht="14.25" x14ac:dyDescent="0.2">
      <c r="A9" s="25" t="s">
        <v>294</v>
      </c>
      <c r="B9" s="25"/>
    </row>
    <row r="10" spans="1:2" s="7" customFormat="1" ht="14.25" x14ac:dyDescent="0.2">
      <c r="A10" s="25" t="s">
        <v>298</v>
      </c>
      <c r="B10" s="25" t="str">
        <f>IFERROR(IF(ISBLANK(VLOOKUP(B2, Events,15,FALSE)),"", (VLOOKUP(B2, Events,15,FALSE))),"")</f>
        <v/>
      </c>
    </row>
    <row r="11" spans="1:2" s="7" customFormat="1" ht="14.25" x14ac:dyDescent="0.2">
      <c r="A11" s="25"/>
      <c r="B11" s="25"/>
    </row>
    <row r="12" spans="1:2" s="7" customFormat="1" ht="14.25" x14ac:dyDescent="0.2">
      <c r="A12" s="25" t="s">
        <v>299</v>
      </c>
      <c r="B12" s="25" t="str">
        <f>IFERROR(IF(ISBLANK(VLOOKUP(B2, Events,16,FALSE)),"", (VLOOKUP(B2, Events,16,FALSE))),"")</f>
        <v/>
      </c>
    </row>
    <row r="13" spans="1:2" s="7" customFormat="1" ht="14.25" x14ac:dyDescent="0.2">
      <c r="A13" s="25"/>
      <c r="B13" s="25"/>
    </row>
    <row r="14" spans="1:2" s="7" customFormat="1" ht="14.25" x14ac:dyDescent="0.2">
      <c r="A14" s="25" t="s">
        <v>309</v>
      </c>
      <c r="B14" s="25" t="str">
        <f>IFERROR(IF(ISBLANK(VLOOKUP(B2, Events,17,FALSE)),"", (VLOOKUP(B2, Events,17,FALSE))),"")</f>
        <v/>
      </c>
    </row>
    <row r="15" spans="1:2" s="7" customFormat="1" ht="14.25" x14ac:dyDescent="0.2">
      <c r="A15" s="25"/>
      <c r="B15" s="25"/>
    </row>
    <row r="16" spans="1:2" s="7" customFormat="1" ht="14.25" x14ac:dyDescent="0.2">
      <c r="A16" s="25" t="s">
        <v>300</v>
      </c>
      <c r="B16" s="25" t="str">
        <f>IFERROR(IF(ISBLANK(VLOOKUP(B2, Events,18,FALSE)),"", (VLOOKUP(B2, Events,18,FALSE))),"")</f>
        <v/>
      </c>
    </row>
    <row r="17" spans="1:2" s="7" customFormat="1" ht="14.25" x14ac:dyDescent="0.2">
      <c r="A17" s="25"/>
      <c r="B17" s="25"/>
    </row>
    <row r="18" spans="1:2" s="7" customFormat="1" ht="14.25" x14ac:dyDescent="0.2">
      <c r="A18" s="25" t="s">
        <v>310</v>
      </c>
      <c r="B18" s="25" t="str">
        <f>IFERROR(IF(ISBLANK(VLOOKUP(B2, Events,2,FALSE)),"", (VLOOKUP(B2, Events,2,FALSE))),"")</f>
        <v/>
      </c>
    </row>
    <row r="19" spans="1:2" s="7" customFormat="1" ht="14.25" x14ac:dyDescent="0.2">
      <c r="A19" s="25"/>
      <c r="B19" s="25"/>
    </row>
    <row r="20" spans="1:2" s="7" customFormat="1" ht="14.25" x14ac:dyDescent="0.2">
      <c r="A20" s="25" t="s">
        <v>311</v>
      </c>
      <c r="B20" s="25" t="str">
        <f>IFERROR(IF(ISBLANK(VLOOKUP(B2, Events,3,FALSE)),"", (VLOOKUP(B2, Events,3,FALSE))),"")</f>
        <v/>
      </c>
    </row>
    <row r="21" spans="1:2" s="7" customFormat="1" ht="14.25" x14ac:dyDescent="0.2">
      <c r="A21" s="25"/>
      <c r="B21" s="25"/>
    </row>
    <row r="22" spans="1:2" s="7" customFormat="1" ht="14.25" x14ac:dyDescent="0.2">
      <c r="A22" s="25" t="s">
        <v>301</v>
      </c>
      <c r="B22" s="25" t="str">
        <f>IFERROR(IF(ISBLANK(VLOOKUP(B2, Events,13,FALSE)),"", (VLOOKUP(B2, Events,13,FALSE))),"")</f>
        <v/>
      </c>
    </row>
    <row r="23" spans="1:2" s="7" customFormat="1" ht="14.25" x14ac:dyDescent="0.2">
      <c r="A23" s="25"/>
      <c r="B23" s="25"/>
    </row>
    <row r="24" spans="1:2" s="7" customFormat="1" ht="14.25" x14ac:dyDescent="0.2">
      <c r="A24" s="25" t="s">
        <v>302</v>
      </c>
      <c r="B24" s="25" t="str">
        <f>IFERROR(IF(ISBLANK(VLOOKUP(B2, Events,8,FALSE)),"", (VLOOKUP(B2, Events,8,FALSE))),"")</f>
        <v/>
      </c>
    </row>
    <row r="25" spans="1:2" s="7" customFormat="1" ht="14.25" x14ac:dyDescent="0.2">
      <c r="A25" s="25"/>
      <c r="B25" s="25"/>
    </row>
    <row r="26" spans="1:2" s="7" customFormat="1" ht="14.25" x14ac:dyDescent="0.2">
      <c r="A26" s="25" t="s">
        <v>303</v>
      </c>
      <c r="B26" s="25" t="str">
        <f>IFERROR(IF(ISBLANK(VLOOKUP(B2, Events,11,FALSE)),"", (VLOOKUP(B2, Events,11,FALSE))),"")</f>
        <v/>
      </c>
    </row>
    <row r="27" spans="1:2" s="7" customFormat="1" ht="14.25" x14ac:dyDescent="0.2">
      <c r="A27" s="25"/>
      <c r="B27" s="25"/>
    </row>
    <row r="28" spans="1:2" s="7" customFormat="1" ht="14.25" x14ac:dyDescent="0.2">
      <c r="A28" s="25" t="s">
        <v>304</v>
      </c>
      <c r="B28" s="25" t="str">
        <f>IFERROR(IF(ISBLANK(VLOOKUP(B2, Events,12,FALSE)),"", (VLOOKUP(B2, Events,12,FALSE))),"")</f>
        <v/>
      </c>
    </row>
    <row r="29" spans="1:2" s="7" customFormat="1" ht="14.25" x14ac:dyDescent="0.2">
      <c r="A29" s="25"/>
      <c r="B29" s="25"/>
    </row>
    <row r="30" spans="1:2" s="7" customFormat="1" ht="14.25" x14ac:dyDescent="0.2">
      <c r="A30" s="25" t="s">
        <v>305</v>
      </c>
      <c r="B30" s="25" t="str">
        <f>IFERROR(IF(ISBLANK(VLOOKUP(B2, Events,14,FALSE)),"", (VLOOKUP(B2, Events,14,FALSE))),"")</f>
        <v/>
      </c>
    </row>
    <row r="31" spans="1:2" s="7" customFormat="1" ht="14.25" x14ac:dyDescent="0.2">
      <c r="A31" s="25"/>
      <c r="B31" s="25"/>
    </row>
    <row r="32" spans="1:2" s="7" customFormat="1" ht="14.25" x14ac:dyDescent="0.2">
      <c r="A32" s="25" t="s">
        <v>306</v>
      </c>
      <c r="B32" s="25" t="str">
        <f>IFERROR(IF(ISBLANK(VLOOKUP(B2, Events,20,FALSE)),"", (VLOOKUP(B2, Events,20,FALSE))),"")</f>
        <v/>
      </c>
    </row>
    <row r="33" spans="1:2" s="7" customFormat="1" ht="14.25" x14ac:dyDescent="0.2">
      <c r="A33" s="25"/>
      <c r="B33" s="25"/>
    </row>
    <row r="34" spans="1:2" s="7" customFormat="1" ht="14.25" x14ac:dyDescent="0.2">
      <c r="A34" s="25" t="s">
        <v>307</v>
      </c>
      <c r="B34" s="25" t="str">
        <f>IFERROR(IF(ISBLANK(VLOOKUP(B2, Events,21,FALSE)),"", (VLOOKUP(B2, Events,21,FALSE))),"")</f>
        <v/>
      </c>
    </row>
    <row r="35" spans="1:2" s="7" customFormat="1" ht="14.25" x14ac:dyDescent="0.2">
      <c r="A35" s="25"/>
      <c r="B35" s="25"/>
    </row>
    <row r="36" spans="1:2" s="7" customFormat="1" ht="14.25" x14ac:dyDescent="0.2">
      <c r="A36" s="25" t="s">
        <v>308</v>
      </c>
      <c r="B36" s="25" t="str">
        <f>IFERROR(IF(ISBLANK(VLOOKUP(B2, Events,22,FALSE)),"", (VLOOKUP(B2, Events,22,FALSE))),"")</f>
        <v/>
      </c>
    </row>
    <row r="37" spans="1:2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Lists</vt:lpstr>
      <vt:lpstr>CreateSummary</vt:lpstr>
      <vt:lpstr>FilteredEvents</vt:lpstr>
      <vt:lpstr>Summary1</vt:lpstr>
      <vt:lpstr>Summary2</vt:lpstr>
      <vt:lpstr>Summary3</vt:lpstr>
      <vt:lpstr>Summary4</vt:lpstr>
      <vt:lpstr>Summary5</vt:lpstr>
      <vt:lpstr>Summary6</vt:lpstr>
      <vt:lpstr>Summary7</vt:lpstr>
      <vt:lpstr>Summary8</vt:lpstr>
      <vt:lpstr>Summary9</vt:lpstr>
      <vt:lpstr>Summary10</vt:lpstr>
      <vt:lpstr>Summary11</vt:lpstr>
      <vt:lpstr>Summary12</vt:lpstr>
      <vt:lpstr>Summary13</vt:lpstr>
      <vt:lpstr>Summary14</vt:lpstr>
      <vt:lpstr>Summary15</vt:lpstr>
      <vt:lpstr>Summary16</vt:lpstr>
      <vt:lpstr>Summary17</vt:lpstr>
      <vt:lpstr>Summary18</vt:lpstr>
      <vt:lpstr>Summary19</vt:lpstr>
      <vt:lpstr>Summary20</vt:lpstr>
      <vt:lpstr>Mortality events SSC 2017</vt:lpstr>
      <vt:lpstr>MortObservation</vt:lpstr>
      <vt:lpstr>MortReason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2015-04-08T07:23:04Z</dcterms:created>
  <cp:lastPrinted>2018-01-12T12:22:53Z</cp:lastPrinted>
  <dcterms:modified xsi:type="dcterms:W3CDTF">2018-01-19T14:09:20Z</dcterms:modified>
</cp:coreProperties>
</file>