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u413544\AppData\Local\Microsoft\Windows\INetCache\Content.Outlook\G0NAGGBE\"/>
    </mc:Choice>
  </mc:AlternateContent>
  <bookViews>
    <workbookView xWindow="0" yWindow="0" windowWidth="13714" windowHeight="3711"/>
  </bookViews>
  <sheets>
    <sheet name="Sheet1" sheetId="1" r:id="rId1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L35" i="1" l="1"/>
  <c r="I35" i="1"/>
  <c r="H35" i="1"/>
  <c r="J34" i="1"/>
  <c r="K34" i="1" s="1"/>
  <c r="J33" i="1"/>
  <c r="K33" i="1" s="1"/>
  <c r="J32" i="1"/>
  <c r="K32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J2" i="1"/>
  <c r="K2" i="1" s="1"/>
  <c r="K35" i="1" s="1"/>
  <c r="J35" i="1" l="1"/>
</calcChain>
</file>

<file path=xl/sharedStrings.xml><?xml version="1.0" encoding="utf-8"?>
<sst xmlns="http://schemas.openxmlformats.org/spreadsheetml/2006/main" count="169" uniqueCount="154">
  <si>
    <t>Reference</t>
  </si>
  <si>
    <t>Applicant Name</t>
  </si>
  <si>
    <t>Description</t>
  </si>
  <si>
    <t>Location</t>
  </si>
  <si>
    <t>Postcode</t>
  </si>
  <si>
    <t>Priority</t>
  </si>
  <si>
    <t>Article</t>
  </si>
  <si>
    <t xml:space="preserve"> Total Project </t>
  </si>
  <si>
    <t xml:space="preserve"> Grant Amount </t>
  </si>
  <si>
    <t xml:space="preserve">  EMFF  </t>
  </si>
  <si>
    <t xml:space="preserve">  SG  </t>
  </si>
  <si>
    <t xml:space="preserve">  Other National  </t>
  </si>
  <si>
    <t>Start Date</t>
  </si>
  <si>
    <t>End Date</t>
  </si>
  <si>
    <t>SCO2324</t>
  </si>
  <si>
    <t>Fisheries Innovation Scotland Ltd</t>
  </si>
  <si>
    <t>Scottish Fishery Innovation Projects 2018</t>
  </si>
  <si>
    <t>Perthshire</t>
  </si>
  <si>
    <t>PH16 9AF</t>
  </si>
  <si>
    <t>SCO2295</t>
  </si>
  <si>
    <t>Seafish</t>
  </si>
  <si>
    <t>Fishermen's Voluntary Safety Training - Project 2</t>
  </si>
  <si>
    <t>Edinburgh</t>
  </si>
  <si>
    <t>EH7 4HS</t>
  </si>
  <si>
    <t>SCO2282</t>
  </si>
  <si>
    <t>New business</t>
  </si>
  <si>
    <t>lobster boat</t>
  </si>
  <si>
    <t>Ayrshire</t>
  </si>
  <si>
    <t>KA12 9LB</t>
  </si>
  <si>
    <t>SCO2332</t>
  </si>
  <si>
    <t>SWFPA</t>
  </si>
  <si>
    <t>PLB</t>
  </si>
  <si>
    <t>Fraserburgh</t>
  </si>
  <si>
    <t>AB42 3DD</t>
  </si>
  <si>
    <t>SCO2403</t>
  </si>
  <si>
    <t>Western Isles Fishermens  assoc</t>
  </si>
  <si>
    <t xml:space="preserve">Safety equipment </t>
  </si>
  <si>
    <t>Isle of Lewis</t>
  </si>
  <si>
    <t>HS2 0DW</t>
  </si>
  <si>
    <t>SCO2269</t>
  </si>
  <si>
    <t>Private individual</t>
  </si>
  <si>
    <t>Safety - Liferaft</t>
  </si>
  <si>
    <t>Buckie</t>
  </si>
  <si>
    <t>AB56 4QH</t>
  </si>
  <si>
    <t>SCO1253</t>
  </si>
  <si>
    <t>Sgurr services ltd</t>
  </si>
  <si>
    <t>liferaft and epirb for fishing vessel</t>
  </si>
  <si>
    <t>Isle of Skye</t>
  </si>
  <si>
    <t>IV41 8PN</t>
  </si>
  <si>
    <t>SCO2302</t>
  </si>
  <si>
    <t>Gardenstown Line &amp; static gear fishermans association</t>
  </si>
  <si>
    <t>Purchase PLB and liferafts safety equipment</t>
  </si>
  <si>
    <t>Aberdeenshire</t>
  </si>
  <si>
    <t>AB45 3DT</t>
  </si>
  <si>
    <t>SCO2317</t>
  </si>
  <si>
    <t>Shetland Fishermens Association</t>
  </si>
  <si>
    <t>Safety equipment for under 10m vessels</t>
  </si>
  <si>
    <t>Shetland</t>
  </si>
  <si>
    <t>ZE1 0LL</t>
  </si>
  <si>
    <t>SCO2373</t>
  </si>
  <si>
    <t>Shetland Fishermen's Association</t>
  </si>
  <si>
    <t>Autopilots Systems for 13 SFA Inshore Fishing Vessels</t>
  </si>
  <si>
    <t>SCO2333</t>
  </si>
  <si>
    <t>Fisheries Management Scotland</t>
  </si>
  <si>
    <t>National electrofishing programme - stop nets</t>
  </si>
  <si>
    <t>Pan Scotland</t>
  </si>
  <si>
    <t>EH1 2AS</t>
  </si>
  <si>
    <t>44.1 c</t>
  </si>
  <si>
    <t>SCO2382</t>
  </si>
  <si>
    <t>NAFC Marine Centre</t>
  </si>
  <si>
    <t>Forklift training provision for aquaculture industry</t>
  </si>
  <si>
    <t>ZW1 0UN</t>
  </si>
  <si>
    <t>SCO2297</t>
  </si>
  <si>
    <t>Selcoth Fisheries Ltd</t>
  </si>
  <si>
    <t>Electric Trout Stunner</t>
  </si>
  <si>
    <t>Dumfriesshire</t>
  </si>
  <si>
    <t>DG10 9LG</t>
  </si>
  <si>
    <t>SCO2355</t>
  </si>
  <si>
    <t>Dawnfresh Seafood Ltd</t>
  </si>
  <si>
    <t>Purchase &amp; installation of fish treatment/pumping/grading/stunning systems</t>
  </si>
  <si>
    <t>Uddingston</t>
  </si>
  <si>
    <t>G71 6LS</t>
  </si>
  <si>
    <t>SCO2374</t>
  </si>
  <si>
    <t>New Wave Foods Ltd</t>
  </si>
  <si>
    <t>Seaweed Farms</t>
  </si>
  <si>
    <t>Caithness</t>
  </si>
  <si>
    <t>IV17 0PE</t>
  </si>
  <si>
    <t>SCO2391</t>
  </si>
  <si>
    <t>SSQC Ltd</t>
  </si>
  <si>
    <t>Aquaculture Support Vessel</t>
  </si>
  <si>
    <t>ZE1 0UN</t>
  </si>
  <si>
    <t>SCO2406</t>
  </si>
  <si>
    <t>Labbett Family Farms Ltd</t>
  </si>
  <si>
    <t>Shellfish cultivation Equipment Loup Bay</t>
  </si>
  <si>
    <t>Argyll</t>
  </si>
  <si>
    <t>PA29 6YE</t>
  </si>
  <si>
    <t>SCO2411</t>
  </si>
  <si>
    <t>Conversion of Selcoth Fisheries Ltd to Hydro-Electric Energy Supply</t>
  </si>
  <si>
    <t>Moffat</t>
  </si>
  <si>
    <t>SCO2412</t>
  </si>
  <si>
    <t>Shetland Mussels Ltd</t>
  </si>
  <si>
    <t>Seed Feed</t>
  </si>
  <si>
    <t>ZE2 9PF</t>
  </si>
  <si>
    <t>SCO2312</t>
  </si>
  <si>
    <t>Scot live Shellfish Ltd</t>
  </si>
  <si>
    <t>Purchase &amp; installation of processing related plant &amp; equipment</t>
  </si>
  <si>
    <t>Alness</t>
  </si>
  <si>
    <t>IV17 0PB</t>
  </si>
  <si>
    <t>SCO2361</t>
  </si>
  <si>
    <t>Kinnaird Seafood Ltd</t>
  </si>
  <si>
    <t>Purchase &amp; Installation of processing equipment</t>
  </si>
  <si>
    <t>AB43 9QA</t>
  </si>
  <si>
    <t>SCO2359</t>
  </si>
  <si>
    <t>Downies of Whitehills</t>
  </si>
  <si>
    <t>Building works and purchase/installation of plant and equipment</t>
  </si>
  <si>
    <t>Banff</t>
  </si>
  <si>
    <t>AB45 2NN</t>
  </si>
  <si>
    <t>SCO2392</t>
  </si>
  <si>
    <t>Hebridean Seaweed Company Ltd</t>
  </si>
  <si>
    <t>Hebridean Seaweed</t>
  </si>
  <si>
    <t>HS2 9JY</t>
  </si>
  <si>
    <t>SCO2375</t>
  </si>
  <si>
    <t>Expansion of Seaweed Processing Facility at Wick</t>
  </si>
  <si>
    <t>SCO2377</t>
  </si>
  <si>
    <t>Fishermen's Kitchen</t>
  </si>
  <si>
    <t>Creation of new processing facility</t>
  </si>
  <si>
    <t>Kyle</t>
  </si>
  <si>
    <t>IV40 8DD</t>
  </si>
  <si>
    <t>SCO2349</t>
  </si>
  <si>
    <t>McNeil Shellfish Ltd</t>
  </si>
  <si>
    <t>Expansion  of Vivier Holding and Chilling Capacity</t>
  </si>
  <si>
    <t>Larkhall</t>
  </si>
  <si>
    <t>ML9 2PJ</t>
  </si>
  <si>
    <t>SCO2275</t>
  </si>
  <si>
    <t>Scottish Natural Heritage - Clyde Marine planning partnership</t>
  </si>
  <si>
    <t>Cyle-wide - Public engagement with Marine planning in the Clyde</t>
  </si>
  <si>
    <t>Clydebank</t>
  </si>
  <si>
    <t xml:space="preserve">G81 2NR </t>
  </si>
  <si>
    <t>80.1(b)</t>
  </si>
  <si>
    <t>SCO2372</t>
  </si>
  <si>
    <t>Solway Firth Partnership</t>
  </si>
  <si>
    <t>The Socio-Economic Analysis of the Scottish Solway (SEASS) Project</t>
  </si>
  <si>
    <t>Dumfries</t>
  </si>
  <si>
    <t>DG1 4UQ</t>
  </si>
  <si>
    <t>SCO2395</t>
  </si>
  <si>
    <t>Orkney Islands Council</t>
  </si>
  <si>
    <t>Orkney Marine Environment Project</t>
  </si>
  <si>
    <t>Orkney</t>
  </si>
  <si>
    <t>KW15 1NY</t>
  </si>
  <si>
    <t>SCO1914</t>
  </si>
  <si>
    <t xml:space="preserve">Orkney Fisheries Association orkneyfisheries@btconnect.com </t>
  </si>
  <si>
    <t>OFA Multi Functional Fishermens Building</t>
  </si>
  <si>
    <t>KW15 1HU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</si>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</sst>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8" fontId="3" fillId="0" borderId="2" xfId="0" applyNumberFormat="1" applyFont="1" applyBorder="1" applyAlignment="1">
      <alignment horizontal="justify" vertical="center"/>
    </xf>
    <xf numFmtId="44" fontId="0" fillId="0" borderId="3" xfId="0" applyNumberForma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/>
    <xf numFmtId="8" fontId="0" fillId="0" borderId="0" xfId="0" applyNumberFormat="1"/>
    <xf numFmtId="0" fontId="3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 wrapText="1"/>
    </xf>
    <xf numFmtId="8" fontId="3" fillId="0" borderId="4" xfId="0" applyNumberFormat="1" applyFont="1" applyBorder="1" applyAlignment="1">
      <alignment horizontal="justify" vertical="center"/>
    </xf>
    <xf numFmtId="0" fontId="3" fillId="3" borderId="5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8" fontId="3" fillId="0" borderId="6" xfId="0" applyNumberFormat="1" applyFont="1" applyBorder="1" applyAlignment="1">
      <alignment horizontal="justify" vertical="center"/>
    </xf>
    <xf numFmtId="8" fontId="3" fillId="0" borderId="7" xfId="0" applyNumberFormat="1" applyFont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8" fontId="3" fillId="0" borderId="9" xfId="0" applyNumberFormat="1" applyFont="1" applyBorder="1" applyAlignment="1">
      <alignment horizontal="justify" vertical="center"/>
    </xf>
    <xf numFmtId="8" fontId="3" fillId="0" borderId="10" xfId="0" applyNumberFormat="1" applyFont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8" fontId="3" fillId="0" borderId="11" xfId="0" applyNumberFormat="1" applyFont="1" applyBorder="1" applyAlignment="1">
      <alignment horizontal="justify" vertical="center"/>
    </xf>
    <xf numFmtId="8" fontId="3" fillId="0" borderId="12" xfId="0" applyNumberFormat="1" applyFont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44" fontId="0" fillId="0" borderId="0" xfId="0" applyNumberFormat="1"/>
    <xf numFmtId="0" fontId="0" fillId="3" borderId="13" xfId="0" applyFill="1" applyBorder="1" applyAlignment="1">
      <alignment horizontal="left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/>
    <xf numFmtId="0" fontId="0" fillId="0" borderId="13" xfId="0" applyBorder="1"/>
    <xf numFmtId="0" fontId="0" fillId="0" borderId="0" xfId="0" applyBorder="1"/>
    <xf numFmtId="0" fontId="3" fillId="0" borderId="0" xfId="0" applyFont="1" applyFill="1" applyBorder="1" applyAlignment="1">
      <alignment horizontal="justify" vertical="center"/>
    </xf>
    <xf numFmtId="164" fontId="1" fillId="2" borderId="0" xfId="0" applyNumberFormat="1" applyFont="1" applyFill="1"/>
    <xf numFmtId="164" fontId="0" fillId="0" borderId="0" xfId="0" applyNumberFormat="1"/>
    <xf numFmtId="164" fontId="0" fillId="0" borderId="13" xfId="0" applyNumberFormat="1" applyBorder="1"/>
    <xf numFmtId="44" fontId="0" fillId="0" borderId="0" xfId="0" applyNumberFormat="1" applyFill="1" applyBorder="1" applyAlignment="1"/>
    <xf numFmtId="0" fontId="0" fillId="0" borderId="13" xfId="0" applyFill="1" applyBorder="1" applyAlignment="1">
      <alignment horizontal="left" vertical="center" wrapText="1"/>
    </xf>
    <xf numFmtId="44" fontId="0" fillId="0" borderId="13" xfId="0" applyNumberFormat="1" applyBorder="1" applyAlignment="1">
      <alignment vertical="center"/>
    </xf>
    <xf numFmtId="44" fontId="0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G9" workbookViewId="0">
      <selection activeCell="J24" sqref="J24"/>
    </sheetView>
  </sheetViews>
  <sheetFormatPr defaultRowHeight="14.6" x14ac:dyDescent="0.4"/>
  <cols>
    <col min="2" max="2" customWidth="true" width="16.3046875" collapsed="false"/>
    <col min="3" max="3" customWidth="true" width="16.69140625" collapsed="false"/>
    <col min="4" max="4" customWidth="true" width="10.53515625" collapsed="false"/>
    <col min="8" max="8" customWidth="true" width="15.0" collapsed="false"/>
    <col min="9" max="9" customWidth="true" width="14.0" collapsed="false"/>
    <col min="10" max="10" customWidth="true" width="16.3046875" collapsed="false"/>
    <col min="11" max="11" customWidth="true" style="31" width="16.15234375" collapsed="false"/>
    <col min="12" max="12" customWidth="true" width="12.53515625" collapsed="false"/>
    <col min="13" max="13" customWidth="true" style="40" width="10.3828125" collapsed="false"/>
    <col min="14" max="14" customWidth="true" style="40" width="11.3046875" collapsed="false"/>
  </cols>
  <sheetData>
    <row r="1" spans="1:14" s="4" customFormat="1" ht="12.9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9" t="s">
        <v>12</v>
      </c>
      <c r="N1" s="39" t="s">
        <v>13</v>
      </c>
    </row>
    <row r="2" spans="1:14" ht="37.75" thickBot="1" x14ac:dyDescent="0.45">
      <c r="A2" s="5" t="s">
        <v>14</v>
      </c>
      <c r="B2" s="6" t="s">
        <v>15</v>
      </c>
      <c r="C2" s="6" t="s">
        <v>16</v>
      </c>
      <c r="D2" s="7" t="s">
        <v>17</v>
      </c>
      <c r="E2" s="6" t="s">
        <v>18</v>
      </c>
      <c r="F2" s="6">
        <v>1</v>
      </c>
      <c r="G2" s="6">
        <v>26</v>
      </c>
      <c r="H2" s="8">
        <v>422344</v>
      </c>
      <c r="I2" s="8">
        <v>211172</v>
      </c>
      <c r="J2" s="9">
        <f>SUM(I2*0.75)</f>
        <v>158379</v>
      </c>
      <c r="K2" s="9">
        <f>SUM(I2-J2)</f>
        <v>52793</v>
      </c>
      <c r="L2" s="9">
        <v>0</v>
      </c>
      <c r="M2" s="40">
        <v>43220</v>
      </c>
      <c r="N2" s="40">
        <v>43889</v>
      </c>
    </row>
    <row r="3" spans="1:14" ht="37.75" thickBot="1" x14ac:dyDescent="0.45">
      <c r="A3" s="5" t="s">
        <v>19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1</v>
      </c>
      <c r="G3" s="6">
        <v>29</v>
      </c>
      <c r="H3" s="8">
        <v>400000</v>
      </c>
      <c r="I3" s="8">
        <v>400000</v>
      </c>
      <c r="J3" s="9">
        <f t="shared" ref="J3:J34" si="0">SUM(I3*0.75)</f>
        <v>300000</v>
      </c>
      <c r="K3" s="9">
        <v>0</v>
      </c>
      <c r="L3" s="9">
        <v>100000</v>
      </c>
      <c r="M3" s="40">
        <v>43374</v>
      </c>
      <c r="N3" s="40">
        <v>43830</v>
      </c>
    </row>
    <row r="4" spans="1:14" ht="15" thickBot="1" x14ac:dyDescent="0.45">
      <c r="A4" s="5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>
        <v>1</v>
      </c>
      <c r="G4" s="6">
        <v>31</v>
      </c>
      <c r="H4" s="8">
        <v>20000</v>
      </c>
      <c r="I4" s="8">
        <v>5000</v>
      </c>
      <c r="J4" s="9">
        <f t="shared" si="0"/>
        <v>3750</v>
      </c>
      <c r="K4" s="9">
        <f t="shared" ref="K4:K12" si="1">SUM(I4-J4)</f>
        <v>1250</v>
      </c>
      <c r="L4" s="9">
        <v>0</v>
      </c>
      <c r="M4" s="40">
        <v>43404</v>
      </c>
      <c r="N4" s="40">
        <v>43555</v>
      </c>
    </row>
    <row r="5" spans="1:14" ht="15" thickBot="1" x14ac:dyDescent="0.45">
      <c r="A5" s="5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>
        <v>1</v>
      </c>
      <c r="G5" s="6">
        <v>32</v>
      </c>
      <c r="H5" s="8">
        <v>177049.5</v>
      </c>
      <c r="I5" s="8">
        <v>88524.75</v>
      </c>
      <c r="J5" s="9">
        <f t="shared" si="0"/>
        <v>66393.5625</v>
      </c>
      <c r="K5" s="9">
        <f t="shared" si="1"/>
        <v>22131.1875</v>
      </c>
      <c r="L5" s="9">
        <v>0</v>
      </c>
      <c r="M5" s="40">
        <v>43374</v>
      </c>
      <c r="N5" s="40">
        <v>43769</v>
      </c>
    </row>
    <row r="6" spans="1:14" ht="25.3" thickBot="1" x14ac:dyDescent="0.45">
      <c r="A6" s="5" t="s">
        <v>34</v>
      </c>
      <c r="B6" s="6" t="s">
        <v>35</v>
      </c>
      <c r="C6" s="10" t="s">
        <v>36</v>
      </c>
      <c r="D6" s="6" t="s">
        <v>37</v>
      </c>
      <c r="E6" s="6" t="s">
        <v>38</v>
      </c>
      <c r="F6" s="6">
        <v>1</v>
      </c>
      <c r="G6" s="6">
        <v>32</v>
      </c>
      <c r="H6" s="8">
        <v>19754.849999999999</v>
      </c>
      <c r="I6" s="8">
        <v>15803.88</v>
      </c>
      <c r="J6" s="9">
        <f t="shared" si="0"/>
        <v>11852.91</v>
      </c>
      <c r="K6" s="9">
        <f t="shared" si="1"/>
        <v>3950.9699999999993</v>
      </c>
      <c r="L6" s="9">
        <v>0</v>
      </c>
      <c r="M6" s="40">
        <v>43326</v>
      </c>
      <c r="N6" s="40">
        <v>43465</v>
      </c>
    </row>
    <row r="7" spans="1:14" ht="25.3" thickBot="1" x14ac:dyDescent="0.45">
      <c r="A7" s="5" t="s">
        <v>39</v>
      </c>
      <c r="B7" s="10" t="s">
        <v>40</v>
      </c>
      <c r="C7" s="10" t="s">
        <v>41</v>
      </c>
      <c r="D7" s="6" t="s">
        <v>42</v>
      </c>
      <c r="E7" s="6" t="s">
        <v>43</v>
      </c>
      <c r="F7" s="6">
        <v>1</v>
      </c>
      <c r="G7" s="6">
        <v>32</v>
      </c>
      <c r="H7" s="8">
        <v>1693</v>
      </c>
      <c r="I7" s="8">
        <v>1343</v>
      </c>
      <c r="J7" s="9">
        <f t="shared" si="0"/>
        <v>1007.25</v>
      </c>
      <c r="K7" s="9">
        <f t="shared" si="1"/>
        <v>335.75</v>
      </c>
      <c r="L7" s="9">
        <v>0</v>
      </c>
      <c r="M7" s="40">
        <v>43373</v>
      </c>
      <c r="N7" s="40">
        <v>43465</v>
      </c>
    </row>
    <row r="8" spans="1:14" ht="29.6" thickBot="1" x14ac:dyDescent="0.45">
      <c r="A8" s="5" t="s">
        <v>44</v>
      </c>
      <c r="B8" s="6" t="s">
        <v>45</v>
      </c>
      <c r="C8" s="10" t="s">
        <v>46</v>
      </c>
      <c r="D8" s="6" t="s">
        <v>47</v>
      </c>
      <c r="E8" s="6" t="s">
        <v>48</v>
      </c>
      <c r="F8" s="6">
        <v>1</v>
      </c>
      <c r="G8" s="6">
        <v>32</v>
      </c>
      <c r="H8" s="8">
        <v>1396.2</v>
      </c>
      <c r="I8" s="8">
        <v>1096.2</v>
      </c>
      <c r="J8" s="9">
        <f t="shared" si="0"/>
        <v>822.15000000000009</v>
      </c>
      <c r="K8" s="9">
        <f t="shared" si="1"/>
        <v>274.04999999999995</v>
      </c>
      <c r="L8" s="9">
        <v>0</v>
      </c>
      <c r="M8" s="40">
        <v>43283</v>
      </c>
      <c r="N8" s="40">
        <v>43496</v>
      </c>
    </row>
    <row r="9" spans="1:14" ht="50.15" thickBot="1" x14ac:dyDescent="0.45">
      <c r="A9" s="5" t="s">
        <v>49</v>
      </c>
      <c r="B9" s="6" t="s">
        <v>50</v>
      </c>
      <c r="C9" s="10" t="s">
        <v>51</v>
      </c>
      <c r="D9" s="6" t="s">
        <v>52</v>
      </c>
      <c r="E9" s="6" t="s">
        <v>53</v>
      </c>
      <c r="F9" s="6">
        <v>1</v>
      </c>
      <c r="G9" s="6">
        <v>32</v>
      </c>
      <c r="H9" s="8">
        <v>8241</v>
      </c>
      <c r="I9" s="8">
        <v>6590</v>
      </c>
      <c r="J9" s="9">
        <f t="shared" si="0"/>
        <v>4942.5</v>
      </c>
      <c r="K9" s="9">
        <f t="shared" si="1"/>
        <v>1647.5</v>
      </c>
      <c r="L9" s="9">
        <v>0</v>
      </c>
      <c r="M9" s="40">
        <v>43373</v>
      </c>
      <c r="N9" s="40">
        <v>43552</v>
      </c>
    </row>
    <row r="10" spans="1:14" ht="44.15" thickBot="1" x14ac:dyDescent="0.45">
      <c r="A10" s="5" t="s">
        <v>54</v>
      </c>
      <c r="B10" s="6" t="s">
        <v>55</v>
      </c>
      <c r="C10" s="10" t="s">
        <v>56</v>
      </c>
      <c r="D10" s="6" t="s">
        <v>57</v>
      </c>
      <c r="E10" s="6" t="s">
        <v>58</v>
      </c>
      <c r="F10" s="6">
        <v>1</v>
      </c>
      <c r="G10" s="6">
        <v>32</v>
      </c>
      <c r="H10" s="8">
        <v>23850.36</v>
      </c>
      <c r="I10" s="8">
        <v>18103.099999999999</v>
      </c>
      <c r="J10" s="9">
        <f t="shared" si="0"/>
        <v>13577.324999999999</v>
      </c>
      <c r="K10" s="9">
        <f t="shared" si="1"/>
        <v>4525.7749999999996</v>
      </c>
      <c r="L10" s="9">
        <v>0</v>
      </c>
      <c r="M10" s="40">
        <v>43404</v>
      </c>
      <c r="N10" s="40">
        <v>43555</v>
      </c>
    </row>
    <row r="11" spans="1:14" ht="44.15" thickBot="1" x14ac:dyDescent="0.45">
      <c r="A11" s="5" t="s">
        <v>59</v>
      </c>
      <c r="B11" s="6" t="s">
        <v>60</v>
      </c>
      <c r="C11" s="10" t="s">
        <v>61</v>
      </c>
      <c r="D11" s="6" t="s">
        <v>57</v>
      </c>
      <c r="E11" s="6" t="s">
        <v>58</v>
      </c>
      <c r="F11" s="6">
        <v>1</v>
      </c>
      <c r="G11" s="6">
        <v>32</v>
      </c>
      <c r="H11" s="8">
        <v>52336.51</v>
      </c>
      <c r="I11" s="8">
        <v>41869.199999999997</v>
      </c>
      <c r="J11" s="9">
        <f t="shared" si="0"/>
        <v>31401.899999999998</v>
      </c>
      <c r="K11" s="9">
        <f t="shared" si="1"/>
        <v>10467.299999999999</v>
      </c>
      <c r="L11" s="9">
        <v>0</v>
      </c>
      <c r="M11" s="40">
        <v>43374</v>
      </c>
      <c r="N11" s="40">
        <v>43497</v>
      </c>
    </row>
    <row r="12" spans="1:14" ht="58.75" thickBot="1" x14ac:dyDescent="0.45">
      <c r="A12" s="5" t="s">
        <v>62</v>
      </c>
      <c r="B12" s="6" t="s">
        <v>63</v>
      </c>
      <c r="C12" s="10" t="s">
        <v>64</v>
      </c>
      <c r="D12" s="6" t="s">
        <v>65</v>
      </c>
      <c r="E12" s="6" t="s">
        <v>66</v>
      </c>
      <c r="F12" s="6">
        <v>1</v>
      </c>
      <c r="G12" s="6" t="s">
        <v>67</v>
      </c>
      <c r="H12" s="8">
        <v>12918.3</v>
      </c>
      <c r="I12" s="8">
        <v>12918.3</v>
      </c>
      <c r="J12" s="9">
        <f t="shared" si="0"/>
        <v>9688.7249999999985</v>
      </c>
      <c r="K12" s="9">
        <f t="shared" si="1"/>
        <v>3229.5750000000007</v>
      </c>
      <c r="L12" s="9">
        <v>0</v>
      </c>
      <c r="M12" s="40">
        <v>43373</v>
      </c>
      <c r="N12" s="40">
        <v>43496</v>
      </c>
    </row>
    <row r="13" spans="1:14" ht="15" thickBot="1" x14ac:dyDescent="0.45">
      <c r="B13" s="11"/>
      <c r="C13" s="11"/>
      <c r="J13" s="12"/>
    </row>
    <row r="14" spans="1:14" ht="58.75" thickBot="1" x14ac:dyDescent="0.45">
      <c r="A14" s="5" t="s">
        <v>68</v>
      </c>
      <c r="B14" s="13" t="s">
        <v>69</v>
      </c>
      <c r="C14" s="14" t="s">
        <v>70</v>
      </c>
      <c r="D14" s="15" t="s">
        <v>57</v>
      </c>
      <c r="E14" s="13" t="s">
        <v>71</v>
      </c>
      <c r="F14" s="13">
        <v>2</v>
      </c>
      <c r="G14" s="13">
        <v>50</v>
      </c>
      <c r="H14" s="16">
        <v>19100</v>
      </c>
      <c r="I14" s="16">
        <v>9550</v>
      </c>
      <c r="J14" s="9">
        <f t="shared" si="0"/>
        <v>7162.5</v>
      </c>
      <c r="K14" s="9">
        <f t="shared" ref="K14:K16" si="2">SUM(I14-J14)</f>
        <v>2387.5</v>
      </c>
      <c r="L14" s="9">
        <v>0</v>
      </c>
      <c r="M14" s="40">
        <v>43344</v>
      </c>
      <c r="N14" s="40">
        <v>43524</v>
      </c>
    </row>
    <row r="15" spans="1:14" ht="29.6" thickBot="1" x14ac:dyDescent="0.45">
      <c r="A15" s="5" t="s">
        <v>72</v>
      </c>
      <c r="B15" s="6" t="s">
        <v>73</v>
      </c>
      <c r="C15" s="10" t="s">
        <v>74</v>
      </c>
      <c r="D15" s="6" t="s">
        <v>75</v>
      </c>
      <c r="E15" s="6" t="s">
        <v>76</v>
      </c>
      <c r="F15" s="6">
        <v>2</v>
      </c>
      <c r="G15" s="6">
        <v>48</v>
      </c>
      <c r="H15" s="8">
        <v>70000</v>
      </c>
      <c r="I15" s="8">
        <v>35000</v>
      </c>
      <c r="J15" s="9">
        <f t="shared" si="0"/>
        <v>26250</v>
      </c>
      <c r="K15" s="9">
        <f t="shared" si="2"/>
        <v>8750</v>
      </c>
      <c r="L15" s="9">
        <v>0</v>
      </c>
      <c r="M15" s="40">
        <v>43404</v>
      </c>
      <c r="N15" s="40">
        <v>43465</v>
      </c>
    </row>
    <row r="16" spans="1:14" ht="73.3" thickBot="1" x14ac:dyDescent="0.45">
      <c r="A16" s="5" t="s">
        <v>77</v>
      </c>
      <c r="B16" s="6" t="s">
        <v>78</v>
      </c>
      <c r="C16" s="10" t="s">
        <v>79</v>
      </c>
      <c r="D16" s="6" t="s">
        <v>80</v>
      </c>
      <c r="E16" s="6" t="s">
        <v>81</v>
      </c>
      <c r="F16" s="6">
        <v>2</v>
      </c>
      <c r="G16" s="6">
        <v>48</v>
      </c>
      <c r="H16" s="8">
        <v>304505.42</v>
      </c>
      <c r="I16" s="8">
        <v>91351.62</v>
      </c>
      <c r="J16" s="9">
        <f t="shared" si="0"/>
        <v>68513.714999999997</v>
      </c>
      <c r="K16" s="9">
        <f t="shared" si="2"/>
        <v>22837.904999999999</v>
      </c>
      <c r="L16" s="9">
        <v>0</v>
      </c>
      <c r="M16" s="40">
        <v>43409</v>
      </c>
      <c r="N16" s="40">
        <v>43676</v>
      </c>
    </row>
    <row r="17" spans="1:22" ht="25.3" thickBot="1" x14ac:dyDescent="0.45">
      <c r="A17" s="5" t="s">
        <v>82</v>
      </c>
      <c r="B17" s="6" t="s">
        <v>83</v>
      </c>
      <c r="C17" s="10" t="s">
        <v>84</v>
      </c>
      <c r="D17" s="6" t="s">
        <v>85</v>
      </c>
      <c r="E17" s="6" t="s">
        <v>86</v>
      </c>
      <c r="F17" s="6">
        <v>2</v>
      </c>
      <c r="G17" s="6">
        <v>48</v>
      </c>
      <c r="H17" s="8">
        <v>1166673.25</v>
      </c>
      <c r="I17" s="8">
        <v>350001.97</v>
      </c>
      <c r="J17" s="9">
        <f t="shared" si="0"/>
        <v>262501.47749999998</v>
      </c>
      <c r="K17" s="9">
        <f>SUM(I17-J17)</f>
        <v>87500.492499999993</v>
      </c>
      <c r="L17" s="9">
        <v>0</v>
      </c>
      <c r="M17" s="40">
        <v>43388</v>
      </c>
      <c r="N17" s="40">
        <v>44227</v>
      </c>
    </row>
    <row r="18" spans="1:22" ht="29.6" thickBot="1" x14ac:dyDescent="0.45">
      <c r="A18" s="5" t="s">
        <v>87</v>
      </c>
      <c r="B18" s="6" t="s">
        <v>88</v>
      </c>
      <c r="C18" s="10" t="s">
        <v>89</v>
      </c>
      <c r="D18" s="6" t="s">
        <v>57</v>
      </c>
      <c r="E18" s="6" t="s">
        <v>90</v>
      </c>
      <c r="F18" s="6">
        <v>2</v>
      </c>
      <c r="G18" s="6">
        <v>48</v>
      </c>
      <c r="H18" s="8">
        <v>986600</v>
      </c>
      <c r="I18" s="8">
        <v>295980</v>
      </c>
      <c r="J18" s="9">
        <f t="shared" si="0"/>
        <v>221985</v>
      </c>
      <c r="K18" s="9">
        <f>SUM(I18-J18)</f>
        <v>73995</v>
      </c>
      <c r="L18" s="9">
        <v>0</v>
      </c>
      <c r="M18" s="40">
        <v>43435</v>
      </c>
      <c r="N18" s="40">
        <v>43830</v>
      </c>
    </row>
    <row r="19" spans="1:22" ht="58.75" thickBot="1" x14ac:dyDescent="0.45">
      <c r="A19" s="5" t="s">
        <v>91</v>
      </c>
      <c r="B19" s="6" t="s">
        <v>92</v>
      </c>
      <c r="C19" s="10" t="s">
        <v>93</v>
      </c>
      <c r="D19" s="6" t="s">
        <v>94</v>
      </c>
      <c r="E19" s="6" t="s">
        <v>95</v>
      </c>
      <c r="F19" s="6">
        <v>2</v>
      </c>
      <c r="G19" s="6">
        <v>48</v>
      </c>
      <c r="H19" s="8">
        <v>24159.81</v>
      </c>
      <c r="I19" s="8">
        <v>12079.81</v>
      </c>
      <c r="J19" s="9">
        <f t="shared" si="0"/>
        <v>9059.8575000000001</v>
      </c>
      <c r="K19" s="9">
        <f t="shared" ref="K19:K20" si="3">SUM(I19-J19)</f>
        <v>3019.9524999999994</v>
      </c>
      <c r="L19" s="9">
        <v>0</v>
      </c>
      <c r="M19" s="40">
        <v>43344</v>
      </c>
      <c r="N19" s="40">
        <v>43465</v>
      </c>
    </row>
    <row r="20" spans="1:22" ht="73.3" thickBot="1" x14ac:dyDescent="0.45">
      <c r="A20" s="5" t="s">
        <v>96</v>
      </c>
      <c r="B20" s="6" t="s">
        <v>73</v>
      </c>
      <c r="C20" s="10" t="s">
        <v>97</v>
      </c>
      <c r="D20" s="6" t="s">
        <v>98</v>
      </c>
      <c r="E20" s="6" t="s">
        <v>76</v>
      </c>
      <c r="F20" s="6">
        <v>2</v>
      </c>
      <c r="G20" s="6">
        <v>48</v>
      </c>
      <c r="H20" s="8">
        <v>87723.39</v>
      </c>
      <c r="I20" s="8">
        <v>43861.69</v>
      </c>
      <c r="J20" s="9">
        <f t="shared" si="0"/>
        <v>32896.267500000002</v>
      </c>
      <c r="K20" s="9">
        <f t="shared" si="3"/>
        <v>10965.422500000001</v>
      </c>
      <c r="L20" s="9">
        <v>0</v>
      </c>
      <c r="M20" s="40">
        <v>43374</v>
      </c>
      <c r="N20" s="40">
        <v>43524</v>
      </c>
    </row>
    <row r="21" spans="1:22" ht="25.3" thickBot="1" x14ac:dyDescent="0.45">
      <c r="A21" s="5" t="s">
        <v>99</v>
      </c>
      <c r="B21" s="6" t="s">
        <v>100</v>
      </c>
      <c r="C21" s="10" t="s">
        <v>101</v>
      </c>
      <c r="D21" s="6" t="s">
        <v>57</v>
      </c>
      <c r="E21" s="6" t="s">
        <v>102</v>
      </c>
      <c r="F21" s="6">
        <v>2</v>
      </c>
      <c r="G21" s="6">
        <v>48</v>
      </c>
      <c r="H21" s="8">
        <v>3198941.67</v>
      </c>
      <c r="I21" s="8">
        <v>959682.5</v>
      </c>
      <c r="J21" s="9">
        <f t="shared" si="0"/>
        <v>719761.875</v>
      </c>
      <c r="K21" s="9">
        <f>SUM(I21-J21)</f>
        <v>239920.625</v>
      </c>
      <c r="L21" s="9">
        <v>0</v>
      </c>
      <c r="M21" s="40">
        <v>43466</v>
      </c>
      <c r="N21" s="40">
        <v>44043</v>
      </c>
    </row>
    <row r="22" spans="1:22" x14ac:dyDescent="0.4">
      <c r="B22" s="11"/>
      <c r="C22" s="11"/>
      <c r="J22" s="12"/>
    </row>
    <row r="23" spans="1:22" s="37" customFormat="1" ht="63" customHeight="1" thickBot="1" x14ac:dyDescent="0.45">
      <c r="A23" s="32" t="s">
        <v>149</v>
      </c>
      <c r="B23" s="33" t="s">
        <v>150</v>
      </c>
      <c r="C23" s="34" t="s">
        <v>151</v>
      </c>
      <c r="D23" s="35" t="s">
        <v>147</v>
      </c>
      <c r="E23" s="36" t="s">
        <v>152</v>
      </c>
      <c r="F23" s="38">
        <v>5</v>
      </c>
      <c r="G23" s="43">
        <v>69</v>
      </c>
      <c r="H23" s="44">
        <v>591444</v>
      </c>
      <c r="I23" s="44">
        <f>J23+M23+N23</f>
        <v>353171.8</v>
      </c>
      <c r="J23" s="44">
        <v>266149.8</v>
      </c>
      <c r="K23" s="45">
        <v>88716.6</v>
      </c>
      <c r="L23" s="42">
        <v>0</v>
      </c>
      <c r="M23" s="41">
        <v>43101</v>
      </c>
      <c r="N23" s="41">
        <v>43921</v>
      </c>
      <c r="O23" s="36"/>
      <c r="P23" s="36"/>
      <c r="Q23" s="36"/>
      <c r="R23" s="36"/>
      <c r="S23" s="34"/>
      <c r="T23" s="34" t="s">
        <v>153</v>
      </c>
      <c r="U23" s="36"/>
      <c r="V23" s="36"/>
    </row>
    <row r="24" spans="1:22" ht="58.75" thickBot="1" x14ac:dyDescent="0.45">
      <c r="A24" s="17" t="s">
        <v>103</v>
      </c>
      <c r="B24" s="18" t="s">
        <v>104</v>
      </c>
      <c r="C24" s="19" t="s">
        <v>105</v>
      </c>
      <c r="D24" s="18" t="s">
        <v>106</v>
      </c>
      <c r="E24" s="18" t="s">
        <v>107</v>
      </c>
      <c r="F24" s="18">
        <v>5</v>
      </c>
      <c r="G24" s="18">
        <v>69</v>
      </c>
      <c r="H24" s="20">
        <v>247246.62</v>
      </c>
      <c r="I24" s="21">
        <v>123623.31</v>
      </c>
      <c r="J24" s="9">
        <f t="shared" si="0"/>
        <v>92717.482499999998</v>
      </c>
      <c r="K24" s="9">
        <f t="shared" ref="K24:K30" si="4">SUM(I24-J24)</f>
        <v>30905.827499999999</v>
      </c>
      <c r="L24" s="9">
        <v>0</v>
      </c>
      <c r="M24" s="40">
        <v>43472</v>
      </c>
      <c r="N24" s="40">
        <v>43707</v>
      </c>
    </row>
    <row r="25" spans="1:22" ht="58.75" thickBot="1" x14ac:dyDescent="0.45">
      <c r="A25" s="22" t="s">
        <v>108</v>
      </c>
      <c r="B25" s="23" t="s">
        <v>109</v>
      </c>
      <c r="C25" s="24" t="s">
        <v>110</v>
      </c>
      <c r="D25" s="23" t="s">
        <v>32</v>
      </c>
      <c r="E25" s="23" t="s">
        <v>111</v>
      </c>
      <c r="F25" s="23">
        <v>5</v>
      </c>
      <c r="G25" s="23">
        <v>69</v>
      </c>
      <c r="H25" s="25">
        <v>112722.75</v>
      </c>
      <c r="I25" s="26">
        <v>56361.37</v>
      </c>
      <c r="J25" s="9">
        <f t="shared" si="0"/>
        <v>42271.027500000004</v>
      </c>
      <c r="K25" s="9">
        <f t="shared" si="4"/>
        <v>14090.342499999999</v>
      </c>
      <c r="L25" s="9">
        <v>0</v>
      </c>
      <c r="M25" s="40">
        <v>43381</v>
      </c>
      <c r="N25" s="40">
        <v>43585</v>
      </c>
    </row>
    <row r="26" spans="1:22" ht="58.75" thickBot="1" x14ac:dyDescent="0.45">
      <c r="A26" s="27" t="s">
        <v>112</v>
      </c>
      <c r="B26" s="10" t="s">
        <v>113</v>
      </c>
      <c r="C26" s="10" t="s">
        <v>114</v>
      </c>
      <c r="D26" s="6" t="s">
        <v>115</v>
      </c>
      <c r="E26" s="6" t="s">
        <v>116</v>
      </c>
      <c r="F26" s="6">
        <v>5</v>
      </c>
      <c r="G26" s="7">
        <v>69</v>
      </c>
      <c r="H26" s="8">
        <v>304656.37</v>
      </c>
      <c r="I26" s="26">
        <v>152328.18</v>
      </c>
      <c r="J26" s="9">
        <f t="shared" si="0"/>
        <v>114246.13499999999</v>
      </c>
      <c r="K26" s="9">
        <f t="shared" si="4"/>
        <v>38082.044999999998</v>
      </c>
      <c r="L26" s="9">
        <v>0</v>
      </c>
      <c r="M26" s="40">
        <v>43320</v>
      </c>
      <c r="N26" s="40">
        <v>43676</v>
      </c>
    </row>
    <row r="27" spans="1:22" ht="37.75" thickBot="1" x14ac:dyDescent="0.45">
      <c r="A27" s="5" t="s">
        <v>117</v>
      </c>
      <c r="B27" s="6" t="s">
        <v>118</v>
      </c>
      <c r="C27" s="10" t="s">
        <v>119</v>
      </c>
      <c r="D27" s="6" t="s">
        <v>37</v>
      </c>
      <c r="E27" s="6" t="s">
        <v>120</v>
      </c>
      <c r="F27" s="6">
        <v>5</v>
      </c>
      <c r="G27" s="6">
        <v>69</v>
      </c>
      <c r="H27" s="28">
        <v>2552298.25</v>
      </c>
      <c r="I27" s="26">
        <v>800000</v>
      </c>
      <c r="J27" s="9">
        <f t="shared" si="0"/>
        <v>600000</v>
      </c>
      <c r="K27" s="9">
        <f t="shared" si="4"/>
        <v>200000</v>
      </c>
      <c r="L27" s="9">
        <v>0</v>
      </c>
      <c r="M27" s="40">
        <v>43313</v>
      </c>
      <c r="N27" s="40">
        <v>43677</v>
      </c>
    </row>
    <row r="28" spans="1:22" ht="58.75" thickBot="1" x14ac:dyDescent="0.45">
      <c r="A28" s="5" t="s">
        <v>121</v>
      </c>
      <c r="B28" s="6" t="s">
        <v>83</v>
      </c>
      <c r="C28" s="10" t="s">
        <v>122</v>
      </c>
      <c r="D28" s="6" t="s">
        <v>85</v>
      </c>
      <c r="E28" s="6" t="s">
        <v>86</v>
      </c>
      <c r="F28" s="6">
        <v>5</v>
      </c>
      <c r="G28" s="6">
        <v>69</v>
      </c>
      <c r="H28" s="28">
        <v>692538.69</v>
      </c>
      <c r="I28" s="26">
        <v>346269.34</v>
      </c>
      <c r="J28" s="9">
        <f t="shared" si="0"/>
        <v>259702.005</v>
      </c>
      <c r="K28" s="9">
        <f t="shared" si="4"/>
        <v>86567.335000000021</v>
      </c>
      <c r="L28" s="9">
        <v>0</v>
      </c>
      <c r="M28" s="40">
        <v>43405</v>
      </c>
      <c r="N28" s="40">
        <v>44227</v>
      </c>
    </row>
    <row r="29" spans="1:22" ht="25.3" thickBot="1" x14ac:dyDescent="0.45">
      <c r="A29" s="5" t="s">
        <v>123</v>
      </c>
      <c r="B29" s="6" t="s">
        <v>124</v>
      </c>
      <c r="C29" s="6" t="s">
        <v>125</v>
      </c>
      <c r="D29" s="6" t="s">
        <v>126</v>
      </c>
      <c r="E29" s="6" t="s">
        <v>127</v>
      </c>
      <c r="F29" s="6">
        <v>5</v>
      </c>
      <c r="G29" s="6">
        <v>69</v>
      </c>
      <c r="H29" s="8">
        <v>103904.4</v>
      </c>
      <c r="I29" s="29">
        <v>51952.2</v>
      </c>
      <c r="J29" s="9">
        <f t="shared" si="0"/>
        <v>38964.149999999994</v>
      </c>
      <c r="K29" s="9">
        <f t="shared" si="4"/>
        <v>12988.050000000003</v>
      </c>
      <c r="L29" s="9">
        <v>0</v>
      </c>
      <c r="M29" s="40">
        <v>43434</v>
      </c>
      <c r="N29" s="40">
        <v>43707</v>
      </c>
    </row>
    <row r="30" spans="1:22" ht="37.75" thickBot="1" x14ac:dyDescent="0.45">
      <c r="A30" s="5" t="s">
        <v>128</v>
      </c>
      <c r="B30" s="6" t="s">
        <v>129</v>
      </c>
      <c r="C30" s="6" t="s">
        <v>130</v>
      </c>
      <c r="D30" s="6" t="s">
        <v>131</v>
      </c>
      <c r="E30" s="6" t="s">
        <v>132</v>
      </c>
      <c r="F30" s="6">
        <v>5</v>
      </c>
      <c r="G30" s="6">
        <v>69</v>
      </c>
      <c r="H30" s="8">
        <v>754523.92</v>
      </c>
      <c r="I30" s="29">
        <v>377261.96</v>
      </c>
      <c r="J30" s="9">
        <f t="shared" si="0"/>
        <v>282946.47000000003</v>
      </c>
      <c r="K30" s="9">
        <f t="shared" si="4"/>
        <v>94315.489999999991</v>
      </c>
      <c r="L30" s="9">
        <v>0</v>
      </c>
      <c r="M30" s="40">
        <v>43313</v>
      </c>
      <c r="N30" s="40">
        <v>43190</v>
      </c>
    </row>
    <row r="31" spans="1:22" ht="15" thickBot="1" x14ac:dyDescent="0.45">
      <c r="B31" s="11"/>
      <c r="C31" s="11"/>
      <c r="J31" s="12"/>
    </row>
    <row r="32" spans="1:22" ht="58.75" thickBot="1" x14ac:dyDescent="0.45">
      <c r="A32" s="30" t="s">
        <v>133</v>
      </c>
      <c r="B32" s="13" t="s">
        <v>134</v>
      </c>
      <c r="C32" s="14" t="s">
        <v>135</v>
      </c>
      <c r="D32" s="13" t="s">
        <v>136</v>
      </c>
      <c r="E32" s="13" t="s">
        <v>137</v>
      </c>
      <c r="F32" s="13">
        <v>6</v>
      </c>
      <c r="G32" s="13" t="s">
        <v>138</v>
      </c>
      <c r="H32" s="16">
        <v>203290.73</v>
      </c>
      <c r="I32" s="16">
        <v>203290.73</v>
      </c>
      <c r="J32" s="9">
        <f t="shared" si="0"/>
        <v>152468.04750000002</v>
      </c>
      <c r="K32" s="9">
        <f>SUM(I32-J32)</f>
        <v>50822.682499999995</v>
      </c>
      <c r="L32" s="9">
        <v>0</v>
      </c>
      <c r="M32" s="40">
        <v>43346</v>
      </c>
      <c r="N32" s="40">
        <v>44196</v>
      </c>
    </row>
    <row r="33" spans="1:14" ht="73.3" thickBot="1" x14ac:dyDescent="0.45">
      <c r="A33" s="5" t="s">
        <v>139</v>
      </c>
      <c r="B33" s="6" t="s">
        <v>140</v>
      </c>
      <c r="C33" s="10" t="s">
        <v>141</v>
      </c>
      <c r="D33" s="6" t="s">
        <v>142</v>
      </c>
      <c r="E33" s="6" t="s">
        <v>143</v>
      </c>
      <c r="F33" s="6">
        <v>6</v>
      </c>
      <c r="G33" s="6" t="s">
        <v>138</v>
      </c>
      <c r="H33" s="8">
        <v>24885</v>
      </c>
      <c r="I33" s="8">
        <v>24885</v>
      </c>
      <c r="J33" s="9">
        <f t="shared" si="0"/>
        <v>18663.75</v>
      </c>
      <c r="K33" s="9">
        <f>SUM(I33-J33)</f>
        <v>6221.25</v>
      </c>
      <c r="L33" s="9">
        <v>0</v>
      </c>
      <c r="M33" s="40">
        <v>43435</v>
      </c>
      <c r="N33" s="40">
        <v>43921</v>
      </c>
    </row>
    <row r="34" spans="1:14" ht="44.15" thickBot="1" x14ac:dyDescent="0.45">
      <c r="A34" s="5" t="s">
        <v>144</v>
      </c>
      <c r="B34" s="6" t="s">
        <v>145</v>
      </c>
      <c r="C34" s="10" t="s">
        <v>146</v>
      </c>
      <c r="D34" s="6" t="s">
        <v>147</v>
      </c>
      <c r="E34" s="6" t="s">
        <v>148</v>
      </c>
      <c r="F34" s="6">
        <v>6</v>
      </c>
      <c r="G34" s="7" t="s">
        <v>138</v>
      </c>
      <c r="H34" s="8">
        <v>119365.47</v>
      </c>
      <c r="I34" s="8">
        <v>119365.47</v>
      </c>
      <c r="J34" s="9">
        <f t="shared" si="0"/>
        <v>89524.102500000008</v>
      </c>
      <c r="K34" s="9">
        <f>SUM(I34-J34)</f>
        <v>29841.367499999993</v>
      </c>
      <c r="L34" s="9">
        <v>0</v>
      </c>
      <c r="M34" s="40">
        <v>43466</v>
      </c>
      <c r="N34" s="40">
        <v>44104</v>
      </c>
    </row>
    <row r="35" spans="1:14" x14ac:dyDescent="0.4">
      <c r="B35" s="11"/>
      <c r="C35" s="11"/>
      <c r="H35" s="12">
        <f>SUM(H2:H34)</f>
        <v>12704163.460000001</v>
      </c>
      <c r="I35" s="12">
        <f>SUM(I2:I34)</f>
        <v>5208437.3800000008</v>
      </c>
      <c r="J35" s="31">
        <f>SUM(J2:J34)</f>
        <v>3907598.9849999994</v>
      </c>
      <c r="K35" s="31">
        <f>SUM(K2:K34)</f>
        <v>1202532.9949999999</v>
      </c>
      <c r="L35" s="31">
        <f>SUM(L2:L34)</f>
        <v>100000</v>
      </c>
    </row>
    <row r="36" spans="1:14" x14ac:dyDescent="0.4">
      <c r="B36" s="11"/>
      <c r="C36" s="11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2019-04-11T14:35:12Z</dcterms:created>
  <dcterms:modified xsi:type="dcterms:W3CDTF">2020-10-21T10:47:30Z</dcterms:modified>
</cp:coreProperties>
</file>