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otland.gov.uk\dc2\fs3_home\u021869\Construction Procurement\Abnormally Low Tenders\"/>
    </mc:Choice>
  </mc:AlternateContent>
  <workbookProtection workbookPassword="91B2" lockStructure="1"/>
  <bookViews>
    <workbookView xWindow="0" yWindow="0" windowWidth="28800" windowHeight="12300"/>
  </bookViews>
  <sheets>
    <sheet name="Sheet3" sheetId="1" r:id="rId1"/>
  </sheets>
  <calcPr calcId="162913"/>
</workbook>
</file>

<file path=xl/calcChain.xml><?xml version="1.0" encoding="utf-8"?>
<calcChain xmlns="http://schemas.openxmlformats.org/spreadsheetml/2006/main">
  <c r="G14" i="1" l="1"/>
  <c r="G13" i="1"/>
  <c r="G12" i="1"/>
  <c r="E14" i="1"/>
  <c r="C29" i="1"/>
  <c r="A15" i="1" s="1"/>
  <c r="G16" i="1" l="1"/>
  <c r="G18" i="1" s="1"/>
  <c r="E12" i="1"/>
  <c r="G9" i="1"/>
  <c r="D11" i="1"/>
  <c r="F12" i="1"/>
  <c r="D12" i="1"/>
  <c r="F14" i="1"/>
  <c r="D13" i="1"/>
  <c r="D14" i="1"/>
  <c r="E11" i="1"/>
  <c r="E13" i="1"/>
  <c r="E10" i="1"/>
  <c r="F11" i="1"/>
  <c r="G10" i="1"/>
  <c r="G11" i="1"/>
  <c r="F13" i="1"/>
  <c r="D5" i="1" l="1"/>
  <c r="D7" i="1" l="1"/>
  <c r="G20" i="1"/>
  <c r="D8" i="1"/>
  <c r="D10" i="1"/>
  <c r="D6" i="1"/>
  <c r="D9" i="1"/>
  <c r="G22" i="1" l="1"/>
  <c r="G24" i="1" s="1"/>
  <c r="E5" i="1" l="1"/>
  <c r="E9" i="1"/>
  <c r="E8" i="1"/>
  <c r="E6" i="1"/>
  <c r="E7" i="1"/>
  <c r="G26" i="1"/>
  <c r="F7" i="1" l="1"/>
  <c r="G7" i="1" s="1"/>
  <c r="F10" i="1"/>
  <c r="F9" i="1"/>
  <c r="F8" i="1"/>
  <c r="G8" i="1" s="1"/>
  <c r="F6" i="1"/>
  <c r="G6" i="1" s="1"/>
  <c r="F5" i="1"/>
  <c r="G5" i="1" s="1"/>
  <c r="A22" i="1"/>
</calcChain>
</file>

<file path=xl/sharedStrings.xml><?xml version="1.0" encoding="utf-8"?>
<sst xmlns="http://schemas.openxmlformats.org/spreadsheetml/2006/main" count="38" uniqueCount="33">
  <si>
    <t>Tender Value</t>
  </si>
  <si>
    <t>Tenders</t>
  </si>
  <si>
    <t>A</t>
  </si>
  <si>
    <t xml:space="preserve">Value </t>
  </si>
  <si>
    <t>Adjusted Average Price Range</t>
  </si>
  <si>
    <t>Max Proximity Margin</t>
  </si>
  <si>
    <t>B</t>
  </si>
  <si>
    <t>Band</t>
  </si>
  <si>
    <t>£</t>
  </si>
  <si>
    <t>C</t>
  </si>
  <si>
    <t xml:space="preserve">0 - 10m </t>
  </si>
  <si>
    <t>D</t>
  </si>
  <si>
    <t xml:space="preserve">10m – 50m </t>
  </si>
  <si>
    <t>E</t>
  </si>
  <si>
    <t xml:space="preserve">50m – 100m </t>
  </si>
  <si>
    <t>F</t>
  </si>
  <si>
    <t>&gt;100m</t>
  </si>
  <si>
    <r>
      <t xml:space="preserve">Proximity Boundary.  </t>
    </r>
    <r>
      <rPr>
        <sz val="10"/>
        <color theme="1"/>
        <rFont val="Arial"/>
        <family val="2"/>
      </rPr>
      <t xml:space="preserve"> The lowest Qualifying Price minus the proximity margin.</t>
    </r>
  </si>
  <si>
    <t>Note:</t>
  </si>
  <si>
    <t>Further Scrutiny Required?</t>
  </si>
  <si>
    <t>Is tender below Lowest Boundary?</t>
  </si>
  <si>
    <t>Is tender below Proximity Boundary?</t>
  </si>
  <si>
    <t>Is tender below the Median Boundary?</t>
  </si>
  <si>
    <r>
      <t>Median Boundary.</t>
    </r>
    <r>
      <rPr>
        <sz val="10"/>
        <color theme="1"/>
        <rFont val="Arial"/>
        <family val="2"/>
      </rPr>
      <t xml:space="preserve">  85% of the Median Price </t>
    </r>
  </si>
  <si>
    <r>
      <t xml:space="preserve">Lowest Qualifying Price. </t>
    </r>
    <r>
      <rPr>
        <sz val="10"/>
        <color theme="1"/>
        <rFont val="Arial"/>
        <family val="2"/>
      </rPr>
      <t xml:space="preserve">The lowest tender above the Median Boundary </t>
    </r>
  </si>
  <si>
    <r>
      <rPr>
        <b/>
        <sz val="10"/>
        <color theme="1"/>
        <rFont val="Arial"/>
        <family val="2"/>
      </rPr>
      <t xml:space="preserve">Lowest Boundary.  </t>
    </r>
    <r>
      <rPr>
        <sz val="10"/>
        <color theme="1"/>
        <rFont val="Arial"/>
        <family val="2"/>
      </rPr>
      <t xml:space="preserve">The lower of the Median Boundary and the Proximity Boundary.   </t>
    </r>
  </si>
  <si>
    <t>This calculator is not recommended for use with fewer than four bids.</t>
  </si>
  <si>
    <t>G</t>
  </si>
  <si>
    <t>H</t>
  </si>
  <si>
    <t xml:space="preserve">I </t>
  </si>
  <si>
    <t>J</t>
  </si>
  <si>
    <t>Enter bid values in the tender value boxes.  Calculator will automatically determine potentially low tenders.</t>
  </si>
  <si>
    <r>
      <rPr>
        <b/>
        <sz val="10"/>
        <color theme="1"/>
        <rFont val="Arial"/>
        <family val="2"/>
      </rPr>
      <t>Median Pri</t>
    </r>
    <r>
      <rPr>
        <sz val="10"/>
        <color theme="1"/>
        <rFont val="Arial"/>
        <family val="2"/>
      </rPr>
      <t>ce.  The price lying at the midpoint of the tender price range.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</si>
</sst>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£&quot;#,##0.00"/>
    <numFmt numFmtId="165" formatCode="&quot;£&quot;#,##0"/>
  </numFmts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2" xfId="0" applyBorder="1" applyAlignment="1" applyProtection="1">
      <alignment horizontal="center" vertical="center"/>
      <protection locked="0"/>
    </xf>
    <xf numFmtId="165" fontId="0" fillId="0" borderId="3" xfId="0" applyNumberFormat="1" applyBorder="1" applyProtection="1"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165" fontId="0" fillId="0" borderId="21" xfId="0" applyNumberFormat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3" fontId="3" fillId="0" borderId="0" xfId="0" applyNumberFormat="1" applyFont="1" applyBorder="1" applyAlignment="1" applyProtection="1">
      <alignment horizontal="center" vertical="center"/>
      <protection locked="0"/>
    </xf>
    <xf numFmtId="3" fontId="0" fillId="2" borderId="17" xfId="0" applyNumberFormat="1" applyFont="1" applyFill="1" applyBorder="1" applyAlignment="1" applyProtection="1">
      <alignment horizontal="left" vertical="center" wrapText="1"/>
    </xf>
    <xf numFmtId="3" fontId="0" fillId="2" borderId="11" xfId="0" applyNumberFormat="1" applyFont="1" applyFill="1" applyBorder="1" applyAlignment="1" applyProtection="1">
      <alignment horizontal="left" vertical="center" wrapText="1"/>
    </xf>
    <xf numFmtId="0" fontId="1" fillId="2" borderId="15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/>
    </xf>
    <xf numFmtId="0" fontId="0" fillId="0" borderId="3" xfId="0" applyFill="1" applyBorder="1" applyProtection="1"/>
    <xf numFmtId="0" fontId="0" fillId="0" borderId="3" xfId="0" applyBorder="1" applyProtection="1"/>
    <xf numFmtId="0" fontId="1" fillId="2" borderId="1" xfId="0" applyFont="1" applyFill="1" applyBorder="1" applyProtection="1"/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2" borderId="14" xfId="0" applyFill="1" applyBorder="1" applyAlignment="1" applyProtection="1">
      <alignment horizontal="left" vertical="center" wrapText="1"/>
    </xf>
    <xf numFmtId="0" fontId="0" fillId="2" borderId="10" xfId="0" applyFill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3" fontId="3" fillId="0" borderId="8" xfId="0" applyNumberFormat="1" applyFont="1" applyBorder="1" applyAlignment="1" applyProtection="1">
      <alignment horizontal="center" vertical="center"/>
    </xf>
    <xf numFmtId="0" fontId="0" fillId="0" borderId="0" xfId="0" applyProtection="1"/>
    <xf numFmtId="0" fontId="1" fillId="2" borderId="13" xfId="0" applyFont="1" applyFill="1" applyBorder="1" applyAlignment="1" applyProtection="1">
      <alignment horizontal="left" vertical="center" wrapText="1"/>
    </xf>
    <xf numFmtId="0" fontId="1" fillId="2" borderId="14" xfId="0" applyFont="1" applyFill="1" applyBorder="1" applyAlignment="1" applyProtection="1">
      <alignment horizontal="left" vertical="center" wrapText="1"/>
    </xf>
    <xf numFmtId="0" fontId="1" fillId="2" borderId="15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left" vertical="center" wrapText="1"/>
    </xf>
    <xf numFmtId="164" fontId="0" fillId="2" borderId="1" xfId="0" applyNumberFormat="1" applyFill="1" applyBorder="1" applyAlignment="1" applyProtection="1">
      <alignment horizontal="right"/>
    </xf>
    <xf numFmtId="164" fontId="0" fillId="2" borderId="12" xfId="0" applyNumberFormat="1" applyFill="1" applyBorder="1" applyAlignment="1" applyProtection="1">
      <alignment horizontal="right"/>
    </xf>
    <xf numFmtId="0" fontId="0" fillId="2" borderId="13" xfId="0" applyFill="1" applyBorder="1" applyAlignment="1" applyProtection="1">
      <alignment horizontal="left" vertical="center" wrapText="1"/>
    </xf>
    <xf numFmtId="0" fontId="0" fillId="2" borderId="14" xfId="0" applyFill="1" applyBorder="1" applyAlignment="1" applyProtection="1">
      <alignment horizontal="left" vertical="center" wrapText="1"/>
    </xf>
    <xf numFmtId="0" fontId="0" fillId="2" borderId="9" xfId="0" applyFill="1" applyBorder="1" applyAlignment="1" applyProtection="1">
      <alignment horizontal="left" vertical="center" wrapText="1"/>
    </xf>
    <xf numFmtId="0" fontId="0" fillId="2" borderId="10" xfId="0" applyFill="1" applyBorder="1" applyAlignment="1" applyProtection="1">
      <alignment horizontal="left" vertical="center" wrapText="1"/>
    </xf>
    <xf numFmtId="164" fontId="1" fillId="2" borderId="1" xfId="0" applyNumberFormat="1" applyFont="1" applyFill="1" applyBorder="1" applyAlignment="1" applyProtection="1">
      <alignment horizontal="right"/>
    </xf>
    <xf numFmtId="0" fontId="0" fillId="0" borderId="12" xfId="0" applyBorder="1" applyAlignment="1" applyProtection="1">
      <alignment horizontal="right"/>
    </xf>
    <xf numFmtId="0" fontId="1" fillId="2" borderId="2" xfId="0" applyFont="1" applyFill="1" applyBorder="1" applyAlignment="1" applyProtection="1">
      <alignment horizontal="center" vertical="center" textRotation="90"/>
    </xf>
    <xf numFmtId="0" fontId="1" fillId="2" borderId="6" xfId="0" applyFont="1" applyFill="1" applyBorder="1" applyAlignment="1" applyProtection="1">
      <alignment horizontal="center" vertical="center" textRotation="90"/>
    </xf>
    <xf numFmtId="3" fontId="0" fillId="2" borderId="16" xfId="0" applyNumberFormat="1" applyFont="1" applyFill="1" applyBorder="1" applyAlignment="1" applyProtection="1">
      <alignment horizontal="left" vertical="center" wrapText="1"/>
    </xf>
    <xf numFmtId="3" fontId="0" fillId="2" borderId="0" xfId="0" applyNumberFormat="1" applyFont="1" applyFill="1" applyBorder="1" applyAlignment="1" applyProtection="1">
      <alignment horizontal="left" vertical="center" wrapText="1"/>
    </xf>
    <xf numFmtId="3" fontId="0" fillId="2" borderId="17" xfId="0" applyNumberFormat="1" applyFont="1" applyFill="1" applyBorder="1" applyAlignment="1" applyProtection="1">
      <alignment horizontal="left" vertical="center" wrapText="1"/>
    </xf>
    <xf numFmtId="3" fontId="0" fillId="2" borderId="9" xfId="0" applyNumberFormat="1" applyFont="1" applyFill="1" applyBorder="1" applyAlignment="1" applyProtection="1">
      <alignment horizontal="left" vertical="center" wrapText="1"/>
    </xf>
    <xf numFmtId="3" fontId="0" fillId="2" borderId="10" xfId="0" applyNumberFormat="1" applyFont="1" applyFill="1" applyBorder="1" applyAlignment="1" applyProtection="1">
      <alignment horizontal="left" vertical="center" wrapText="1"/>
    </xf>
    <xf numFmtId="3" fontId="0" fillId="2" borderId="11" xfId="0" applyNumberFormat="1" applyFont="1" applyFill="1" applyBorder="1" applyAlignment="1" applyProtection="1">
      <alignment horizontal="left" vertical="center" wrapText="1"/>
    </xf>
    <xf numFmtId="164" fontId="0" fillId="2" borderId="6" xfId="0" applyNumberFormat="1" applyFill="1" applyBorder="1" applyAlignment="1" applyProtection="1">
      <alignment horizontal="right" wrapText="1"/>
    </xf>
    <xf numFmtId="164" fontId="0" fillId="2" borderId="12" xfId="0" applyNumberFormat="1" applyFill="1" applyBorder="1" applyAlignment="1" applyProtection="1">
      <alignment horizontal="right" wrapText="1"/>
    </xf>
    <xf numFmtId="164" fontId="1" fillId="2" borderId="12" xfId="0" applyNumberFormat="1" applyFont="1" applyFill="1" applyBorder="1" applyAlignment="1" applyProtection="1">
      <alignment horizontal="right"/>
    </xf>
    <xf numFmtId="0" fontId="4" fillId="2" borderId="18" xfId="0" applyFont="1" applyFill="1" applyBorder="1" applyAlignment="1" applyProtection="1">
      <alignment horizontal="center" vertical="center" readingOrder="1"/>
    </xf>
    <xf numFmtId="0" fontId="4" fillId="2" borderId="19" xfId="0" applyFont="1" applyFill="1" applyBorder="1" applyAlignment="1" applyProtection="1">
      <alignment horizontal="center" vertical="center" readingOrder="1"/>
    </xf>
    <xf numFmtId="0" fontId="4" fillId="2" borderId="20" xfId="0" applyFont="1" applyFill="1" applyBorder="1" applyAlignment="1" applyProtection="1">
      <alignment horizontal="center" vertical="center" readingOrder="1"/>
    </xf>
  </cellXfs>
  <cellStyles count="1">
    <cellStyle name="Normal" xfId="0" builtinId="0"/>
  </cellStyles>
  <dxfs count="4">
    <dxf>
      <fill>
        <patternFill>
          <bgColor theme="0" tint="-0.14996795556505021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34"/>
  <sheetViews>
    <sheetView tabSelected="1" topLeftCell="A6" workbookViewId="0">
      <selection activeCell="A16" sqref="A16:E17"/>
    </sheetView>
  </sheetViews>
  <sheetFormatPr defaultRowHeight="12.5" x14ac:dyDescent="0.25"/>
  <cols>
    <col min="1" max="2" width="8.7265625" style="5"/>
    <col min="3" max="3" width="22.26953125" style="5" bestFit="1" customWidth="1"/>
    <col min="4" max="4" width="16.81640625" style="5" customWidth="1"/>
    <col min="5" max="6" width="15.7265625" style="5" customWidth="1"/>
    <col min="7" max="7" width="18.26953125" style="5" customWidth="1"/>
    <col min="8" max="10" width="8.7265625" style="5"/>
    <col min="11" max="11" width="32.54296875" style="5" bestFit="1" customWidth="1"/>
    <col min="12" max="12" width="23" style="5" bestFit="1" customWidth="1"/>
    <col min="13" max="16384" width="8.7265625" style="5"/>
  </cols>
  <sheetData>
    <row r="4" spans="1:12" ht="39.5" thickBot="1" x14ac:dyDescent="0.35">
      <c r="A4" s="16"/>
      <c r="B4" s="16"/>
      <c r="C4" s="17" t="s">
        <v>0</v>
      </c>
      <c r="D4" s="18" t="s">
        <v>22</v>
      </c>
      <c r="E4" s="18" t="s">
        <v>21</v>
      </c>
      <c r="F4" s="18" t="s">
        <v>20</v>
      </c>
      <c r="G4" s="18" t="s">
        <v>19</v>
      </c>
    </row>
    <row r="5" spans="1:12" ht="15.75" customHeight="1" thickBot="1" x14ac:dyDescent="0.3">
      <c r="A5" s="41" t="s">
        <v>1</v>
      </c>
      <c r="B5" s="1" t="s">
        <v>2</v>
      </c>
      <c r="C5" s="2"/>
      <c r="D5" s="14" t="str">
        <f>IF(OR(C5=0,C29&lt;4),"", IF(C5&lt;G18,"Yes","No"))</f>
        <v/>
      </c>
      <c r="E5" s="14" t="str">
        <f>IF(OR(C5=0,C29&lt;4),"", IF(C5&lt;G24,"Yes","No"))</f>
        <v/>
      </c>
      <c r="F5" s="14" t="str">
        <f>IF(OR(C5=0,C29&lt;4),"", IF(C5&lt;G26,"Yes","No"))</f>
        <v/>
      </c>
      <c r="G5" s="14" t="str">
        <f>IF(OR(C5=0,C29&lt;4),"", IF(F5="No","No","Yes"))</f>
        <v/>
      </c>
      <c r="J5" s="13" t="s">
        <v>3</v>
      </c>
      <c r="K5" s="21" t="s">
        <v>4</v>
      </c>
      <c r="L5" s="21" t="s">
        <v>5</v>
      </c>
    </row>
    <row r="6" spans="1:12" ht="14.5" thickBot="1" x14ac:dyDescent="0.3">
      <c r="A6" s="42"/>
      <c r="B6" s="3" t="s">
        <v>6</v>
      </c>
      <c r="C6" s="4"/>
      <c r="D6" s="15" t="str">
        <f>IF(OR(C6=0,C29&lt;4),"",IF(C6&lt;G18,"Yes","No"))</f>
        <v/>
      </c>
      <c r="E6" s="15" t="str">
        <f>IF(OR(C6=0,C29&lt;4),"", IF(C6&lt;G24,"Yes","No"))</f>
        <v/>
      </c>
      <c r="F6" s="14" t="str">
        <f>IF(OR(C6=0,C29&lt;4),"", IF(C6&lt;G26,"Yes","No"))</f>
        <v/>
      </c>
      <c r="G6" s="15" t="str">
        <f>IF(OR(C6=0,C29&lt;4),"", IF(F6="No","No","Yes"))</f>
        <v/>
      </c>
      <c r="J6" s="22" t="s">
        <v>7</v>
      </c>
      <c r="K6" s="23" t="s">
        <v>8</v>
      </c>
      <c r="L6" s="23" t="s">
        <v>8</v>
      </c>
    </row>
    <row r="7" spans="1:12" ht="14.5" thickBot="1" x14ac:dyDescent="0.3">
      <c r="A7" s="42"/>
      <c r="B7" s="3" t="s">
        <v>9</v>
      </c>
      <c r="C7" s="4"/>
      <c r="D7" s="14" t="str">
        <f>IF(OR(C7=0,C29&lt;4),"", IF(C7&lt;G18,"Yes","No"))</f>
        <v/>
      </c>
      <c r="E7" s="14" t="str">
        <f>IF(OR(C7=0,C29&lt;4),"", IF(C7&lt;G24,"Yes","No"))</f>
        <v/>
      </c>
      <c r="F7" s="14" t="str">
        <f>IF(OR(C7=0,C29&lt;4),"", IF(C7&lt;G26,"Yes","No"))</f>
        <v/>
      </c>
      <c r="G7" s="14" t="str">
        <f>IF(OR(C7=0,C29&lt;4),"", IF(F7="No","No","Yes"))</f>
        <v/>
      </c>
      <c r="J7" s="22" t="s">
        <v>2</v>
      </c>
      <c r="K7" s="24" t="s">
        <v>10</v>
      </c>
      <c r="L7" s="25">
        <v>100000</v>
      </c>
    </row>
    <row r="8" spans="1:12" ht="14.5" thickBot="1" x14ac:dyDescent="0.3">
      <c r="A8" s="42"/>
      <c r="B8" s="3" t="s">
        <v>11</v>
      </c>
      <c r="C8" s="4"/>
      <c r="D8" s="14" t="str">
        <f>IF(OR(C8=0,C29&lt;4),"", IF(C8&lt;G18,"Yes","No"))</f>
        <v/>
      </c>
      <c r="E8" s="14" t="str">
        <f>IF(OR(C8=0,C29&lt;4),"", IF(C8&lt;G24,"Yes","No"))</f>
        <v/>
      </c>
      <c r="F8" s="14" t="str">
        <f>IF(OR(C8=0,C29&lt;4),"", IF(C8&lt;G26,"Yes","No"))</f>
        <v/>
      </c>
      <c r="G8" s="14" t="str">
        <f>IF(OR(C8=0,C29&lt;4),"", IF(F8="No","No","Yes"))</f>
        <v/>
      </c>
      <c r="J8" s="22" t="s">
        <v>6</v>
      </c>
      <c r="K8" s="24" t="s">
        <v>12</v>
      </c>
      <c r="L8" s="25">
        <v>300000</v>
      </c>
    </row>
    <row r="9" spans="1:12" ht="14.5" thickBot="1" x14ac:dyDescent="0.3">
      <c r="A9" s="42"/>
      <c r="B9" s="3" t="s">
        <v>13</v>
      </c>
      <c r="C9" s="4"/>
      <c r="D9" s="14" t="str">
        <f>IF(OR(C9=0,C29&lt;4),"", IF(C9&lt;G18,"Yes","No"))</f>
        <v/>
      </c>
      <c r="E9" s="14" t="str">
        <f>IF(OR(C9=0,C29&lt;4),"", IF(C9&lt;G24,"Yes","No"))</f>
        <v/>
      </c>
      <c r="F9" s="14" t="str">
        <f>IF(OR(C9=0,C29&lt;4),"", IF(C9&lt;G26,"Yes","No"))</f>
        <v/>
      </c>
      <c r="G9" s="14" t="str">
        <f>IF(OR(C9=0,C29&lt;4),"", IF(F9="No","No","Yes"))</f>
        <v/>
      </c>
      <c r="J9" s="22" t="s">
        <v>9</v>
      </c>
      <c r="K9" s="24" t="s">
        <v>14</v>
      </c>
      <c r="L9" s="25">
        <v>500000</v>
      </c>
    </row>
    <row r="10" spans="1:12" ht="14.5" thickBot="1" x14ac:dyDescent="0.3">
      <c r="A10" s="42"/>
      <c r="B10" s="3" t="s">
        <v>15</v>
      </c>
      <c r="C10" s="4"/>
      <c r="D10" s="14" t="str">
        <f>IF(OR(C10=0,C29&lt;4),"", IF(C10&lt;G18,"Yes","No"))</f>
        <v/>
      </c>
      <c r="E10" s="14" t="str">
        <f>IF(OR(C10=0,C29&lt;4),"", IF(C10&lt;G24,"Yes","No"))</f>
        <v/>
      </c>
      <c r="F10" s="14" t="str">
        <f>IF(OR(C10=0,C29&lt;4),"", IF(C10&lt;G26,"Yes","No"))</f>
        <v/>
      </c>
      <c r="G10" s="14" t="str">
        <f>IF(OR(C10=0,C29&lt;4),"", IF(F10="No","No","Yes"))</f>
        <v/>
      </c>
      <c r="J10" s="22" t="s">
        <v>11</v>
      </c>
      <c r="K10" s="24" t="s">
        <v>16</v>
      </c>
      <c r="L10" s="25">
        <v>1000000</v>
      </c>
    </row>
    <row r="11" spans="1:12" ht="14.5" thickBot="1" x14ac:dyDescent="0.3">
      <c r="A11" s="42"/>
      <c r="B11" s="3" t="s">
        <v>27</v>
      </c>
      <c r="C11" s="4"/>
      <c r="D11" s="14" t="str">
        <f>IF(OR(C11=0,C29&lt;4),"", IF(C11&lt;G18,"Yes","No"))</f>
        <v/>
      </c>
      <c r="E11" s="14" t="str">
        <f>IF(OR(C11=0,C29&lt;4),"", IF(C11&lt;G24,"Yes","No"))</f>
        <v/>
      </c>
      <c r="F11" s="14" t="str">
        <f>IF(OR(C11=0,C29&lt;4),"", IF(C11&lt;G27,"Yes","No"))</f>
        <v/>
      </c>
      <c r="G11" s="14" t="str">
        <f>IF(OR(C11=0,C29&lt;4),"", IF(F11="No","No","Yes"))</f>
        <v/>
      </c>
      <c r="J11" s="6"/>
      <c r="K11" s="7"/>
      <c r="L11" s="8"/>
    </row>
    <row r="12" spans="1:12" ht="14.5" thickBot="1" x14ac:dyDescent="0.3">
      <c r="A12" s="42"/>
      <c r="B12" s="3" t="s">
        <v>28</v>
      </c>
      <c r="C12" s="4"/>
      <c r="D12" s="14" t="str">
        <f>IF(OR(C12=0,C29&lt;4),"", IF(C12&lt;G18,"Yes","No"))</f>
        <v/>
      </c>
      <c r="E12" s="14" t="str">
        <f>IF(OR(C12=0,C29&lt;4),"", IF(C12&lt;G24,"Yes","No"))</f>
        <v/>
      </c>
      <c r="F12" s="14" t="str">
        <f>IF(OR(C12=0,C29&lt;4),"", IF(C12&lt;G26,"Yes","No"))</f>
        <v/>
      </c>
      <c r="G12" s="14" t="str">
        <f>IF(OR(C12=0,C31&lt;4),"", IF(F12="No","No","Yes"))</f>
        <v/>
      </c>
      <c r="J12" s="6"/>
      <c r="K12" s="7"/>
      <c r="L12" s="8"/>
    </row>
    <row r="13" spans="1:12" ht="14.5" thickBot="1" x14ac:dyDescent="0.3">
      <c r="A13" s="42"/>
      <c r="B13" s="3" t="s">
        <v>29</v>
      </c>
      <c r="C13" s="4"/>
      <c r="D13" s="14" t="str">
        <f>IF(OR(C13=0,C29&lt;4),"", IF(C13&lt;G18,"Yes","No"))</f>
        <v/>
      </c>
      <c r="E13" s="14" t="str">
        <f>IF(OR(C13=0,C29&lt;4),"", IF(C13&lt;G24,"Yes","No"))</f>
        <v/>
      </c>
      <c r="F13" s="14" t="str">
        <f>IF(OR(C13=0,C29&lt;4),"", IF(C13&lt;G26,"Yes","No"))</f>
        <v/>
      </c>
      <c r="G13" s="14" t="str">
        <f>IF(OR(C13=0,C32&lt;4),"", IF(F13="No","No","Yes"))</f>
        <v/>
      </c>
      <c r="J13" s="6"/>
      <c r="K13" s="7"/>
      <c r="L13" s="8"/>
    </row>
    <row r="14" spans="1:12" x14ac:dyDescent="0.25">
      <c r="A14" s="42"/>
      <c r="B14" s="3" t="s">
        <v>30</v>
      </c>
      <c r="C14" s="4"/>
      <c r="D14" s="14" t="str">
        <f>IF(OR(C14=0,C29&lt;4),"", IF(C14&lt;G18,"Yes","No"))</f>
        <v/>
      </c>
      <c r="E14" s="14" t="str">
        <f t="shared" ref="E14" si="0">IF(OR(C14=0,C33&lt;G111),"", IF(C14&lt;G28,"Yes","No"))</f>
        <v/>
      </c>
      <c r="F14" s="14" t="str">
        <f>IF(OR(C14=0,C29&lt;4),"", IF(C14&lt;G26,"Yes","No"))</f>
        <v/>
      </c>
      <c r="G14" s="14" t="str">
        <f>IF(OR(C14=0,C33&lt;4),"", IF(F14="No","No","Yes"))</f>
        <v/>
      </c>
    </row>
    <row r="15" spans="1:12" ht="17.25" customHeight="1" x14ac:dyDescent="0.25">
      <c r="A15" s="52" t="str">
        <f>IF((C29&lt;4),"Please enter at least 4 tender values",(IF((C29&lt;3),"Note: A minimum of four tender values is recommended","")))</f>
        <v>Please enter at least 4 tender values</v>
      </c>
      <c r="B15" s="53"/>
      <c r="C15" s="53"/>
      <c r="D15" s="53"/>
      <c r="E15" s="53"/>
      <c r="F15" s="53"/>
      <c r="G15" s="54"/>
    </row>
    <row r="16" spans="1:12" x14ac:dyDescent="0.25">
      <c r="A16" s="43" t="s">
        <v>32</v>
      </c>
      <c r="B16" s="44"/>
      <c r="C16" s="44"/>
      <c r="D16" s="44"/>
      <c r="E16" s="45"/>
      <c r="F16" s="9"/>
      <c r="G16" s="49" t="str">
        <f>IF((C29&lt;4),"",(MEDIAN(C5:C14)))</f>
        <v/>
      </c>
    </row>
    <row r="17" spans="1:7" x14ac:dyDescent="0.25">
      <c r="A17" s="46"/>
      <c r="B17" s="47"/>
      <c r="C17" s="47"/>
      <c r="D17" s="47"/>
      <c r="E17" s="48"/>
      <c r="F17" s="10"/>
      <c r="G17" s="50"/>
    </row>
    <row r="18" spans="1:7" ht="13" x14ac:dyDescent="0.25">
      <c r="A18" s="27" t="s">
        <v>23</v>
      </c>
      <c r="B18" s="28"/>
      <c r="C18" s="28"/>
      <c r="D18" s="28"/>
      <c r="E18" s="29"/>
      <c r="F18" s="11"/>
      <c r="G18" s="39" t="str">
        <f>IF((C29&lt;4),"",G16*85%)</f>
        <v/>
      </c>
    </row>
    <row r="19" spans="1:7" ht="13" x14ac:dyDescent="0.25">
      <c r="A19" s="30"/>
      <c r="B19" s="31"/>
      <c r="C19" s="31"/>
      <c r="D19" s="31"/>
      <c r="E19" s="32"/>
      <c r="F19" s="12"/>
      <c r="G19" s="51"/>
    </row>
    <row r="20" spans="1:7" ht="13" x14ac:dyDescent="0.25">
      <c r="A20" s="27" t="s">
        <v>24</v>
      </c>
      <c r="B20" s="28"/>
      <c r="C20" s="28"/>
      <c r="D20" s="28"/>
      <c r="E20" s="29"/>
      <c r="F20" s="11"/>
      <c r="G20" s="33" t="str">
        <f>IF((C29&lt;4),"",(SMALL(C5:C14,COUNTIF(C5:C14,"&lt;"&amp;G18)+1)))</f>
        <v/>
      </c>
    </row>
    <row r="21" spans="1:7" ht="13" x14ac:dyDescent="0.25">
      <c r="A21" s="30"/>
      <c r="B21" s="31"/>
      <c r="C21" s="31"/>
      <c r="D21" s="31"/>
      <c r="E21" s="32"/>
      <c r="F21" s="12"/>
      <c r="G21" s="34"/>
    </row>
    <row r="22" spans="1:7" ht="13" x14ac:dyDescent="0.25">
      <c r="A22" s="27" t="str">
        <f>IF((C29&gt;4),"Proximity Margin.",IF(G16&lt;10000000.01,"Proximity Margin.  Band A. 1% of the Lowest Qualifying Price with a minimum value of £1,000 and a maximum of £100,000.",IF(G16&lt;50000000.01,"Proximity Margin.  Band B. 1% of the Lowest Qualifying Price with a minimum value of £1,000 and a maximum of £300,000.",IF(G16&lt;100000000.01,"Proximity Margin.  Band C. 1% of the Lowest Qualifying Price with a minimum value of £1,000 and a maximum of £500,000.","Proximity Margin.  Band D. 1% of the Lowest Qualifying Price with a minimum value of £1,000 and a maximum of £1,000,000."))))</f>
        <v>Proximity Margin.  Band D. 1% of the Lowest Qualifying Price with a minimum value of £1,000 and a maximum of £1,000,000.</v>
      </c>
      <c r="B22" s="28"/>
      <c r="C22" s="28"/>
      <c r="D22" s="28"/>
      <c r="E22" s="29"/>
      <c r="F22" s="11"/>
      <c r="G22" s="33" t="str">
        <f>IF((C29&lt;4),"",(IF(G16&lt;10000000.01,(IF((G20*1%&lt;1001),1000,(MIN(100000,G20*1%)))),IF(G16&lt;50000000.01,(MIN(300000,G20*1%)),IF(G16&lt;100000000.01,(MIN(500000,G20*1%)),(MIN(1000000,G20*1%)))))))</f>
        <v/>
      </c>
    </row>
    <row r="23" spans="1:7" ht="13" x14ac:dyDescent="0.25">
      <c r="A23" s="30"/>
      <c r="B23" s="31"/>
      <c r="C23" s="31"/>
      <c r="D23" s="31"/>
      <c r="E23" s="32"/>
      <c r="F23" s="12"/>
      <c r="G23" s="34"/>
    </row>
    <row r="24" spans="1:7" ht="13" x14ac:dyDescent="0.25">
      <c r="A24" s="27" t="s">
        <v>17</v>
      </c>
      <c r="B24" s="28"/>
      <c r="C24" s="28"/>
      <c r="D24" s="28"/>
      <c r="E24" s="29"/>
      <c r="F24" s="11"/>
      <c r="G24" s="33" t="str">
        <f>IF((C29&lt;4),"",(G20-G22))</f>
        <v/>
      </c>
    </row>
    <row r="25" spans="1:7" ht="13" x14ac:dyDescent="0.25">
      <c r="A25" s="30"/>
      <c r="B25" s="31"/>
      <c r="C25" s="31"/>
      <c r="D25" s="31"/>
      <c r="E25" s="32"/>
      <c r="F25" s="12"/>
      <c r="G25" s="34"/>
    </row>
    <row r="26" spans="1:7" x14ac:dyDescent="0.25">
      <c r="A26" s="35" t="s">
        <v>25</v>
      </c>
      <c r="B26" s="36"/>
      <c r="C26" s="36"/>
      <c r="D26" s="36"/>
      <c r="E26" s="36"/>
      <c r="F26" s="19"/>
      <c r="G26" s="39" t="str">
        <f>IF((C29&lt;4),"",MIN(G18,G24))</f>
        <v/>
      </c>
    </row>
    <row r="27" spans="1:7" x14ac:dyDescent="0.25">
      <c r="A27" s="37"/>
      <c r="B27" s="38"/>
      <c r="C27" s="38"/>
      <c r="D27" s="38"/>
      <c r="E27" s="38"/>
      <c r="F27" s="20"/>
      <c r="G27" s="40"/>
    </row>
    <row r="29" spans="1:7" ht="15.75" customHeight="1" x14ac:dyDescent="0.25">
      <c r="C29" s="5">
        <f>COUNTA(C5:C14)</f>
        <v>0</v>
      </c>
    </row>
    <row r="30" spans="1:7" ht="28.5" customHeight="1" x14ac:dyDescent="0.25">
      <c r="B30" s="26" t="s">
        <v>18</v>
      </c>
      <c r="C30" s="26"/>
      <c r="D30" s="26"/>
      <c r="E30" s="26"/>
      <c r="F30" s="26"/>
      <c r="G30" s="26"/>
    </row>
    <row r="31" spans="1:7" x14ac:dyDescent="0.25">
      <c r="B31" s="26"/>
      <c r="C31" s="26"/>
      <c r="D31" s="26"/>
      <c r="E31" s="26"/>
      <c r="F31" s="26"/>
      <c r="G31" s="26"/>
    </row>
    <row r="32" spans="1:7" x14ac:dyDescent="0.25">
      <c r="B32" s="26" t="s">
        <v>31</v>
      </c>
      <c r="C32" s="26"/>
      <c r="D32" s="26"/>
      <c r="E32" s="26"/>
      <c r="F32" s="26"/>
      <c r="G32" s="26"/>
    </row>
    <row r="33" spans="2:7" x14ac:dyDescent="0.25">
      <c r="B33" s="26" t="s">
        <v>26</v>
      </c>
      <c r="C33" s="26"/>
      <c r="D33" s="26"/>
      <c r="E33" s="26"/>
      <c r="F33" s="26"/>
      <c r="G33" s="26"/>
    </row>
    <row r="34" spans="2:7" x14ac:dyDescent="0.25">
      <c r="B34" s="26"/>
      <c r="C34" s="26"/>
      <c r="D34" s="26"/>
      <c r="E34" s="26"/>
      <c r="F34" s="26"/>
      <c r="G34" s="26"/>
    </row>
  </sheetData>
  <sheetProtection algorithmName="SHA-512" hashValue="giiTrbfTDMvbxCRWsAjhnEPI3vmmcCfUrds9NdJAXMC5ypn0v01bIy+KpOOMFYenRit/GhyJVUHTe6CcgMEUQQ==" saltValue="nujsNDabHz53FenO8HSJsA==" spinCount="100000" sheet="1" objects="1" scenarios="1"/>
  <protectedRanges>
    <protectedRange algorithmName="SHA-512" hashValue="6JBIrI7gUWXVmF0c37kSlLXFAzJ2LvfzVfnc+tyxPjFv2DMonKZ+LZyhG+o47PH+QbUWKjv8YJVMq/5cbJMkNw==" saltValue="Tb92F1aTVsu4hwn6ULJ90A==" spinCount="100000" sqref="C5:C14" name="Range1"/>
  </protectedRanges>
  <mergeCells count="14">
    <mergeCell ref="A20:E21"/>
    <mergeCell ref="G20:G21"/>
    <mergeCell ref="A5:A14"/>
    <mergeCell ref="A16:E17"/>
    <mergeCell ref="G16:G17"/>
    <mergeCell ref="A18:E19"/>
    <mergeCell ref="G18:G19"/>
    <mergeCell ref="A15:G15"/>
    <mergeCell ref="A22:E23"/>
    <mergeCell ref="G22:G23"/>
    <mergeCell ref="A24:E25"/>
    <mergeCell ref="G24:G25"/>
    <mergeCell ref="A26:E27"/>
    <mergeCell ref="G26:G27"/>
  </mergeCells>
  <conditionalFormatting sqref="G5:G14">
    <cfRule type="containsText" dxfId="3" priority="4" operator="containsText" text="Yes">
      <formula>NOT(ISERROR(SEARCH("Yes",G5)))</formula>
    </cfRule>
  </conditionalFormatting>
  <conditionalFormatting sqref="A15:G15">
    <cfRule type="containsText" dxfId="2" priority="1" operator="containsText" text="Note: A minimum of four tender values is recommended">
      <formula>NOT(ISERROR(SEARCH("Note: A minimum of four tender values is recommended",A15)))</formula>
    </cfRule>
    <cfRule type="containsText" dxfId="1" priority="3" operator="containsText" text="Please enter at least 3 tender values">
      <formula>NOT(ISERROR(SEARCH("Please enter at least 3 tender values",A15)))</formula>
    </cfRule>
  </conditionalFormatting>
  <conditionalFormatting sqref="D5:G14">
    <cfRule type="containsBlanks" dxfId="0" priority="2">
      <formula>LEN(TRIM(D5))=0</formula>
    </cfRule>
  </conditionalFormatting>
  <dataValidations count="2">
    <dataValidation type="decimal" allowBlank="1" showInputMessage="1" showErrorMessage="1" sqref="C14">
      <formula1>0.01</formula1>
      <formula2>1E+40</formula2>
    </dataValidation>
    <dataValidation type="decimal" allowBlank="1" showInputMessage="1" showErrorMessage="1" sqref="C5:C13">
      <formula1>0</formula1>
      <formula2>1E+40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U440255</dc:creator>
  <cp:lastModifiedBy>u021869</cp:lastModifiedBy>
  <dcterms:created xsi:type="dcterms:W3CDTF">2016-10-21T10:09:28Z</dcterms:created>
  <dcterms:modified xsi:type="dcterms:W3CDTF">2021-09-07T15:17:48Z</dcterms:modified>
</cp:coreProperties>
</file>