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FCSD\Linked Spreadsheets\ASD Statistics\LFRs 2018-19\LFR 2018-19 Return Workbooks\Publish Standard Files\"/>
    </mc:Choice>
  </mc:AlternateContent>
  <bookViews>
    <workbookView xWindow="-15" yWindow="285" windowWidth="14400" windowHeight="6135" tabRatio="936"/>
  </bookViews>
  <sheets>
    <sheet name="Notes" sheetId="211" r:id="rId1"/>
    <sheet name="Scotland" sheetId="208" r:id="rId2"/>
    <sheet name="Councils" sheetId="209" r:id="rId3"/>
    <sheet name="Aberdeen City" sheetId="12" r:id="rId4"/>
    <sheet name="Aberdeenshire" sheetId="170" r:id="rId5"/>
    <sheet name="Angus" sheetId="171" r:id="rId6"/>
    <sheet name="Argyll &amp; Bute" sheetId="172" r:id="rId7"/>
    <sheet name="City of Edinburgh" sheetId="180" r:id="rId8"/>
    <sheet name="Clackmannanshire" sheetId="173" r:id="rId9"/>
    <sheet name="Dumfries &amp; Galloway" sheetId="174" r:id="rId10"/>
    <sheet name="Dundee City" sheetId="175" r:id="rId11"/>
    <sheet name="East Ayrshire" sheetId="176" r:id="rId12"/>
    <sheet name="East Dunbartonshire" sheetId="177" r:id="rId13"/>
    <sheet name="East Lothian" sheetId="178" r:id="rId14"/>
    <sheet name="East Renfrewshire" sheetId="179" r:id="rId15"/>
    <sheet name="Falkirk" sheetId="182" r:id="rId16"/>
    <sheet name="Fife" sheetId="183" r:id="rId17"/>
    <sheet name="Glasgow City" sheetId="184" r:id="rId18"/>
    <sheet name="Highland" sheetId="185" r:id="rId19"/>
    <sheet name="Inverclyde" sheetId="186" r:id="rId20"/>
    <sheet name="Midlothian" sheetId="187" r:id="rId21"/>
    <sheet name="Moray" sheetId="188" r:id="rId22"/>
    <sheet name="Na h-Eileanan Siar" sheetId="181" r:id="rId23"/>
    <sheet name="North Ayrshire" sheetId="189" r:id="rId24"/>
    <sheet name="North Lanarkshire" sheetId="190" r:id="rId25"/>
    <sheet name="Orkney Islands" sheetId="191" r:id="rId26"/>
    <sheet name="Perth &amp; Kinross" sheetId="192" r:id="rId27"/>
    <sheet name="Renfrewshire" sheetId="193" r:id="rId28"/>
    <sheet name="Scottish Borders" sheetId="194" r:id="rId29"/>
    <sheet name="Shetland Islands" sheetId="195" r:id="rId30"/>
    <sheet name="South Ayrshire" sheetId="196" r:id="rId31"/>
    <sheet name="South Lanarkshire" sheetId="197" r:id="rId32"/>
    <sheet name="Stirling" sheetId="198" r:id="rId33"/>
    <sheet name="West Dunbartonshire" sheetId="199" r:id="rId34"/>
    <sheet name="West Lothian" sheetId="200" r:id="rId35"/>
    <sheet name="HITRANS" sheetId="201" r:id="rId36"/>
    <sheet name="NESTRANS" sheetId="202" r:id="rId37"/>
    <sheet name="SESTRAN" sheetId="203" r:id="rId38"/>
    <sheet name="SWESTRANS" sheetId="204" r:id="rId39"/>
    <sheet name="SPT" sheetId="205" r:id="rId40"/>
    <sheet name="TACTRAN" sheetId="206" r:id="rId41"/>
    <sheet name="ZetTrans" sheetId="207" r:id="rId42"/>
  </sheets>
  <externalReferences>
    <externalReference r:id="rId43"/>
  </externalReferences>
  <definedNames>
    <definedName name="Year">[1]Guidance!$B$4</definedName>
  </definedNames>
  <calcPr calcId="162913"/>
</workbook>
</file>

<file path=xl/calcChain.xml><?xml version="1.0" encoding="utf-8"?>
<calcChain xmlns="http://schemas.openxmlformats.org/spreadsheetml/2006/main">
  <c r="F30" i="207" l="1"/>
  <c r="P22" i="207"/>
  <c r="F22" i="207"/>
  <c r="R15" i="207"/>
  <c r="K21" i="207"/>
  <c r="O23" i="207"/>
  <c r="P19" i="207"/>
  <c r="I23" i="207"/>
  <c r="T12" i="207"/>
  <c r="T11" i="207"/>
  <c r="K11" i="207"/>
  <c r="K10" i="207"/>
  <c r="E15" i="207"/>
  <c r="R13" i="207"/>
  <c r="P9" i="207"/>
  <c r="K9" i="207"/>
  <c r="T8" i="207"/>
  <c r="J13" i="207"/>
  <c r="D13" i="207"/>
  <c r="N52" i="207"/>
  <c r="T30" i="207"/>
  <c r="T30" i="206"/>
  <c r="T30" i="205"/>
  <c r="T30" i="204"/>
  <c r="T30" i="203"/>
  <c r="K9" i="203"/>
  <c r="T30" i="202"/>
  <c r="P30" i="202"/>
  <c r="K22" i="202"/>
  <c r="K12" i="202"/>
  <c r="Q25" i="202"/>
  <c r="K10" i="202"/>
  <c r="T30" i="201"/>
  <c r="T30" i="200"/>
  <c r="T30" i="199"/>
  <c r="F12" i="199"/>
  <c r="T30" i="198"/>
  <c r="T30" i="197"/>
  <c r="T30" i="196"/>
  <c r="P30" i="196"/>
  <c r="K10" i="196"/>
  <c r="F9" i="196"/>
  <c r="T30" i="195"/>
  <c r="T30" i="194"/>
  <c r="T30" i="193"/>
  <c r="T30" i="192"/>
  <c r="T30" i="191"/>
  <c r="T30" i="190"/>
  <c r="T30" i="189"/>
  <c r="T30" i="188"/>
  <c r="T30" i="187"/>
  <c r="T30" i="186"/>
  <c r="K9" i="186"/>
  <c r="T30" i="185"/>
  <c r="T30" i="184"/>
  <c r="M15" i="184"/>
  <c r="T30" i="183"/>
  <c r="T30" i="182"/>
  <c r="T30" i="181"/>
  <c r="J15" i="181"/>
  <c r="T30" i="180"/>
  <c r="T30" i="179"/>
  <c r="T30" i="178"/>
  <c r="T30" i="177"/>
  <c r="T30" i="176"/>
  <c r="N52" i="175"/>
  <c r="T30" i="175"/>
  <c r="T30" i="174"/>
  <c r="T30" i="173"/>
  <c r="K11" i="173"/>
  <c r="T30" i="172"/>
  <c r="T30" i="171"/>
  <c r="F30" i="171"/>
  <c r="F22" i="171"/>
  <c r="F20" i="171"/>
  <c r="K11" i="171"/>
  <c r="F8" i="171"/>
  <c r="T30" i="170"/>
  <c r="L23" i="170"/>
  <c r="S15" i="207" l="1"/>
  <c r="O25" i="196"/>
  <c r="G23" i="207"/>
  <c r="L15" i="201"/>
  <c r="F11" i="207"/>
  <c r="H11" i="207" s="1"/>
  <c r="J25" i="196"/>
  <c r="J26" i="196" s="1"/>
  <c r="O15" i="202"/>
  <c r="O16" i="202" s="1"/>
  <c r="K12" i="207"/>
  <c r="J15" i="175"/>
  <c r="R15" i="194"/>
  <c r="C25" i="194"/>
  <c r="C26" i="194" s="1"/>
  <c r="N15" i="174"/>
  <c r="N16" i="174" s="1"/>
  <c r="L23" i="171"/>
  <c r="F8" i="174"/>
  <c r="K9" i="175"/>
  <c r="F11" i="175"/>
  <c r="H11" i="175" s="1"/>
  <c r="N52" i="185"/>
  <c r="D15" i="186"/>
  <c r="D16" i="186" s="1"/>
  <c r="O25" i="186"/>
  <c r="K9" i="187"/>
  <c r="J23" i="175"/>
  <c r="L15" i="176"/>
  <c r="L16" i="176" s="1"/>
  <c r="Q15" i="176"/>
  <c r="Q16" i="176" s="1"/>
  <c r="I25" i="177"/>
  <c r="K8" i="180"/>
  <c r="L15" i="180"/>
  <c r="L16" i="180" s="1"/>
  <c r="Q15" i="180"/>
  <c r="K20" i="180"/>
  <c r="F30" i="180"/>
  <c r="I15" i="200"/>
  <c r="I16" i="200" s="1"/>
  <c r="N52" i="202"/>
  <c r="J25" i="203"/>
  <c r="J26" i="203" s="1"/>
  <c r="O15" i="203"/>
  <c r="F19" i="203"/>
  <c r="P30" i="203"/>
  <c r="F10" i="175"/>
  <c r="H10" i="175" s="1"/>
  <c r="N23" i="176"/>
  <c r="S23" i="176"/>
  <c r="O15" i="191"/>
  <c r="Q25" i="196"/>
  <c r="Q26" i="196" s="1"/>
  <c r="F12" i="196"/>
  <c r="I25" i="197"/>
  <c r="I26" i="197" s="1"/>
  <c r="F12" i="198"/>
  <c r="N23" i="199"/>
  <c r="K11" i="170"/>
  <c r="F20" i="170"/>
  <c r="F22" i="170"/>
  <c r="F30" i="170"/>
  <c r="H30" i="170" s="1"/>
  <c r="F22" i="172"/>
  <c r="O23" i="192"/>
  <c r="C15" i="194"/>
  <c r="I23" i="196"/>
  <c r="L23" i="197"/>
  <c r="C23" i="198"/>
  <c r="D23" i="201"/>
  <c r="K20" i="206"/>
  <c r="C23" i="171"/>
  <c r="G25" i="174"/>
  <c r="G26" i="174" s="1"/>
  <c r="R15" i="174"/>
  <c r="R16" i="174" s="1"/>
  <c r="F22" i="174"/>
  <c r="H22" i="174" s="1"/>
  <c r="F9" i="176"/>
  <c r="K10" i="176"/>
  <c r="K19" i="176"/>
  <c r="F21" i="176"/>
  <c r="H21" i="176" s="1"/>
  <c r="F10" i="179"/>
  <c r="F12" i="179"/>
  <c r="H12" i="179" s="1"/>
  <c r="K20" i="179"/>
  <c r="K22" i="179"/>
  <c r="K30" i="179"/>
  <c r="R25" i="182"/>
  <c r="R26" i="182" s="1"/>
  <c r="O15" i="192"/>
  <c r="O16" i="192" s="1"/>
  <c r="C26" i="192"/>
  <c r="G15" i="193"/>
  <c r="I25" i="199"/>
  <c r="G15" i="201"/>
  <c r="G16" i="201" s="1"/>
  <c r="O25" i="172"/>
  <c r="O26" i="172" s="1"/>
  <c r="N23" i="173"/>
  <c r="R13" i="175"/>
  <c r="N15" i="175"/>
  <c r="N16" i="175" s="1"/>
  <c r="O25" i="180"/>
  <c r="O26" i="180" s="1"/>
  <c r="R23" i="185"/>
  <c r="S23" i="187"/>
  <c r="D23" i="193"/>
  <c r="O23" i="193"/>
  <c r="D23" i="196"/>
  <c r="J23" i="196"/>
  <c r="P20" i="196"/>
  <c r="O25" i="202"/>
  <c r="O26" i="202" s="1"/>
  <c r="O23" i="202"/>
  <c r="S23" i="205"/>
  <c r="L23" i="205"/>
  <c r="E23" i="206"/>
  <c r="K12" i="174"/>
  <c r="F21" i="174"/>
  <c r="O25" i="174"/>
  <c r="O26" i="174" s="1"/>
  <c r="P30" i="174"/>
  <c r="F11" i="177"/>
  <c r="C25" i="177"/>
  <c r="C26" i="177" s="1"/>
  <c r="N15" i="177"/>
  <c r="O23" i="182"/>
  <c r="K9" i="185"/>
  <c r="F11" i="185"/>
  <c r="I25" i="185"/>
  <c r="I26" i="185" s="1"/>
  <c r="S25" i="185"/>
  <c r="S26" i="185" s="1"/>
  <c r="K9" i="192"/>
  <c r="G15" i="192"/>
  <c r="C25" i="192"/>
  <c r="P21" i="192"/>
  <c r="N52" i="195"/>
  <c r="G23" i="201"/>
  <c r="R23" i="201"/>
  <c r="F9" i="205"/>
  <c r="H9" i="205" s="1"/>
  <c r="K10" i="205"/>
  <c r="F19" i="205"/>
  <c r="P30" i="205"/>
  <c r="F9" i="170"/>
  <c r="H9" i="170" s="1"/>
  <c r="T21" i="170"/>
  <c r="F20" i="173"/>
  <c r="H20" i="173" s="1"/>
  <c r="F22" i="173"/>
  <c r="H22" i="173" s="1"/>
  <c r="F30" i="173"/>
  <c r="H30" i="173" s="1"/>
  <c r="F9" i="175"/>
  <c r="K12" i="175"/>
  <c r="P20" i="175"/>
  <c r="F21" i="175"/>
  <c r="H21" i="175" s="1"/>
  <c r="P30" i="175"/>
  <c r="K19" i="178"/>
  <c r="F11" i="180"/>
  <c r="H11" i="180" s="1"/>
  <c r="C25" i="180"/>
  <c r="C26" i="180" s="1"/>
  <c r="I25" i="180"/>
  <c r="N25" i="180"/>
  <c r="N26" i="180" s="1"/>
  <c r="S25" i="180"/>
  <c r="K8" i="182"/>
  <c r="F12" i="182"/>
  <c r="K30" i="182"/>
  <c r="N52" i="186"/>
  <c r="K9" i="188"/>
  <c r="I25" i="188"/>
  <c r="S25" i="188"/>
  <c r="F11" i="188"/>
  <c r="K21" i="188"/>
  <c r="N52" i="188"/>
  <c r="P12" i="193"/>
  <c r="D15" i="199"/>
  <c r="D16" i="199" s="1"/>
  <c r="J15" i="199"/>
  <c r="J16" i="199" s="1"/>
  <c r="O25" i="199"/>
  <c r="K8" i="201"/>
  <c r="F10" i="201"/>
  <c r="F12" i="201"/>
  <c r="H12" i="201" s="1"/>
  <c r="K20" i="201"/>
  <c r="K30" i="201"/>
  <c r="N52" i="203"/>
  <c r="K22" i="206"/>
  <c r="C25" i="207"/>
  <c r="N15" i="207"/>
  <c r="N16" i="207" s="1"/>
  <c r="S25" i="207"/>
  <c r="S26" i="207" s="1"/>
  <c r="T20" i="186"/>
  <c r="E23" i="188"/>
  <c r="L23" i="188"/>
  <c r="I23" i="188"/>
  <c r="S23" i="188"/>
  <c r="L23" i="190"/>
  <c r="P20" i="198"/>
  <c r="T9" i="171"/>
  <c r="P20" i="171"/>
  <c r="K22" i="171"/>
  <c r="K9" i="174"/>
  <c r="M15" i="174"/>
  <c r="L15" i="175"/>
  <c r="L16" i="175" s="1"/>
  <c r="Q15" i="175"/>
  <c r="K9" i="176"/>
  <c r="F9" i="177"/>
  <c r="H9" i="177" s="1"/>
  <c r="K11" i="178"/>
  <c r="M15" i="182"/>
  <c r="K11" i="184"/>
  <c r="P9" i="185"/>
  <c r="E15" i="185"/>
  <c r="E16" i="185" s="1"/>
  <c r="K11" i="185"/>
  <c r="T12" i="185"/>
  <c r="P19" i="185"/>
  <c r="F20" i="185"/>
  <c r="H20" i="185" s="1"/>
  <c r="G25" i="185"/>
  <c r="G26" i="185" s="1"/>
  <c r="M15" i="185"/>
  <c r="M16" i="185" s="1"/>
  <c r="F9" i="187"/>
  <c r="H9" i="187" s="1"/>
  <c r="K12" i="187"/>
  <c r="P30" i="187"/>
  <c r="K11" i="194"/>
  <c r="F22" i="194"/>
  <c r="F30" i="194"/>
  <c r="H30" i="194" s="1"/>
  <c r="F11" i="195"/>
  <c r="K19" i="195"/>
  <c r="T21" i="196"/>
  <c r="F12" i="197"/>
  <c r="H12" i="197" s="1"/>
  <c r="K9" i="199"/>
  <c r="K19" i="199"/>
  <c r="C25" i="199"/>
  <c r="K21" i="199"/>
  <c r="S25" i="199"/>
  <c r="F9" i="200"/>
  <c r="H9" i="200" s="1"/>
  <c r="O15" i="200"/>
  <c r="O16" i="200" s="1"/>
  <c r="F8" i="201"/>
  <c r="H8" i="201" s="1"/>
  <c r="G25" i="201"/>
  <c r="M15" i="201"/>
  <c r="K11" i="201"/>
  <c r="F20" i="201"/>
  <c r="H20" i="201" s="1"/>
  <c r="F22" i="201"/>
  <c r="F30" i="201"/>
  <c r="H30" i="201" s="1"/>
  <c r="F9" i="202"/>
  <c r="H9" i="202" s="1"/>
  <c r="F21" i="202"/>
  <c r="H21" i="202" s="1"/>
  <c r="G23" i="203"/>
  <c r="M23" i="203"/>
  <c r="O23" i="203"/>
  <c r="J23" i="204"/>
  <c r="P22" i="204"/>
  <c r="P30" i="204"/>
  <c r="E25" i="205"/>
  <c r="M15" i="172"/>
  <c r="M16" i="172" s="1"/>
  <c r="S13" i="201"/>
  <c r="K11" i="172"/>
  <c r="G15" i="174"/>
  <c r="G16" i="174" s="1"/>
  <c r="K8" i="179"/>
  <c r="Q25" i="179"/>
  <c r="C15" i="174"/>
  <c r="C16" i="174" s="1"/>
  <c r="F21" i="197"/>
  <c r="K9" i="200"/>
  <c r="S15" i="200"/>
  <c r="S16" i="200" s="1"/>
  <c r="N48" i="200"/>
  <c r="N52" i="200"/>
  <c r="P20" i="207"/>
  <c r="R15" i="172"/>
  <c r="E15" i="179"/>
  <c r="E16" i="179" s="1"/>
  <c r="I15" i="174"/>
  <c r="P10" i="170"/>
  <c r="K12" i="170"/>
  <c r="F19" i="170"/>
  <c r="D25" i="170"/>
  <c r="J25" i="170"/>
  <c r="J26" i="170" s="1"/>
  <c r="T22" i="170"/>
  <c r="P30" i="170"/>
  <c r="T8" i="171"/>
  <c r="P10" i="171"/>
  <c r="P30" i="171"/>
  <c r="N52" i="171"/>
  <c r="F10" i="172"/>
  <c r="H10" i="172" s="1"/>
  <c r="F9" i="173"/>
  <c r="H9" i="173" s="1"/>
  <c r="K10" i="173"/>
  <c r="S15" i="173"/>
  <c r="S16" i="173" s="1"/>
  <c r="K12" i="173"/>
  <c r="P20" i="173"/>
  <c r="D25" i="173"/>
  <c r="J25" i="173"/>
  <c r="O25" i="173"/>
  <c r="P30" i="173"/>
  <c r="K8" i="174"/>
  <c r="O25" i="175"/>
  <c r="O15" i="175"/>
  <c r="O16" i="175" s="1"/>
  <c r="K12" i="178"/>
  <c r="F21" i="178"/>
  <c r="C25" i="188"/>
  <c r="C26" i="188" s="1"/>
  <c r="C15" i="188"/>
  <c r="T20" i="188"/>
  <c r="F21" i="188"/>
  <c r="T22" i="188"/>
  <c r="K12" i="190"/>
  <c r="D25" i="202"/>
  <c r="D26" i="202" s="1"/>
  <c r="D15" i="202"/>
  <c r="D16" i="202" s="1"/>
  <c r="J25" i="202"/>
  <c r="J15" i="202"/>
  <c r="J16" i="202" s="1"/>
  <c r="S15" i="174"/>
  <c r="S16" i="174" s="1"/>
  <c r="F11" i="174"/>
  <c r="H11" i="174" s="1"/>
  <c r="J23" i="174"/>
  <c r="N52" i="174"/>
  <c r="Q25" i="178"/>
  <c r="Q26" i="178" s="1"/>
  <c r="T9" i="179"/>
  <c r="P11" i="179"/>
  <c r="C23" i="179"/>
  <c r="N23" i="179"/>
  <c r="S23" i="179"/>
  <c r="E23" i="179"/>
  <c r="L23" i="179"/>
  <c r="Q26" i="179"/>
  <c r="D25" i="181"/>
  <c r="D26" i="181" s="1"/>
  <c r="O15" i="181"/>
  <c r="E25" i="181"/>
  <c r="F9" i="183"/>
  <c r="H9" i="183" s="1"/>
  <c r="K10" i="183"/>
  <c r="K12" i="183"/>
  <c r="J15" i="183"/>
  <c r="J16" i="183" s="1"/>
  <c r="P30" i="183"/>
  <c r="G13" i="184"/>
  <c r="M13" i="184"/>
  <c r="D13" i="184"/>
  <c r="K9" i="184"/>
  <c r="O13" i="184"/>
  <c r="N15" i="184"/>
  <c r="N16" i="184" s="1"/>
  <c r="S15" i="184"/>
  <c r="S16" i="184" s="1"/>
  <c r="F11" i="184"/>
  <c r="H11" i="184" s="1"/>
  <c r="T11" i="184"/>
  <c r="K12" i="184"/>
  <c r="D23" i="184"/>
  <c r="J23" i="184"/>
  <c r="O23" i="184"/>
  <c r="G23" i="184"/>
  <c r="P20" i="184"/>
  <c r="R23" i="184"/>
  <c r="K21" i="184"/>
  <c r="N48" i="184"/>
  <c r="N52" i="184"/>
  <c r="R23" i="186"/>
  <c r="K11" i="188"/>
  <c r="F20" i="188"/>
  <c r="H20" i="188" s="1"/>
  <c r="F30" i="188"/>
  <c r="H30" i="188" s="1"/>
  <c r="I15" i="189"/>
  <c r="I16" i="189" s="1"/>
  <c r="D23" i="189"/>
  <c r="P20" i="189"/>
  <c r="F9" i="192"/>
  <c r="F21" i="192"/>
  <c r="H21" i="192" s="1"/>
  <c r="K8" i="193"/>
  <c r="F10" i="193"/>
  <c r="F12" i="193"/>
  <c r="H12" i="193" s="1"/>
  <c r="K22" i="193"/>
  <c r="K30" i="193"/>
  <c r="K9" i="194"/>
  <c r="N25" i="194"/>
  <c r="J25" i="195"/>
  <c r="J26" i="195" s="1"/>
  <c r="F21" i="195"/>
  <c r="K8" i="196"/>
  <c r="F30" i="197"/>
  <c r="H30" i="197" s="1"/>
  <c r="P30" i="198"/>
  <c r="S23" i="200"/>
  <c r="M25" i="201"/>
  <c r="K9" i="202"/>
  <c r="F11" i="202"/>
  <c r="H11" i="202" s="1"/>
  <c r="P12" i="202"/>
  <c r="K19" i="202"/>
  <c r="N23" i="202"/>
  <c r="S23" i="202"/>
  <c r="L23" i="202"/>
  <c r="T20" i="202"/>
  <c r="K21" i="202"/>
  <c r="T22" i="202"/>
  <c r="F11" i="203"/>
  <c r="Q13" i="174"/>
  <c r="N23" i="174"/>
  <c r="S23" i="174"/>
  <c r="F9" i="179"/>
  <c r="K10" i="179"/>
  <c r="T11" i="179"/>
  <c r="K12" i="179"/>
  <c r="O23" i="179"/>
  <c r="P20" i="179"/>
  <c r="J15" i="179"/>
  <c r="J16" i="179" s="1"/>
  <c r="P30" i="179"/>
  <c r="J23" i="181"/>
  <c r="O23" i="181"/>
  <c r="P9" i="182"/>
  <c r="F12" i="183"/>
  <c r="H12" i="183" s="1"/>
  <c r="K8" i="189"/>
  <c r="E13" i="189"/>
  <c r="F10" i="189"/>
  <c r="H10" i="189" s="1"/>
  <c r="F12" i="189"/>
  <c r="H12" i="189" s="1"/>
  <c r="K20" i="189"/>
  <c r="E15" i="189"/>
  <c r="E16" i="189" s="1"/>
  <c r="K22" i="189"/>
  <c r="K30" i="189"/>
  <c r="K8" i="191"/>
  <c r="F12" i="191"/>
  <c r="H12" i="191" s="1"/>
  <c r="E15" i="191"/>
  <c r="Q25" i="191"/>
  <c r="Q26" i="191" s="1"/>
  <c r="K30" i="191"/>
  <c r="K8" i="192"/>
  <c r="L23" i="194"/>
  <c r="I23" i="194"/>
  <c r="N23" i="194"/>
  <c r="F8" i="195"/>
  <c r="H8" i="195" s="1"/>
  <c r="J23" i="195"/>
  <c r="K30" i="204"/>
  <c r="K8" i="205"/>
  <c r="F12" i="205"/>
  <c r="K20" i="205"/>
  <c r="K22" i="205"/>
  <c r="K30" i="205"/>
  <c r="F9" i="207"/>
  <c r="H9" i="207" s="1"/>
  <c r="O15" i="207"/>
  <c r="O16" i="207" s="1"/>
  <c r="F21" i="207"/>
  <c r="H21" i="207" s="1"/>
  <c r="P30" i="207"/>
  <c r="F9" i="171"/>
  <c r="K10" i="171"/>
  <c r="N48" i="171"/>
  <c r="N49" i="171" s="1"/>
  <c r="F9" i="174"/>
  <c r="H9" i="174" s="1"/>
  <c r="G13" i="174"/>
  <c r="N48" i="174"/>
  <c r="N49" i="174" s="1"/>
  <c r="Q25" i="176"/>
  <c r="Q26" i="176" s="1"/>
  <c r="G15" i="176"/>
  <c r="F8" i="177"/>
  <c r="Q13" i="180"/>
  <c r="R25" i="180"/>
  <c r="R26" i="180" s="1"/>
  <c r="T12" i="180"/>
  <c r="P19" i="180"/>
  <c r="R13" i="181"/>
  <c r="T11" i="181"/>
  <c r="C25" i="182"/>
  <c r="C26" i="182" s="1"/>
  <c r="N25" i="182"/>
  <c r="N26" i="182" s="1"/>
  <c r="S15" i="182"/>
  <c r="K8" i="186"/>
  <c r="F10" i="186"/>
  <c r="Q25" i="186"/>
  <c r="Q26" i="186" s="1"/>
  <c r="F12" i="186"/>
  <c r="H12" i="186" s="1"/>
  <c r="F10" i="191"/>
  <c r="H10" i="191" s="1"/>
  <c r="D25" i="191"/>
  <c r="D26" i="191" s="1"/>
  <c r="J15" i="170"/>
  <c r="D25" i="171"/>
  <c r="T20" i="171"/>
  <c r="J25" i="174"/>
  <c r="J26" i="174" s="1"/>
  <c r="N25" i="175"/>
  <c r="N26" i="175" s="1"/>
  <c r="T9" i="170"/>
  <c r="E25" i="170"/>
  <c r="P11" i="170"/>
  <c r="H20" i="170"/>
  <c r="R25" i="170"/>
  <c r="R26" i="170" s="1"/>
  <c r="K30" i="170"/>
  <c r="P9" i="171"/>
  <c r="T10" i="171"/>
  <c r="G23" i="171"/>
  <c r="P19" i="171"/>
  <c r="R23" i="171"/>
  <c r="G15" i="171"/>
  <c r="M25" i="171"/>
  <c r="R25" i="171"/>
  <c r="R26" i="171" s="1"/>
  <c r="E13" i="172"/>
  <c r="T9" i="172"/>
  <c r="J15" i="172"/>
  <c r="J16" i="172" s="1"/>
  <c r="K12" i="172"/>
  <c r="N23" i="172"/>
  <c r="T20" i="172"/>
  <c r="T9" i="173"/>
  <c r="Q25" i="173"/>
  <c r="Q26" i="173" s="1"/>
  <c r="N13" i="173"/>
  <c r="N28" i="173" s="1"/>
  <c r="J23" i="173"/>
  <c r="G25" i="173"/>
  <c r="G26" i="173" s="1"/>
  <c r="K30" i="173"/>
  <c r="G23" i="174"/>
  <c r="F20" i="174"/>
  <c r="H20" i="174" s="1"/>
  <c r="M25" i="174"/>
  <c r="H9" i="176"/>
  <c r="N15" i="176"/>
  <c r="J25" i="176"/>
  <c r="J26" i="176" s="1"/>
  <c r="O15" i="176"/>
  <c r="O16" i="176" s="1"/>
  <c r="N48" i="176"/>
  <c r="N49" i="176" s="1"/>
  <c r="N52" i="176"/>
  <c r="D23" i="177"/>
  <c r="I15" i="178"/>
  <c r="D23" i="178"/>
  <c r="J25" i="178"/>
  <c r="O25" i="178"/>
  <c r="O26" i="178" s="1"/>
  <c r="N48" i="178"/>
  <c r="N49" i="178" s="1"/>
  <c r="N52" i="178"/>
  <c r="K20" i="182"/>
  <c r="K8" i="183"/>
  <c r="Q25" i="183"/>
  <c r="Q26" i="183" s="1"/>
  <c r="K20" i="183"/>
  <c r="K22" i="183"/>
  <c r="S15" i="185"/>
  <c r="I15" i="185"/>
  <c r="I16" i="185" s="1"/>
  <c r="M15" i="186"/>
  <c r="M16" i="186" s="1"/>
  <c r="R25" i="186"/>
  <c r="R26" i="186" s="1"/>
  <c r="K10" i="188"/>
  <c r="T8" i="188"/>
  <c r="J25" i="188"/>
  <c r="K25" i="188" s="1"/>
  <c r="O25" i="188"/>
  <c r="O26" i="188" s="1"/>
  <c r="K12" i="188"/>
  <c r="P30" i="188"/>
  <c r="R15" i="201"/>
  <c r="R16" i="201" s="1"/>
  <c r="R25" i="201"/>
  <c r="R26" i="201" s="1"/>
  <c r="O15" i="171"/>
  <c r="L13" i="174"/>
  <c r="D25" i="174"/>
  <c r="D26" i="174" s="1"/>
  <c r="O15" i="174"/>
  <c r="O16" i="174" s="1"/>
  <c r="T11" i="174"/>
  <c r="T20" i="170"/>
  <c r="K9" i="171"/>
  <c r="F11" i="171"/>
  <c r="K19" i="171"/>
  <c r="C25" i="171"/>
  <c r="C26" i="171" s="1"/>
  <c r="I15" i="171"/>
  <c r="N25" i="171"/>
  <c r="N26" i="171" s="1"/>
  <c r="S25" i="171"/>
  <c r="G25" i="172"/>
  <c r="G26" i="172" s="1"/>
  <c r="K19" i="174"/>
  <c r="C25" i="174"/>
  <c r="C26" i="174" s="1"/>
  <c r="I25" i="174"/>
  <c r="N25" i="174"/>
  <c r="N26" i="174" s="1"/>
  <c r="S25" i="174"/>
  <c r="S26" i="174" s="1"/>
  <c r="D25" i="175"/>
  <c r="D26" i="175" s="1"/>
  <c r="K30" i="175"/>
  <c r="K8" i="177"/>
  <c r="F10" i="177"/>
  <c r="H10" i="177" s="1"/>
  <c r="F12" i="177"/>
  <c r="H12" i="177" s="1"/>
  <c r="K20" i="177"/>
  <c r="K30" i="177"/>
  <c r="F9" i="181"/>
  <c r="K10" i="181"/>
  <c r="K12" i="181"/>
  <c r="R15" i="182"/>
  <c r="R16" i="182" s="1"/>
  <c r="N23" i="183"/>
  <c r="S23" i="183"/>
  <c r="L23" i="183"/>
  <c r="I25" i="183"/>
  <c r="F9" i="186"/>
  <c r="T11" i="186"/>
  <c r="K12" i="186"/>
  <c r="J25" i="186"/>
  <c r="J26" i="186" s="1"/>
  <c r="O15" i="186"/>
  <c r="O16" i="186" s="1"/>
  <c r="C15" i="187"/>
  <c r="C16" i="187" s="1"/>
  <c r="O25" i="189"/>
  <c r="O26" i="189" s="1"/>
  <c r="I25" i="194"/>
  <c r="I26" i="194" s="1"/>
  <c r="I15" i="194"/>
  <c r="I16" i="194" s="1"/>
  <c r="S25" i="194"/>
  <c r="S26" i="194" s="1"/>
  <c r="S15" i="194"/>
  <c r="N15" i="200"/>
  <c r="N16" i="200" s="1"/>
  <c r="N25" i="200"/>
  <c r="N26" i="200" s="1"/>
  <c r="I25" i="192"/>
  <c r="I26" i="192" s="1"/>
  <c r="N15" i="192"/>
  <c r="N16" i="192" s="1"/>
  <c r="S25" i="192"/>
  <c r="S26" i="192" s="1"/>
  <c r="K19" i="192"/>
  <c r="T20" i="192"/>
  <c r="K21" i="192"/>
  <c r="N48" i="192"/>
  <c r="N49" i="192" s="1"/>
  <c r="N52" i="192"/>
  <c r="K9" i="193"/>
  <c r="C15" i="193"/>
  <c r="F11" i="193"/>
  <c r="N52" i="193"/>
  <c r="F9" i="194"/>
  <c r="H9" i="194" s="1"/>
  <c r="D25" i="194"/>
  <c r="D26" i="194" s="1"/>
  <c r="O25" i="194"/>
  <c r="O26" i="194" s="1"/>
  <c r="K12" i="194"/>
  <c r="P12" i="194"/>
  <c r="F21" i="194"/>
  <c r="H21" i="194" s="1"/>
  <c r="P30" i="194"/>
  <c r="E15" i="195"/>
  <c r="E16" i="195" s="1"/>
  <c r="F12" i="195"/>
  <c r="H12" i="195" s="1"/>
  <c r="T8" i="196"/>
  <c r="T22" i="196"/>
  <c r="N52" i="196"/>
  <c r="G15" i="199"/>
  <c r="G16" i="199" s="1"/>
  <c r="C15" i="201"/>
  <c r="C16" i="201" s="1"/>
  <c r="I25" i="201"/>
  <c r="S25" i="201"/>
  <c r="T12" i="201"/>
  <c r="K21" i="201"/>
  <c r="N52" i="201"/>
  <c r="N48" i="202"/>
  <c r="N49" i="202" s="1"/>
  <c r="E15" i="203"/>
  <c r="E16" i="203" s="1"/>
  <c r="L15" i="203"/>
  <c r="I15" i="204"/>
  <c r="N15" i="204"/>
  <c r="N52" i="205"/>
  <c r="I25" i="187"/>
  <c r="F11" i="187"/>
  <c r="H11" i="187" s="1"/>
  <c r="P12" i="187"/>
  <c r="K19" i="187"/>
  <c r="T20" i="187"/>
  <c r="T22" i="187"/>
  <c r="N52" i="187"/>
  <c r="P9" i="188"/>
  <c r="T9" i="188"/>
  <c r="Q25" i="188"/>
  <c r="Q26" i="188" s="1"/>
  <c r="C13" i="188"/>
  <c r="P11" i="188"/>
  <c r="F12" i="188"/>
  <c r="H12" i="188" s="1"/>
  <c r="T12" i="188"/>
  <c r="P19" i="188"/>
  <c r="K20" i="188"/>
  <c r="O23" i="188"/>
  <c r="G15" i="188"/>
  <c r="G16" i="188" s="1"/>
  <c r="K22" i="188"/>
  <c r="K30" i="188"/>
  <c r="N48" i="188"/>
  <c r="N49" i="188" s="1"/>
  <c r="K8" i="190"/>
  <c r="E25" i="190"/>
  <c r="E26" i="190" s="1"/>
  <c r="Q25" i="190"/>
  <c r="Q26" i="190" s="1"/>
  <c r="P20" i="190"/>
  <c r="K30" i="190"/>
  <c r="F8" i="191"/>
  <c r="D15" i="192"/>
  <c r="K12" i="192"/>
  <c r="P12" i="192"/>
  <c r="E23" i="192"/>
  <c r="S23" i="192"/>
  <c r="T9" i="193"/>
  <c r="L23" i="193"/>
  <c r="T19" i="193"/>
  <c r="S23" i="193"/>
  <c r="E25" i="193"/>
  <c r="E26" i="193" s="1"/>
  <c r="L15" i="193"/>
  <c r="L16" i="193" s="1"/>
  <c r="Q15" i="193"/>
  <c r="T12" i="194"/>
  <c r="P19" i="194"/>
  <c r="O23" i="194"/>
  <c r="G15" i="194"/>
  <c r="G16" i="194" s="1"/>
  <c r="R25" i="194"/>
  <c r="R26" i="194" s="1"/>
  <c r="G15" i="195"/>
  <c r="G16" i="195" s="1"/>
  <c r="P11" i="195"/>
  <c r="N23" i="195"/>
  <c r="S23" i="195"/>
  <c r="K21" i="195"/>
  <c r="N48" i="195"/>
  <c r="N49" i="195" s="1"/>
  <c r="D23" i="198"/>
  <c r="J23" i="198"/>
  <c r="N52" i="198"/>
  <c r="K8" i="200"/>
  <c r="P11" i="200"/>
  <c r="C13" i="201"/>
  <c r="T9" i="201"/>
  <c r="J15" i="201"/>
  <c r="J16" i="201" s="1"/>
  <c r="P11" i="201"/>
  <c r="L23" i="201"/>
  <c r="T19" i="201"/>
  <c r="N23" i="201"/>
  <c r="S23" i="201"/>
  <c r="S28" i="201" s="1"/>
  <c r="L25" i="201"/>
  <c r="L26" i="201" s="1"/>
  <c r="T8" i="203"/>
  <c r="C15" i="203"/>
  <c r="C16" i="203" s="1"/>
  <c r="N48" i="203"/>
  <c r="N49" i="203" s="1"/>
  <c r="K8" i="187"/>
  <c r="L23" i="187"/>
  <c r="N23" i="187"/>
  <c r="N23" i="190"/>
  <c r="S23" i="190"/>
  <c r="E23" i="190"/>
  <c r="I25" i="190"/>
  <c r="I26" i="190" s="1"/>
  <c r="O23" i="191"/>
  <c r="K11" i="193"/>
  <c r="F20" i="193"/>
  <c r="H20" i="193" s="1"/>
  <c r="F22" i="193"/>
  <c r="H22" i="193" s="1"/>
  <c r="F30" i="193"/>
  <c r="F9" i="195"/>
  <c r="O23" i="195"/>
  <c r="O15" i="195"/>
  <c r="O16" i="195" s="1"/>
  <c r="P30" i="195"/>
  <c r="F9" i="197"/>
  <c r="D23" i="197"/>
  <c r="J23" i="197"/>
  <c r="J15" i="197"/>
  <c r="N52" i="197"/>
  <c r="K20" i="199"/>
  <c r="P20" i="199"/>
  <c r="L15" i="199"/>
  <c r="K30" i="199"/>
  <c r="F11" i="200"/>
  <c r="H11" i="200" s="1"/>
  <c r="F8" i="204"/>
  <c r="K11" i="204"/>
  <c r="F22" i="204"/>
  <c r="H22" i="204" s="1"/>
  <c r="F30" i="204"/>
  <c r="H30" i="204" s="1"/>
  <c r="K11" i="205"/>
  <c r="T19" i="205"/>
  <c r="O13" i="171"/>
  <c r="H9" i="171"/>
  <c r="E25" i="171"/>
  <c r="E26" i="171" s="1"/>
  <c r="L25" i="171"/>
  <c r="P11" i="171"/>
  <c r="F12" i="171"/>
  <c r="H12" i="171" s="1"/>
  <c r="H20" i="171"/>
  <c r="K20" i="171"/>
  <c r="H30" i="171"/>
  <c r="K30" i="171"/>
  <c r="F20" i="172"/>
  <c r="H20" i="172" s="1"/>
  <c r="F30" i="172"/>
  <c r="H30" i="172" s="1"/>
  <c r="R13" i="174"/>
  <c r="J15" i="174"/>
  <c r="J16" i="174" s="1"/>
  <c r="D13" i="174"/>
  <c r="J13" i="174"/>
  <c r="O13" i="174"/>
  <c r="P9" i="174"/>
  <c r="T9" i="174"/>
  <c r="E25" i="174"/>
  <c r="L25" i="174"/>
  <c r="L26" i="174" s="1"/>
  <c r="Q25" i="174"/>
  <c r="Q26" i="174" s="1"/>
  <c r="K11" i="174"/>
  <c r="K13" i="174" s="1"/>
  <c r="P11" i="174"/>
  <c r="S13" i="174"/>
  <c r="F12" i="174"/>
  <c r="H12" i="174" s="1"/>
  <c r="T12" i="174"/>
  <c r="P19" i="174"/>
  <c r="K20" i="174"/>
  <c r="R25" i="174"/>
  <c r="R26" i="174" s="1"/>
  <c r="P22" i="174"/>
  <c r="F30" i="174"/>
  <c r="H30" i="174" s="1"/>
  <c r="K30" i="174"/>
  <c r="F11" i="176"/>
  <c r="H11" i="176" s="1"/>
  <c r="C15" i="176"/>
  <c r="I25" i="176"/>
  <c r="N25" i="176"/>
  <c r="N26" i="176" s="1"/>
  <c r="S15" i="176"/>
  <c r="S16" i="176" s="1"/>
  <c r="S25" i="176"/>
  <c r="S26" i="176" s="1"/>
  <c r="C15" i="177"/>
  <c r="C16" i="177" s="1"/>
  <c r="K9" i="177"/>
  <c r="I15" i="177"/>
  <c r="N25" i="177"/>
  <c r="N26" i="177" s="1"/>
  <c r="S15" i="177"/>
  <c r="K21" i="177"/>
  <c r="E15" i="183"/>
  <c r="E16" i="183" s="1"/>
  <c r="F10" i="183"/>
  <c r="H10" i="183" s="1"/>
  <c r="I15" i="170"/>
  <c r="T10" i="170"/>
  <c r="T11" i="170"/>
  <c r="D23" i="170"/>
  <c r="P21" i="170"/>
  <c r="N52" i="170"/>
  <c r="J25" i="171"/>
  <c r="J26" i="171" s="1"/>
  <c r="S23" i="171"/>
  <c r="T22" i="171"/>
  <c r="O26" i="173"/>
  <c r="O13" i="173"/>
  <c r="D23" i="173"/>
  <c r="O23" i="173"/>
  <c r="J26" i="173"/>
  <c r="N48" i="173"/>
  <c r="N49" i="173" s="1"/>
  <c r="N52" i="173"/>
  <c r="D15" i="174"/>
  <c r="D16" i="174" s="1"/>
  <c r="K10" i="174"/>
  <c r="E13" i="174"/>
  <c r="P12" i="174"/>
  <c r="E23" i="174"/>
  <c r="T20" i="174"/>
  <c r="S25" i="178"/>
  <c r="S15" i="178"/>
  <c r="S16" i="178" s="1"/>
  <c r="N25" i="187"/>
  <c r="N26" i="187" s="1"/>
  <c r="N15" i="187"/>
  <c r="S15" i="187"/>
  <c r="S25" i="187"/>
  <c r="S26" i="187" s="1"/>
  <c r="D25" i="187"/>
  <c r="D26" i="187" s="1"/>
  <c r="F21" i="187"/>
  <c r="D15" i="187"/>
  <c r="D16" i="187" s="1"/>
  <c r="J25" i="187"/>
  <c r="J26" i="187" s="1"/>
  <c r="K21" i="187"/>
  <c r="K20" i="193"/>
  <c r="I23" i="193"/>
  <c r="K8" i="171"/>
  <c r="K9" i="170"/>
  <c r="C15" i="170"/>
  <c r="N25" i="170"/>
  <c r="N26" i="170" s="1"/>
  <c r="F11" i="170"/>
  <c r="H11" i="170" s="1"/>
  <c r="P12" i="170"/>
  <c r="P19" i="170"/>
  <c r="P20" i="170"/>
  <c r="N48" i="170"/>
  <c r="N49" i="170" s="1"/>
  <c r="S26" i="171"/>
  <c r="D25" i="172"/>
  <c r="E13" i="170"/>
  <c r="L13" i="170"/>
  <c r="L28" i="170" s="1"/>
  <c r="F10" i="170"/>
  <c r="O15" i="170"/>
  <c r="F12" i="170"/>
  <c r="H12" i="170" s="1"/>
  <c r="E23" i="170"/>
  <c r="T19" i="170"/>
  <c r="K20" i="170"/>
  <c r="P21" i="171"/>
  <c r="I25" i="171"/>
  <c r="I26" i="171" s="1"/>
  <c r="F19" i="171"/>
  <c r="H19" i="171" s="1"/>
  <c r="F21" i="171"/>
  <c r="K10" i="172"/>
  <c r="F9" i="172"/>
  <c r="H9" i="172" s="1"/>
  <c r="J13" i="172"/>
  <c r="O13" i="172"/>
  <c r="F11" i="172"/>
  <c r="H11" i="172" s="1"/>
  <c r="T12" i="172"/>
  <c r="P20" i="172"/>
  <c r="F21" i="172"/>
  <c r="J25" i="172"/>
  <c r="J26" i="172" s="1"/>
  <c r="O15" i="172"/>
  <c r="O16" i="172" s="1"/>
  <c r="P30" i="172"/>
  <c r="N48" i="172"/>
  <c r="N49" i="172" s="1"/>
  <c r="N52" i="172"/>
  <c r="J15" i="173"/>
  <c r="J16" i="173" s="1"/>
  <c r="C13" i="173"/>
  <c r="E13" i="173"/>
  <c r="F10" i="173"/>
  <c r="H10" i="173" s="1"/>
  <c r="O15" i="173"/>
  <c r="O16" i="173" s="1"/>
  <c r="E15" i="173"/>
  <c r="K22" i="173"/>
  <c r="M13" i="174"/>
  <c r="L15" i="174"/>
  <c r="L16" i="174" s="1"/>
  <c r="Q15" i="174"/>
  <c r="Q16" i="174" s="1"/>
  <c r="D13" i="175"/>
  <c r="K8" i="175"/>
  <c r="G13" i="175"/>
  <c r="O25" i="176"/>
  <c r="O26" i="176" s="1"/>
  <c r="D15" i="178"/>
  <c r="D16" i="178" s="1"/>
  <c r="F8" i="179"/>
  <c r="C15" i="180"/>
  <c r="C16" i="180" s="1"/>
  <c r="O15" i="187"/>
  <c r="N52" i="177"/>
  <c r="F9" i="178"/>
  <c r="H9" i="178" s="1"/>
  <c r="K10" i="178"/>
  <c r="O15" i="178"/>
  <c r="O16" i="178" s="1"/>
  <c r="P30" i="178"/>
  <c r="H9" i="179"/>
  <c r="H10" i="179"/>
  <c r="N15" i="179"/>
  <c r="N16" i="179" s="1"/>
  <c r="S15" i="179"/>
  <c r="S16" i="179" s="1"/>
  <c r="P12" i="179"/>
  <c r="T20" i="179"/>
  <c r="T22" i="179"/>
  <c r="N48" i="179"/>
  <c r="N49" i="179" s="1"/>
  <c r="N52" i="179"/>
  <c r="K9" i="180"/>
  <c r="I15" i="180"/>
  <c r="N15" i="180"/>
  <c r="S15" i="180"/>
  <c r="S16" i="180" s="1"/>
  <c r="K21" i="180"/>
  <c r="N52" i="180"/>
  <c r="R15" i="181"/>
  <c r="T9" i="183"/>
  <c r="J15" i="187"/>
  <c r="J16" i="187" s="1"/>
  <c r="T9" i="175"/>
  <c r="D15" i="175"/>
  <c r="T11" i="175"/>
  <c r="F12" i="175"/>
  <c r="H12" i="175" s="1"/>
  <c r="T22" i="175"/>
  <c r="J15" i="176"/>
  <c r="J16" i="176" s="1"/>
  <c r="K12" i="176"/>
  <c r="P30" i="176"/>
  <c r="T9" i="177"/>
  <c r="J25" i="177"/>
  <c r="P11" i="177"/>
  <c r="T11" i="177"/>
  <c r="P12" i="177"/>
  <c r="T19" i="177"/>
  <c r="N23" i="177"/>
  <c r="E25" i="177"/>
  <c r="E26" i="177" s="1"/>
  <c r="L15" i="177"/>
  <c r="L16" i="177" s="1"/>
  <c r="Q15" i="177"/>
  <c r="P22" i="177"/>
  <c r="P30" i="177"/>
  <c r="O13" i="178"/>
  <c r="G13" i="178"/>
  <c r="P9" i="178"/>
  <c r="R13" i="178"/>
  <c r="L15" i="178"/>
  <c r="P11" i="178"/>
  <c r="T11" i="178"/>
  <c r="T12" i="178"/>
  <c r="G23" i="178"/>
  <c r="P19" i="178"/>
  <c r="P20" i="178"/>
  <c r="M25" i="178"/>
  <c r="M26" i="178" s="1"/>
  <c r="R25" i="178"/>
  <c r="R26" i="178" s="1"/>
  <c r="F22" i="178"/>
  <c r="F30" i="178"/>
  <c r="H30" i="178" s="1"/>
  <c r="F9" i="180"/>
  <c r="H9" i="180" s="1"/>
  <c r="C23" i="180"/>
  <c r="P30" i="180"/>
  <c r="N15" i="181"/>
  <c r="N16" i="181" s="1"/>
  <c r="P20" i="181"/>
  <c r="J25" i="181"/>
  <c r="J26" i="181" s="1"/>
  <c r="O25" i="181"/>
  <c r="P30" i="181"/>
  <c r="N52" i="181"/>
  <c r="F8" i="182"/>
  <c r="G15" i="182"/>
  <c r="G16" i="182" s="1"/>
  <c r="M25" i="182"/>
  <c r="M26" i="182" s="1"/>
  <c r="K11" i="182"/>
  <c r="F20" i="182"/>
  <c r="H20" i="182" s="1"/>
  <c r="F22" i="182"/>
  <c r="F30" i="182"/>
  <c r="H30" i="182" s="1"/>
  <c r="O13" i="183"/>
  <c r="P20" i="183"/>
  <c r="N52" i="183"/>
  <c r="C25" i="185"/>
  <c r="C26" i="185" s="1"/>
  <c r="N25" i="185"/>
  <c r="N26" i="185" s="1"/>
  <c r="K10" i="186"/>
  <c r="I15" i="186"/>
  <c r="D25" i="186"/>
  <c r="D26" i="186" s="1"/>
  <c r="F21" i="186"/>
  <c r="K10" i="192"/>
  <c r="J15" i="192"/>
  <c r="J16" i="192" s="1"/>
  <c r="N23" i="192"/>
  <c r="O15" i="196"/>
  <c r="O16" i="196" s="1"/>
  <c r="K21" i="203"/>
  <c r="I25" i="203"/>
  <c r="I26" i="203" s="1"/>
  <c r="I15" i="203"/>
  <c r="N15" i="203"/>
  <c r="N16" i="203" s="1"/>
  <c r="N25" i="203"/>
  <c r="S25" i="203"/>
  <c r="S26" i="203" s="1"/>
  <c r="S15" i="203"/>
  <c r="S16" i="203" s="1"/>
  <c r="G23" i="175"/>
  <c r="G28" i="175" s="1"/>
  <c r="R23" i="175"/>
  <c r="D23" i="175"/>
  <c r="O23" i="175"/>
  <c r="D13" i="176"/>
  <c r="J13" i="176"/>
  <c r="O13" i="176"/>
  <c r="G13" i="176"/>
  <c r="S13" i="176"/>
  <c r="F12" i="176"/>
  <c r="H12" i="176" s="1"/>
  <c r="T12" i="176"/>
  <c r="P19" i="176"/>
  <c r="R23" i="176"/>
  <c r="P20" i="176"/>
  <c r="G25" i="176"/>
  <c r="G26" i="176" s="1"/>
  <c r="F22" i="176"/>
  <c r="H22" i="176" s="1"/>
  <c r="F30" i="176"/>
  <c r="H30" i="176" s="1"/>
  <c r="J15" i="177"/>
  <c r="J16" i="177" s="1"/>
  <c r="K11" i="177"/>
  <c r="G15" i="177"/>
  <c r="K9" i="178"/>
  <c r="F11" i="178"/>
  <c r="C23" i="178"/>
  <c r="N23" i="178"/>
  <c r="S23" i="178"/>
  <c r="C15" i="178"/>
  <c r="I25" i="178"/>
  <c r="I26" i="178" s="1"/>
  <c r="J25" i="180"/>
  <c r="J26" i="180" s="1"/>
  <c r="K11" i="180"/>
  <c r="G23" i="180"/>
  <c r="R23" i="180"/>
  <c r="F20" i="180"/>
  <c r="H20" i="180" s="1"/>
  <c r="R15" i="180"/>
  <c r="F22" i="180"/>
  <c r="H22" i="180" s="1"/>
  <c r="F12" i="181"/>
  <c r="H12" i="181" s="1"/>
  <c r="K20" i="181"/>
  <c r="F21" i="181"/>
  <c r="H21" i="181" s="1"/>
  <c r="K22" i="181"/>
  <c r="G13" i="182"/>
  <c r="P8" i="182"/>
  <c r="F9" i="182"/>
  <c r="H9" i="182" s="1"/>
  <c r="K9" i="182"/>
  <c r="F11" i="182"/>
  <c r="T11" i="182"/>
  <c r="P12" i="182"/>
  <c r="T12" i="182"/>
  <c r="P19" i="182"/>
  <c r="G23" i="182"/>
  <c r="D25" i="182"/>
  <c r="D26" i="182" s="1"/>
  <c r="K21" i="182"/>
  <c r="P21" i="182"/>
  <c r="N48" i="182"/>
  <c r="N49" i="182" s="1"/>
  <c r="N52" i="182"/>
  <c r="F8" i="184"/>
  <c r="H8" i="184" s="1"/>
  <c r="G15" i="184"/>
  <c r="G16" i="184" s="1"/>
  <c r="R15" i="184"/>
  <c r="R16" i="184" s="1"/>
  <c r="P11" i="184"/>
  <c r="L23" i="184"/>
  <c r="F30" i="184"/>
  <c r="H30" i="184" s="1"/>
  <c r="P12" i="185"/>
  <c r="E23" i="185"/>
  <c r="T20" i="185"/>
  <c r="P30" i="185"/>
  <c r="I13" i="188"/>
  <c r="I28" i="188" s="1"/>
  <c r="R23" i="196"/>
  <c r="F22" i="185"/>
  <c r="H22" i="185" s="1"/>
  <c r="L23" i="186"/>
  <c r="J13" i="187"/>
  <c r="O13" i="187"/>
  <c r="P9" i="187"/>
  <c r="R13" i="187"/>
  <c r="E13" i="187"/>
  <c r="K11" i="187"/>
  <c r="N13" i="187"/>
  <c r="F12" i="187"/>
  <c r="H12" i="187" s="1"/>
  <c r="T12" i="187"/>
  <c r="G23" i="187"/>
  <c r="P19" i="187"/>
  <c r="K20" i="187"/>
  <c r="M25" i="187"/>
  <c r="M26" i="187" s="1"/>
  <c r="R25" i="187"/>
  <c r="R26" i="187" s="1"/>
  <c r="F30" i="187"/>
  <c r="H30" i="187" s="1"/>
  <c r="K30" i="187"/>
  <c r="N48" i="187"/>
  <c r="N49" i="187" s="1"/>
  <c r="O15" i="188"/>
  <c r="E25" i="189"/>
  <c r="E26" i="189" s="1"/>
  <c r="Q15" i="189"/>
  <c r="Q16" i="189" s="1"/>
  <c r="K9" i="190"/>
  <c r="S25" i="190"/>
  <c r="S26" i="190" s="1"/>
  <c r="F11" i="190"/>
  <c r="H11" i="190" s="1"/>
  <c r="P12" i="190"/>
  <c r="T20" i="190"/>
  <c r="T22" i="190"/>
  <c r="P30" i="190"/>
  <c r="N52" i="190"/>
  <c r="E25" i="191"/>
  <c r="E26" i="191" s="1"/>
  <c r="L25" i="191"/>
  <c r="L26" i="191" s="1"/>
  <c r="Q15" i="191"/>
  <c r="Q16" i="191" s="1"/>
  <c r="G23" i="191"/>
  <c r="S15" i="192"/>
  <c r="J13" i="192"/>
  <c r="O13" i="192"/>
  <c r="O28" i="192" s="1"/>
  <c r="G13" i="192"/>
  <c r="T12" i="192"/>
  <c r="P19" i="192"/>
  <c r="L25" i="193"/>
  <c r="L26" i="193" s="1"/>
  <c r="Q25" i="193"/>
  <c r="Q26" i="193" s="1"/>
  <c r="G25" i="193"/>
  <c r="G26" i="193" s="1"/>
  <c r="M25" i="193"/>
  <c r="M26" i="193" s="1"/>
  <c r="R25" i="193"/>
  <c r="P8" i="196"/>
  <c r="J15" i="196"/>
  <c r="J16" i="196" s="1"/>
  <c r="D15" i="198"/>
  <c r="D16" i="198" s="1"/>
  <c r="F21" i="198"/>
  <c r="H21" i="198" s="1"/>
  <c r="N25" i="202"/>
  <c r="N26" i="202" s="1"/>
  <c r="N15" i="202"/>
  <c r="D25" i="205"/>
  <c r="D26" i="205" s="1"/>
  <c r="F21" i="205"/>
  <c r="H21" i="205" s="1"/>
  <c r="J15" i="205"/>
  <c r="J16" i="205" s="1"/>
  <c r="J25" i="205"/>
  <c r="J26" i="205" s="1"/>
  <c r="G13" i="186"/>
  <c r="P9" i="186"/>
  <c r="R13" i="186"/>
  <c r="P11" i="186"/>
  <c r="G23" i="186"/>
  <c r="D23" i="186"/>
  <c r="G25" i="186"/>
  <c r="G26" i="186" s="1"/>
  <c r="M25" i="186"/>
  <c r="M26" i="186" s="1"/>
  <c r="R15" i="186"/>
  <c r="R16" i="186" s="1"/>
  <c r="F22" i="186"/>
  <c r="H22" i="186" s="1"/>
  <c r="O26" i="186"/>
  <c r="K30" i="186"/>
  <c r="F9" i="188"/>
  <c r="H9" i="188" s="1"/>
  <c r="P10" i="188"/>
  <c r="S26" i="188"/>
  <c r="P12" i="188"/>
  <c r="D25" i="188"/>
  <c r="D26" i="188" s="1"/>
  <c r="P11" i="189"/>
  <c r="C23" i="189"/>
  <c r="N23" i="189"/>
  <c r="S23" i="189"/>
  <c r="L23" i="189"/>
  <c r="C15" i="189"/>
  <c r="C16" i="189" s="1"/>
  <c r="I25" i="189"/>
  <c r="I26" i="189" s="1"/>
  <c r="N13" i="191"/>
  <c r="T9" i="191"/>
  <c r="P10" i="191"/>
  <c r="D13" i="191"/>
  <c r="P11" i="191"/>
  <c r="N23" i="191"/>
  <c r="T19" i="191"/>
  <c r="L23" i="191"/>
  <c r="T21" i="191"/>
  <c r="N25" i="192"/>
  <c r="N26" i="192" s="1"/>
  <c r="H9" i="192"/>
  <c r="F11" i="192"/>
  <c r="H11" i="192" s="1"/>
  <c r="N23" i="193"/>
  <c r="E23" i="193"/>
  <c r="N15" i="194"/>
  <c r="N16" i="194" s="1"/>
  <c r="F11" i="194"/>
  <c r="H11" i="194" s="1"/>
  <c r="K21" i="194"/>
  <c r="N52" i="194"/>
  <c r="E25" i="201"/>
  <c r="E26" i="201" s="1"/>
  <c r="E15" i="201"/>
  <c r="Q25" i="201"/>
  <c r="Q26" i="201" s="1"/>
  <c r="Q15" i="201"/>
  <c r="Q16" i="201" s="1"/>
  <c r="F8" i="190"/>
  <c r="H8" i="190" s="1"/>
  <c r="T9" i="190"/>
  <c r="K11" i="190"/>
  <c r="T19" i="190"/>
  <c r="F20" i="190"/>
  <c r="H20" i="190" s="1"/>
  <c r="M25" i="190"/>
  <c r="M26" i="190" s="1"/>
  <c r="R25" i="190"/>
  <c r="R26" i="190" s="1"/>
  <c r="F22" i="190"/>
  <c r="H22" i="190" s="1"/>
  <c r="F30" i="190"/>
  <c r="H30" i="190" s="1"/>
  <c r="F9" i="193"/>
  <c r="H9" i="193" s="1"/>
  <c r="K12" i="193"/>
  <c r="P20" i="193"/>
  <c r="H30" i="193"/>
  <c r="P30" i="193"/>
  <c r="N48" i="193"/>
  <c r="N49" i="193" s="1"/>
  <c r="C13" i="194"/>
  <c r="I13" i="194"/>
  <c r="N13" i="194"/>
  <c r="N28" i="194" s="1"/>
  <c r="S13" i="194"/>
  <c r="T9" i="194"/>
  <c r="P11" i="194"/>
  <c r="T11" i="194"/>
  <c r="K30" i="194"/>
  <c r="N48" i="194"/>
  <c r="N49" i="194" s="1"/>
  <c r="J13" i="195"/>
  <c r="J28" i="195" s="1"/>
  <c r="G13" i="195"/>
  <c r="P9" i="195"/>
  <c r="R13" i="195"/>
  <c r="H11" i="195"/>
  <c r="K11" i="195"/>
  <c r="T12" i="195"/>
  <c r="P19" i="195"/>
  <c r="F20" i="195"/>
  <c r="H20" i="195" s="1"/>
  <c r="G25" i="195"/>
  <c r="G26" i="195" s="1"/>
  <c r="M25" i="195"/>
  <c r="M26" i="195" s="1"/>
  <c r="R25" i="195"/>
  <c r="R26" i="195" s="1"/>
  <c r="F22" i="195"/>
  <c r="H22" i="195" s="1"/>
  <c r="F30" i="195"/>
  <c r="H30" i="195" s="1"/>
  <c r="K9" i="196"/>
  <c r="T9" i="196"/>
  <c r="F11" i="196"/>
  <c r="H11" i="196" s="1"/>
  <c r="K10" i="200"/>
  <c r="I25" i="200"/>
  <c r="K21" i="200"/>
  <c r="J15" i="200"/>
  <c r="J16" i="200" s="1"/>
  <c r="N49" i="200"/>
  <c r="T11" i="196"/>
  <c r="K12" i="196"/>
  <c r="F19" i="196"/>
  <c r="H19" i="196" s="1"/>
  <c r="K20" i="196"/>
  <c r="F21" i="196"/>
  <c r="H21" i="196" s="1"/>
  <c r="L25" i="196"/>
  <c r="L26" i="196" s="1"/>
  <c r="K22" i="196"/>
  <c r="P22" i="196"/>
  <c r="K30" i="196"/>
  <c r="C13" i="197"/>
  <c r="K8" i="197"/>
  <c r="S13" i="197"/>
  <c r="J25" i="197"/>
  <c r="T11" i="197"/>
  <c r="K12" i="197"/>
  <c r="F19" i="197"/>
  <c r="H19" i="197" s="1"/>
  <c r="P20" i="197"/>
  <c r="E25" i="197"/>
  <c r="Q25" i="197"/>
  <c r="Q26" i="197" s="1"/>
  <c r="K22" i="197"/>
  <c r="P22" i="197"/>
  <c r="K30" i="197"/>
  <c r="P30" i="197"/>
  <c r="F9" i="198"/>
  <c r="H9" i="198" s="1"/>
  <c r="D25" i="198"/>
  <c r="D26" i="198" s="1"/>
  <c r="J25" i="198"/>
  <c r="J26" i="198" s="1"/>
  <c r="O15" i="198"/>
  <c r="O16" i="198" s="1"/>
  <c r="K12" i="198"/>
  <c r="K22" i="198"/>
  <c r="D25" i="200"/>
  <c r="D26" i="200" s="1"/>
  <c r="J25" i="200"/>
  <c r="J26" i="200" s="1"/>
  <c r="P30" i="200"/>
  <c r="F9" i="204"/>
  <c r="H9" i="204" s="1"/>
  <c r="O15" i="204"/>
  <c r="O16" i="204" s="1"/>
  <c r="C15" i="207"/>
  <c r="C16" i="207" s="1"/>
  <c r="I25" i="207"/>
  <c r="I26" i="207" s="1"/>
  <c r="N25" i="207"/>
  <c r="N26" i="207" s="1"/>
  <c r="G23" i="197"/>
  <c r="R23" i="197"/>
  <c r="O23" i="197"/>
  <c r="E23" i="199"/>
  <c r="T19" i="199"/>
  <c r="D13" i="200"/>
  <c r="P9" i="200"/>
  <c r="L13" i="200"/>
  <c r="G23" i="200"/>
  <c r="P19" i="200"/>
  <c r="R23" i="200"/>
  <c r="F20" i="200"/>
  <c r="H20" i="200" s="1"/>
  <c r="J23" i="200"/>
  <c r="G15" i="200"/>
  <c r="G16" i="200" s="1"/>
  <c r="P22" i="200"/>
  <c r="F30" i="200"/>
  <c r="H30" i="200" s="1"/>
  <c r="Q23" i="203"/>
  <c r="T20" i="203"/>
  <c r="T22" i="203"/>
  <c r="D13" i="205"/>
  <c r="P8" i="205"/>
  <c r="T11" i="205"/>
  <c r="O23" i="205"/>
  <c r="M25" i="205"/>
  <c r="H12" i="196"/>
  <c r="P12" i="196"/>
  <c r="L23" i="196"/>
  <c r="T20" i="196"/>
  <c r="C15" i="196"/>
  <c r="C16" i="196" s="1"/>
  <c r="S25" i="196"/>
  <c r="S26" i="196" s="1"/>
  <c r="F30" i="196"/>
  <c r="H30" i="196" s="1"/>
  <c r="L13" i="197"/>
  <c r="L28" i="197" s="1"/>
  <c r="F11" i="197"/>
  <c r="H11" i="197" s="1"/>
  <c r="S25" i="197"/>
  <c r="S26" i="197" s="1"/>
  <c r="G25" i="198"/>
  <c r="G26" i="198" s="1"/>
  <c r="C25" i="198"/>
  <c r="C26" i="198" s="1"/>
  <c r="T8" i="200"/>
  <c r="G13" i="201"/>
  <c r="M13" i="201"/>
  <c r="R13" i="201"/>
  <c r="R28" i="201" s="1"/>
  <c r="J13" i="201"/>
  <c r="O13" i="201"/>
  <c r="K12" i="201"/>
  <c r="P12" i="201"/>
  <c r="P20" i="201"/>
  <c r="T20" i="201"/>
  <c r="H22" i="201"/>
  <c r="P30" i="201"/>
  <c r="N48" i="201"/>
  <c r="D13" i="202"/>
  <c r="G13" i="202"/>
  <c r="P9" i="202"/>
  <c r="L13" i="202"/>
  <c r="C13" i="202"/>
  <c r="K11" i="202"/>
  <c r="F12" i="202"/>
  <c r="H12" i="202" s="1"/>
  <c r="T12" i="202"/>
  <c r="P19" i="202"/>
  <c r="G25" i="202"/>
  <c r="G26" i="202" s="1"/>
  <c r="M25" i="202"/>
  <c r="M26" i="202" s="1"/>
  <c r="R25" i="202"/>
  <c r="R26" i="202" s="1"/>
  <c r="F22" i="202"/>
  <c r="H22" i="202" s="1"/>
  <c r="J26" i="202"/>
  <c r="F30" i="202"/>
  <c r="H30" i="202" s="1"/>
  <c r="K30" i="202"/>
  <c r="O13" i="203"/>
  <c r="P9" i="203"/>
  <c r="K11" i="203"/>
  <c r="P11" i="203"/>
  <c r="G15" i="203"/>
  <c r="G16" i="203" s="1"/>
  <c r="F30" i="203"/>
  <c r="H30" i="203" s="1"/>
  <c r="F11" i="204"/>
  <c r="K19" i="204"/>
  <c r="C15" i="204"/>
  <c r="C16" i="204" s="1"/>
  <c r="K21" i="204"/>
  <c r="S25" i="204"/>
  <c r="S26" i="204" s="1"/>
  <c r="T8" i="205"/>
  <c r="K9" i="205"/>
  <c r="P10" i="205"/>
  <c r="F11" i="205"/>
  <c r="T20" i="205"/>
  <c r="I15" i="205"/>
  <c r="T22" i="205"/>
  <c r="R13" i="176"/>
  <c r="T9" i="176"/>
  <c r="H11" i="178"/>
  <c r="J26" i="178"/>
  <c r="K22" i="178"/>
  <c r="F19" i="182"/>
  <c r="H19" i="182" s="1"/>
  <c r="D23" i="182"/>
  <c r="P22" i="182"/>
  <c r="F20" i="207"/>
  <c r="H20" i="207" s="1"/>
  <c r="D23" i="207"/>
  <c r="D28" i="207" s="1"/>
  <c r="H19" i="170"/>
  <c r="D23" i="171"/>
  <c r="T19" i="171"/>
  <c r="T21" i="171"/>
  <c r="Q25" i="171"/>
  <c r="S13" i="171"/>
  <c r="M15" i="171"/>
  <c r="R15" i="171"/>
  <c r="R16" i="171" s="1"/>
  <c r="L26" i="171"/>
  <c r="D15" i="172"/>
  <c r="D15" i="173"/>
  <c r="F21" i="173"/>
  <c r="R23" i="174"/>
  <c r="T19" i="174"/>
  <c r="M15" i="178"/>
  <c r="M16" i="178" s="1"/>
  <c r="N15" i="178"/>
  <c r="N16" i="178" s="1"/>
  <c r="N25" i="178"/>
  <c r="N26" i="178" s="1"/>
  <c r="D25" i="183"/>
  <c r="D26" i="183" s="1"/>
  <c r="F21" i="183"/>
  <c r="D15" i="183"/>
  <c r="D16" i="183" s="1"/>
  <c r="O25" i="183"/>
  <c r="O26" i="183" s="1"/>
  <c r="O15" i="183"/>
  <c r="O16" i="183" s="1"/>
  <c r="T12" i="184"/>
  <c r="K19" i="184"/>
  <c r="I25" i="184"/>
  <c r="I26" i="184" s="1"/>
  <c r="N25" i="184"/>
  <c r="M25" i="185"/>
  <c r="M26" i="185" s="1"/>
  <c r="I25" i="193"/>
  <c r="K10" i="193"/>
  <c r="I15" i="193"/>
  <c r="I16" i="193" s="1"/>
  <c r="N15" i="193"/>
  <c r="N16" i="193" s="1"/>
  <c r="N25" i="193"/>
  <c r="S25" i="193"/>
  <c r="S26" i="193" s="1"/>
  <c r="S15" i="193"/>
  <c r="S16" i="193" s="1"/>
  <c r="T11" i="193"/>
  <c r="Q13" i="193"/>
  <c r="J23" i="193"/>
  <c r="T20" i="193"/>
  <c r="D15" i="193"/>
  <c r="D16" i="193" s="1"/>
  <c r="F21" i="193"/>
  <c r="H21" i="193" s="1"/>
  <c r="J25" i="193"/>
  <c r="J26" i="193" s="1"/>
  <c r="J15" i="193"/>
  <c r="J16" i="193" s="1"/>
  <c r="O15" i="193"/>
  <c r="O25" i="193"/>
  <c r="O26" i="193" s="1"/>
  <c r="P22" i="193"/>
  <c r="T22" i="193"/>
  <c r="E15" i="176"/>
  <c r="E25" i="176"/>
  <c r="E26" i="176" s="1"/>
  <c r="K22" i="176"/>
  <c r="K10" i="182"/>
  <c r="I15" i="182"/>
  <c r="R25" i="185"/>
  <c r="R26" i="185" s="1"/>
  <c r="R15" i="185"/>
  <c r="R16" i="185" s="1"/>
  <c r="Q15" i="207"/>
  <c r="T10" i="207"/>
  <c r="R16" i="207"/>
  <c r="G25" i="207"/>
  <c r="G26" i="207" s="1"/>
  <c r="G15" i="207"/>
  <c r="G16" i="207" s="1"/>
  <c r="M15" i="207"/>
  <c r="P21" i="207"/>
  <c r="M25" i="207"/>
  <c r="M26" i="207" s="1"/>
  <c r="S15" i="170"/>
  <c r="S16" i="170" s="1"/>
  <c r="F21" i="170"/>
  <c r="N15" i="170"/>
  <c r="K21" i="170"/>
  <c r="K22" i="170"/>
  <c r="P22" i="170"/>
  <c r="Q23" i="170"/>
  <c r="J13" i="170"/>
  <c r="P9" i="170"/>
  <c r="E15" i="170"/>
  <c r="L25" i="170"/>
  <c r="L26" i="170" s="1"/>
  <c r="Q15" i="170"/>
  <c r="T12" i="170"/>
  <c r="R23" i="170"/>
  <c r="G15" i="170"/>
  <c r="G16" i="170" s="1"/>
  <c r="M15" i="170"/>
  <c r="M16" i="170" s="1"/>
  <c r="R15" i="170"/>
  <c r="F10" i="171"/>
  <c r="H10" i="171" s="1"/>
  <c r="N15" i="171"/>
  <c r="N16" i="171" s="1"/>
  <c r="T11" i="171"/>
  <c r="J23" i="171"/>
  <c r="O23" i="171"/>
  <c r="J15" i="171"/>
  <c r="J16" i="171" s="1"/>
  <c r="O25" i="171"/>
  <c r="O26" i="171" s="1"/>
  <c r="P22" i="171"/>
  <c r="D13" i="172"/>
  <c r="K8" i="172"/>
  <c r="G13" i="172"/>
  <c r="P9" i="172"/>
  <c r="R13" i="172"/>
  <c r="E25" i="172"/>
  <c r="E26" i="172" s="1"/>
  <c r="L25" i="172"/>
  <c r="L26" i="172" s="1"/>
  <c r="Q25" i="172"/>
  <c r="Q26" i="172" s="1"/>
  <c r="P11" i="172"/>
  <c r="T11" i="172"/>
  <c r="F12" i="172"/>
  <c r="H12" i="172" s="1"/>
  <c r="G23" i="172"/>
  <c r="P19" i="172"/>
  <c r="K20" i="172"/>
  <c r="O23" i="172"/>
  <c r="G15" i="172"/>
  <c r="G16" i="172" s="1"/>
  <c r="M25" i="172"/>
  <c r="R25" i="172"/>
  <c r="R26" i="172" s="1"/>
  <c r="D26" i="172"/>
  <c r="K22" i="172"/>
  <c r="P22" i="172"/>
  <c r="K30" i="172"/>
  <c r="D13" i="173"/>
  <c r="K8" i="173"/>
  <c r="G13" i="173"/>
  <c r="M13" i="173"/>
  <c r="R13" i="173"/>
  <c r="R28" i="173" s="1"/>
  <c r="E25" i="173"/>
  <c r="E26" i="173" s="1"/>
  <c r="L25" i="173"/>
  <c r="Q15" i="173"/>
  <c r="Q16" i="173" s="1"/>
  <c r="P11" i="173"/>
  <c r="T11" i="173"/>
  <c r="F12" i="173"/>
  <c r="H12" i="173" s="1"/>
  <c r="T12" i="173"/>
  <c r="P19" i="173"/>
  <c r="R23" i="173"/>
  <c r="K20" i="173"/>
  <c r="P22" i="173"/>
  <c r="C13" i="174"/>
  <c r="I13" i="174"/>
  <c r="N13" i="174"/>
  <c r="E15" i="174"/>
  <c r="E16" i="174" s="1"/>
  <c r="P20" i="174"/>
  <c r="K22" i="174"/>
  <c r="L23" i="174"/>
  <c r="E26" i="174"/>
  <c r="T22" i="174"/>
  <c r="J25" i="175"/>
  <c r="J26" i="175" s="1"/>
  <c r="K10" i="175"/>
  <c r="K20" i="175"/>
  <c r="E25" i="175"/>
  <c r="E26" i="175" s="1"/>
  <c r="K22" i="175"/>
  <c r="K21" i="176"/>
  <c r="K21" i="178"/>
  <c r="T11" i="180"/>
  <c r="E25" i="180"/>
  <c r="E26" i="180" s="1"/>
  <c r="I25" i="182"/>
  <c r="I26" i="182" s="1"/>
  <c r="C25" i="184"/>
  <c r="C26" i="184" s="1"/>
  <c r="C15" i="184"/>
  <c r="C16" i="184" s="1"/>
  <c r="K10" i="184"/>
  <c r="I15" i="184"/>
  <c r="I16" i="184" s="1"/>
  <c r="O25" i="184"/>
  <c r="O26" i="184" s="1"/>
  <c r="O15" i="184"/>
  <c r="O16" i="184" s="1"/>
  <c r="N49" i="184"/>
  <c r="D23" i="185"/>
  <c r="J23" i="185"/>
  <c r="D25" i="193"/>
  <c r="O13" i="207"/>
  <c r="O28" i="207" s="1"/>
  <c r="P8" i="207"/>
  <c r="K10" i="170"/>
  <c r="I25" i="170"/>
  <c r="P8" i="171"/>
  <c r="E15" i="171"/>
  <c r="E16" i="171" s="1"/>
  <c r="S15" i="171"/>
  <c r="S16" i="171" s="1"/>
  <c r="K21" i="171"/>
  <c r="K23" i="171" s="1"/>
  <c r="M26" i="171"/>
  <c r="L13" i="172"/>
  <c r="C13" i="172"/>
  <c r="I13" i="172"/>
  <c r="N13" i="172"/>
  <c r="S13" i="172"/>
  <c r="P12" i="172"/>
  <c r="I23" i="172"/>
  <c r="E23" i="172"/>
  <c r="C25" i="172"/>
  <c r="I25" i="172"/>
  <c r="N25" i="172"/>
  <c r="S25" i="172"/>
  <c r="S26" i="172" s="1"/>
  <c r="P9" i="173"/>
  <c r="L13" i="173"/>
  <c r="Q13" i="173"/>
  <c r="K9" i="173"/>
  <c r="S13" i="173"/>
  <c r="G15" i="173"/>
  <c r="G16" i="173" s="1"/>
  <c r="M15" i="173"/>
  <c r="R15" i="173"/>
  <c r="R16" i="173" s="1"/>
  <c r="F11" i="173"/>
  <c r="H11" i="173" s="1"/>
  <c r="J13" i="173"/>
  <c r="J28" i="173" s="1"/>
  <c r="P12" i="173"/>
  <c r="K19" i="173"/>
  <c r="S23" i="173"/>
  <c r="E23" i="173"/>
  <c r="E28" i="173" s="1"/>
  <c r="T20" i="173"/>
  <c r="C25" i="173"/>
  <c r="C26" i="173" s="1"/>
  <c r="K21" i="173"/>
  <c r="N25" i="173"/>
  <c r="N26" i="173" s="1"/>
  <c r="S25" i="173"/>
  <c r="S26" i="173" s="1"/>
  <c r="F10" i="174"/>
  <c r="D23" i="174"/>
  <c r="O23" i="174"/>
  <c r="O28" i="174" s="1"/>
  <c r="K21" i="174"/>
  <c r="F25" i="174"/>
  <c r="O26" i="175"/>
  <c r="F8" i="176"/>
  <c r="H8" i="176" s="1"/>
  <c r="I15" i="176"/>
  <c r="I16" i="176" s="1"/>
  <c r="C25" i="176"/>
  <c r="C26" i="176" s="1"/>
  <c r="C25" i="178"/>
  <c r="C26" i="178" s="1"/>
  <c r="Q13" i="179"/>
  <c r="K9" i="179"/>
  <c r="F11" i="179"/>
  <c r="H11" i="179" s="1"/>
  <c r="K19" i="179"/>
  <c r="C25" i="179"/>
  <c r="C26" i="179" s="1"/>
  <c r="F8" i="180"/>
  <c r="D13" i="180"/>
  <c r="G15" i="180"/>
  <c r="G16" i="180" s="1"/>
  <c r="G25" i="180"/>
  <c r="G26" i="180" s="1"/>
  <c r="M25" i="180"/>
  <c r="M15" i="180"/>
  <c r="M16" i="180" s="1"/>
  <c r="F10" i="181"/>
  <c r="H10" i="181" s="1"/>
  <c r="D15" i="181"/>
  <c r="D16" i="181" s="1"/>
  <c r="L13" i="182"/>
  <c r="T10" i="182"/>
  <c r="T20" i="182"/>
  <c r="F9" i="184"/>
  <c r="H9" i="184" s="1"/>
  <c r="Q13" i="185"/>
  <c r="K21" i="193"/>
  <c r="H9" i="175"/>
  <c r="R15" i="175"/>
  <c r="R16" i="175" s="1"/>
  <c r="P11" i="175"/>
  <c r="P12" i="175"/>
  <c r="I23" i="175"/>
  <c r="S23" i="175"/>
  <c r="T20" i="175"/>
  <c r="C25" i="175"/>
  <c r="C26" i="175" s="1"/>
  <c r="N48" i="175"/>
  <c r="N49" i="175" s="1"/>
  <c r="K8" i="181"/>
  <c r="L15" i="181"/>
  <c r="L16" i="181" s="1"/>
  <c r="Q15" i="181"/>
  <c r="Q16" i="181" s="1"/>
  <c r="G23" i="181"/>
  <c r="R23" i="181"/>
  <c r="D23" i="181"/>
  <c r="O26" i="181"/>
  <c r="K30" i="181"/>
  <c r="T8" i="182"/>
  <c r="E13" i="182"/>
  <c r="T9" i="182"/>
  <c r="P11" i="182"/>
  <c r="E23" i="182"/>
  <c r="T19" i="182"/>
  <c r="Q25" i="182"/>
  <c r="Q26" i="182" s="1"/>
  <c r="P30" i="182"/>
  <c r="J25" i="183"/>
  <c r="J26" i="183" s="1"/>
  <c r="C13" i="184"/>
  <c r="N13" i="184"/>
  <c r="S13" i="184"/>
  <c r="E13" i="184"/>
  <c r="L13" i="184"/>
  <c r="J15" i="184"/>
  <c r="J16" i="184" s="1"/>
  <c r="F12" i="184"/>
  <c r="H12" i="184" s="1"/>
  <c r="E23" i="184"/>
  <c r="T19" i="184"/>
  <c r="K20" i="184"/>
  <c r="K22" i="184"/>
  <c r="K23" i="184" s="1"/>
  <c r="K30" i="184"/>
  <c r="P30" i="184"/>
  <c r="C15" i="185"/>
  <c r="N15" i="185"/>
  <c r="F8" i="185"/>
  <c r="H8" i="185" s="1"/>
  <c r="G15" i="185"/>
  <c r="G16" i="185" s="1"/>
  <c r="K19" i="185"/>
  <c r="K21" i="185"/>
  <c r="F30" i="185"/>
  <c r="H30" i="185" s="1"/>
  <c r="P22" i="186"/>
  <c r="M13" i="186"/>
  <c r="O23" i="187"/>
  <c r="O28" i="187" s="1"/>
  <c r="O15" i="194"/>
  <c r="O16" i="194" s="1"/>
  <c r="S15" i="196"/>
  <c r="S16" i="196" s="1"/>
  <c r="O13" i="196"/>
  <c r="T19" i="196"/>
  <c r="N48" i="196"/>
  <c r="N49" i="196" s="1"/>
  <c r="K8" i="176"/>
  <c r="E13" i="176"/>
  <c r="L13" i="176"/>
  <c r="Q13" i="176"/>
  <c r="F10" i="176"/>
  <c r="H10" i="176" s="1"/>
  <c r="T11" i="176"/>
  <c r="P12" i="176"/>
  <c r="E23" i="176"/>
  <c r="L23" i="176"/>
  <c r="T19" i="176"/>
  <c r="N16" i="176"/>
  <c r="T20" i="176"/>
  <c r="L25" i="176"/>
  <c r="L26" i="176" s="1"/>
  <c r="T22" i="176"/>
  <c r="K30" i="176"/>
  <c r="K10" i="177"/>
  <c r="K12" i="177"/>
  <c r="J23" i="177"/>
  <c r="O23" i="177"/>
  <c r="P20" i="177"/>
  <c r="D25" i="177"/>
  <c r="D26" i="177" s="1"/>
  <c r="T22" i="177"/>
  <c r="N48" i="177"/>
  <c r="N49" i="177" s="1"/>
  <c r="C13" i="178"/>
  <c r="I13" i="178"/>
  <c r="N13" i="178"/>
  <c r="S13" i="178"/>
  <c r="T9" i="178"/>
  <c r="F10" i="178"/>
  <c r="F12" i="178"/>
  <c r="H12" i="178" s="1"/>
  <c r="P12" i="178"/>
  <c r="L23" i="178"/>
  <c r="T19" i="178"/>
  <c r="T20" i="178"/>
  <c r="L25" i="178"/>
  <c r="L26" i="178" s="1"/>
  <c r="T22" i="178"/>
  <c r="K30" i="178"/>
  <c r="P22" i="180"/>
  <c r="G13" i="180"/>
  <c r="G28" i="180" s="1"/>
  <c r="M13" i="180"/>
  <c r="R13" i="180"/>
  <c r="R28" i="180" s="1"/>
  <c r="P9" i="180"/>
  <c r="K12" i="180"/>
  <c r="P12" i="180"/>
  <c r="J23" i="180"/>
  <c r="O23" i="180"/>
  <c r="P20" i="180"/>
  <c r="T20" i="180"/>
  <c r="D25" i="180"/>
  <c r="D26" i="180" s="1"/>
  <c r="N48" i="180"/>
  <c r="N49" i="180" s="1"/>
  <c r="H9" i="181"/>
  <c r="K9" i="181"/>
  <c r="T9" i="181"/>
  <c r="F11" i="181"/>
  <c r="H11" i="181" s="1"/>
  <c r="P11" i="181"/>
  <c r="P12" i="181"/>
  <c r="K19" i="181"/>
  <c r="S23" i="181"/>
  <c r="E23" i="181"/>
  <c r="T20" i="181"/>
  <c r="C25" i="181"/>
  <c r="C26" i="181" s="1"/>
  <c r="N25" i="181"/>
  <c r="N26" i="181" s="1"/>
  <c r="E26" i="181"/>
  <c r="N48" i="181"/>
  <c r="N49" i="181" s="1"/>
  <c r="T11" i="183"/>
  <c r="R23" i="183"/>
  <c r="D23" i="183"/>
  <c r="O23" i="183"/>
  <c r="P22" i="183"/>
  <c r="K30" i="183"/>
  <c r="F20" i="184"/>
  <c r="H20" i="184" s="1"/>
  <c r="G25" i="184"/>
  <c r="G26" i="184" s="1"/>
  <c r="M25" i="184"/>
  <c r="M26" i="184" s="1"/>
  <c r="R25" i="184"/>
  <c r="R26" i="184" s="1"/>
  <c r="F22" i="184"/>
  <c r="H22" i="184" s="1"/>
  <c r="Q15" i="186"/>
  <c r="L25" i="190"/>
  <c r="L26" i="190" s="1"/>
  <c r="L15" i="190"/>
  <c r="L16" i="190" s="1"/>
  <c r="G25" i="190"/>
  <c r="G26" i="190" s="1"/>
  <c r="G15" i="190"/>
  <c r="G16" i="190" s="1"/>
  <c r="C25" i="196"/>
  <c r="E15" i="200"/>
  <c r="E16" i="200" s="1"/>
  <c r="E13" i="200"/>
  <c r="F10" i="200"/>
  <c r="H10" i="200" s="1"/>
  <c r="Q15" i="200"/>
  <c r="Q16" i="200" s="1"/>
  <c r="T10" i="200"/>
  <c r="K11" i="200"/>
  <c r="O23" i="200"/>
  <c r="P20" i="200"/>
  <c r="R25" i="200"/>
  <c r="R26" i="200" s="1"/>
  <c r="T21" i="200"/>
  <c r="K21" i="179"/>
  <c r="N25" i="179"/>
  <c r="N26" i="179" s="1"/>
  <c r="C13" i="180"/>
  <c r="I13" i="180"/>
  <c r="N13" i="180"/>
  <c r="S13" i="180"/>
  <c r="E13" i="180"/>
  <c r="L13" i="180"/>
  <c r="T9" i="180"/>
  <c r="P11" i="180"/>
  <c r="F12" i="180"/>
  <c r="H12" i="180" s="1"/>
  <c r="T19" i="180"/>
  <c r="E15" i="180"/>
  <c r="E16" i="180" s="1"/>
  <c r="L25" i="180"/>
  <c r="L26" i="180" s="1"/>
  <c r="Q25" i="180"/>
  <c r="Q26" i="180" s="1"/>
  <c r="K30" i="180"/>
  <c r="E13" i="183"/>
  <c r="K9" i="183"/>
  <c r="P12" i="183"/>
  <c r="K19" i="183"/>
  <c r="T20" i="183"/>
  <c r="C25" i="183"/>
  <c r="C26" i="183" s="1"/>
  <c r="K21" i="183"/>
  <c r="N48" i="183"/>
  <c r="N49" i="183" s="1"/>
  <c r="C13" i="185"/>
  <c r="K8" i="185"/>
  <c r="N13" i="185"/>
  <c r="S13" i="185"/>
  <c r="E13" i="185"/>
  <c r="L13" i="185"/>
  <c r="T9" i="185"/>
  <c r="G13" i="185"/>
  <c r="F12" i="185"/>
  <c r="H12" i="185" s="1"/>
  <c r="T19" i="185"/>
  <c r="K20" i="185"/>
  <c r="P22" i="185"/>
  <c r="K30" i="185"/>
  <c r="E15" i="186"/>
  <c r="E25" i="186"/>
  <c r="L13" i="186"/>
  <c r="L28" i="186" s="1"/>
  <c r="L15" i="186"/>
  <c r="F20" i="186"/>
  <c r="H20" i="186" s="1"/>
  <c r="K20" i="186"/>
  <c r="J23" i="186"/>
  <c r="P20" i="186"/>
  <c r="O23" i="186"/>
  <c r="K22" i="186"/>
  <c r="Q25" i="187"/>
  <c r="Q15" i="187"/>
  <c r="P21" i="188"/>
  <c r="M15" i="188"/>
  <c r="M16" i="188" s="1"/>
  <c r="M25" i="188"/>
  <c r="M26" i="188" s="1"/>
  <c r="D13" i="192"/>
  <c r="F8" i="192"/>
  <c r="H8" i="192" s="1"/>
  <c r="L13" i="192"/>
  <c r="L15" i="192"/>
  <c r="L16" i="192" s="1"/>
  <c r="Q25" i="192"/>
  <c r="Q26" i="192" s="1"/>
  <c r="Q15" i="192"/>
  <c r="Q16" i="192" s="1"/>
  <c r="Q13" i="192"/>
  <c r="F10" i="194"/>
  <c r="D15" i="194"/>
  <c r="D16" i="194" s="1"/>
  <c r="J25" i="194"/>
  <c r="J26" i="194" s="1"/>
  <c r="K10" i="194"/>
  <c r="J15" i="194"/>
  <c r="J16" i="194" s="1"/>
  <c r="T20" i="194"/>
  <c r="S23" i="194"/>
  <c r="T22" i="194"/>
  <c r="H9" i="196"/>
  <c r="C13" i="196"/>
  <c r="M15" i="196"/>
  <c r="P10" i="196"/>
  <c r="I15" i="196"/>
  <c r="I16" i="196" s="1"/>
  <c r="I25" i="196"/>
  <c r="K21" i="196"/>
  <c r="N25" i="196"/>
  <c r="N26" i="196" s="1"/>
  <c r="P21" i="196"/>
  <c r="N15" i="196"/>
  <c r="N16" i="196" s="1"/>
  <c r="N25" i="198"/>
  <c r="N26" i="198" s="1"/>
  <c r="N15" i="198"/>
  <c r="N16" i="198" s="1"/>
  <c r="S25" i="198"/>
  <c r="S26" i="198" s="1"/>
  <c r="S15" i="198"/>
  <c r="S16" i="198" s="1"/>
  <c r="Q13" i="186"/>
  <c r="H9" i="186"/>
  <c r="T9" i="186"/>
  <c r="G15" i="186"/>
  <c r="G16" i="186" s="1"/>
  <c r="P12" i="186"/>
  <c r="T12" i="186"/>
  <c r="K19" i="186"/>
  <c r="F30" i="186"/>
  <c r="H30" i="186" s="1"/>
  <c r="N48" i="186"/>
  <c r="N49" i="186" s="1"/>
  <c r="I15" i="187"/>
  <c r="I16" i="187" s="1"/>
  <c r="C25" i="187"/>
  <c r="C26" i="187" s="1"/>
  <c r="N13" i="188"/>
  <c r="I15" i="188"/>
  <c r="I16" i="188" s="1"/>
  <c r="S15" i="188"/>
  <c r="S16" i="188" s="1"/>
  <c r="L13" i="188"/>
  <c r="L28" i="188" s="1"/>
  <c r="F9" i="189"/>
  <c r="H9" i="189" s="1"/>
  <c r="K9" i="189"/>
  <c r="C25" i="189"/>
  <c r="C26" i="189" s="1"/>
  <c r="K10" i="189"/>
  <c r="F11" i="189"/>
  <c r="H11" i="189" s="1"/>
  <c r="T11" i="189"/>
  <c r="K12" i="189"/>
  <c r="P12" i="189"/>
  <c r="T20" i="189"/>
  <c r="O15" i="189"/>
  <c r="O16" i="189" s="1"/>
  <c r="T22" i="189"/>
  <c r="P30" i="189"/>
  <c r="N48" i="189"/>
  <c r="N49" i="189" s="1"/>
  <c r="N52" i="189"/>
  <c r="G13" i="191"/>
  <c r="P8" i="191"/>
  <c r="F9" i="191"/>
  <c r="K9" i="191"/>
  <c r="N15" i="191"/>
  <c r="T11" i="191"/>
  <c r="F19" i="191"/>
  <c r="H19" i="191" s="1"/>
  <c r="P20" i="191"/>
  <c r="T20" i="191"/>
  <c r="F21" i="191"/>
  <c r="H21" i="191" s="1"/>
  <c r="P30" i="191"/>
  <c r="N48" i="191"/>
  <c r="N49" i="191" s="1"/>
  <c r="N52" i="191"/>
  <c r="N26" i="194"/>
  <c r="D13" i="194"/>
  <c r="G13" i="194"/>
  <c r="R13" i="194"/>
  <c r="L13" i="194"/>
  <c r="L28" i="194" s="1"/>
  <c r="Q15" i="194"/>
  <c r="C16" i="194"/>
  <c r="F12" i="194"/>
  <c r="H12" i="194" s="1"/>
  <c r="N48" i="198"/>
  <c r="N49" i="198" s="1"/>
  <c r="L16" i="199"/>
  <c r="K22" i="199"/>
  <c r="I26" i="199"/>
  <c r="J13" i="202"/>
  <c r="K8" i="202"/>
  <c r="R13" i="202"/>
  <c r="T9" i="202"/>
  <c r="E15" i="202"/>
  <c r="E16" i="202" s="1"/>
  <c r="E25" i="202"/>
  <c r="E26" i="202" s="1"/>
  <c r="F10" i="202"/>
  <c r="H10" i="202" s="1"/>
  <c r="L28" i="202"/>
  <c r="Q26" i="202"/>
  <c r="N13" i="202"/>
  <c r="P11" i="202"/>
  <c r="S13" i="202"/>
  <c r="T11" i="202"/>
  <c r="R23" i="202"/>
  <c r="T19" i="202"/>
  <c r="F20" i="202"/>
  <c r="H20" i="202" s="1"/>
  <c r="D23" i="202"/>
  <c r="D28" i="202" s="1"/>
  <c r="K20" i="202"/>
  <c r="K23" i="202" s="1"/>
  <c r="J23" i="202"/>
  <c r="P22" i="202"/>
  <c r="J23" i="187"/>
  <c r="J28" i="187" s="1"/>
  <c r="P20" i="187"/>
  <c r="T9" i="189"/>
  <c r="T19" i="189"/>
  <c r="T11" i="190"/>
  <c r="D23" i="190"/>
  <c r="J23" i="190"/>
  <c r="O23" i="190"/>
  <c r="O15" i="190"/>
  <c r="O16" i="190" s="1"/>
  <c r="N48" i="190"/>
  <c r="N49" i="190" s="1"/>
  <c r="S23" i="191"/>
  <c r="D13" i="193"/>
  <c r="D28" i="193" s="1"/>
  <c r="F8" i="193"/>
  <c r="J13" i="193"/>
  <c r="O13" i="193"/>
  <c r="G13" i="193"/>
  <c r="P9" i="193"/>
  <c r="R13" i="193"/>
  <c r="E13" i="193"/>
  <c r="C16" i="193"/>
  <c r="N13" i="193"/>
  <c r="S13" i="193"/>
  <c r="S28" i="193" s="1"/>
  <c r="T12" i="193"/>
  <c r="G23" i="193"/>
  <c r="P19" i="193"/>
  <c r="R23" i="193"/>
  <c r="D25" i="196"/>
  <c r="F10" i="196"/>
  <c r="H10" i="196" s="1"/>
  <c r="P11" i="196"/>
  <c r="G13" i="200"/>
  <c r="D23" i="200"/>
  <c r="E15" i="205"/>
  <c r="E16" i="205" s="1"/>
  <c r="F10" i="205"/>
  <c r="L25" i="205"/>
  <c r="L26" i="205" s="1"/>
  <c r="L15" i="205"/>
  <c r="L16" i="205" s="1"/>
  <c r="Q15" i="205"/>
  <c r="Q16" i="205" s="1"/>
  <c r="Q25" i="205"/>
  <c r="Q26" i="205" s="1"/>
  <c r="F22" i="205"/>
  <c r="H22" i="205" s="1"/>
  <c r="C13" i="186"/>
  <c r="I13" i="186"/>
  <c r="N13" i="186"/>
  <c r="S13" i="186"/>
  <c r="J15" i="186"/>
  <c r="T19" i="186"/>
  <c r="L25" i="186"/>
  <c r="L26" i="186" s="1"/>
  <c r="P30" i="186"/>
  <c r="U30" i="186" s="1"/>
  <c r="K10" i="187"/>
  <c r="O25" i="187"/>
  <c r="I26" i="188"/>
  <c r="J13" i="189"/>
  <c r="O13" i="189"/>
  <c r="T12" i="189"/>
  <c r="F20" i="189"/>
  <c r="H20" i="189" s="1"/>
  <c r="G15" i="189"/>
  <c r="G16" i="189" s="1"/>
  <c r="M15" i="189"/>
  <c r="M16" i="189" s="1"/>
  <c r="R15" i="189"/>
  <c r="R16" i="189" s="1"/>
  <c r="F22" i="189"/>
  <c r="H22" i="189" s="1"/>
  <c r="F30" i="189"/>
  <c r="H30" i="189" s="1"/>
  <c r="F10" i="190"/>
  <c r="P11" i="190"/>
  <c r="F12" i="190"/>
  <c r="H12" i="190" s="1"/>
  <c r="K20" i="190"/>
  <c r="K22" i="190"/>
  <c r="F20" i="191"/>
  <c r="H20" i="191" s="1"/>
  <c r="K20" i="191"/>
  <c r="G15" i="191"/>
  <c r="M25" i="191"/>
  <c r="R25" i="191"/>
  <c r="R26" i="191" s="1"/>
  <c r="F22" i="191"/>
  <c r="H22" i="191" s="1"/>
  <c r="K22" i="191"/>
  <c r="F30" i="191"/>
  <c r="H30" i="191" s="1"/>
  <c r="I15" i="192"/>
  <c r="D25" i="192"/>
  <c r="D26" i="192" s="1"/>
  <c r="J25" i="192"/>
  <c r="J26" i="192" s="1"/>
  <c r="O25" i="192"/>
  <c r="O26" i="192" s="1"/>
  <c r="T22" i="192"/>
  <c r="P30" i="192"/>
  <c r="P11" i="193"/>
  <c r="C25" i="193"/>
  <c r="I15" i="195"/>
  <c r="D23" i="195"/>
  <c r="H9" i="195"/>
  <c r="N13" i="196"/>
  <c r="D13" i="196"/>
  <c r="D28" i="196" s="1"/>
  <c r="J13" i="196"/>
  <c r="P19" i="196"/>
  <c r="D25" i="197"/>
  <c r="D15" i="197"/>
  <c r="O25" i="197"/>
  <c r="O26" i="197" s="1"/>
  <c r="O15" i="197"/>
  <c r="O16" i="197" s="1"/>
  <c r="E13" i="199"/>
  <c r="O13" i="202"/>
  <c r="O28" i="202" s="1"/>
  <c r="P20" i="202"/>
  <c r="L13" i="205"/>
  <c r="L28" i="205" s="1"/>
  <c r="G13" i="196"/>
  <c r="P9" i="196"/>
  <c r="R13" i="196"/>
  <c r="E13" i="196"/>
  <c r="L15" i="196"/>
  <c r="L16" i="196" s="1"/>
  <c r="T10" i="196"/>
  <c r="K11" i="196"/>
  <c r="S13" i="196"/>
  <c r="T12" i="196"/>
  <c r="F20" i="196"/>
  <c r="H20" i="196" s="1"/>
  <c r="G15" i="196"/>
  <c r="G16" i="196" s="1"/>
  <c r="M25" i="196"/>
  <c r="R25" i="196"/>
  <c r="F22" i="196"/>
  <c r="H22" i="196" s="1"/>
  <c r="O26" i="196"/>
  <c r="F10" i="197"/>
  <c r="H10" i="197" s="1"/>
  <c r="L25" i="197"/>
  <c r="L26" i="197" s="1"/>
  <c r="Q15" i="197"/>
  <c r="K20" i="197"/>
  <c r="I25" i="198"/>
  <c r="H12" i="198"/>
  <c r="T20" i="198"/>
  <c r="O25" i="198"/>
  <c r="O26" i="198" s="1"/>
  <c r="K8" i="199"/>
  <c r="E25" i="199"/>
  <c r="E26" i="199" s="1"/>
  <c r="L25" i="199"/>
  <c r="L26" i="199" s="1"/>
  <c r="Q25" i="199"/>
  <c r="Q26" i="199" s="1"/>
  <c r="P11" i="199"/>
  <c r="P10" i="200"/>
  <c r="K10" i="201"/>
  <c r="I15" i="201"/>
  <c r="N25" i="201"/>
  <c r="N15" i="201"/>
  <c r="N16" i="201" s="1"/>
  <c r="L16" i="201"/>
  <c r="O15" i="201"/>
  <c r="O16" i="201" s="1"/>
  <c r="O25" i="201"/>
  <c r="M26" i="201"/>
  <c r="P22" i="201"/>
  <c r="E13" i="202"/>
  <c r="C23" i="202"/>
  <c r="C25" i="202"/>
  <c r="C15" i="202"/>
  <c r="S25" i="202"/>
  <c r="S26" i="202" s="1"/>
  <c r="S15" i="202"/>
  <c r="S16" i="202" s="1"/>
  <c r="F20" i="204"/>
  <c r="H20" i="204" s="1"/>
  <c r="D23" i="204"/>
  <c r="P9" i="205"/>
  <c r="T9" i="205"/>
  <c r="G15" i="205"/>
  <c r="G16" i="205" s="1"/>
  <c r="T10" i="205"/>
  <c r="P11" i="205"/>
  <c r="F20" i="205"/>
  <c r="H20" i="205" s="1"/>
  <c r="N25" i="205"/>
  <c r="N26" i="205" s="1"/>
  <c r="N15" i="205"/>
  <c r="N16" i="205" s="1"/>
  <c r="T21" i="205"/>
  <c r="F30" i="205"/>
  <c r="H30" i="205" s="1"/>
  <c r="U30" i="205" s="1"/>
  <c r="H9" i="197"/>
  <c r="I13" i="197"/>
  <c r="N13" i="197"/>
  <c r="P11" i="197"/>
  <c r="P12" i="197"/>
  <c r="I23" i="197"/>
  <c r="N23" i="197"/>
  <c r="T20" i="197"/>
  <c r="E26" i="197"/>
  <c r="N48" i="197"/>
  <c r="N49" i="197" s="1"/>
  <c r="E23" i="198"/>
  <c r="L23" i="198"/>
  <c r="T22" i="198"/>
  <c r="Q13" i="199"/>
  <c r="T9" i="199"/>
  <c r="P12" i="199"/>
  <c r="L23" i="199"/>
  <c r="T20" i="199"/>
  <c r="S26" i="199"/>
  <c r="D15" i="201"/>
  <c r="D16" i="201" s="1"/>
  <c r="I15" i="202"/>
  <c r="G15" i="204"/>
  <c r="G16" i="204" s="1"/>
  <c r="G25" i="192"/>
  <c r="G26" i="192" s="1"/>
  <c r="F30" i="192"/>
  <c r="H30" i="192" s="1"/>
  <c r="K8" i="195"/>
  <c r="T9" i="195"/>
  <c r="D25" i="195"/>
  <c r="D26" i="195" s="1"/>
  <c r="J15" i="195"/>
  <c r="J16" i="195" s="1"/>
  <c r="O25" i="195"/>
  <c r="O26" i="195" s="1"/>
  <c r="T11" i="195"/>
  <c r="K12" i="195"/>
  <c r="E23" i="195"/>
  <c r="L23" i="195"/>
  <c r="T19" i="195"/>
  <c r="K20" i="195"/>
  <c r="P20" i="195"/>
  <c r="K22" i="195"/>
  <c r="P22" i="195"/>
  <c r="K30" i="195"/>
  <c r="Q15" i="196"/>
  <c r="Q16" i="196" s="1"/>
  <c r="K10" i="198"/>
  <c r="J13" i="198"/>
  <c r="J28" i="198" s="1"/>
  <c r="G13" i="198"/>
  <c r="P9" i="198"/>
  <c r="R13" i="198"/>
  <c r="E15" i="198"/>
  <c r="E16" i="198" s="1"/>
  <c r="L25" i="198"/>
  <c r="L26" i="198" s="1"/>
  <c r="Q25" i="198"/>
  <c r="K11" i="198"/>
  <c r="P11" i="198"/>
  <c r="T12" i="198"/>
  <c r="P19" i="198"/>
  <c r="T19" i="198"/>
  <c r="F20" i="198"/>
  <c r="H20" i="198" s="1"/>
  <c r="K20" i="198"/>
  <c r="O23" i="198"/>
  <c r="M25" i="198"/>
  <c r="M26" i="198" s="1"/>
  <c r="R25" i="198"/>
  <c r="R26" i="198" s="1"/>
  <c r="F30" i="198"/>
  <c r="H30" i="198" s="1"/>
  <c r="C15" i="199"/>
  <c r="C16" i="199" s="1"/>
  <c r="S15" i="199"/>
  <c r="S16" i="199" s="1"/>
  <c r="F11" i="199"/>
  <c r="H11" i="199" s="1"/>
  <c r="T11" i="199"/>
  <c r="K12" i="199"/>
  <c r="D23" i="199"/>
  <c r="J23" i="199"/>
  <c r="J25" i="199"/>
  <c r="O15" i="199"/>
  <c r="O16" i="199" s="1"/>
  <c r="T22" i="199"/>
  <c r="P30" i="199"/>
  <c r="N48" i="199"/>
  <c r="N49" i="199" s="1"/>
  <c r="N52" i="199"/>
  <c r="P8" i="200"/>
  <c r="F12" i="200"/>
  <c r="H12" i="200" s="1"/>
  <c r="F19" i="200"/>
  <c r="T20" i="200"/>
  <c r="L25" i="200"/>
  <c r="L26" i="200" s="1"/>
  <c r="K9" i="201"/>
  <c r="I25" i="202"/>
  <c r="E23" i="205"/>
  <c r="K9" i="206"/>
  <c r="C25" i="206"/>
  <c r="C26" i="206" s="1"/>
  <c r="I25" i="206"/>
  <c r="I26" i="206" s="1"/>
  <c r="N25" i="206"/>
  <c r="N26" i="206" s="1"/>
  <c r="K19" i="206"/>
  <c r="K21" i="206"/>
  <c r="C25" i="204"/>
  <c r="C26" i="204" s="1"/>
  <c r="N25" i="204"/>
  <c r="N26" i="204" s="1"/>
  <c r="S15" i="204"/>
  <c r="S16" i="204" s="1"/>
  <c r="P19" i="204"/>
  <c r="G23" i="204"/>
  <c r="N52" i="204"/>
  <c r="G13" i="205"/>
  <c r="C15" i="205"/>
  <c r="C16" i="205" s="1"/>
  <c r="S15" i="205"/>
  <c r="S16" i="205" s="1"/>
  <c r="D23" i="205"/>
  <c r="G23" i="205"/>
  <c r="P20" i="205"/>
  <c r="O15" i="205"/>
  <c r="O16" i="205" s="1"/>
  <c r="P22" i="205"/>
  <c r="N48" i="205"/>
  <c r="N49" i="205" s="1"/>
  <c r="P11" i="206"/>
  <c r="L23" i="206"/>
  <c r="N23" i="206"/>
  <c r="S23" i="206"/>
  <c r="I15" i="207"/>
  <c r="T22" i="200"/>
  <c r="K8" i="204"/>
  <c r="T9" i="204"/>
  <c r="P11" i="204"/>
  <c r="T11" i="204"/>
  <c r="F12" i="204"/>
  <c r="P12" i="204"/>
  <c r="E23" i="204"/>
  <c r="T19" i="204"/>
  <c r="K20" i="204"/>
  <c r="N23" i="204"/>
  <c r="S23" i="204"/>
  <c r="L15" i="204"/>
  <c r="L16" i="204" s="1"/>
  <c r="Q15" i="204"/>
  <c r="Q16" i="204" s="1"/>
  <c r="F8" i="206"/>
  <c r="H8" i="206" s="1"/>
  <c r="K11" i="206"/>
  <c r="F20" i="206"/>
  <c r="H20" i="206" s="1"/>
  <c r="F22" i="206"/>
  <c r="H22" i="206" s="1"/>
  <c r="F30" i="206"/>
  <c r="H30" i="206" s="1"/>
  <c r="C13" i="207"/>
  <c r="I13" i="207"/>
  <c r="N13" i="207"/>
  <c r="S13" i="207"/>
  <c r="L13" i="207"/>
  <c r="G13" i="207"/>
  <c r="G28" i="207" s="1"/>
  <c r="P12" i="207"/>
  <c r="T19" i="207"/>
  <c r="K20" i="207"/>
  <c r="S23" i="207"/>
  <c r="Q25" i="207"/>
  <c r="Q26" i="207" s="1"/>
  <c r="C26" i="207"/>
  <c r="K30" i="207"/>
  <c r="N48" i="207"/>
  <c r="N49" i="207" s="1"/>
  <c r="M26" i="172"/>
  <c r="M15" i="181"/>
  <c r="M16" i="181" s="1"/>
  <c r="M13" i="181"/>
  <c r="L23" i="181"/>
  <c r="K21" i="181"/>
  <c r="I25" i="181"/>
  <c r="F11" i="183"/>
  <c r="N25" i="183"/>
  <c r="N26" i="183" s="1"/>
  <c r="N15" i="183"/>
  <c r="L23" i="185"/>
  <c r="E25" i="185"/>
  <c r="E26" i="185" s="1"/>
  <c r="F21" i="185"/>
  <c r="H21" i="185" s="1"/>
  <c r="Q25" i="185"/>
  <c r="Q15" i="185"/>
  <c r="K22" i="185"/>
  <c r="K23" i="185" s="1"/>
  <c r="Q15" i="172"/>
  <c r="D23" i="172"/>
  <c r="C26" i="172"/>
  <c r="C23" i="173"/>
  <c r="L23" i="173"/>
  <c r="L23" i="177"/>
  <c r="D13" i="178"/>
  <c r="F8" i="178"/>
  <c r="H8" i="178" s="1"/>
  <c r="R23" i="178"/>
  <c r="F20" i="178"/>
  <c r="H20" i="178" s="1"/>
  <c r="K20" i="178"/>
  <c r="J23" i="178"/>
  <c r="O23" i="178"/>
  <c r="G15" i="178"/>
  <c r="G16" i="178" s="1"/>
  <c r="G25" i="178"/>
  <c r="G26" i="178" s="1"/>
  <c r="P22" i="178"/>
  <c r="I25" i="179"/>
  <c r="I15" i="179"/>
  <c r="D23" i="179"/>
  <c r="J23" i="179"/>
  <c r="D25" i="179"/>
  <c r="D26" i="179" s="1"/>
  <c r="F21" i="179"/>
  <c r="H21" i="179" s="1"/>
  <c r="O25" i="179"/>
  <c r="O26" i="179" s="1"/>
  <c r="O15" i="179"/>
  <c r="O16" i="179" s="1"/>
  <c r="P22" i="179"/>
  <c r="I15" i="181"/>
  <c r="K15" i="181" s="1"/>
  <c r="T19" i="181"/>
  <c r="H12" i="182"/>
  <c r="I15" i="183"/>
  <c r="K12" i="185"/>
  <c r="N23" i="181"/>
  <c r="S25" i="181"/>
  <c r="S26" i="181" s="1"/>
  <c r="S15" i="181"/>
  <c r="S16" i="181" s="1"/>
  <c r="I26" i="183"/>
  <c r="S25" i="183"/>
  <c r="S26" i="183" s="1"/>
  <c r="S15" i="183"/>
  <c r="S16" i="183" s="1"/>
  <c r="D25" i="185"/>
  <c r="F10" i="185"/>
  <c r="O15" i="185"/>
  <c r="O16" i="185" s="1"/>
  <c r="O25" i="185"/>
  <c r="F8" i="172"/>
  <c r="H8" i="172" s="1"/>
  <c r="Q13" i="172"/>
  <c r="L15" i="172"/>
  <c r="L16" i="172" s="1"/>
  <c r="L26" i="173"/>
  <c r="O25" i="177"/>
  <c r="O26" i="177" s="1"/>
  <c r="O13" i="177"/>
  <c r="K22" i="177"/>
  <c r="E25" i="178"/>
  <c r="E26" i="178" s="1"/>
  <c r="E15" i="178"/>
  <c r="Q15" i="178"/>
  <c r="Q16" i="178" s="1"/>
  <c r="Q13" i="178"/>
  <c r="M13" i="172"/>
  <c r="K21" i="172"/>
  <c r="M15" i="175"/>
  <c r="M13" i="175"/>
  <c r="N23" i="175"/>
  <c r="L23" i="175"/>
  <c r="K21" i="175"/>
  <c r="I25" i="175"/>
  <c r="S25" i="175"/>
  <c r="S26" i="175" s="1"/>
  <c r="S15" i="175"/>
  <c r="O15" i="177"/>
  <c r="O16" i="177" s="1"/>
  <c r="D13" i="177"/>
  <c r="Q25" i="177"/>
  <c r="L13" i="178"/>
  <c r="J25" i="179"/>
  <c r="J26" i="179" s="1"/>
  <c r="D13" i="182"/>
  <c r="F10" i="182"/>
  <c r="J25" i="182"/>
  <c r="J26" i="182" s="1"/>
  <c r="J15" i="182"/>
  <c r="P10" i="182"/>
  <c r="O15" i="182"/>
  <c r="O16" i="182" s="1"/>
  <c r="L23" i="182"/>
  <c r="P20" i="182"/>
  <c r="N23" i="182"/>
  <c r="S23" i="182"/>
  <c r="S16" i="182"/>
  <c r="E25" i="182"/>
  <c r="E26" i="182" s="1"/>
  <c r="E15" i="182"/>
  <c r="E16" i="182" s="1"/>
  <c r="L15" i="182"/>
  <c r="L16" i="182" s="1"/>
  <c r="L25" i="182"/>
  <c r="L26" i="182" s="1"/>
  <c r="K22" i="182"/>
  <c r="T22" i="182"/>
  <c r="I13" i="184"/>
  <c r="K8" i="184"/>
  <c r="L28" i="184"/>
  <c r="T9" i="184"/>
  <c r="Q13" i="184"/>
  <c r="F10" i="184"/>
  <c r="H10" i="184" s="1"/>
  <c r="D15" i="184"/>
  <c r="D16" i="184" s="1"/>
  <c r="R13" i="184"/>
  <c r="C23" i="184"/>
  <c r="N23" i="184"/>
  <c r="S23" i="184"/>
  <c r="F21" i="184"/>
  <c r="E25" i="184"/>
  <c r="E26" i="184" s="1"/>
  <c r="L25" i="184"/>
  <c r="L26" i="184" s="1"/>
  <c r="L15" i="184"/>
  <c r="L16" i="184" s="1"/>
  <c r="Q25" i="184"/>
  <c r="Q15" i="184"/>
  <c r="T22" i="184"/>
  <c r="H22" i="172"/>
  <c r="R23" i="172"/>
  <c r="R28" i="172" s="1"/>
  <c r="T19" i="172"/>
  <c r="C23" i="183"/>
  <c r="K10" i="185"/>
  <c r="J25" i="185"/>
  <c r="J15" i="185"/>
  <c r="P11" i="185"/>
  <c r="M13" i="185"/>
  <c r="T11" i="185"/>
  <c r="R13" i="185"/>
  <c r="R28" i="185" s="1"/>
  <c r="L25" i="185"/>
  <c r="L26" i="185" s="1"/>
  <c r="L15" i="185"/>
  <c r="L16" i="185" s="1"/>
  <c r="L23" i="172"/>
  <c r="T22" i="172"/>
  <c r="I15" i="173"/>
  <c r="I25" i="173"/>
  <c r="T22" i="173"/>
  <c r="T20" i="177"/>
  <c r="S23" i="177"/>
  <c r="K8" i="178"/>
  <c r="J13" i="178"/>
  <c r="H22" i="178"/>
  <c r="K9" i="172"/>
  <c r="I15" i="172"/>
  <c r="I16" i="172" s="1"/>
  <c r="R16" i="172"/>
  <c r="S23" i="172"/>
  <c r="I13" i="173"/>
  <c r="R25" i="173"/>
  <c r="R26" i="173" s="1"/>
  <c r="E15" i="172"/>
  <c r="E16" i="172" s="1"/>
  <c r="N15" i="172"/>
  <c r="S15" i="172"/>
  <c r="S16" i="172" s="1"/>
  <c r="J23" i="172"/>
  <c r="J28" i="172" s="1"/>
  <c r="I26" i="172"/>
  <c r="N15" i="173"/>
  <c r="N16" i="173" s="1"/>
  <c r="M25" i="173"/>
  <c r="D26" i="173"/>
  <c r="I15" i="175"/>
  <c r="K15" i="175" s="1"/>
  <c r="T19" i="175"/>
  <c r="P9" i="176"/>
  <c r="U9" i="176" s="1"/>
  <c r="M13" i="176"/>
  <c r="C16" i="176"/>
  <c r="C13" i="176"/>
  <c r="K11" i="176"/>
  <c r="I13" i="176"/>
  <c r="P11" i="176"/>
  <c r="N13" i="176"/>
  <c r="G23" i="176"/>
  <c r="G16" i="176"/>
  <c r="F20" i="176"/>
  <c r="H20" i="176" s="1"/>
  <c r="D23" i="176"/>
  <c r="K20" i="176"/>
  <c r="J23" i="176"/>
  <c r="J28" i="176" s="1"/>
  <c r="O23" i="176"/>
  <c r="M25" i="176"/>
  <c r="M15" i="176"/>
  <c r="M16" i="176" s="1"/>
  <c r="R25" i="176"/>
  <c r="R26" i="176" s="1"/>
  <c r="R15" i="176"/>
  <c r="R16" i="176" s="1"/>
  <c r="P22" i="176"/>
  <c r="M13" i="178"/>
  <c r="R15" i="178"/>
  <c r="R16" i="178" s="1"/>
  <c r="D15" i="179"/>
  <c r="S25" i="179"/>
  <c r="S26" i="179" s="1"/>
  <c r="F10" i="180"/>
  <c r="H10" i="180" s="1"/>
  <c r="D15" i="180"/>
  <c r="K10" i="180"/>
  <c r="J13" i="180"/>
  <c r="J15" i="180"/>
  <c r="J16" i="180" s="1"/>
  <c r="O15" i="180"/>
  <c r="O16" i="180" s="1"/>
  <c r="O13" i="180"/>
  <c r="L23" i="180"/>
  <c r="N16" i="180"/>
  <c r="N23" i="180"/>
  <c r="S23" i="180"/>
  <c r="I26" i="180"/>
  <c r="K22" i="180"/>
  <c r="T22" i="180"/>
  <c r="S26" i="180"/>
  <c r="H30" i="180"/>
  <c r="T22" i="181"/>
  <c r="D13" i="181"/>
  <c r="G13" i="181"/>
  <c r="Q15" i="182"/>
  <c r="T21" i="182"/>
  <c r="T22" i="183"/>
  <c r="J13" i="183"/>
  <c r="P11" i="183"/>
  <c r="I13" i="185"/>
  <c r="C16" i="188"/>
  <c r="F8" i="173"/>
  <c r="H8" i="173" s="1"/>
  <c r="L15" i="173"/>
  <c r="L16" i="173" s="1"/>
  <c r="G23" i="173"/>
  <c r="T19" i="173"/>
  <c r="D25" i="176"/>
  <c r="J13" i="177"/>
  <c r="K19" i="177"/>
  <c r="K23" i="177" s="1"/>
  <c r="F21" i="177"/>
  <c r="H21" i="177" s="1"/>
  <c r="S25" i="177"/>
  <c r="S26" i="177" s="1"/>
  <c r="G13" i="177"/>
  <c r="P9" i="177"/>
  <c r="R13" i="177"/>
  <c r="E15" i="177"/>
  <c r="E16" i="177" s="1"/>
  <c r="L25" i="177"/>
  <c r="L26" i="177" s="1"/>
  <c r="Q13" i="177"/>
  <c r="N13" i="177"/>
  <c r="S13" i="177"/>
  <c r="T12" i="177"/>
  <c r="G23" i="177"/>
  <c r="P19" i="177"/>
  <c r="R23" i="177"/>
  <c r="F20" i="177"/>
  <c r="H20" i="177" s="1"/>
  <c r="G25" i="177"/>
  <c r="G26" i="177" s="1"/>
  <c r="M25" i="177"/>
  <c r="R25" i="177"/>
  <c r="R26" i="177" s="1"/>
  <c r="F22" i="177"/>
  <c r="J26" i="177"/>
  <c r="F30" i="177"/>
  <c r="H30" i="177" s="1"/>
  <c r="J15" i="178"/>
  <c r="J16" i="178" s="1"/>
  <c r="D25" i="178"/>
  <c r="T19" i="179"/>
  <c r="E25" i="179"/>
  <c r="E26" i="179" s="1"/>
  <c r="D23" i="180"/>
  <c r="K19" i="180"/>
  <c r="F21" i="180"/>
  <c r="H21" i="180" s="1"/>
  <c r="R16" i="181"/>
  <c r="N15" i="182"/>
  <c r="P19" i="184"/>
  <c r="J25" i="184"/>
  <c r="J26" i="184" s="1"/>
  <c r="P22" i="184"/>
  <c r="P9" i="184"/>
  <c r="E15" i="184"/>
  <c r="E16" i="184" s="1"/>
  <c r="H11" i="185"/>
  <c r="F8" i="186"/>
  <c r="E13" i="186"/>
  <c r="D13" i="186"/>
  <c r="F11" i="186"/>
  <c r="H11" i="186" s="1"/>
  <c r="K11" i="186"/>
  <c r="K13" i="186" s="1"/>
  <c r="J13" i="186"/>
  <c r="O13" i="186"/>
  <c r="O28" i="186" s="1"/>
  <c r="N23" i="186"/>
  <c r="P19" i="186"/>
  <c r="S23" i="186"/>
  <c r="L16" i="186"/>
  <c r="C15" i="186"/>
  <c r="C16" i="186" s="1"/>
  <c r="C25" i="186"/>
  <c r="K21" i="186"/>
  <c r="I25" i="186"/>
  <c r="N25" i="186"/>
  <c r="N26" i="186" s="1"/>
  <c r="N15" i="186"/>
  <c r="S25" i="186"/>
  <c r="S15" i="186"/>
  <c r="T22" i="186"/>
  <c r="F10" i="187"/>
  <c r="H10" i="187" s="1"/>
  <c r="P11" i="187"/>
  <c r="T9" i="187"/>
  <c r="T19" i="187"/>
  <c r="E25" i="187"/>
  <c r="E26" i="187" s="1"/>
  <c r="K22" i="187"/>
  <c r="R13" i="188"/>
  <c r="Q15" i="188"/>
  <c r="Q16" i="188" s="1"/>
  <c r="J26" i="188"/>
  <c r="G13" i="188"/>
  <c r="M13" i="188"/>
  <c r="S13" i="188"/>
  <c r="D23" i="188"/>
  <c r="O16" i="188"/>
  <c r="P20" i="188"/>
  <c r="P22" i="188"/>
  <c r="S15" i="190"/>
  <c r="S16" i="190" s="1"/>
  <c r="O25" i="190"/>
  <c r="O26" i="190" s="1"/>
  <c r="J13" i="190"/>
  <c r="O13" i="190"/>
  <c r="F8" i="203"/>
  <c r="H8" i="203" s="1"/>
  <c r="D13" i="203"/>
  <c r="Q15" i="203"/>
  <c r="Q16" i="203" s="1"/>
  <c r="T10" i="203"/>
  <c r="D23" i="203"/>
  <c r="F20" i="203"/>
  <c r="H20" i="203" s="1"/>
  <c r="M15" i="203"/>
  <c r="M25" i="203"/>
  <c r="P21" i="203"/>
  <c r="R15" i="203"/>
  <c r="R16" i="203" s="1"/>
  <c r="R25" i="203"/>
  <c r="R26" i="203" s="1"/>
  <c r="F22" i="203"/>
  <c r="H22" i="203" s="1"/>
  <c r="Q25" i="175"/>
  <c r="Q26" i="175" s="1"/>
  <c r="P22" i="175"/>
  <c r="E13" i="178"/>
  <c r="C16" i="178"/>
  <c r="L16" i="178"/>
  <c r="K25" i="178"/>
  <c r="D13" i="179"/>
  <c r="J13" i="179"/>
  <c r="G13" i="179"/>
  <c r="P9" i="179"/>
  <c r="R13" i="179"/>
  <c r="L13" i="179"/>
  <c r="C13" i="179"/>
  <c r="C28" i="179" s="1"/>
  <c r="K11" i="179"/>
  <c r="T12" i="179"/>
  <c r="P19" i="179"/>
  <c r="R23" i="179"/>
  <c r="F20" i="179"/>
  <c r="H20" i="179" s="1"/>
  <c r="G25" i="179"/>
  <c r="G26" i="179" s="1"/>
  <c r="M25" i="179"/>
  <c r="M26" i="179" s="1"/>
  <c r="R25" i="179"/>
  <c r="R26" i="179" s="1"/>
  <c r="F22" i="179"/>
  <c r="H22" i="179" s="1"/>
  <c r="F30" i="179"/>
  <c r="H30" i="179" s="1"/>
  <c r="Q25" i="181"/>
  <c r="P22" i="181"/>
  <c r="F21" i="182"/>
  <c r="J23" i="183"/>
  <c r="T19" i="183"/>
  <c r="E25" i="183"/>
  <c r="J13" i="184"/>
  <c r="S25" i="184"/>
  <c r="S26" i="184" s="1"/>
  <c r="N23" i="185"/>
  <c r="S16" i="185"/>
  <c r="T22" i="185"/>
  <c r="D13" i="187"/>
  <c r="F8" i="187"/>
  <c r="G13" i="187"/>
  <c r="L25" i="187"/>
  <c r="L26" i="187" s="1"/>
  <c r="L15" i="187"/>
  <c r="L16" i="187" s="1"/>
  <c r="S13" i="187"/>
  <c r="S28" i="187" s="1"/>
  <c r="T11" i="187"/>
  <c r="R23" i="187"/>
  <c r="F20" i="187"/>
  <c r="H20" i="187" s="1"/>
  <c r="D23" i="187"/>
  <c r="G25" i="187"/>
  <c r="G26" i="187" s="1"/>
  <c r="G15" i="187"/>
  <c r="G16" i="187" s="1"/>
  <c r="F22" i="187"/>
  <c r="P22" i="187"/>
  <c r="G25" i="188"/>
  <c r="G26" i="188" s="1"/>
  <c r="N25" i="189"/>
  <c r="N26" i="189" s="1"/>
  <c r="N15" i="189"/>
  <c r="N16" i="189" s="1"/>
  <c r="S25" i="189"/>
  <c r="S26" i="189" s="1"/>
  <c r="S15" i="189"/>
  <c r="J23" i="189"/>
  <c r="K19" i="189"/>
  <c r="O23" i="189"/>
  <c r="F21" i="189"/>
  <c r="H21" i="189" s="1"/>
  <c r="D25" i="189"/>
  <c r="D15" i="189"/>
  <c r="K21" i="189"/>
  <c r="J25" i="189"/>
  <c r="J26" i="189" s="1"/>
  <c r="J15" i="189"/>
  <c r="P22" i="189"/>
  <c r="T8" i="191"/>
  <c r="K10" i="191"/>
  <c r="I25" i="191"/>
  <c r="I15" i="191"/>
  <c r="S13" i="191"/>
  <c r="S15" i="191"/>
  <c r="S16" i="191" s="1"/>
  <c r="E16" i="191"/>
  <c r="F11" i="191"/>
  <c r="J25" i="191"/>
  <c r="J26" i="191" s="1"/>
  <c r="K21" i="191"/>
  <c r="P22" i="191"/>
  <c r="M26" i="191"/>
  <c r="T22" i="191"/>
  <c r="P9" i="192"/>
  <c r="M13" i="192"/>
  <c r="T9" i="192"/>
  <c r="R13" i="192"/>
  <c r="F10" i="192"/>
  <c r="H10" i="192" s="1"/>
  <c r="E13" i="192"/>
  <c r="E15" i="192"/>
  <c r="C13" i="192"/>
  <c r="K11" i="192"/>
  <c r="I13" i="192"/>
  <c r="P11" i="192"/>
  <c r="N13" i="192"/>
  <c r="S16" i="192"/>
  <c r="S13" i="192"/>
  <c r="G23" i="192"/>
  <c r="G16" i="192"/>
  <c r="R23" i="192"/>
  <c r="D23" i="192"/>
  <c r="F20" i="192"/>
  <c r="H20" i="192" s="1"/>
  <c r="D16" i="192"/>
  <c r="J23" i="192"/>
  <c r="P20" i="192"/>
  <c r="M25" i="192"/>
  <c r="M15" i="192"/>
  <c r="R25" i="192"/>
  <c r="R26" i="192" s="1"/>
  <c r="T21" i="192"/>
  <c r="R15" i="192"/>
  <c r="R16" i="192" s="1"/>
  <c r="F22" i="192"/>
  <c r="H22" i="192" s="1"/>
  <c r="K22" i="192"/>
  <c r="P22" i="192"/>
  <c r="F8" i="175"/>
  <c r="J16" i="175"/>
  <c r="O13" i="175"/>
  <c r="O28" i="175" s="1"/>
  <c r="P9" i="175"/>
  <c r="E13" i="175"/>
  <c r="K11" i="175"/>
  <c r="N13" i="175"/>
  <c r="T12" i="175"/>
  <c r="P19" i="175"/>
  <c r="F20" i="175"/>
  <c r="H20" i="175" s="1"/>
  <c r="G15" i="175"/>
  <c r="G16" i="175" s="1"/>
  <c r="M25" i="175"/>
  <c r="R25" i="175"/>
  <c r="R26" i="175" s="1"/>
  <c r="F22" i="175"/>
  <c r="F30" i="175"/>
  <c r="H30" i="175" s="1"/>
  <c r="K25" i="180"/>
  <c r="F8" i="181"/>
  <c r="J16" i="181"/>
  <c r="O13" i="181"/>
  <c r="O28" i="181" s="1"/>
  <c r="P9" i="181"/>
  <c r="E13" i="181"/>
  <c r="K11" i="181"/>
  <c r="N13" i="181"/>
  <c r="T12" i="181"/>
  <c r="P19" i="181"/>
  <c r="F20" i="181"/>
  <c r="H20" i="181" s="1"/>
  <c r="G15" i="181"/>
  <c r="G16" i="181" s="1"/>
  <c r="M25" i="181"/>
  <c r="R25" i="181"/>
  <c r="R26" i="181" s="1"/>
  <c r="F22" i="181"/>
  <c r="F30" i="181"/>
  <c r="H30" i="181" s="1"/>
  <c r="D13" i="183"/>
  <c r="G13" i="183"/>
  <c r="P9" i="183"/>
  <c r="R13" i="183"/>
  <c r="L13" i="183"/>
  <c r="C13" i="183"/>
  <c r="K11" i="183"/>
  <c r="N13" i="183"/>
  <c r="S13" i="183"/>
  <c r="T12" i="183"/>
  <c r="P19" i="183"/>
  <c r="F20" i="183"/>
  <c r="H20" i="183" s="1"/>
  <c r="G25" i="183"/>
  <c r="G26" i="183" s="1"/>
  <c r="M25" i="183"/>
  <c r="R25" i="183"/>
  <c r="R26" i="183" s="1"/>
  <c r="F22" i="183"/>
  <c r="H22" i="183" s="1"/>
  <c r="F30" i="183"/>
  <c r="H30" i="183" s="1"/>
  <c r="P12" i="184"/>
  <c r="T20" i="184"/>
  <c r="D25" i="184"/>
  <c r="D13" i="185"/>
  <c r="J13" i="185"/>
  <c r="O13" i="185"/>
  <c r="P20" i="185"/>
  <c r="N48" i="185"/>
  <c r="N49" i="185" s="1"/>
  <c r="D13" i="188"/>
  <c r="F8" i="188"/>
  <c r="H8" i="188" s="1"/>
  <c r="K8" i="188"/>
  <c r="J13" i="188"/>
  <c r="P8" i="188"/>
  <c r="O13" i="188"/>
  <c r="O28" i="188" s="1"/>
  <c r="E25" i="188"/>
  <c r="E26" i="188" s="1"/>
  <c r="E15" i="188"/>
  <c r="E16" i="188" s="1"/>
  <c r="E13" i="188"/>
  <c r="E28" i="188" s="1"/>
  <c r="F10" i="188"/>
  <c r="H10" i="188" s="1"/>
  <c r="L15" i="188"/>
  <c r="L16" i="188" s="1"/>
  <c r="L25" i="188"/>
  <c r="L26" i="188" s="1"/>
  <c r="T10" i="188"/>
  <c r="Q13" i="188"/>
  <c r="T11" i="188"/>
  <c r="G23" i="188"/>
  <c r="T19" i="188"/>
  <c r="T21" i="188"/>
  <c r="R25" i="188"/>
  <c r="R26" i="188" s="1"/>
  <c r="R15" i="188"/>
  <c r="R16" i="188" s="1"/>
  <c r="F22" i="188"/>
  <c r="H22" i="188" s="1"/>
  <c r="D13" i="190"/>
  <c r="D28" i="190" s="1"/>
  <c r="F9" i="190"/>
  <c r="C25" i="190"/>
  <c r="C26" i="190" s="1"/>
  <c r="C15" i="190"/>
  <c r="C16" i="190" s="1"/>
  <c r="K10" i="190"/>
  <c r="I15" i="190"/>
  <c r="I16" i="190" s="1"/>
  <c r="N25" i="190"/>
  <c r="N26" i="190" s="1"/>
  <c r="N15" i="190"/>
  <c r="N16" i="190" s="1"/>
  <c r="F21" i="190"/>
  <c r="H21" i="190" s="1"/>
  <c r="D25" i="190"/>
  <c r="K21" i="190"/>
  <c r="J15" i="190"/>
  <c r="J16" i="190" s="1"/>
  <c r="J25" i="190"/>
  <c r="P22" i="190"/>
  <c r="F9" i="185"/>
  <c r="H9" i="185" s="1"/>
  <c r="Q13" i="187"/>
  <c r="J15" i="188"/>
  <c r="J16" i="188" s="1"/>
  <c r="N15" i="188"/>
  <c r="F19" i="188"/>
  <c r="H19" i="188" s="1"/>
  <c r="N25" i="188"/>
  <c r="N26" i="188" s="1"/>
  <c r="Q25" i="189"/>
  <c r="K8" i="194"/>
  <c r="M13" i="194"/>
  <c r="P9" i="194"/>
  <c r="E15" i="194"/>
  <c r="E16" i="194" s="1"/>
  <c r="E25" i="194"/>
  <c r="E26" i="194" s="1"/>
  <c r="G23" i="194"/>
  <c r="R23" i="194"/>
  <c r="T19" i="194"/>
  <c r="R16" i="194"/>
  <c r="F20" i="194"/>
  <c r="H20" i="194" s="1"/>
  <c r="D23" i="194"/>
  <c r="K20" i="194"/>
  <c r="J23" i="194"/>
  <c r="M25" i="194"/>
  <c r="M15" i="194"/>
  <c r="P22" i="194"/>
  <c r="P9" i="197"/>
  <c r="T9" i="197"/>
  <c r="K8" i="198"/>
  <c r="T9" i="198"/>
  <c r="T11" i="198"/>
  <c r="K30" i="198"/>
  <c r="C26" i="199"/>
  <c r="K25" i="200"/>
  <c r="I26" i="200"/>
  <c r="F10" i="204"/>
  <c r="H10" i="204" s="1"/>
  <c r="D13" i="204"/>
  <c r="J25" i="204"/>
  <c r="J26" i="204" s="1"/>
  <c r="J15" i="204"/>
  <c r="L23" i="204"/>
  <c r="K22" i="204"/>
  <c r="M26" i="205"/>
  <c r="I26" i="187"/>
  <c r="D13" i="189"/>
  <c r="G13" i="189"/>
  <c r="P9" i="189"/>
  <c r="R13" i="189"/>
  <c r="L13" i="189"/>
  <c r="C13" i="189"/>
  <c r="I13" i="189"/>
  <c r="P19" i="189"/>
  <c r="R23" i="189"/>
  <c r="G13" i="190"/>
  <c r="P9" i="190"/>
  <c r="R13" i="190"/>
  <c r="Q13" i="190"/>
  <c r="N13" i="190"/>
  <c r="N28" i="190" s="1"/>
  <c r="S13" i="190"/>
  <c r="S28" i="190" s="1"/>
  <c r="T12" i="190"/>
  <c r="G23" i="190"/>
  <c r="P19" i="190"/>
  <c r="R23" i="190"/>
  <c r="J13" i="191"/>
  <c r="O13" i="191"/>
  <c r="O28" i="191" s="1"/>
  <c r="P9" i="191"/>
  <c r="P19" i="191"/>
  <c r="T19" i="197"/>
  <c r="C15" i="197"/>
  <c r="C16" i="197" s="1"/>
  <c r="C25" i="197"/>
  <c r="I15" i="197"/>
  <c r="K21" i="197"/>
  <c r="N25" i="197"/>
  <c r="N26" i="197" s="1"/>
  <c r="N15" i="197"/>
  <c r="N16" i="197" s="1"/>
  <c r="T22" i="197"/>
  <c r="O13" i="198"/>
  <c r="E25" i="198"/>
  <c r="E13" i="198"/>
  <c r="G23" i="198"/>
  <c r="F22" i="198"/>
  <c r="P22" i="198"/>
  <c r="D13" i="199"/>
  <c r="F9" i="199"/>
  <c r="H9" i="199" s="1"/>
  <c r="I15" i="199"/>
  <c r="K10" i="199"/>
  <c r="N25" i="199"/>
  <c r="N26" i="199" s="1"/>
  <c r="N15" i="199"/>
  <c r="N16" i="199" s="1"/>
  <c r="H12" i="199"/>
  <c r="F21" i="199"/>
  <c r="H21" i="199" s="1"/>
  <c r="D25" i="199"/>
  <c r="P22" i="199"/>
  <c r="T20" i="204"/>
  <c r="K11" i="189"/>
  <c r="Q15" i="190"/>
  <c r="Q16" i="190" s="1"/>
  <c r="I23" i="190"/>
  <c r="K11" i="191"/>
  <c r="T11" i="192"/>
  <c r="F12" i="192"/>
  <c r="H12" i="192" s="1"/>
  <c r="L23" i="192"/>
  <c r="T19" i="192"/>
  <c r="C23" i="192"/>
  <c r="K20" i="192"/>
  <c r="E25" i="192"/>
  <c r="E26" i="192" s="1"/>
  <c r="L25" i="192"/>
  <c r="L26" i="192" s="1"/>
  <c r="K30" i="192"/>
  <c r="P20" i="194"/>
  <c r="D13" i="195"/>
  <c r="O13" i="195"/>
  <c r="L13" i="195"/>
  <c r="L15" i="195"/>
  <c r="L16" i="195" s="1"/>
  <c r="Q25" i="195"/>
  <c r="Q26" i="195" s="1"/>
  <c r="Q15" i="195"/>
  <c r="G23" i="195"/>
  <c r="R23" i="195"/>
  <c r="R28" i="195" s="1"/>
  <c r="K9" i="197"/>
  <c r="S15" i="197"/>
  <c r="S16" i="197" s="1"/>
  <c r="S23" i="197"/>
  <c r="K22" i="194"/>
  <c r="F19" i="195"/>
  <c r="C13" i="195"/>
  <c r="I13" i="195"/>
  <c r="N13" i="195"/>
  <c r="N28" i="195" s="1"/>
  <c r="S13" i="195"/>
  <c r="P12" i="195"/>
  <c r="T20" i="195"/>
  <c r="C25" i="195"/>
  <c r="I25" i="195"/>
  <c r="N25" i="195"/>
  <c r="N26" i="195" s="1"/>
  <c r="S25" i="195"/>
  <c r="S26" i="195" s="1"/>
  <c r="E15" i="197"/>
  <c r="E16" i="197" s="1"/>
  <c r="K10" i="197"/>
  <c r="F10" i="198"/>
  <c r="H10" i="198" s="1"/>
  <c r="L13" i="198"/>
  <c r="C13" i="198"/>
  <c r="I13" i="198"/>
  <c r="N13" i="198"/>
  <c r="S13" i="198"/>
  <c r="G15" i="198"/>
  <c r="G16" i="198" s="1"/>
  <c r="M15" i="198"/>
  <c r="R15" i="198"/>
  <c r="R16" i="198" s="1"/>
  <c r="F11" i="198"/>
  <c r="H11" i="198" s="1"/>
  <c r="P12" i="198"/>
  <c r="K19" i="198"/>
  <c r="N23" i="198"/>
  <c r="S23" i="198"/>
  <c r="K21" i="198"/>
  <c r="F10" i="199"/>
  <c r="H10" i="199" s="1"/>
  <c r="Q15" i="199"/>
  <c r="Q16" i="199" s="1"/>
  <c r="L15" i="200"/>
  <c r="L16" i="200" s="1"/>
  <c r="R15" i="200"/>
  <c r="R16" i="200" s="1"/>
  <c r="E23" i="200"/>
  <c r="N13" i="201"/>
  <c r="N28" i="201" s="1"/>
  <c r="P9" i="201"/>
  <c r="L13" i="201"/>
  <c r="L28" i="201" s="1"/>
  <c r="J25" i="201"/>
  <c r="J26" i="201" s="1"/>
  <c r="T22" i="201"/>
  <c r="S23" i="203"/>
  <c r="K22" i="203"/>
  <c r="C23" i="194"/>
  <c r="C28" i="194" s="1"/>
  <c r="K10" i="195"/>
  <c r="J15" i="198"/>
  <c r="J16" i="198" s="1"/>
  <c r="F8" i="199"/>
  <c r="J13" i="199"/>
  <c r="O13" i="199"/>
  <c r="G13" i="199"/>
  <c r="P9" i="199"/>
  <c r="R13" i="199"/>
  <c r="C13" i="199"/>
  <c r="I13" i="199"/>
  <c r="S13" i="199"/>
  <c r="T12" i="199"/>
  <c r="P19" i="199"/>
  <c r="R23" i="199"/>
  <c r="F20" i="199"/>
  <c r="H20" i="199" s="1"/>
  <c r="G25" i="199"/>
  <c r="G26" i="199" s="1"/>
  <c r="M25" i="199"/>
  <c r="R25" i="199"/>
  <c r="R26" i="199" s="1"/>
  <c r="F22" i="199"/>
  <c r="O26" i="199"/>
  <c r="F30" i="199"/>
  <c r="H30" i="199" s="1"/>
  <c r="F8" i="200"/>
  <c r="T9" i="200"/>
  <c r="T11" i="200"/>
  <c r="L23" i="200"/>
  <c r="T19" i="200"/>
  <c r="C23" i="200"/>
  <c r="K20" i="200"/>
  <c r="E25" i="200"/>
  <c r="E26" i="200" s="1"/>
  <c r="F21" i="200"/>
  <c r="H21" i="200" s="1"/>
  <c r="Q25" i="200"/>
  <c r="K22" i="200"/>
  <c r="K30" i="200"/>
  <c r="U30" i="200" s="1"/>
  <c r="I13" i="201"/>
  <c r="S15" i="201"/>
  <c r="C25" i="201"/>
  <c r="G26" i="201"/>
  <c r="F10" i="195"/>
  <c r="L25" i="195"/>
  <c r="L26" i="195" s="1"/>
  <c r="D13" i="197"/>
  <c r="J16" i="197"/>
  <c r="G13" i="197"/>
  <c r="M13" i="197"/>
  <c r="R13" i="197"/>
  <c r="R28" i="197" s="1"/>
  <c r="E13" i="197"/>
  <c r="K11" i="197"/>
  <c r="T12" i="197"/>
  <c r="P19" i="197"/>
  <c r="F20" i="197"/>
  <c r="H20" i="197" s="1"/>
  <c r="G15" i="197"/>
  <c r="G16" i="197" s="1"/>
  <c r="M15" i="197"/>
  <c r="R15" i="197"/>
  <c r="R16" i="197" s="1"/>
  <c r="F22" i="197"/>
  <c r="J26" i="197"/>
  <c r="M25" i="200"/>
  <c r="P21" i="200"/>
  <c r="M15" i="200"/>
  <c r="F22" i="200"/>
  <c r="H22" i="200" s="1"/>
  <c r="D13" i="201"/>
  <c r="D28" i="201" s="1"/>
  <c r="F9" i="201"/>
  <c r="H9" i="201" s="1"/>
  <c r="F11" i="201"/>
  <c r="H11" i="201" s="1"/>
  <c r="E13" i="201"/>
  <c r="T11" i="201"/>
  <c r="Q13" i="201"/>
  <c r="J23" i="201"/>
  <c r="K19" i="201"/>
  <c r="O23" i="201"/>
  <c r="P19" i="201"/>
  <c r="D25" i="201"/>
  <c r="F21" i="201"/>
  <c r="N49" i="201"/>
  <c r="H19" i="203"/>
  <c r="K8" i="203"/>
  <c r="P8" i="203"/>
  <c r="S13" i="203"/>
  <c r="F9" i="203"/>
  <c r="H9" i="203" s="1"/>
  <c r="E13" i="203"/>
  <c r="L13" i="203"/>
  <c r="T9" i="203"/>
  <c r="D25" i="203"/>
  <c r="D26" i="203" s="1"/>
  <c r="F10" i="203"/>
  <c r="H10" i="203" s="1"/>
  <c r="K10" i="203"/>
  <c r="J15" i="203"/>
  <c r="J16" i="203" s="1"/>
  <c r="O25" i="203"/>
  <c r="O26" i="203" s="1"/>
  <c r="P10" i="203"/>
  <c r="T11" i="203"/>
  <c r="F12" i="203"/>
  <c r="H12" i="203" s="1"/>
  <c r="L16" i="203"/>
  <c r="L23" i="203"/>
  <c r="C23" i="203"/>
  <c r="K20" i="203"/>
  <c r="P20" i="203"/>
  <c r="E25" i="203"/>
  <c r="E26" i="203" s="1"/>
  <c r="F21" i="203"/>
  <c r="H21" i="203" s="1"/>
  <c r="L25" i="203"/>
  <c r="L26" i="203" s="1"/>
  <c r="Q25" i="203"/>
  <c r="T21" i="203"/>
  <c r="P22" i="203"/>
  <c r="N26" i="203"/>
  <c r="K30" i="203"/>
  <c r="O13" i="204"/>
  <c r="H12" i="204"/>
  <c r="I26" i="201"/>
  <c r="K22" i="201"/>
  <c r="N26" i="201"/>
  <c r="S26" i="201"/>
  <c r="O23" i="204"/>
  <c r="R15" i="205"/>
  <c r="R16" i="205" s="1"/>
  <c r="H12" i="205"/>
  <c r="P21" i="205"/>
  <c r="E13" i="207"/>
  <c r="K9" i="204"/>
  <c r="J13" i="204"/>
  <c r="J28" i="204" s="1"/>
  <c r="I25" i="204"/>
  <c r="K10" i="204"/>
  <c r="K12" i="204"/>
  <c r="F19" i="204"/>
  <c r="P20" i="204"/>
  <c r="R23" i="204"/>
  <c r="D25" i="204"/>
  <c r="D26" i="204" s="1"/>
  <c r="F21" i="204"/>
  <c r="H21" i="204" s="1"/>
  <c r="O25" i="204"/>
  <c r="O26" i="204" s="1"/>
  <c r="T22" i="204"/>
  <c r="N48" i="204"/>
  <c r="N49" i="204" s="1"/>
  <c r="M15" i="205"/>
  <c r="R25" i="205"/>
  <c r="R26" i="205" s="1"/>
  <c r="K8" i="207"/>
  <c r="E25" i="207"/>
  <c r="E26" i="207" s="1"/>
  <c r="T21" i="207"/>
  <c r="E13" i="205"/>
  <c r="E28" i="205" s="1"/>
  <c r="F8" i="205"/>
  <c r="H8" i="205" s="1"/>
  <c r="H19" i="205"/>
  <c r="N23" i="205"/>
  <c r="P19" i="205"/>
  <c r="I25" i="205"/>
  <c r="K21" i="205"/>
  <c r="S25" i="206"/>
  <c r="S26" i="206" s="1"/>
  <c r="S15" i="206"/>
  <c r="S16" i="206" s="1"/>
  <c r="I28" i="207"/>
  <c r="T9" i="207"/>
  <c r="Q13" i="207"/>
  <c r="F10" i="207"/>
  <c r="H10" i="207" s="1"/>
  <c r="D25" i="207"/>
  <c r="D26" i="207" s="1"/>
  <c r="J25" i="207"/>
  <c r="J26" i="207" s="1"/>
  <c r="J15" i="207"/>
  <c r="J16" i="207" s="1"/>
  <c r="O25" i="207"/>
  <c r="P10" i="207"/>
  <c r="P11" i="207"/>
  <c r="M13" i="207"/>
  <c r="F12" i="207"/>
  <c r="H12" i="207" s="1"/>
  <c r="F19" i="207"/>
  <c r="H19" i="207" s="1"/>
  <c r="E23" i="207"/>
  <c r="L23" i="207"/>
  <c r="T20" i="207"/>
  <c r="S16" i="207"/>
  <c r="L25" i="207"/>
  <c r="L26" i="207" s="1"/>
  <c r="L15" i="207"/>
  <c r="L16" i="207" s="1"/>
  <c r="K22" i="207"/>
  <c r="T22" i="207"/>
  <c r="H30" i="207"/>
  <c r="F9" i="206"/>
  <c r="H9" i="206" s="1"/>
  <c r="J25" i="206"/>
  <c r="J26" i="206" s="1"/>
  <c r="K12" i="206"/>
  <c r="G13" i="204"/>
  <c r="P9" i="204"/>
  <c r="R13" i="204"/>
  <c r="E15" i="204"/>
  <c r="E16" i="204" s="1"/>
  <c r="L25" i="204"/>
  <c r="L26" i="204" s="1"/>
  <c r="Q25" i="204"/>
  <c r="N13" i="204"/>
  <c r="S13" i="204"/>
  <c r="T12" i="204"/>
  <c r="G25" i="204"/>
  <c r="G26" i="204" s="1"/>
  <c r="M25" i="204"/>
  <c r="R25" i="204"/>
  <c r="R26" i="204" s="1"/>
  <c r="O23" i="206"/>
  <c r="R25" i="207"/>
  <c r="R26" i="207" s="1"/>
  <c r="F8" i="207"/>
  <c r="H8" i="207" s="1"/>
  <c r="F11" i="206"/>
  <c r="H11" i="206" s="1"/>
  <c r="N52" i="206"/>
  <c r="K8" i="206"/>
  <c r="F10" i="206"/>
  <c r="H10" i="206" s="1"/>
  <c r="F12" i="206"/>
  <c r="H12" i="206" s="1"/>
  <c r="T19" i="206"/>
  <c r="K30" i="206"/>
  <c r="Q25" i="206"/>
  <c r="Q26" i="206" s="1"/>
  <c r="J15" i="206"/>
  <c r="J16" i="206" s="1"/>
  <c r="E15" i="206"/>
  <c r="E16" i="206" s="1"/>
  <c r="C23" i="206"/>
  <c r="T11" i="206"/>
  <c r="P12" i="206"/>
  <c r="P20" i="206"/>
  <c r="T20" i="206"/>
  <c r="D25" i="206"/>
  <c r="D26" i="206" s="1"/>
  <c r="O25" i="206"/>
  <c r="O26" i="206" s="1"/>
  <c r="T22" i="206"/>
  <c r="P30" i="206"/>
  <c r="N48" i="206"/>
  <c r="N49" i="206" s="1"/>
  <c r="D15" i="206"/>
  <c r="K10" i="206"/>
  <c r="D23" i="206"/>
  <c r="J23" i="206"/>
  <c r="E25" i="206"/>
  <c r="E26" i="206" s="1"/>
  <c r="P22" i="206"/>
  <c r="N15" i="206"/>
  <c r="N16" i="206" s="1"/>
  <c r="F21" i="206"/>
  <c r="H21" i="206" s="1"/>
  <c r="D13" i="206"/>
  <c r="J13" i="206"/>
  <c r="G13" i="206"/>
  <c r="P9" i="206"/>
  <c r="R13" i="206"/>
  <c r="L13" i="206"/>
  <c r="L28" i="206" s="1"/>
  <c r="C13" i="206"/>
  <c r="T12" i="206"/>
  <c r="P19" i="206"/>
  <c r="R23" i="206"/>
  <c r="G25" i="206"/>
  <c r="G26" i="206" s="1"/>
  <c r="M25" i="206"/>
  <c r="R25" i="206"/>
  <c r="R26" i="206" s="1"/>
  <c r="Q13" i="206"/>
  <c r="T9" i="206"/>
  <c r="I15" i="206"/>
  <c r="I16" i="206" s="1"/>
  <c r="O15" i="206"/>
  <c r="O16" i="206" s="1"/>
  <c r="D15" i="207"/>
  <c r="F15" i="207" s="1"/>
  <c r="E16" i="207"/>
  <c r="J23" i="207"/>
  <c r="J28" i="207" s="1"/>
  <c r="N23" i="207"/>
  <c r="R23" i="207"/>
  <c r="R28" i="207" s="1"/>
  <c r="K19" i="207"/>
  <c r="H22" i="207"/>
  <c r="C23" i="207"/>
  <c r="M23" i="207"/>
  <c r="Q23" i="207"/>
  <c r="M13" i="206"/>
  <c r="G15" i="206"/>
  <c r="G16" i="206" s="1"/>
  <c r="L15" i="206"/>
  <c r="L16" i="206" s="1"/>
  <c r="Q15" i="206"/>
  <c r="Q16" i="206" s="1"/>
  <c r="G23" i="206"/>
  <c r="I13" i="206"/>
  <c r="N13" i="206"/>
  <c r="S13" i="206"/>
  <c r="S28" i="206" s="1"/>
  <c r="M15" i="206"/>
  <c r="M16" i="206" s="1"/>
  <c r="R15" i="206"/>
  <c r="R16" i="206" s="1"/>
  <c r="L25" i="206"/>
  <c r="L26" i="206" s="1"/>
  <c r="E13" i="206"/>
  <c r="O13" i="206"/>
  <c r="C15" i="206"/>
  <c r="I23" i="206"/>
  <c r="P8" i="206"/>
  <c r="T8" i="206"/>
  <c r="P10" i="206"/>
  <c r="T10" i="206"/>
  <c r="F19" i="206"/>
  <c r="H19" i="206" s="1"/>
  <c r="P21" i="206"/>
  <c r="T21" i="206"/>
  <c r="M23" i="206"/>
  <c r="Q23" i="206"/>
  <c r="C13" i="205"/>
  <c r="J13" i="205"/>
  <c r="N13" i="205"/>
  <c r="R13" i="205"/>
  <c r="T12" i="205"/>
  <c r="Q13" i="205"/>
  <c r="O25" i="205"/>
  <c r="O26" i="205" s="1"/>
  <c r="S25" i="205"/>
  <c r="S26" i="205" s="1"/>
  <c r="O13" i="205"/>
  <c r="S13" i="205"/>
  <c r="S28" i="205" s="1"/>
  <c r="P12" i="205"/>
  <c r="M13" i="205"/>
  <c r="G25" i="205"/>
  <c r="G26" i="205" s="1"/>
  <c r="K12" i="205"/>
  <c r="I13" i="205"/>
  <c r="C25" i="205"/>
  <c r="D15" i="205"/>
  <c r="D16" i="205" s="1"/>
  <c r="J23" i="205"/>
  <c r="R23" i="205"/>
  <c r="H11" i="205"/>
  <c r="K19" i="205"/>
  <c r="C23" i="205"/>
  <c r="I23" i="205"/>
  <c r="M23" i="205"/>
  <c r="Q23" i="205"/>
  <c r="E13" i="204"/>
  <c r="Q13" i="204"/>
  <c r="M15" i="204"/>
  <c r="R15" i="204"/>
  <c r="R16" i="204" s="1"/>
  <c r="N16" i="204"/>
  <c r="L13" i="204"/>
  <c r="E25" i="204"/>
  <c r="E26" i="204" s="1"/>
  <c r="M13" i="204"/>
  <c r="H11" i="204"/>
  <c r="C13" i="204"/>
  <c r="I13" i="204"/>
  <c r="I23" i="204"/>
  <c r="M23" i="204"/>
  <c r="Q23" i="204"/>
  <c r="H8" i="204"/>
  <c r="P8" i="204"/>
  <c r="T8" i="204"/>
  <c r="P10" i="204"/>
  <c r="T10" i="204"/>
  <c r="D15" i="204"/>
  <c r="I16" i="204"/>
  <c r="P21" i="204"/>
  <c r="T21" i="204"/>
  <c r="C23" i="204"/>
  <c r="O16" i="203"/>
  <c r="K19" i="203"/>
  <c r="I16" i="203"/>
  <c r="C25" i="203"/>
  <c r="G13" i="203"/>
  <c r="G28" i="203" s="1"/>
  <c r="T12" i="203"/>
  <c r="Q13" i="203"/>
  <c r="C13" i="203"/>
  <c r="C28" i="203" s="1"/>
  <c r="P12" i="203"/>
  <c r="M13" i="203"/>
  <c r="T19" i="203"/>
  <c r="E23" i="203"/>
  <c r="J13" i="203"/>
  <c r="N13" i="203"/>
  <c r="R13" i="203"/>
  <c r="K12" i="203"/>
  <c r="I13" i="203"/>
  <c r="P19" i="203"/>
  <c r="G25" i="203"/>
  <c r="G26" i="203" s="1"/>
  <c r="I23" i="203"/>
  <c r="D15" i="203"/>
  <c r="J23" i="203"/>
  <c r="N23" i="203"/>
  <c r="R23" i="203"/>
  <c r="H11" i="203"/>
  <c r="F8" i="202"/>
  <c r="Q13" i="202"/>
  <c r="G15" i="202"/>
  <c r="G16" i="202" s="1"/>
  <c r="L15" i="202"/>
  <c r="L16" i="202" s="1"/>
  <c r="Q15" i="202"/>
  <c r="G23" i="202"/>
  <c r="M13" i="202"/>
  <c r="M15" i="202"/>
  <c r="R15" i="202"/>
  <c r="R16" i="202" s="1"/>
  <c r="N16" i="202"/>
  <c r="L25" i="202"/>
  <c r="L26" i="202" s="1"/>
  <c r="I13" i="202"/>
  <c r="E23" i="202"/>
  <c r="I23" i="202"/>
  <c r="M23" i="202"/>
  <c r="Q23" i="202"/>
  <c r="P8" i="202"/>
  <c r="T8" i="202"/>
  <c r="P10" i="202"/>
  <c r="T10" i="202"/>
  <c r="F19" i="202"/>
  <c r="H19" i="202" s="1"/>
  <c r="P21" i="202"/>
  <c r="T21" i="202"/>
  <c r="E23" i="201"/>
  <c r="I23" i="201"/>
  <c r="M23" i="201"/>
  <c r="Q23" i="201"/>
  <c r="P8" i="201"/>
  <c r="T8" i="201"/>
  <c r="H10" i="201"/>
  <c r="P10" i="201"/>
  <c r="T10" i="201"/>
  <c r="I16" i="201"/>
  <c r="M16" i="201"/>
  <c r="F19" i="201"/>
  <c r="H19" i="201" s="1"/>
  <c r="H21" i="201"/>
  <c r="P21" i="201"/>
  <c r="T21" i="201"/>
  <c r="C23" i="201"/>
  <c r="O25" i="200"/>
  <c r="O26" i="200" s="1"/>
  <c r="S25" i="200"/>
  <c r="S26" i="200" s="1"/>
  <c r="J13" i="200"/>
  <c r="N13" i="200"/>
  <c r="R13" i="200"/>
  <c r="R28" i="200" s="1"/>
  <c r="C15" i="200"/>
  <c r="C16" i="200" s="1"/>
  <c r="I13" i="200"/>
  <c r="K12" i="200"/>
  <c r="C25" i="200"/>
  <c r="C26" i="200" s="1"/>
  <c r="T12" i="200"/>
  <c r="Q13" i="200"/>
  <c r="C13" i="200"/>
  <c r="P12" i="200"/>
  <c r="M13" i="200"/>
  <c r="G25" i="200"/>
  <c r="G26" i="200" s="1"/>
  <c r="O13" i="200"/>
  <c r="S13" i="200"/>
  <c r="S28" i="200" s="1"/>
  <c r="I23" i="200"/>
  <c r="Q23" i="200"/>
  <c r="N23" i="200"/>
  <c r="K19" i="200"/>
  <c r="M23" i="200"/>
  <c r="D15" i="200"/>
  <c r="M13" i="199"/>
  <c r="M15" i="199"/>
  <c r="R15" i="199"/>
  <c r="R16" i="199" s="1"/>
  <c r="K11" i="199"/>
  <c r="L13" i="199"/>
  <c r="N13" i="199"/>
  <c r="E15" i="199"/>
  <c r="E16" i="199" s="1"/>
  <c r="P8" i="199"/>
  <c r="T8" i="199"/>
  <c r="P10" i="199"/>
  <c r="T10" i="199"/>
  <c r="F19" i="199"/>
  <c r="H19" i="199" s="1"/>
  <c r="P21" i="199"/>
  <c r="T21" i="199"/>
  <c r="I23" i="199"/>
  <c r="Q23" i="199"/>
  <c r="C23" i="199"/>
  <c r="G23" i="199"/>
  <c r="O23" i="199"/>
  <c r="S23" i="199"/>
  <c r="M23" i="199"/>
  <c r="F8" i="198"/>
  <c r="H8" i="198" s="1"/>
  <c r="Q13" i="198"/>
  <c r="D13" i="198"/>
  <c r="D28" i="198" s="1"/>
  <c r="R23" i="198"/>
  <c r="M13" i="198"/>
  <c r="K9" i="198"/>
  <c r="L15" i="198"/>
  <c r="L16" i="198" s="1"/>
  <c r="Q15" i="198"/>
  <c r="I15" i="198"/>
  <c r="C15" i="198"/>
  <c r="C16" i="198" s="1"/>
  <c r="I23" i="198"/>
  <c r="P8" i="198"/>
  <c r="T8" i="198"/>
  <c r="P10" i="198"/>
  <c r="T10" i="198"/>
  <c r="F19" i="198"/>
  <c r="H19" i="198" s="1"/>
  <c r="P21" i="198"/>
  <c r="T21" i="198"/>
  <c r="M23" i="198"/>
  <c r="Q23" i="198"/>
  <c r="J13" i="197"/>
  <c r="J28" i="197" s="1"/>
  <c r="O13" i="197"/>
  <c r="D16" i="197"/>
  <c r="G25" i="197"/>
  <c r="G26" i="197" s="1"/>
  <c r="M25" i="197"/>
  <c r="R25" i="197"/>
  <c r="R26" i="197" s="1"/>
  <c r="F8" i="197"/>
  <c r="H8" i="197" s="1"/>
  <c r="Q13" i="197"/>
  <c r="L15" i="197"/>
  <c r="L16" i="197" s="1"/>
  <c r="E23" i="197"/>
  <c r="P8" i="197"/>
  <c r="T8" i="197"/>
  <c r="P10" i="197"/>
  <c r="T10" i="197"/>
  <c r="Q16" i="197"/>
  <c r="H21" i="197"/>
  <c r="P21" i="197"/>
  <c r="T21" i="197"/>
  <c r="K19" i="197"/>
  <c r="C23" i="197"/>
  <c r="C28" i="197" s="1"/>
  <c r="M23" i="197"/>
  <c r="Q23" i="197"/>
  <c r="F8" i="196"/>
  <c r="H8" i="196" s="1"/>
  <c r="R15" i="196"/>
  <c r="R16" i="196" s="1"/>
  <c r="L13" i="196"/>
  <c r="L28" i="196" s="1"/>
  <c r="G25" i="196"/>
  <c r="G26" i="196" s="1"/>
  <c r="E25" i="196"/>
  <c r="E26" i="196" s="1"/>
  <c r="E15" i="196"/>
  <c r="E16" i="196" s="1"/>
  <c r="E23" i="196"/>
  <c r="E28" i="196" s="1"/>
  <c r="Q23" i="196"/>
  <c r="Q13" i="196"/>
  <c r="D15" i="196"/>
  <c r="N23" i="196"/>
  <c r="M23" i="196"/>
  <c r="I13" i="196"/>
  <c r="M16" i="196"/>
  <c r="K19" i="196"/>
  <c r="C23" i="196"/>
  <c r="G23" i="196"/>
  <c r="O23" i="196"/>
  <c r="O28" i="196" s="1"/>
  <c r="S23" i="196"/>
  <c r="M13" i="196"/>
  <c r="E13" i="195"/>
  <c r="Q13" i="195"/>
  <c r="M15" i="195"/>
  <c r="R15" i="195"/>
  <c r="R16" i="195" s="1"/>
  <c r="E25" i="195"/>
  <c r="M13" i="195"/>
  <c r="K9" i="195"/>
  <c r="N15" i="195"/>
  <c r="N16" i="195" s="1"/>
  <c r="S15" i="195"/>
  <c r="S16" i="195" s="1"/>
  <c r="T22" i="195"/>
  <c r="C15" i="195"/>
  <c r="P8" i="195"/>
  <c r="T8" i="195"/>
  <c r="P10" i="195"/>
  <c r="T10" i="195"/>
  <c r="D15" i="195"/>
  <c r="H21" i="195"/>
  <c r="P21" i="195"/>
  <c r="T21" i="195"/>
  <c r="I23" i="195"/>
  <c r="M23" i="195"/>
  <c r="Q23" i="195"/>
  <c r="C23" i="195"/>
  <c r="E13" i="194"/>
  <c r="J13" i="194"/>
  <c r="O13" i="194"/>
  <c r="Q25" i="194"/>
  <c r="F8" i="194"/>
  <c r="Q13" i="194"/>
  <c r="G25" i="194"/>
  <c r="G26" i="194" s="1"/>
  <c r="L25" i="194"/>
  <c r="L26" i="194" s="1"/>
  <c r="L15" i="194"/>
  <c r="L16" i="194" s="1"/>
  <c r="E23" i="194"/>
  <c r="Q23" i="194"/>
  <c r="P8" i="194"/>
  <c r="T8" i="194"/>
  <c r="H10" i="194"/>
  <c r="P10" i="194"/>
  <c r="T10" i="194"/>
  <c r="Q16" i="194"/>
  <c r="F19" i="194"/>
  <c r="H19" i="194" s="1"/>
  <c r="P21" i="194"/>
  <c r="T21" i="194"/>
  <c r="M23" i="194"/>
  <c r="K19" i="194"/>
  <c r="H22" i="194"/>
  <c r="M13" i="193"/>
  <c r="M15" i="193"/>
  <c r="P15" i="193" s="1"/>
  <c r="R15" i="193"/>
  <c r="G16" i="193"/>
  <c r="L13" i="193"/>
  <c r="C13" i="193"/>
  <c r="I13" i="193"/>
  <c r="E15" i="193"/>
  <c r="E16" i="193" s="1"/>
  <c r="H11" i="193"/>
  <c r="O16" i="193"/>
  <c r="M23" i="193"/>
  <c r="Q23" i="193"/>
  <c r="P8" i="193"/>
  <c r="T8" i="193"/>
  <c r="H10" i="193"/>
  <c r="P10" i="193"/>
  <c r="T10" i="193"/>
  <c r="Q16" i="193"/>
  <c r="F19" i="193"/>
  <c r="H19" i="193" s="1"/>
  <c r="P21" i="193"/>
  <c r="T21" i="193"/>
  <c r="K19" i="193"/>
  <c r="C23" i="193"/>
  <c r="C15" i="192"/>
  <c r="P8" i="192"/>
  <c r="T8" i="192"/>
  <c r="P10" i="192"/>
  <c r="T10" i="192"/>
  <c r="I16" i="192"/>
  <c r="F19" i="192"/>
  <c r="H19" i="192" s="1"/>
  <c r="I23" i="192"/>
  <c r="M23" i="192"/>
  <c r="M28" i="192" s="1"/>
  <c r="Q23" i="192"/>
  <c r="L15" i="191"/>
  <c r="L16" i="191" s="1"/>
  <c r="T10" i="191"/>
  <c r="E13" i="191"/>
  <c r="L13" i="191"/>
  <c r="D23" i="191"/>
  <c r="D28" i="191" s="1"/>
  <c r="N25" i="191"/>
  <c r="N26" i="191" s="1"/>
  <c r="M15" i="191"/>
  <c r="P21" i="191"/>
  <c r="R13" i="191"/>
  <c r="J15" i="191"/>
  <c r="J16" i="191" s="1"/>
  <c r="R15" i="191"/>
  <c r="G16" i="191"/>
  <c r="P12" i="191"/>
  <c r="M13" i="191"/>
  <c r="O25" i="191"/>
  <c r="O26" i="191" s="1"/>
  <c r="S25" i="191"/>
  <c r="S26" i="191" s="1"/>
  <c r="C15" i="191"/>
  <c r="C25" i="191"/>
  <c r="C26" i="191" s="1"/>
  <c r="O16" i="191"/>
  <c r="T12" i="191"/>
  <c r="Q13" i="191"/>
  <c r="C13" i="191"/>
  <c r="H8" i="191"/>
  <c r="I13" i="191"/>
  <c r="K12" i="191"/>
  <c r="G25" i="191"/>
  <c r="G26" i="191" s="1"/>
  <c r="E23" i="191"/>
  <c r="M23" i="191"/>
  <c r="J23" i="191"/>
  <c r="R23" i="191"/>
  <c r="N16" i="191"/>
  <c r="K19" i="191"/>
  <c r="C23" i="191"/>
  <c r="I23" i="191"/>
  <c r="Q23" i="191"/>
  <c r="D15" i="191"/>
  <c r="F15" i="191" s="1"/>
  <c r="E13" i="190"/>
  <c r="M15" i="190"/>
  <c r="M16" i="190" s="1"/>
  <c r="R15" i="190"/>
  <c r="R16" i="190" s="1"/>
  <c r="L13" i="190"/>
  <c r="L28" i="190" s="1"/>
  <c r="M13" i="190"/>
  <c r="C13" i="190"/>
  <c r="I13" i="190"/>
  <c r="E15" i="190"/>
  <c r="E16" i="190" s="1"/>
  <c r="P8" i="190"/>
  <c r="T8" i="190"/>
  <c r="H10" i="190"/>
  <c r="P10" i="190"/>
  <c r="T10" i="190"/>
  <c r="D15" i="190"/>
  <c r="F19" i="190"/>
  <c r="H19" i="190" s="1"/>
  <c r="P21" i="190"/>
  <c r="T21" i="190"/>
  <c r="K19" i="190"/>
  <c r="C23" i="190"/>
  <c r="M23" i="190"/>
  <c r="Q23" i="190"/>
  <c r="F8" i="189"/>
  <c r="Q13" i="189"/>
  <c r="G23" i="189"/>
  <c r="G25" i="189"/>
  <c r="G26" i="189" s="1"/>
  <c r="M25" i="189"/>
  <c r="R25" i="189"/>
  <c r="R26" i="189" s="1"/>
  <c r="M13" i="189"/>
  <c r="L15" i="189"/>
  <c r="L16" i="189" s="1"/>
  <c r="L25" i="189"/>
  <c r="L26" i="189" s="1"/>
  <c r="N13" i="189"/>
  <c r="S13" i="189"/>
  <c r="S28" i="189" s="1"/>
  <c r="D28" i="189"/>
  <c r="E23" i="189"/>
  <c r="E28" i="189" s="1"/>
  <c r="P8" i="189"/>
  <c r="T8" i="189"/>
  <c r="P10" i="189"/>
  <c r="T10" i="189"/>
  <c r="F19" i="189"/>
  <c r="H19" i="189" s="1"/>
  <c r="P21" i="189"/>
  <c r="T21" i="189"/>
  <c r="I23" i="189"/>
  <c r="M23" i="189"/>
  <c r="Q23" i="189"/>
  <c r="D15" i="188"/>
  <c r="H21" i="188"/>
  <c r="J23" i="188"/>
  <c r="N23" i="188"/>
  <c r="R23" i="188"/>
  <c r="H11" i="188"/>
  <c r="K19" i="188"/>
  <c r="C23" i="188"/>
  <c r="M23" i="188"/>
  <c r="Q23" i="188"/>
  <c r="M13" i="187"/>
  <c r="M15" i="187"/>
  <c r="R15" i="187"/>
  <c r="N16" i="187"/>
  <c r="S16" i="187"/>
  <c r="L13" i="187"/>
  <c r="C13" i="187"/>
  <c r="I13" i="187"/>
  <c r="E15" i="187"/>
  <c r="O16" i="187"/>
  <c r="E23" i="187"/>
  <c r="I23" i="187"/>
  <c r="M23" i="187"/>
  <c r="Q23" i="187"/>
  <c r="P8" i="187"/>
  <c r="T8" i="187"/>
  <c r="P10" i="187"/>
  <c r="T10" i="187"/>
  <c r="Q16" i="187"/>
  <c r="F19" i="187"/>
  <c r="H19" i="187" s="1"/>
  <c r="H21" i="187"/>
  <c r="P21" i="187"/>
  <c r="T21" i="187"/>
  <c r="C23" i="187"/>
  <c r="E23" i="186"/>
  <c r="I23" i="186"/>
  <c r="M23" i="186"/>
  <c r="M28" i="186" s="1"/>
  <c r="Q23" i="186"/>
  <c r="Q28" i="186" s="1"/>
  <c r="P8" i="186"/>
  <c r="T8" i="186"/>
  <c r="H10" i="186"/>
  <c r="P10" i="186"/>
  <c r="T10" i="186"/>
  <c r="I16" i="186"/>
  <c r="Q16" i="186"/>
  <c r="F19" i="186"/>
  <c r="H19" i="186" s="1"/>
  <c r="H21" i="186"/>
  <c r="P21" i="186"/>
  <c r="T21" i="186"/>
  <c r="C23" i="186"/>
  <c r="I23" i="185"/>
  <c r="M23" i="185"/>
  <c r="Q23" i="185"/>
  <c r="P8" i="185"/>
  <c r="T8" i="185"/>
  <c r="H10" i="185"/>
  <c r="P10" i="185"/>
  <c r="T10" i="185"/>
  <c r="D15" i="185"/>
  <c r="F19" i="185"/>
  <c r="H19" i="185" s="1"/>
  <c r="P21" i="185"/>
  <c r="T21" i="185"/>
  <c r="T23" i="185" s="1"/>
  <c r="C23" i="185"/>
  <c r="G23" i="185"/>
  <c r="O23" i="185"/>
  <c r="S23" i="185"/>
  <c r="C16" i="185"/>
  <c r="I23" i="184"/>
  <c r="P8" i="184"/>
  <c r="T8" i="184"/>
  <c r="P10" i="184"/>
  <c r="T10" i="184"/>
  <c r="M16" i="184"/>
  <c r="F19" i="184"/>
  <c r="H19" i="184" s="1"/>
  <c r="H21" i="184"/>
  <c r="P21" i="184"/>
  <c r="T21" i="184"/>
  <c r="M23" i="184"/>
  <c r="M28" i="184" s="1"/>
  <c r="Q23" i="184"/>
  <c r="Q28" i="184" s="1"/>
  <c r="F8" i="183"/>
  <c r="H8" i="183" s="1"/>
  <c r="Q13" i="183"/>
  <c r="G15" i="183"/>
  <c r="G16" i="183" s="1"/>
  <c r="L15" i="183"/>
  <c r="L16" i="183" s="1"/>
  <c r="Q15" i="183"/>
  <c r="Q16" i="183" s="1"/>
  <c r="G23" i="183"/>
  <c r="M13" i="183"/>
  <c r="M15" i="183"/>
  <c r="R15" i="183"/>
  <c r="R16" i="183" s="1"/>
  <c r="N16" i="183"/>
  <c r="L25" i="183"/>
  <c r="L26" i="183" s="1"/>
  <c r="I13" i="183"/>
  <c r="O28" i="183"/>
  <c r="C15" i="183"/>
  <c r="E23" i="183"/>
  <c r="E28" i="183" s="1"/>
  <c r="P8" i="183"/>
  <c r="T8" i="183"/>
  <c r="P10" i="183"/>
  <c r="T10" i="183"/>
  <c r="F19" i="183"/>
  <c r="H19" i="183" s="1"/>
  <c r="H21" i="183"/>
  <c r="P21" i="183"/>
  <c r="T21" i="183"/>
  <c r="I23" i="183"/>
  <c r="H11" i="183"/>
  <c r="M23" i="183"/>
  <c r="Q23" i="183"/>
  <c r="C13" i="182"/>
  <c r="H8" i="182"/>
  <c r="K12" i="182"/>
  <c r="I13" i="182"/>
  <c r="J13" i="182"/>
  <c r="N13" i="182"/>
  <c r="R13" i="182"/>
  <c r="H10" i="182"/>
  <c r="C15" i="182"/>
  <c r="J16" i="182"/>
  <c r="O25" i="182"/>
  <c r="O26" i="182" s="1"/>
  <c r="S25" i="182"/>
  <c r="S26" i="182" s="1"/>
  <c r="O13" i="182"/>
  <c r="O28" i="182" s="1"/>
  <c r="S13" i="182"/>
  <c r="G25" i="182"/>
  <c r="G26" i="182" s="1"/>
  <c r="I23" i="182"/>
  <c r="Q13" i="182"/>
  <c r="D15" i="182"/>
  <c r="J23" i="182"/>
  <c r="R23" i="182"/>
  <c r="H11" i="182"/>
  <c r="K19" i="182"/>
  <c r="H22" i="182"/>
  <c r="C23" i="182"/>
  <c r="M23" i="182"/>
  <c r="Q23" i="182"/>
  <c r="M13" i="182"/>
  <c r="M16" i="182"/>
  <c r="Q16" i="182"/>
  <c r="H21" i="182"/>
  <c r="C13" i="181"/>
  <c r="I13" i="181"/>
  <c r="S13" i="181"/>
  <c r="S28" i="181" s="1"/>
  <c r="E15" i="181"/>
  <c r="O16" i="181"/>
  <c r="L13" i="181"/>
  <c r="L28" i="181" s="1"/>
  <c r="G25" i="181"/>
  <c r="G26" i="181" s="1"/>
  <c r="R28" i="181"/>
  <c r="J13" i="181"/>
  <c r="J28" i="181" s="1"/>
  <c r="L25" i="181"/>
  <c r="L26" i="181" s="1"/>
  <c r="Q13" i="181"/>
  <c r="K23" i="181"/>
  <c r="C15" i="181"/>
  <c r="I23" i="181"/>
  <c r="P8" i="181"/>
  <c r="T8" i="181"/>
  <c r="P10" i="181"/>
  <c r="T10" i="181"/>
  <c r="F19" i="181"/>
  <c r="H19" i="181" s="1"/>
  <c r="P21" i="181"/>
  <c r="T21" i="181"/>
  <c r="M23" i="181"/>
  <c r="Q23" i="181"/>
  <c r="C23" i="181"/>
  <c r="E23" i="180"/>
  <c r="I23" i="180"/>
  <c r="M23" i="180"/>
  <c r="Q23" i="180"/>
  <c r="Q28" i="180" s="1"/>
  <c r="H8" i="180"/>
  <c r="P8" i="180"/>
  <c r="T8" i="180"/>
  <c r="P10" i="180"/>
  <c r="T10" i="180"/>
  <c r="I16" i="180"/>
  <c r="Q16" i="180"/>
  <c r="F19" i="180"/>
  <c r="H19" i="180" s="1"/>
  <c r="P21" i="180"/>
  <c r="T21" i="180"/>
  <c r="M13" i="179"/>
  <c r="G15" i="179"/>
  <c r="G16" i="179" s="1"/>
  <c r="L15" i="179"/>
  <c r="L16" i="179" s="1"/>
  <c r="Q15" i="179"/>
  <c r="Q16" i="179" s="1"/>
  <c r="G23" i="179"/>
  <c r="I13" i="179"/>
  <c r="N13" i="179"/>
  <c r="S13" i="179"/>
  <c r="S28" i="179" s="1"/>
  <c r="M15" i="179"/>
  <c r="R15" i="179"/>
  <c r="R16" i="179" s="1"/>
  <c r="L25" i="179"/>
  <c r="L26" i="179" s="1"/>
  <c r="E13" i="179"/>
  <c r="O13" i="179"/>
  <c r="O28" i="179" s="1"/>
  <c r="C15" i="179"/>
  <c r="I23" i="179"/>
  <c r="P8" i="179"/>
  <c r="T8" i="179"/>
  <c r="P10" i="179"/>
  <c r="T10" i="179"/>
  <c r="F19" i="179"/>
  <c r="H19" i="179" s="1"/>
  <c r="P21" i="179"/>
  <c r="T21" i="179"/>
  <c r="M23" i="179"/>
  <c r="Q23" i="179"/>
  <c r="D28" i="178"/>
  <c r="E23" i="178"/>
  <c r="P8" i="178"/>
  <c r="T8" i="178"/>
  <c r="H10" i="178"/>
  <c r="P10" i="178"/>
  <c r="T10" i="178"/>
  <c r="I16" i="178"/>
  <c r="F19" i="178"/>
  <c r="H19" i="178" s="1"/>
  <c r="H21" i="178"/>
  <c r="P21" i="178"/>
  <c r="T21" i="178"/>
  <c r="I23" i="178"/>
  <c r="M23" i="178"/>
  <c r="Q23" i="178"/>
  <c r="E13" i="177"/>
  <c r="M15" i="177"/>
  <c r="R15" i="177"/>
  <c r="R16" i="177" s="1"/>
  <c r="G16" i="177"/>
  <c r="N16" i="177"/>
  <c r="S16" i="177"/>
  <c r="L13" i="177"/>
  <c r="M13" i="177"/>
  <c r="H11" i="177"/>
  <c r="U11" i="177" s="1"/>
  <c r="X11" i="177" s="1"/>
  <c r="C13" i="177"/>
  <c r="I13" i="177"/>
  <c r="E23" i="177"/>
  <c r="H8" i="177"/>
  <c r="P8" i="177"/>
  <c r="T8" i="177"/>
  <c r="P10" i="177"/>
  <c r="T10" i="177"/>
  <c r="D15" i="177"/>
  <c r="Q16" i="177"/>
  <c r="F19" i="177"/>
  <c r="H19" i="177" s="1"/>
  <c r="P21" i="177"/>
  <c r="T21" i="177"/>
  <c r="I23" i="177"/>
  <c r="M23" i="177"/>
  <c r="Q23" i="177"/>
  <c r="C23" i="177"/>
  <c r="N28" i="176"/>
  <c r="I23" i="176"/>
  <c r="P8" i="176"/>
  <c r="T8" i="176"/>
  <c r="P10" i="176"/>
  <c r="T10" i="176"/>
  <c r="D15" i="176"/>
  <c r="E16" i="176"/>
  <c r="F19" i="176"/>
  <c r="H19" i="176" s="1"/>
  <c r="P21" i="176"/>
  <c r="T21" i="176"/>
  <c r="M23" i="176"/>
  <c r="Q23" i="176"/>
  <c r="C23" i="176"/>
  <c r="C13" i="175"/>
  <c r="I13" i="175"/>
  <c r="I28" i="175" s="1"/>
  <c r="S13" i="175"/>
  <c r="E15" i="175"/>
  <c r="F15" i="175" s="1"/>
  <c r="L13" i="175"/>
  <c r="G25" i="175"/>
  <c r="G26" i="175" s="1"/>
  <c r="J13" i="175"/>
  <c r="J28" i="175" s="1"/>
  <c r="D16" i="175"/>
  <c r="L25" i="175"/>
  <c r="L26" i="175" s="1"/>
  <c r="R28" i="175"/>
  <c r="Q13" i="175"/>
  <c r="C15" i="175"/>
  <c r="E23" i="175"/>
  <c r="M23" i="175"/>
  <c r="Q23" i="175"/>
  <c r="H8" i="175"/>
  <c r="P8" i="175"/>
  <c r="T8" i="175"/>
  <c r="P10" i="175"/>
  <c r="T10" i="175"/>
  <c r="Q16" i="175"/>
  <c r="F19" i="175"/>
  <c r="H19" i="175" s="1"/>
  <c r="P21" i="175"/>
  <c r="T21" i="175"/>
  <c r="K19" i="175"/>
  <c r="C23" i="175"/>
  <c r="R28" i="174"/>
  <c r="H8" i="174"/>
  <c r="P8" i="174"/>
  <c r="T8" i="174"/>
  <c r="P10" i="174"/>
  <c r="T10" i="174"/>
  <c r="I16" i="174"/>
  <c r="M16" i="174"/>
  <c r="F19" i="174"/>
  <c r="H19" i="174" s="1"/>
  <c r="H21" i="174"/>
  <c r="P21" i="174"/>
  <c r="T21" i="174"/>
  <c r="I23" i="174"/>
  <c r="M23" i="174"/>
  <c r="Q23" i="174"/>
  <c r="Q28" i="174" s="1"/>
  <c r="C23" i="174"/>
  <c r="C28" i="174" s="1"/>
  <c r="K23" i="173"/>
  <c r="C15" i="173"/>
  <c r="C16" i="173" s="1"/>
  <c r="I23" i="173"/>
  <c r="P8" i="173"/>
  <c r="T8" i="173"/>
  <c r="P10" i="173"/>
  <c r="T10" i="173"/>
  <c r="E16" i="173"/>
  <c r="M16" i="173"/>
  <c r="F19" i="173"/>
  <c r="H19" i="173" s="1"/>
  <c r="H21" i="173"/>
  <c r="P21" i="173"/>
  <c r="T21" i="173"/>
  <c r="M23" i="173"/>
  <c r="M28" i="173" s="1"/>
  <c r="Q23" i="173"/>
  <c r="E28" i="172"/>
  <c r="L28" i="172"/>
  <c r="C15" i="172"/>
  <c r="P8" i="172"/>
  <c r="T8" i="172"/>
  <c r="P10" i="172"/>
  <c r="T10" i="172"/>
  <c r="Q16" i="172"/>
  <c r="F19" i="172"/>
  <c r="H19" i="172" s="1"/>
  <c r="H21" i="172"/>
  <c r="P21" i="172"/>
  <c r="T21" i="172"/>
  <c r="K19" i="172"/>
  <c r="C23" i="172"/>
  <c r="M23" i="172"/>
  <c r="Q23" i="172"/>
  <c r="L15" i="171"/>
  <c r="L16" i="171" s="1"/>
  <c r="Q15" i="171"/>
  <c r="T15" i="171" s="1"/>
  <c r="E13" i="171"/>
  <c r="D13" i="171"/>
  <c r="D26" i="171"/>
  <c r="L13" i="171"/>
  <c r="L28" i="171" s="1"/>
  <c r="P12" i="171"/>
  <c r="M13" i="171"/>
  <c r="J13" i="171"/>
  <c r="R13" i="171"/>
  <c r="R28" i="171" s="1"/>
  <c r="I13" i="171"/>
  <c r="K12" i="171"/>
  <c r="O16" i="171"/>
  <c r="T23" i="171"/>
  <c r="C13" i="171"/>
  <c r="C28" i="171" s="1"/>
  <c r="H8" i="171"/>
  <c r="N13" i="171"/>
  <c r="C15" i="171"/>
  <c r="C16" i="171" s="1"/>
  <c r="G13" i="171"/>
  <c r="G28" i="171" s="1"/>
  <c r="G16" i="171"/>
  <c r="T12" i="171"/>
  <c r="Q13" i="171"/>
  <c r="G25" i="171"/>
  <c r="G26" i="171" s="1"/>
  <c r="I23" i="171"/>
  <c r="M23" i="171"/>
  <c r="D15" i="171"/>
  <c r="F15" i="171" s="1"/>
  <c r="I16" i="171"/>
  <c r="N23" i="171"/>
  <c r="H11" i="171"/>
  <c r="H22" i="171"/>
  <c r="E23" i="171"/>
  <c r="Q23" i="171"/>
  <c r="M16" i="171"/>
  <c r="H21" i="171"/>
  <c r="D26" i="170"/>
  <c r="L15" i="170"/>
  <c r="L16" i="170" s="1"/>
  <c r="P8" i="170"/>
  <c r="M13" i="170"/>
  <c r="I13" i="170"/>
  <c r="K8" i="170"/>
  <c r="F8" i="170"/>
  <c r="D13" i="170"/>
  <c r="D28" i="170" s="1"/>
  <c r="N13" i="170"/>
  <c r="R13" i="170"/>
  <c r="R28" i="170" s="1"/>
  <c r="T8" i="170"/>
  <c r="Q13" i="170"/>
  <c r="Q28" i="170" s="1"/>
  <c r="I16" i="170"/>
  <c r="K19" i="170"/>
  <c r="I23" i="170"/>
  <c r="N16" i="170"/>
  <c r="G25" i="170"/>
  <c r="G26" i="170" s="1"/>
  <c r="O25" i="170"/>
  <c r="O26" i="170" s="1"/>
  <c r="S25" i="170"/>
  <c r="S26" i="170" s="1"/>
  <c r="H22" i="170"/>
  <c r="N23" i="170"/>
  <c r="H10" i="170"/>
  <c r="J16" i="170"/>
  <c r="O16" i="170"/>
  <c r="C25" i="170"/>
  <c r="H21" i="170"/>
  <c r="U21" i="170" s="1"/>
  <c r="X21" i="170" s="1"/>
  <c r="G13" i="170"/>
  <c r="O13" i="170"/>
  <c r="S13" i="170"/>
  <c r="E16" i="170"/>
  <c r="J23" i="170"/>
  <c r="Q25" i="170"/>
  <c r="C13" i="170"/>
  <c r="D15" i="170"/>
  <c r="F15" i="170" s="1"/>
  <c r="R16" i="170"/>
  <c r="M23" i="170"/>
  <c r="M25" i="170"/>
  <c r="C23" i="170"/>
  <c r="G23" i="170"/>
  <c r="O23" i="170"/>
  <c r="S23" i="170"/>
  <c r="C16" i="170"/>
  <c r="Q28" i="203" l="1"/>
  <c r="J28" i="202"/>
  <c r="F15" i="198"/>
  <c r="O28" i="197"/>
  <c r="Q28" i="190"/>
  <c r="G28" i="187"/>
  <c r="E28" i="184"/>
  <c r="F25" i="181"/>
  <c r="H25" i="181" s="1"/>
  <c r="F13" i="181"/>
  <c r="L28" i="179"/>
  <c r="O28" i="173"/>
  <c r="P23" i="170"/>
  <c r="U11" i="194"/>
  <c r="X11" i="194" s="1"/>
  <c r="N28" i="178"/>
  <c r="E28" i="170"/>
  <c r="U20" i="170"/>
  <c r="X20" i="170" s="1"/>
  <c r="U11" i="175"/>
  <c r="X11" i="175" s="1"/>
  <c r="D28" i="171"/>
  <c r="P23" i="177"/>
  <c r="K15" i="194"/>
  <c r="K16" i="194" s="1"/>
  <c r="E28" i="200"/>
  <c r="R28" i="183"/>
  <c r="N28" i="174"/>
  <c r="E28" i="193"/>
  <c r="M28" i="178"/>
  <c r="K13" i="171"/>
  <c r="F23" i="191"/>
  <c r="R28" i="202"/>
  <c r="L28" i="176"/>
  <c r="F23" i="170"/>
  <c r="O28" i="184"/>
  <c r="E28" i="180"/>
  <c r="M28" i="201"/>
  <c r="P15" i="186"/>
  <c r="L28" i="178"/>
  <c r="S28" i="171"/>
  <c r="U10" i="170"/>
  <c r="X10" i="170" s="1"/>
  <c r="D28" i="183"/>
  <c r="F25" i="175"/>
  <c r="F26" i="175" s="1"/>
  <c r="L28" i="180"/>
  <c r="U22" i="178"/>
  <c r="X22" i="178" s="1"/>
  <c r="T23" i="196"/>
  <c r="U22" i="173"/>
  <c r="X22" i="173" s="1"/>
  <c r="L28" i="182"/>
  <c r="E28" i="175"/>
  <c r="F23" i="196"/>
  <c r="R28" i="198"/>
  <c r="J28" i="171"/>
  <c r="Q28" i="176"/>
  <c r="Q28" i="173"/>
  <c r="U19" i="174"/>
  <c r="X19" i="174" s="1"/>
  <c r="E28" i="187"/>
  <c r="P15" i="207"/>
  <c r="U9" i="207"/>
  <c r="P13" i="205"/>
  <c r="C28" i="202"/>
  <c r="N28" i="202"/>
  <c r="G28" i="201"/>
  <c r="K15" i="201"/>
  <c r="C28" i="201"/>
  <c r="D28" i="200"/>
  <c r="O28" i="200"/>
  <c r="K23" i="199"/>
  <c r="L28" i="199"/>
  <c r="C28" i="198"/>
  <c r="L28" i="198"/>
  <c r="P13" i="196"/>
  <c r="K13" i="196"/>
  <c r="N28" i="196"/>
  <c r="K15" i="196"/>
  <c r="K16" i="196" s="1"/>
  <c r="L28" i="195"/>
  <c r="D28" i="195"/>
  <c r="R28" i="194"/>
  <c r="O28" i="194"/>
  <c r="L28" i="193"/>
  <c r="G28" i="192"/>
  <c r="E28" i="192"/>
  <c r="L28" i="191"/>
  <c r="K25" i="190"/>
  <c r="K26" i="190" s="1"/>
  <c r="K13" i="190"/>
  <c r="N28" i="189"/>
  <c r="N28" i="188"/>
  <c r="K23" i="187"/>
  <c r="J28" i="186"/>
  <c r="E28" i="186"/>
  <c r="Q28" i="185"/>
  <c r="S28" i="185"/>
  <c r="C28" i="185"/>
  <c r="U11" i="184"/>
  <c r="X11" i="184" s="1"/>
  <c r="N28" i="183"/>
  <c r="U11" i="182"/>
  <c r="X11" i="182" s="1"/>
  <c r="F13" i="182"/>
  <c r="P23" i="182"/>
  <c r="P15" i="180"/>
  <c r="P16" i="180" s="1"/>
  <c r="M28" i="180"/>
  <c r="I28" i="180"/>
  <c r="F13" i="179"/>
  <c r="E28" i="179"/>
  <c r="I28" i="178"/>
  <c r="T23" i="178"/>
  <c r="F15" i="178"/>
  <c r="U19" i="178"/>
  <c r="X19" i="178" s="1"/>
  <c r="F13" i="177"/>
  <c r="N28" i="177"/>
  <c r="K13" i="177"/>
  <c r="F25" i="177"/>
  <c r="H25" i="177" s="1"/>
  <c r="S28" i="176"/>
  <c r="F15" i="176"/>
  <c r="H15" i="176" s="1"/>
  <c r="I28" i="174"/>
  <c r="P23" i="174"/>
  <c r="K15" i="173"/>
  <c r="K16" i="173" s="1"/>
  <c r="T23" i="172"/>
  <c r="N28" i="172"/>
  <c r="P23" i="173"/>
  <c r="L28" i="177"/>
  <c r="H8" i="179"/>
  <c r="E28" i="190"/>
  <c r="O28" i="190"/>
  <c r="U30" i="195"/>
  <c r="K23" i="174"/>
  <c r="T13" i="188"/>
  <c r="K25" i="187"/>
  <c r="K26" i="187" s="1"/>
  <c r="F25" i="205"/>
  <c r="P15" i="183"/>
  <c r="Q28" i="204"/>
  <c r="R28" i="179"/>
  <c r="T15" i="182"/>
  <c r="T16" i="182" s="1"/>
  <c r="G28" i="176"/>
  <c r="K23" i="178"/>
  <c r="E28" i="199"/>
  <c r="Q28" i="172"/>
  <c r="M28" i="174"/>
  <c r="P23" i="180"/>
  <c r="K13" i="207"/>
  <c r="D28" i="205"/>
  <c r="U10" i="196"/>
  <c r="X10" i="196" s="1"/>
  <c r="K23" i="195"/>
  <c r="F15" i="187"/>
  <c r="H15" i="187" s="1"/>
  <c r="F25" i="195"/>
  <c r="H25" i="195" s="1"/>
  <c r="G28" i="204"/>
  <c r="G28" i="191"/>
  <c r="U12" i="187"/>
  <c r="X12" i="187" s="1"/>
  <c r="K15" i="177"/>
  <c r="K16" i="177" s="1"/>
  <c r="J28" i="184"/>
  <c r="K13" i="184"/>
  <c r="K28" i="184" s="1"/>
  <c r="P23" i="207"/>
  <c r="P23" i="171"/>
  <c r="K23" i="179"/>
  <c r="S28" i="175"/>
  <c r="C28" i="172"/>
  <c r="Q28" i="179"/>
  <c r="F25" i="171"/>
  <c r="F26" i="171" s="1"/>
  <c r="K23" i="189"/>
  <c r="D28" i="184"/>
  <c r="F23" i="205"/>
  <c r="P15" i="205"/>
  <c r="U22" i="176"/>
  <c r="X22" i="176" s="1"/>
  <c r="K13" i="188"/>
  <c r="E28" i="204"/>
  <c r="N28" i="192"/>
  <c r="C28" i="183"/>
  <c r="T15" i="180"/>
  <c r="K13" i="170"/>
  <c r="J28" i="170"/>
  <c r="K28" i="177"/>
  <c r="I28" i="196"/>
  <c r="P15" i="194"/>
  <c r="P16" i="194" s="1"/>
  <c r="M16" i="194"/>
  <c r="K15" i="189"/>
  <c r="K16" i="189" s="1"/>
  <c r="S28" i="188"/>
  <c r="K15" i="202"/>
  <c r="K16" i="202" s="1"/>
  <c r="I16" i="202"/>
  <c r="F13" i="174"/>
  <c r="P13" i="170"/>
  <c r="P28" i="170" s="1"/>
  <c r="F16" i="171"/>
  <c r="H10" i="174"/>
  <c r="H13" i="174" s="1"/>
  <c r="N28" i="179"/>
  <c r="U19" i="187"/>
  <c r="X19" i="187" s="1"/>
  <c r="F13" i="189"/>
  <c r="Q28" i="199"/>
  <c r="F13" i="202"/>
  <c r="U9" i="200"/>
  <c r="U20" i="199"/>
  <c r="X20" i="199" s="1"/>
  <c r="F25" i="202"/>
  <c r="F26" i="202" s="1"/>
  <c r="K13" i="173"/>
  <c r="K28" i="173" s="1"/>
  <c r="K13" i="193"/>
  <c r="K15" i="179"/>
  <c r="K16" i="179" s="1"/>
  <c r="I16" i="179"/>
  <c r="I26" i="177"/>
  <c r="K25" i="177"/>
  <c r="K26" i="177" s="1"/>
  <c r="I16" i="175"/>
  <c r="I16" i="177"/>
  <c r="O28" i="185"/>
  <c r="F13" i="185"/>
  <c r="T23" i="190"/>
  <c r="I28" i="193"/>
  <c r="E28" i="206"/>
  <c r="D28" i="197"/>
  <c r="P15" i="172"/>
  <c r="P16" i="172" s="1"/>
  <c r="F25" i="172"/>
  <c r="H25" i="172" s="1"/>
  <c r="H26" i="172" s="1"/>
  <c r="F13" i="176"/>
  <c r="O28" i="193"/>
  <c r="U30" i="187"/>
  <c r="T23" i="170"/>
  <c r="U30" i="188"/>
  <c r="K15" i="174"/>
  <c r="K16" i="174" s="1"/>
  <c r="F26" i="205"/>
  <c r="T15" i="187"/>
  <c r="K15" i="198"/>
  <c r="N28" i="199"/>
  <c r="K25" i="194"/>
  <c r="K26" i="194" s="1"/>
  <c r="C28" i="189"/>
  <c r="P23" i="192"/>
  <c r="R28" i="184"/>
  <c r="O28" i="178"/>
  <c r="U11" i="195"/>
  <c r="X11" i="195" s="1"/>
  <c r="U11" i="170"/>
  <c r="X11" i="170" s="1"/>
  <c r="U12" i="188"/>
  <c r="X12" i="188" s="1"/>
  <c r="U20" i="173"/>
  <c r="X20" i="173" s="1"/>
  <c r="P23" i="181"/>
  <c r="F15" i="185"/>
  <c r="H15" i="185" s="1"/>
  <c r="M28" i="185"/>
  <c r="T23" i="187"/>
  <c r="E28" i="195"/>
  <c r="I28" i="199"/>
  <c r="T23" i="202"/>
  <c r="O28" i="195"/>
  <c r="P15" i="184"/>
  <c r="T15" i="189"/>
  <c r="U20" i="187"/>
  <c r="X20" i="187" s="1"/>
  <c r="U30" i="179"/>
  <c r="U12" i="179"/>
  <c r="X12" i="179" s="1"/>
  <c r="S28" i="180"/>
  <c r="J16" i="185"/>
  <c r="K15" i="185"/>
  <c r="K16" i="185" s="1"/>
  <c r="P25" i="202"/>
  <c r="P26" i="202" s="1"/>
  <c r="S28" i="202"/>
  <c r="U12" i="194"/>
  <c r="X12" i="194" s="1"/>
  <c r="K23" i="186"/>
  <c r="K28" i="186" s="1"/>
  <c r="E28" i="185"/>
  <c r="U19" i="170"/>
  <c r="X19" i="170" s="1"/>
  <c r="F13" i="170"/>
  <c r="F23" i="171"/>
  <c r="T13" i="171"/>
  <c r="P13" i="171"/>
  <c r="P23" i="172"/>
  <c r="T23" i="174"/>
  <c r="T23" i="176"/>
  <c r="P15" i="177"/>
  <c r="P16" i="177" s="1"/>
  <c r="P23" i="178"/>
  <c r="T23" i="179"/>
  <c r="P15" i="179"/>
  <c r="U19" i="180"/>
  <c r="X19" i="180" s="1"/>
  <c r="Q28" i="181"/>
  <c r="F15" i="181"/>
  <c r="H15" i="181" s="1"/>
  <c r="U19" i="182"/>
  <c r="X19" i="182" s="1"/>
  <c r="K13" i="182"/>
  <c r="P23" i="183"/>
  <c r="G28" i="183"/>
  <c r="I28" i="184"/>
  <c r="F13" i="184"/>
  <c r="L28" i="187"/>
  <c r="P15" i="187"/>
  <c r="P16" i="187" s="1"/>
  <c r="C28" i="188"/>
  <c r="P23" i="189"/>
  <c r="P25" i="189"/>
  <c r="P15" i="191"/>
  <c r="P23" i="193"/>
  <c r="P23" i="198"/>
  <c r="G28" i="199"/>
  <c r="T23" i="199"/>
  <c r="P13" i="200"/>
  <c r="J28" i="200"/>
  <c r="P23" i="202"/>
  <c r="M28" i="203"/>
  <c r="N28" i="204"/>
  <c r="L28" i="207"/>
  <c r="K25" i="203"/>
  <c r="K26" i="203" s="1"/>
  <c r="J28" i="199"/>
  <c r="K15" i="199"/>
  <c r="K16" i="199" s="1"/>
  <c r="R28" i="190"/>
  <c r="L28" i="189"/>
  <c r="U30" i="183"/>
  <c r="S28" i="183"/>
  <c r="U20" i="175"/>
  <c r="X20" i="175" s="1"/>
  <c r="K13" i="175"/>
  <c r="S28" i="191"/>
  <c r="K25" i="197"/>
  <c r="K26" i="197" s="1"/>
  <c r="O28" i="176"/>
  <c r="D28" i="182"/>
  <c r="K15" i="183"/>
  <c r="K16" i="183" s="1"/>
  <c r="D28" i="172"/>
  <c r="E26" i="205"/>
  <c r="T13" i="196"/>
  <c r="D26" i="197"/>
  <c r="F25" i="197"/>
  <c r="K15" i="192"/>
  <c r="K16" i="192" s="1"/>
  <c r="K15" i="187"/>
  <c r="K23" i="183"/>
  <c r="U10" i="200"/>
  <c r="X10" i="200" s="1"/>
  <c r="K15" i="205"/>
  <c r="K16" i="205" s="1"/>
  <c r="O28" i="203"/>
  <c r="O28" i="201"/>
  <c r="L28" i="200"/>
  <c r="U30" i="199"/>
  <c r="S28" i="195"/>
  <c r="S28" i="197"/>
  <c r="G28" i="198"/>
  <c r="D28" i="188"/>
  <c r="F13" i="175"/>
  <c r="S28" i="192"/>
  <c r="F13" i="187"/>
  <c r="K13" i="179"/>
  <c r="U9" i="179"/>
  <c r="D28" i="186"/>
  <c r="O28" i="180"/>
  <c r="F15" i="179"/>
  <c r="H15" i="179" s="1"/>
  <c r="H16" i="179" s="1"/>
  <c r="S28" i="172"/>
  <c r="P15" i="175"/>
  <c r="P16" i="175" s="1"/>
  <c r="C28" i="173"/>
  <c r="J28" i="196"/>
  <c r="F15" i="186"/>
  <c r="H15" i="186" s="1"/>
  <c r="T25" i="180"/>
  <c r="T26" i="180" s="1"/>
  <c r="C28" i="180"/>
  <c r="K15" i="176"/>
  <c r="L28" i="174"/>
  <c r="F15" i="173"/>
  <c r="F16" i="173" s="1"/>
  <c r="T23" i="205"/>
  <c r="U22" i="185"/>
  <c r="X22" i="185" s="1"/>
  <c r="K15" i="170"/>
  <c r="J28" i="174"/>
  <c r="U30" i="184"/>
  <c r="U30" i="173"/>
  <c r="U22" i="174"/>
  <c r="X22" i="174" s="1"/>
  <c r="P23" i="175"/>
  <c r="M28" i="172"/>
  <c r="L28" i="175"/>
  <c r="P23" i="176"/>
  <c r="F15" i="177"/>
  <c r="F16" i="177" s="1"/>
  <c r="G28" i="179"/>
  <c r="I16" i="181"/>
  <c r="G28" i="185"/>
  <c r="P23" i="186"/>
  <c r="Q28" i="192"/>
  <c r="C28" i="200"/>
  <c r="E28" i="202"/>
  <c r="C28" i="207"/>
  <c r="M16" i="207"/>
  <c r="T25" i="201"/>
  <c r="F13" i="200"/>
  <c r="E16" i="186"/>
  <c r="K13" i="183"/>
  <c r="J28" i="192"/>
  <c r="J28" i="179"/>
  <c r="T25" i="190"/>
  <c r="T26" i="190" s="1"/>
  <c r="U30" i="177"/>
  <c r="D28" i="181"/>
  <c r="F13" i="180"/>
  <c r="D28" i="177"/>
  <c r="S28" i="207"/>
  <c r="F15" i="202"/>
  <c r="H15" i="202" s="1"/>
  <c r="K16" i="187"/>
  <c r="S28" i="194"/>
  <c r="D28" i="174"/>
  <c r="U30" i="190"/>
  <c r="P15" i="174"/>
  <c r="R28" i="188"/>
  <c r="P23" i="179"/>
  <c r="U10" i="182"/>
  <c r="X10" i="182" s="1"/>
  <c r="T23" i="184"/>
  <c r="Q28" i="188"/>
  <c r="M28" i="197"/>
  <c r="K15" i="200"/>
  <c r="K16" i="200" s="1"/>
  <c r="K13" i="194"/>
  <c r="P15" i="188"/>
  <c r="P16" i="188" s="1"/>
  <c r="U9" i="175"/>
  <c r="D28" i="180"/>
  <c r="T23" i="182"/>
  <c r="J28" i="180"/>
  <c r="K13" i="185"/>
  <c r="C28" i="184"/>
  <c r="R28" i="178"/>
  <c r="P15" i="181"/>
  <c r="P16" i="181" s="1"/>
  <c r="U30" i="189"/>
  <c r="N28" i="193"/>
  <c r="F26" i="174"/>
  <c r="I28" i="194"/>
  <c r="N28" i="186"/>
  <c r="K25" i="171"/>
  <c r="K26" i="171" s="1"/>
  <c r="U9" i="174"/>
  <c r="U11" i="174"/>
  <c r="X11" i="174" s="1"/>
  <c r="U11" i="186"/>
  <c r="X11" i="186" s="1"/>
  <c r="U9" i="177"/>
  <c r="U30" i="194"/>
  <c r="U30" i="193"/>
  <c r="U30" i="171"/>
  <c r="U10" i="172"/>
  <c r="X10" i="172" s="1"/>
  <c r="H8" i="187"/>
  <c r="I28" i="190"/>
  <c r="U19" i="198"/>
  <c r="X19" i="198" s="1"/>
  <c r="P23" i="199"/>
  <c r="C28" i="206"/>
  <c r="D28" i="206"/>
  <c r="S28" i="204"/>
  <c r="U30" i="192"/>
  <c r="D28" i="199"/>
  <c r="U9" i="183"/>
  <c r="N28" i="185"/>
  <c r="S28" i="186"/>
  <c r="U12" i="177"/>
  <c r="X12" i="177" s="1"/>
  <c r="G28" i="173"/>
  <c r="K23" i="176"/>
  <c r="R28" i="196"/>
  <c r="G28" i="200"/>
  <c r="U12" i="193"/>
  <c r="X12" i="193" s="1"/>
  <c r="C28" i="178"/>
  <c r="K25" i="172"/>
  <c r="K26" i="172" s="1"/>
  <c r="K25" i="170"/>
  <c r="K26" i="170" s="1"/>
  <c r="U9" i="170"/>
  <c r="U30" i="170"/>
  <c r="H8" i="170"/>
  <c r="H13" i="170" s="1"/>
  <c r="Q28" i="175"/>
  <c r="U19" i="188"/>
  <c r="X19" i="188" s="1"/>
  <c r="J28" i="188"/>
  <c r="F15" i="190"/>
  <c r="H15" i="190" s="1"/>
  <c r="T13" i="193"/>
  <c r="E28" i="194"/>
  <c r="M28" i="196"/>
  <c r="U19" i="205"/>
  <c r="X19" i="205" s="1"/>
  <c r="T23" i="192"/>
  <c r="O28" i="198"/>
  <c r="D28" i="204"/>
  <c r="E28" i="181"/>
  <c r="G28" i="181"/>
  <c r="S28" i="184"/>
  <c r="P15" i="178"/>
  <c r="P16" i="178" s="1"/>
  <c r="P25" i="178"/>
  <c r="P26" i="178" s="1"/>
  <c r="U20" i="196"/>
  <c r="X20" i="196" s="1"/>
  <c r="K13" i="187"/>
  <c r="K28" i="187" s="1"/>
  <c r="J28" i="193"/>
  <c r="U30" i="178"/>
  <c r="U12" i="178"/>
  <c r="X12" i="178" s="1"/>
  <c r="T13" i="182"/>
  <c r="F15" i="174"/>
  <c r="H15" i="174" s="1"/>
  <c r="H16" i="174" s="1"/>
  <c r="D28" i="173"/>
  <c r="K15" i="171"/>
  <c r="K16" i="171" s="1"/>
  <c r="U10" i="171"/>
  <c r="X10" i="171" s="1"/>
  <c r="N28" i="187"/>
  <c r="C28" i="170"/>
  <c r="O28" i="199"/>
  <c r="T13" i="207"/>
  <c r="S28" i="203"/>
  <c r="U20" i="189"/>
  <c r="X20" i="189" s="1"/>
  <c r="U30" i="174"/>
  <c r="U12" i="189"/>
  <c r="X12" i="189" s="1"/>
  <c r="M16" i="187"/>
  <c r="H8" i="189"/>
  <c r="U8" i="189" s="1"/>
  <c r="I28" i="195"/>
  <c r="K25" i="189"/>
  <c r="K26" i="189" s="1"/>
  <c r="N28" i="175"/>
  <c r="P23" i="196"/>
  <c r="P28" i="196" s="1"/>
  <c r="U22" i="193"/>
  <c r="X22" i="193" s="1"/>
  <c r="K25" i="207"/>
  <c r="K26" i="207" s="1"/>
  <c r="D28" i="179"/>
  <c r="U9" i="188"/>
  <c r="U30" i="182"/>
  <c r="K13" i="189"/>
  <c r="P23" i="188"/>
  <c r="G28" i="195"/>
  <c r="U20" i="190"/>
  <c r="X20" i="190" s="1"/>
  <c r="P15" i="195"/>
  <c r="P16" i="195" s="1"/>
  <c r="I16" i="199"/>
  <c r="F13" i="201"/>
  <c r="J28" i="206"/>
  <c r="L28" i="185"/>
  <c r="K23" i="206"/>
  <c r="K23" i="198"/>
  <c r="P15" i="170"/>
  <c r="P16" i="170" s="1"/>
  <c r="U30" i="196"/>
  <c r="U9" i="173"/>
  <c r="K13" i="203"/>
  <c r="P23" i="204"/>
  <c r="U21" i="207"/>
  <c r="X21" i="207" s="1"/>
  <c r="K13" i="204"/>
  <c r="F25" i="180"/>
  <c r="F26" i="180" s="1"/>
  <c r="U30" i="202"/>
  <c r="U12" i="202"/>
  <c r="X12" i="202" s="1"/>
  <c r="P23" i="200"/>
  <c r="R28" i="186"/>
  <c r="G28" i="178"/>
  <c r="U12" i="176"/>
  <c r="X12" i="176" s="1"/>
  <c r="O28" i="172"/>
  <c r="S28" i="174"/>
  <c r="U30" i="204"/>
  <c r="U20" i="188"/>
  <c r="X20" i="188" s="1"/>
  <c r="M16" i="193"/>
  <c r="I28" i="201"/>
  <c r="E28" i="203"/>
  <c r="T15" i="181"/>
  <c r="T16" i="181" s="1"/>
  <c r="U22" i="186"/>
  <c r="X22" i="186" s="1"/>
  <c r="U12" i="185"/>
  <c r="X12" i="185" s="1"/>
  <c r="P13" i="182"/>
  <c r="U9" i="182"/>
  <c r="U11" i="180"/>
  <c r="X11" i="180" s="1"/>
  <c r="S28" i="178"/>
  <c r="T15" i="174"/>
  <c r="T16" i="174" s="1"/>
  <c r="G28" i="184"/>
  <c r="J16" i="186"/>
  <c r="K15" i="186"/>
  <c r="K16" i="186" s="1"/>
  <c r="N26" i="184"/>
  <c r="P25" i="184"/>
  <c r="P26" i="184" s="1"/>
  <c r="R26" i="193"/>
  <c r="T25" i="193"/>
  <c r="T26" i="193" s="1"/>
  <c r="I26" i="176"/>
  <c r="K25" i="176"/>
  <c r="K26" i="176" s="1"/>
  <c r="F25" i="192"/>
  <c r="H25" i="192" s="1"/>
  <c r="H26" i="192" s="1"/>
  <c r="P15" i="189"/>
  <c r="P16" i="189" s="1"/>
  <c r="D28" i="192"/>
  <c r="R28" i="176"/>
  <c r="E16" i="201"/>
  <c r="F15" i="201"/>
  <c r="H15" i="201" s="1"/>
  <c r="H16" i="201" s="1"/>
  <c r="F25" i="198"/>
  <c r="H25" i="198" s="1"/>
  <c r="E26" i="198"/>
  <c r="Q28" i="178"/>
  <c r="M28" i="179"/>
  <c r="H23" i="193"/>
  <c r="K13" i="199"/>
  <c r="P15" i="202"/>
  <c r="P16" i="202" s="1"/>
  <c r="M16" i="202"/>
  <c r="K13" i="202"/>
  <c r="K28" i="202" s="1"/>
  <c r="H10" i="195"/>
  <c r="H13" i="195" s="1"/>
  <c r="F13" i="195"/>
  <c r="U11" i="198"/>
  <c r="X11" i="198" s="1"/>
  <c r="I28" i="176"/>
  <c r="U10" i="179"/>
  <c r="X10" i="179" s="1"/>
  <c r="T23" i="181"/>
  <c r="U10" i="181"/>
  <c r="X10" i="181" s="1"/>
  <c r="U21" i="182"/>
  <c r="X21" i="182" s="1"/>
  <c r="F13" i="183"/>
  <c r="I28" i="185"/>
  <c r="I28" i="189"/>
  <c r="P13" i="191"/>
  <c r="P23" i="194"/>
  <c r="F13" i="198"/>
  <c r="P13" i="203"/>
  <c r="P15" i="204"/>
  <c r="P16" i="204" s="1"/>
  <c r="M16" i="204"/>
  <c r="N28" i="206"/>
  <c r="Q28" i="207"/>
  <c r="I16" i="205"/>
  <c r="J28" i="201"/>
  <c r="K26" i="200"/>
  <c r="U9" i="194"/>
  <c r="F13" i="193"/>
  <c r="H8" i="193"/>
  <c r="U8" i="193" s="1"/>
  <c r="U11" i="173"/>
  <c r="X11" i="173" s="1"/>
  <c r="N26" i="172"/>
  <c r="P25" i="172"/>
  <c r="P26" i="172" s="1"/>
  <c r="S26" i="178"/>
  <c r="T25" i="178"/>
  <c r="T26" i="178" s="1"/>
  <c r="P25" i="174"/>
  <c r="P26" i="174" s="1"/>
  <c r="M26" i="174"/>
  <c r="E26" i="170"/>
  <c r="F25" i="170"/>
  <c r="F26" i="170" s="1"/>
  <c r="F15" i="192"/>
  <c r="H15" i="192" s="1"/>
  <c r="E16" i="192"/>
  <c r="M16" i="175"/>
  <c r="U21" i="188"/>
  <c r="X21" i="188" s="1"/>
  <c r="D16" i="170"/>
  <c r="Q16" i="171"/>
  <c r="S28" i="182"/>
  <c r="C28" i="186"/>
  <c r="P23" i="187"/>
  <c r="T23" i="189"/>
  <c r="H8" i="200"/>
  <c r="U8" i="200" s="1"/>
  <c r="K13" i="205"/>
  <c r="N28" i="205"/>
  <c r="U20" i="203"/>
  <c r="X20" i="203" s="1"/>
  <c r="E28" i="198"/>
  <c r="K15" i="197"/>
  <c r="K16" i="197" s="1"/>
  <c r="I16" i="197"/>
  <c r="G28" i="194"/>
  <c r="S26" i="186"/>
  <c r="T25" i="186"/>
  <c r="T26" i="186" s="1"/>
  <c r="R16" i="180"/>
  <c r="J26" i="185"/>
  <c r="K25" i="185"/>
  <c r="K26" i="185" s="1"/>
  <c r="I26" i="198"/>
  <c r="K25" i="198"/>
  <c r="K26" i="198" s="1"/>
  <c r="S16" i="194"/>
  <c r="T15" i="194"/>
  <c r="I26" i="174"/>
  <c r="K25" i="174"/>
  <c r="K26" i="174" s="1"/>
  <c r="U9" i="185"/>
  <c r="P13" i="188"/>
  <c r="U20" i="181"/>
  <c r="X20" i="181" s="1"/>
  <c r="N28" i="181"/>
  <c r="U9" i="181"/>
  <c r="U30" i="175"/>
  <c r="K13" i="192"/>
  <c r="T23" i="191"/>
  <c r="K26" i="178"/>
  <c r="K13" i="180"/>
  <c r="D28" i="176"/>
  <c r="K13" i="176"/>
  <c r="J28" i="178"/>
  <c r="K13" i="201"/>
  <c r="U20" i="186"/>
  <c r="X20" i="186" s="1"/>
  <c r="O28" i="171"/>
  <c r="U30" i="197"/>
  <c r="U19" i="171"/>
  <c r="X19" i="171" s="1"/>
  <c r="G28" i="174"/>
  <c r="K13" i="191"/>
  <c r="U11" i="193"/>
  <c r="X11" i="193" s="1"/>
  <c r="T13" i="194"/>
  <c r="J28" i="194"/>
  <c r="P23" i="195"/>
  <c r="U19" i="196"/>
  <c r="X19" i="196" s="1"/>
  <c r="H23" i="196"/>
  <c r="U19" i="197"/>
  <c r="X19" i="197" s="1"/>
  <c r="P15" i="199"/>
  <c r="P16" i="199" s="1"/>
  <c r="T23" i="201"/>
  <c r="E28" i="201"/>
  <c r="F15" i="204"/>
  <c r="F16" i="204" s="1"/>
  <c r="U30" i="201"/>
  <c r="U12" i="201"/>
  <c r="X12" i="201" s="1"/>
  <c r="G28" i="197"/>
  <c r="U12" i="195"/>
  <c r="X12" i="195" s="1"/>
  <c r="U20" i="185"/>
  <c r="X20" i="185" s="1"/>
  <c r="L28" i="183"/>
  <c r="K13" i="181"/>
  <c r="K28" i="181" s="1"/>
  <c r="R28" i="187"/>
  <c r="F23" i="182"/>
  <c r="F28" i="182" s="1"/>
  <c r="U20" i="179"/>
  <c r="X20" i="179" s="1"/>
  <c r="P15" i="203"/>
  <c r="K15" i="172"/>
  <c r="K16" i="172" s="1"/>
  <c r="K13" i="178"/>
  <c r="H15" i="178"/>
  <c r="H16" i="178" s="1"/>
  <c r="F13" i="172"/>
  <c r="L28" i="173"/>
  <c r="U11" i="196"/>
  <c r="X11" i="196" s="1"/>
  <c r="U20" i="191"/>
  <c r="X20" i="191" s="1"/>
  <c r="K26" i="188"/>
  <c r="U20" i="174"/>
  <c r="X20" i="174" s="1"/>
  <c r="D16" i="173"/>
  <c r="U11" i="178"/>
  <c r="X11" i="178" s="1"/>
  <c r="F25" i="191"/>
  <c r="F26" i="191" s="1"/>
  <c r="G28" i="182"/>
  <c r="U19" i="191"/>
  <c r="X19" i="191" s="1"/>
  <c r="T15" i="191"/>
  <c r="T16" i="191" s="1"/>
  <c r="P23" i="191"/>
  <c r="U21" i="192"/>
  <c r="X21" i="192" s="1"/>
  <c r="K13" i="195"/>
  <c r="G28" i="196"/>
  <c r="T13" i="197"/>
  <c r="K16" i="198"/>
  <c r="S28" i="199"/>
  <c r="G28" i="202"/>
  <c r="F15" i="203"/>
  <c r="H15" i="203" s="1"/>
  <c r="H16" i="203" s="1"/>
  <c r="O28" i="205"/>
  <c r="N28" i="207"/>
  <c r="T23" i="207"/>
  <c r="T28" i="207" s="1"/>
  <c r="U20" i="207"/>
  <c r="X20" i="207" s="1"/>
  <c r="K25" i="204"/>
  <c r="K26" i="204" s="1"/>
  <c r="T15" i="197"/>
  <c r="T16" i="197" s="1"/>
  <c r="U12" i="198"/>
  <c r="X12" i="198" s="1"/>
  <c r="U12" i="192"/>
  <c r="X12" i="192" s="1"/>
  <c r="U20" i="183"/>
  <c r="X20" i="183" s="1"/>
  <c r="J28" i="190"/>
  <c r="P15" i="182"/>
  <c r="P16" i="182" s="1"/>
  <c r="P15" i="176"/>
  <c r="P16" i="176" s="1"/>
  <c r="T15" i="184"/>
  <c r="T16" i="184" s="1"/>
  <c r="N28" i="184"/>
  <c r="T15" i="175"/>
  <c r="T16" i="175" s="1"/>
  <c r="U20" i="201"/>
  <c r="X20" i="201" s="1"/>
  <c r="U30" i="191"/>
  <c r="R28" i="193"/>
  <c r="U30" i="176"/>
  <c r="E28" i="174"/>
  <c r="U9" i="171"/>
  <c r="P16" i="207"/>
  <c r="P25" i="205"/>
  <c r="P26" i="205" s="1"/>
  <c r="T23" i="188"/>
  <c r="M28" i="175"/>
  <c r="T15" i="172"/>
  <c r="T16" i="172" s="1"/>
  <c r="U9" i="205"/>
  <c r="L28" i="192"/>
  <c r="N28" i="191"/>
  <c r="F28" i="170"/>
  <c r="E28" i="171"/>
  <c r="U10" i="175"/>
  <c r="X10" i="175" s="1"/>
  <c r="U10" i="194"/>
  <c r="X10" i="194" s="1"/>
  <c r="M28" i="199"/>
  <c r="T15" i="202"/>
  <c r="T16" i="202" s="1"/>
  <c r="G28" i="206"/>
  <c r="U9" i="204"/>
  <c r="K16" i="201"/>
  <c r="T25" i="192"/>
  <c r="T26" i="192" s="1"/>
  <c r="T13" i="191"/>
  <c r="F23" i="203"/>
  <c r="U12" i="184"/>
  <c r="X12" i="184" s="1"/>
  <c r="K15" i="207"/>
  <c r="K16" i="207" s="1"/>
  <c r="U20" i="198"/>
  <c r="X20" i="198" s="1"/>
  <c r="U20" i="202"/>
  <c r="X20" i="202" s="1"/>
  <c r="T15" i="200"/>
  <c r="T16" i="200" s="1"/>
  <c r="U9" i="178"/>
  <c r="U20" i="172"/>
  <c r="X20" i="172" s="1"/>
  <c r="T23" i="193"/>
  <c r="F15" i="172"/>
  <c r="F16" i="172" s="1"/>
  <c r="P25" i="171"/>
  <c r="P26" i="171" s="1"/>
  <c r="G28" i="186"/>
  <c r="D28" i="175"/>
  <c r="T13" i="173"/>
  <c r="M16" i="179"/>
  <c r="Q28" i="183"/>
  <c r="I28" i="187"/>
  <c r="U21" i="189"/>
  <c r="X21" i="189" s="1"/>
  <c r="M28" i="193"/>
  <c r="U10" i="202"/>
  <c r="X10" i="202" s="1"/>
  <c r="P23" i="201"/>
  <c r="T23" i="194"/>
  <c r="F16" i="191"/>
  <c r="K15" i="191"/>
  <c r="K16" i="191" s="1"/>
  <c r="F15" i="194"/>
  <c r="H15" i="194" s="1"/>
  <c r="U12" i="173"/>
  <c r="X12" i="173" s="1"/>
  <c r="U21" i="174"/>
  <c r="X21" i="174" s="1"/>
  <c r="C28" i="175"/>
  <c r="C28" i="181"/>
  <c r="M28" i="183"/>
  <c r="P13" i="189"/>
  <c r="U19" i="190"/>
  <c r="X19" i="190" s="1"/>
  <c r="M16" i="191"/>
  <c r="I28" i="202"/>
  <c r="U20" i="206"/>
  <c r="X20" i="206" s="1"/>
  <c r="U10" i="207"/>
  <c r="X10" i="207" s="1"/>
  <c r="K13" i="197"/>
  <c r="U10" i="204"/>
  <c r="X10" i="204" s="1"/>
  <c r="P25" i="198"/>
  <c r="U12" i="181"/>
  <c r="X12" i="181" s="1"/>
  <c r="E28" i="176"/>
  <c r="F13" i="171"/>
  <c r="U12" i="174"/>
  <c r="X12" i="174" s="1"/>
  <c r="T25" i="174"/>
  <c r="T26" i="174" s="1"/>
  <c r="U20" i="171"/>
  <c r="X20" i="171" s="1"/>
  <c r="T23" i="177"/>
  <c r="I28" i="177"/>
  <c r="U10" i="183"/>
  <c r="X10" i="183" s="1"/>
  <c r="H23" i="184"/>
  <c r="T23" i="186"/>
  <c r="C28" i="196"/>
  <c r="T23" i="206"/>
  <c r="K25" i="206"/>
  <c r="K26" i="206" s="1"/>
  <c r="T23" i="197"/>
  <c r="J16" i="189"/>
  <c r="R16" i="191"/>
  <c r="E16" i="187"/>
  <c r="P23" i="184"/>
  <c r="F25" i="178"/>
  <c r="D26" i="178"/>
  <c r="O26" i="185"/>
  <c r="P25" i="185"/>
  <c r="P26" i="185" s="1"/>
  <c r="M26" i="180"/>
  <c r="P25" i="180"/>
  <c r="P26" i="180" s="1"/>
  <c r="P13" i="207"/>
  <c r="P28" i="207" s="1"/>
  <c r="H23" i="174"/>
  <c r="O26" i="207"/>
  <c r="P25" i="207"/>
  <c r="P26" i="207" s="1"/>
  <c r="T23" i="200"/>
  <c r="J16" i="204"/>
  <c r="K15" i="204"/>
  <c r="K16" i="204" s="1"/>
  <c r="K28" i="185"/>
  <c r="P25" i="187"/>
  <c r="P26" i="187" s="1"/>
  <c r="O26" i="187"/>
  <c r="F13" i="173"/>
  <c r="P25" i="170"/>
  <c r="P26" i="170" s="1"/>
  <c r="M26" i="170"/>
  <c r="H15" i="170"/>
  <c r="H16" i="170" s="1"/>
  <c r="T16" i="171"/>
  <c r="U21" i="175"/>
  <c r="X21" i="175" s="1"/>
  <c r="P13" i="175"/>
  <c r="M28" i="176"/>
  <c r="H23" i="176"/>
  <c r="U10" i="176"/>
  <c r="X10" i="176" s="1"/>
  <c r="U10" i="177"/>
  <c r="X10" i="177" s="1"/>
  <c r="E28" i="177"/>
  <c r="E28" i="178"/>
  <c r="M28" i="181"/>
  <c r="I28" i="181"/>
  <c r="K16" i="181"/>
  <c r="U11" i="181"/>
  <c r="X11" i="181" s="1"/>
  <c r="C16" i="183"/>
  <c r="P23" i="185"/>
  <c r="U19" i="193"/>
  <c r="X19" i="193" s="1"/>
  <c r="F13" i="194"/>
  <c r="H8" i="194"/>
  <c r="U8" i="194" s="1"/>
  <c r="F15" i="195"/>
  <c r="H15" i="195" s="1"/>
  <c r="D16" i="195"/>
  <c r="T15" i="198"/>
  <c r="T16" i="198" s="1"/>
  <c r="Q16" i="198"/>
  <c r="U21" i="200"/>
  <c r="X21" i="200" s="1"/>
  <c r="U12" i="200"/>
  <c r="X12" i="200" s="1"/>
  <c r="K13" i="200"/>
  <c r="Q16" i="202"/>
  <c r="H8" i="202"/>
  <c r="S16" i="201"/>
  <c r="T15" i="201"/>
  <c r="T16" i="201" s="1"/>
  <c r="U10" i="199"/>
  <c r="X10" i="199" s="1"/>
  <c r="F23" i="197"/>
  <c r="E26" i="183"/>
  <c r="F25" i="183"/>
  <c r="H25" i="183" s="1"/>
  <c r="H26" i="183" s="1"/>
  <c r="U9" i="184"/>
  <c r="U20" i="177"/>
  <c r="X20" i="177" s="1"/>
  <c r="U9" i="202"/>
  <c r="O26" i="201"/>
  <c r="P25" i="201"/>
  <c r="P26" i="201" s="1"/>
  <c r="R26" i="196"/>
  <c r="T25" i="196"/>
  <c r="T26" i="196" s="1"/>
  <c r="U12" i="196"/>
  <c r="X12" i="196" s="1"/>
  <c r="K15" i="188"/>
  <c r="K16" i="188" s="1"/>
  <c r="U12" i="186"/>
  <c r="X12" i="186" s="1"/>
  <c r="U9" i="186"/>
  <c r="N26" i="193"/>
  <c r="P25" i="193"/>
  <c r="P26" i="193" s="1"/>
  <c r="K25" i="193"/>
  <c r="K26" i="193" s="1"/>
  <c r="I26" i="193"/>
  <c r="F25" i="200"/>
  <c r="F26" i="200" s="1"/>
  <c r="P15" i="198"/>
  <c r="P16" i="198" s="1"/>
  <c r="M16" i="198"/>
  <c r="H9" i="190"/>
  <c r="U9" i="190" s="1"/>
  <c r="F13" i="190"/>
  <c r="P15" i="192"/>
  <c r="P16" i="192" s="1"/>
  <c r="M16" i="192"/>
  <c r="P23" i="205"/>
  <c r="P16" i="205"/>
  <c r="K15" i="195"/>
  <c r="I16" i="195"/>
  <c r="H10" i="205"/>
  <c r="U10" i="205" s="1"/>
  <c r="X10" i="205" s="1"/>
  <c r="F13" i="205"/>
  <c r="F28" i="205" s="1"/>
  <c r="T25" i="170"/>
  <c r="T26" i="170" s="1"/>
  <c r="Q26" i="170"/>
  <c r="C26" i="170"/>
  <c r="H23" i="172"/>
  <c r="U21" i="171"/>
  <c r="X21" i="171" s="1"/>
  <c r="H23" i="171"/>
  <c r="U23" i="171" s="1"/>
  <c r="X23" i="171" s="1"/>
  <c r="H15" i="171"/>
  <c r="H16" i="171" s="1"/>
  <c r="D16" i="171"/>
  <c r="T23" i="173"/>
  <c r="U10" i="173"/>
  <c r="X10" i="173" s="1"/>
  <c r="I28" i="173"/>
  <c r="M28" i="177"/>
  <c r="U21" i="177"/>
  <c r="X21" i="177" s="1"/>
  <c r="T23" i="180"/>
  <c r="U22" i="180"/>
  <c r="X22" i="180" s="1"/>
  <c r="T23" i="183"/>
  <c r="U21" i="185"/>
  <c r="X21" i="185" s="1"/>
  <c r="I28" i="186"/>
  <c r="P13" i="187"/>
  <c r="G28" i="189"/>
  <c r="R16" i="193"/>
  <c r="T15" i="193"/>
  <c r="T16" i="193" s="1"/>
  <c r="T28" i="196"/>
  <c r="U19" i="201"/>
  <c r="X19" i="201" s="1"/>
  <c r="I16" i="207"/>
  <c r="K13" i="206"/>
  <c r="H23" i="207"/>
  <c r="P15" i="200"/>
  <c r="P16" i="200" s="1"/>
  <c r="M16" i="200"/>
  <c r="S16" i="175"/>
  <c r="O28" i="189"/>
  <c r="T15" i="186"/>
  <c r="T16" i="186" s="1"/>
  <c r="S16" i="186"/>
  <c r="F13" i="186"/>
  <c r="K16" i="176"/>
  <c r="H23" i="202"/>
  <c r="U23" i="202" s="1"/>
  <c r="X23" i="202" s="1"/>
  <c r="U19" i="202"/>
  <c r="X19" i="202" s="1"/>
  <c r="H19" i="200"/>
  <c r="U19" i="200" s="1"/>
  <c r="X19" i="200" s="1"/>
  <c r="F23" i="200"/>
  <c r="J26" i="199"/>
  <c r="K25" i="199"/>
  <c r="K26" i="199" s="1"/>
  <c r="T25" i="198"/>
  <c r="T26" i="198" s="1"/>
  <c r="Q26" i="198"/>
  <c r="C16" i="202"/>
  <c r="D28" i="194"/>
  <c r="H9" i="191"/>
  <c r="F13" i="191"/>
  <c r="F28" i="191" s="1"/>
  <c r="T25" i="187"/>
  <c r="T26" i="187" s="1"/>
  <c r="Q26" i="187"/>
  <c r="F25" i="186"/>
  <c r="F26" i="186" s="1"/>
  <c r="E26" i="186"/>
  <c r="N16" i="185"/>
  <c r="P15" i="185"/>
  <c r="P16" i="185" s="1"/>
  <c r="U9" i="180"/>
  <c r="T15" i="207"/>
  <c r="T16" i="207" s="1"/>
  <c r="Q16" i="207"/>
  <c r="K15" i="182"/>
  <c r="K16" i="182" s="1"/>
  <c r="I16" i="182"/>
  <c r="T15" i="196"/>
  <c r="T16" i="196" s="1"/>
  <c r="H25" i="202"/>
  <c r="H26" i="202" s="1"/>
  <c r="C26" i="202"/>
  <c r="P25" i="196"/>
  <c r="P26" i="196" s="1"/>
  <c r="M26" i="196"/>
  <c r="C26" i="193"/>
  <c r="F25" i="196"/>
  <c r="H25" i="196" s="1"/>
  <c r="D26" i="196"/>
  <c r="K25" i="196"/>
  <c r="K26" i="196" s="1"/>
  <c r="I26" i="196"/>
  <c r="U9" i="196"/>
  <c r="S28" i="173"/>
  <c r="I28" i="172"/>
  <c r="H25" i="174"/>
  <c r="U11" i="172"/>
  <c r="X11" i="172" s="1"/>
  <c r="T15" i="170"/>
  <c r="T16" i="170" s="1"/>
  <c r="Q16" i="170"/>
  <c r="P15" i="171"/>
  <c r="P16" i="171" s="1"/>
  <c r="T25" i="171"/>
  <c r="T26" i="171" s="1"/>
  <c r="Q26" i="171"/>
  <c r="H23" i="170"/>
  <c r="M28" i="194"/>
  <c r="S28" i="196"/>
  <c r="F15" i="196"/>
  <c r="P23" i="197"/>
  <c r="T23" i="198"/>
  <c r="I28" i="198"/>
  <c r="U21" i="202"/>
  <c r="X21" i="202" s="1"/>
  <c r="T13" i="202"/>
  <c r="T28" i="202" s="1"/>
  <c r="M28" i="202"/>
  <c r="U19" i="203"/>
  <c r="X19" i="203" s="1"/>
  <c r="T23" i="204"/>
  <c r="U11" i="204"/>
  <c r="X11" i="204" s="1"/>
  <c r="U11" i="205"/>
  <c r="X11" i="205" s="1"/>
  <c r="T13" i="205"/>
  <c r="T28" i="205" s="1"/>
  <c r="U11" i="207"/>
  <c r="X11" i="207" s="1"/>
  <c r="R28" i="206"/>
  <c r="U30" i="207"/>
  <c r="T15" i="205"/>
  <c r="T16" i="205" s="1"/>
  <c r="U9" i="201"/>
  <c r="P15" i="197"/>
  <c r="P16" i="197" s="1"/>
  <c r="P15" i="201"/>
  <c r="P25" i="199"/>
  <c r="P26" i="199" s="1"/>
  <c r="F13" i="199"/>
  <c r="K25" i="192"/>
  <c r="K26" i="192" s="1"/>
  <c r="U9" i="197"/>
  <c r="U20" i="194"/>
  <c r="X20" i="194" s="1"/>
  <c r="J28" i="185"/>
  <c r="G28" i="177"/>
  <c r="U30" i="180"/>
  <c r="U20" i="180"/>
  <c r="X20" i="180" s="1"/>
  <c r="U20" i="176"/>
  <c r="X20" i="176" s="1"/>
  <c r="T23" i="175"/>
  <c r="D16" i="172"/>
  <c r="F25" i="173"/>
  <c r="F26" i="173" s="1"/>
  <c r="K13" i="172"/>
  <c r="K25" i="183"/>
  <c r="K26" i="183" s="1"/>
  <c r="T15" i="185"/>
  <c r="T16" i="185" s="1"/>
  <c r="G28" i="205"/>
  <c r="N28" i="197"/>
  <c r="U9" i="193"/>
  <c r="U20" i="193"/>
  <c r="X20" i="193" s="1"/>
  <c r="G28" i="193"/>
  <c r="U12" i="180"/>
  <c r="X12" i="180" s="1"/>
  <c r="C26" i="196"/>
  <c r="E28" i="182"/>
  <c r="F25" i="193"/>
  <c r="F26" i="193" s="1"/>
  <c r="D26" i="193"/>
  <c r="U30" i="172"/>
  <c r="U12" i="172"/>
  <c r="X12" i="172" s="1"/>
  <c r="T25" i="172"/>
  <c r="T26" i="172" s="1"/>
  <c r="U12" i="171"/>
  <c r="X12" i="171" s="1"/>
  <c r="F15" i="193"/>
  <c r="H15" i="193" s="1"/>
  <c r="K15" i="193"/>
  <c r="K16" i="193" s="1"/>
  <c r="H25" i="171"/>
  <c r="H26" i="171" s="1"/>
  <c r="U12" i="170"/>
  <c r="X12" i="170" s="1"/>
  <c r="I26" i="170"/>
  <c r="M28" i="190"/>
  <c r="P23" i="190"/>
  <c r="U11" i="190"/>
  <c r="X11" i="190" s="1"/>
  <c r="J28" i="191"/>
  <c r="H15" i="191"/>
  <c r="U21" i="193"/>
  <c r="X21" i="193" s="1"/>
  <c r="U10" i="193"/>
  <c r="X10" i="193" s="1"/>
  <c r="Q28" i="193"/>
  <c r="C28" i="195"/>
  <c r="U21" i="196"/>
  <c r="X21" i="196" s="1"/>
  <c r="F13" i="196"/>
  <c r="K13" i="198"/>
  <c r="C28" i="199"/>
  <c r="P13" i="199"/>
  <c r="P28" i="200"/>
  <c r="U21" i="203"/>
  <c r="X21" i="203" s="1"/>
  <c r="F15" i="205"/>
  <c r="I28" i="206"/>
  <c r="O28" i="206"/>
  <c r="H15" i="207"/>
  <c r="H16" i="207" s="1"/>
  <c r="U12" i="207"/>
  <c r="X12" i="207" s="1"/>
  <c r="U20" i="204"/>
  <c r="X20" i="204" s="1"/>
  <c r="U20" i="200"/>
  <c r="X20" i="200" s="1"/>
  <c r="T23" i="195"/>
  <c r="P16" i="191"/>
  <c r="U9" i="189"/>
  <c r="D28" i="185"/>
  <c r="U12" i="183"/>
  <c r="X12" i="183" s="1"/>
  <c r="U30" i="181"/>
  <c r="U12" i="175"/>
  <c r="X12" i="175" s="1"/>
  <c r="U10" i="192"/>
  <c r="X10" i="192" s="1"/>
  <c r="U9" i="192"/>
  <c r="P26" i="189"/>
  <c r="J28" i="189"/>
  <c r="U9" i="187"/>
  <c r="F15" i="183"/>
  <c r="H15" i="183" s="1"/>
  <c r="T25" i="179"/>
  <c r="T26" i="179" s="1"/>
  <c r="K25" i="184"/>
  <c r="K26" i="184" s="1"/>
  <c r="J28" i="177"/>
  <c r="N28" i="180"/>
  <c r="F15" i="180"/>
  <c r="H15" i="180" s="1"/>
  <c r="S28" i="177"/>
  <c r="U20" i="182"/>
  <c r="X20" i="182" s="1"/>
  <c r="O28" i="177"/>
  <c r="F13" i="178"/>
  <c r="K25" i="202"/>
  <c r="K26" i="202" s="1"/>
  <c r="I26" i="202"/>
  <c r="I28" i="197"/>
  <c r="U20" i="205"/>
  <c r="X20" i="205" s="1"/>
  <c r="F26" i="196"/>
  <c r="D16" i="196"/>
  <c r="T25" i="202"/>
  <c r="T26" i="202" s="1"/>
  <c r="P15" i="196"/>
  <c r="P16" i="196" s="1"/>
  <c r="U30" i="185"/>
  <c r="K15" i="184"/>
  <c r="K16" i="184" s="1"/>
  <c r="T15" i="173"/>
  <c r="T16" i="173" s="1"/>
  <c r="G28" i="172"/>
  <c r="U20" i="197"/>
  <c r="X20" i="197" s="1"/>
  <c r="H23" i="173"/>
  <c r="U19" i="173"/>
  <c r="X19" i="173" s="1"/>
  <c r="U19" i="181"/>
  <c r="X19" i="181" s="1"/>
  <c r="H23" i="183"/>
  <c r="U19" i="183"/>
  <c r="X19" i="183" s="1"/>
  <c r="U21" i="190"/>
  <c r="X21" i="190" s="1"/>
  <c r="H23" i="190"/>
  <c r="U19" i="185"/>
  <c r="X19" i="185" s="1"/>
  <c r="H23" i="185"/>
  <c r="U19" i="186"/>
  <c r="X19" i="186" s="1"/>
  <c r="H23" i="186"/>
  <c r="W10" i="209"/>
  <c r="W10" i="208"/>
  <c r="T15" i="179"/>
  <c r="T25" i="205"/>
  <c r="T26" i="205" s="1"/>
  <c r="P25" i="200"/>
  <c r="P26" i="200" s="1"/>
  <c r="M26" i="200"/>
  <c r="T25" i="200"/>
  <c r="T26" i="200" s="1"/>
  <c r="Q26" i="200"/>
  <c r="F23" i="195"/>
  <c r="F28" i="195" s="1"/>
  <c r="H19" i="195"/>
  <c r="U9" i="199"/>
  <c r="H22" i="181"/>
  <c r="H23" i="181" s="1"/>
  <c r="U23" i="181" s="1"/>
  <c r="X23" i="181" s="1"/>
  <c r="P25" i="192"/>
  <c r="P26" i="192" s="1"/>
  <c r="M26" i="192"/>
  <c r="W11" i="209"/>
  <c r="W11" i="208"/>
  <c r="I16" i="173"/>
  <c r="H15" i="175"/>
  <c r="H16" i="175" s="1"/>
  <c r="U19" i="175"/>
  <c r="X19" i="175" s="1"/>
  <c r="U10" i="178"/>
  <c r="X10" i="178" s="1"/>
  <c r="I28" i="179"/>
  <c r="U10" i="180"/>
  <c r="X10" i="180" s="1"/>
  <c r="K23" i="180"/>
  <c r="U21" i="181"/>
  <c r="X21" i="181" s="1"/>
  <c r="N16" i="182"/>
  <c r="T15" i="183"/>
  <c r="T16" i="183" s="1"/>
  <c r="Q16" i="184"/>
  <c r="U10" i="185"/>
  <c r="X10" i="185" s="1"/>
  <c r="H8" i="186"/>
  <c r="H13" i="186" s="1"/>
  <c r="U10" i="188"/>
  <c r="X10" i="188" s="1"/>
  <c r="U22" i="189"/>
  <c r="X22" i="189" s="1"/>
  <c r="H23" i="189"/>
  <c r="U19" i="189"/>
  <c r="X19" i="189" s="1"/>
  <c r="P15" i="190"/>
  <c r="P16" i="190" s="1"/>
  <c r="H23" i="192"/>
  <c r="U19" i="192"/>
  <c r="X19" i="192" s="1"/>
  <c r="U21" i="194"/>
  <c r="X21" i="194" s="1"/>
  <c r="T25" i="194"/>
  <c r="T26" i="194" s="1"/>
  <c r="Q26" i="194"/>
  <c r="U21" i="195"/>
  <c r="X21" i="195" s="1"/>
  <c r="U21" i="197"/>
  <c r="X21" i="197" s="1"/>
  <c r="M16" i="199"/>
  <c r="H8" i="199"/>
  <c r="H13" i="199" s="1"/>
  <c r="F15" i="200"/>
  <c r="F16" i="200" s="1"/>
  <c r="D16" i="200"/>
  <c r="T13" i="200"/>
  <c r="H23" i="201"/>
  <c r="M16" i="203"/>
  <c r="F13" i="203"/>
  <c r="T13" i="203"/>
  <c r="P13" i="204"/>
  <c r="I28" i="204"/>
  <c r="F13" i="204"/>
  <c r="U19" i="207"/>
  <c r="X19" i="207" s="1"/>
  <c r="K15" i="203"/>
  <c r="K16" i="203" s="1"/>
  <c r="K25" i="205"/>
  <c r="K26" i="205" s="1"/>
  <c r="I26" i="205"/>
  <c r="U12" i="205"/>
  <c r="X12" i="205" s="1"/>
  <c r="U12" i="204"/>
  <c r="X12" i="204" s="1"/>
  <c r="L28" i="203"/>
  <c r="S28" i="198"/>
  <c r="C16" i="195"/>
  <c r="T25" i="195"/>
  <c r="T26" i="195" s="1"/>
  <c r="U20" i="195"/>
  <c r="X20" i="195" s="1"/>
  <c r="U20" i="192"/>
  <c r="X20" i="192" s="1"/>
  <c r="H22" i="198"/>
  <c r="H23" i="198" s="1"/>
  <c r="F25" i="194"/>
  <c r="I16" i="191"/>
  <c r="T25" i="191"/>
  <c r="T26" i="191" s="1"/>
  <c r="P25" i="190"/>
  <c r="P26" i="190" s="1"/>
  <c r="R28" i="189"/>
  <c r="T15" i="204"/>
  <c r="T16" i="204" s="1"/>
  <c r="T25" i="197"/>
  <c r="T26" i="197" s="1"/>
  <c r="H22" i="175"/>
  <c r="R28" i="192"/>
  <c r="K25" i="191"/>
  <c r="K26" i="191" s="1"/>
  <c r="I26" i="191"/>
  <c r="M26" i="189"/>
  <c r="T25" i="181"/>
  <c r="T26" i="181" s="1"/>
  <c r="T25" i="175"/>
  <c r="T26" i="175" s="1"/>
  <c r="T15" i="203"/>
  <c r="T16" i="203" s="1"/>
  <c r="T25" i="199"/>
  <c r="T26" i="199" s="1"/>
  <c r="F25" i="188"/>
  <c r="H25" i="188" s="1"/>
  <c r="H26" i="188" s="1"/>
  <c r="G28" i="188"/>
  <c r="N16" i="186"/>
  <c r="U11" i="185"/>
  <c r="X11" i="185" s="1"/>
  <c r="P25" i="186"/>
  <c r="P26" i="186" s="1"/>
  <c r="T25" i="184"/>
  <c r="T26" i="184" s="1"/>
  <c r="Q26" i="184"/>
  <c r="F15" i="184"/>
  <c r="H15" i="184" s="1"/>
  <c r="T25" i="182"/>
  <c r="T26" i="182" s="1"/>
  <c r="T25" i="177"/>
  <c r="T26" i="177" s="1"/>
  <c r="Q26" i="177"/>
  <c r="T25" i="176"/>
  <c r="T26" i="176" s="1"/>
  <c r="E16" i="175"/>
  <c r="F15" i="199"/>
  <c r="H15" i="199" s="1"/>
  <c r="P25" i="188"/>
  <c r="P26" i="188" s="1"/>
  <c r="U12" i="182"/>
  <c r="X12" i="182" s="1"/>
  <c r="K25" i="201"/>
  <c r="K26" i="201" s="1"/>
  <c r="T25" i="188"/>
  <c r="T26" i="188" s="1"/>
  <c r="T25" i="185"/>
  <c r="T26" i="185" s="1"/>
  <c r="Q26" i="185"/>
  <c r="K25" i="181"/>
  <c r="K26" i="181" s="1"/>
  <c r="I26" i="181"/>
  <c r="N16" i="172"/>
  <c r="W19" i="209"/>
  <c r="W19" i="208"/>
  <c r="F15" i="188"/>
  <c r="D16" i="188"/>
  <c r="P25" i="197"/>
  <c r="P26" i="197" s="1"/>
  <c r="M26" i="197"/>
  <c r="P25" i="204"/>
  <c r="P26" i="204" s="1"/>
  <c r="M26" i="204"/>
  <c r="T15" i="195"/>
  <c r="T16" i="195" s="1"/>
  <c r="U9" i="195"/>
  <c r="G28" i="190"/>
  <c r="P25" i="194"/>
  <c r="P26" i="194" s="1"/>
  <c r="M26" i="194"/>
  <c r="P25" i="183"/>
  <c r="P26" i="183" s="1"/>
  <c r="M26" i="183"/>
  <c r="F25" i="189"/>
  <c r="D26" i="189"/>
  <c r="C26" i="186"/>
  <c r="F25" i="176"/>
  <c r="D26" i="176"/>
  <c r="K25" i="175"/>
  <c r="K26" i="175" s="1"/>
  <c r="I26" i="175"/>
  <c r="F25" i="185"/>
  <c r="D26" i="185"/>
  <c r="E16" i="178"/>
  <c r="U9" i="172"/>
  <c r="W28" i="209"/>
  <c r="W28" i="208"/>
  <c r="W12" i="208"/>
  <c r="W12" i="209"/>
  <c r="W21" i="209"/>
  <c r="W21" i="208"/>
  <c r="U21" i="172"/>
  <c r="X21" i="172" s="1"/>
  <c r="T13" i="172"/>
  <c r="T28" i="172" s="1"/>
  <c r="U19" i="172"/>
  <c r="X19" i="172" s="1"/>
  <c r="C28" i="176"/>
  <c r="U19" i="176"/>
  <c r="X19" i="176" s="1"/>
  <c r="C28" i="177"/>
  <c r="U19" i="177"/>
  <c r="X19" i="177" s="1"/>
  <c r="U21" i="178"/>
  <c r="X21" i="178" s="1"/>
  <c r="U21" i="179"/>
  <c r="X21" i="179" s="1"/>
  <c r="T13" i="179"/>
  <c r="U21" i="180"/>
  <c r="X21" i="180" s="1"/>
  <c r="T13" i="180"/>
  <c r="T28" i="180" s="1"/>
  <c r="E16" i="181"/>
  <c r="P13" i="181"/>
  <c r="P28" i="181" s="1"/>
  <c r="M16" i="183"/>
  <c r="U22" i="184"/>
  <c r="X22" i="184" s="1"/>
  <c r="Q16" i="185"/>
  <c r="T13" i="185"/>
  <c r="T28" i="185" s="1"/>
  <c r="U10" i="186"/>
  <c r="X10" i="186" s="1"/>
  <c r="U10" i="187"/>
  <c r="X10" i="187" s="1"/>
  <c r="Q28" i="187"/>
  <c r="U11" i="187"/>
  <c r="X11" i="187" s="1"/>
  <c r="M28" i="188"/>
  <c r="U11" i="188"/>
  <c r="X11" i="188" s="1"/>
  <c r="F23" i="188"/>
  <c r="H23" i="188"/>
  <c r="Q28" i="189"/>
  <c r="C28" i="190"/>
  <c r="H11" i="191"/>
  <c r="U11" i="191" s="1"/>
  <c r="X11" i="191" s="1"/>
  <c r="U21" i="191"/>
  <c r="X21" i="191" s="1"/>
  <c r="E28" i="191"/>
  <c r="H23" i="191"/>
  <c r="K23" i="192"/>
  <c r="H23" i="194"/>
  <c r="U19" i="194"/>
  <c r="X19" i="194" s="1"/>
  <c r="Q16" i="195"/>
  <c r="P13" i="195"/>
  <c r="Q28" i="198"/>
  <c r="U21" i="198"/>
  <c r="X21" i="198" s="1"/>
  <c r="I16" i="198"/>
  <c r="T13" i="198"/>
  <c r="H15" i="198"/>
  <c r="U21" i="199"/>
  <c r="X21" i="199" s="1"/>
  <c r="U19" i="199"/>
  <c r="X19" i="199" s="1"/>
  <c r="U10" i="201"/>
  <c r="X10" i="201" s="1"/>
  <c r="Q28" i="201"/>
  <c r="K23" i="201"/>
  <c r="K28" i="201" s="1"/>
  <c r="D16" i="203"/>
  <c r="K23" i="204"/>
  <c r="L28" i="204"/>
  <c r="H25" i="205"/>
  <c r="H26" i="205" s="1"/>
  <c r="C26" i="205"/>
  <c r="M28" i="207"/>
  <c r="F23" i="207"/>
  <c r="K15" i="206"/>
  <c r="K16" i="206" s="1"/>
  <c r="U9" i="206"/>
  <c r="T25" i="207"/>
  <c r="T26" i="207" s="1"/>
  <c r="D16" i="207"/>
  <c r="F25" i="204"/>
  <c r="F23" i="204"/>
  <c r="H19" i="204"/>
  <c r="U30" i="203"/>
  <c r="C26" i="203"/>
  <c r="U10" i="203"/>
  <c r="X10" i="203" s="1"/>
  <c r="F26" i="197"/>
  <c r="H22" i="197"/>
  <c r="H23" i="197" s="1"/>
  <c r="H22" i="199"/>
  <c r="T26" i="201"/>
  <c r="N28" i="198"/>
  <c r="U10" i="198"/>
  <c r="X10" i="198" s="1"/>
  <c r="K25" i="195"/>
  <c r="K26" i="195" s="1"/>
  <c r="I26" i="195"/>
  <c r="P25" i="195"/>
  <c r="P26" i="195" s="1"/>
  <c r="M26" i="199"/>
  <c r="U12" i="199"/>
  <c r="X12" i="199" s="1"/>
  <c r="H25" i="197"/>
  <c r="C26" i="197"/>
  <c r="P25" i="191"/>
  <c r="P26" i="191" s="1"/>
  <c r="C16" i="191"/>
  <c r="D16" i="190"/>
  <c r="U30" i="198"/>
  <c r="U12" i="197"/>
  <c r="X12" i="197" s="1"/>
  <c r="T25" i="189"/>
  <c r="T26" i="189" s="1"/>
  <c r="Q26" i="189"/>
  <c r="T15" i="192"/>
  <c r="T16" i="192" s="1"/>
  <c r="K15" i="190"/>
  <c r="K16" i="190" s="1"/>
  <c r="N16" i="188"/>
  <c r="F25" i="184"/>
  <c r="D26" i="184"/>
  <c r="T25" i="183"/>
  <c r="T26" i="183" s="1"/>
  <c r="P25" i="181"/>
  <c r="P26" i="181" s="1"/>
  <c r="M26" i="181"/>
  <c r="C16" i="181"/>
  <c r="C28" i="192"/>
  <c r="U12" i="191"/>
  <c r="X12" i="191" s="1"/>
  <c r="H22" i="187"/>
  <c r="H23" i="187" s="1"/>
  <c r="R16" i="187"/>
  <c r="P25" i="182"/>
  <c r="P26" i="182" s="1"/>
  <c r="P25" i="179"/>
  <c r="P26" i="179" s="1"/>
  <c r="D28" i="203"/>
  <c r="K25" i="186"/>
  <c r="K26" i="186" s="1"/>
  <c r="I26" i="186"/>
  <c r="P25" i="177"/>
  <c r="P26" i="177" s="1"/>
  <c r="M26" i="177"/>
  <c r="K26" i="180"/>
  <c r="H22" i="177"/>
  <c r="F25" i="187"/>
  <c r="H25" i="187" s="1"/>
  <c r="U20" i="184"/>
  <c r="X20" i="184" s="1"/>
  <c r="D16" i="180"/>
  <c r="C16" i="179"/>
  <c r="T15" i="176"/>
  <c r="T15" i="177"/>
  <c r="Q26" i="181"/>
  <c r="K15" i="178"/>
  <c r="K16" i="178" s="1"/>
  <c r="F25" i="182"/>
  <c r="F25" i="179"/>
  <c r="H25" i="179" s="1"/>
  <c r="D16" i="179"/>
  <c r="K25" i="179"/>
  <c r="K26" i="179" s="1"/>
  <c r="I26" i="179"/>
  <c r="P15" i="173"/>
  <c r="P16" i="173" s="1"/>
  <c r="W23" i="209"/>
  <c r="W23" i="208"/>
  <c r="C16" i="182"/>
  <c r="H23" i="182"/>
  <c r="H16" i="185"/>
  <c r="T25" i="204"/>
  <c r="T26" i="204" s="1"/>
  <c r="Q26" i="204"/>
  <c r="T25" i="203"/>
  <c r="T26" i="203" s="1"/>
  <c r="Q26" i="203"/>
  <c r="U12" i="203"/>
  <c r="X12" i="203" s="1"/>
  <c r="C26" i="201"/>
  <c r="F25" i="199"/>
  <c r="H25" i="199" s="1"/>
  <c r="D26" i="199"/>
  <c r="J28" i="183"/>
  <c r="P25" i="176"/>
  <c r="P26" i="176" s="1"/>
  <c r="M26" i="176"/>
  <c r="W20" i="209"/>
  <c r="W20" i="208"/>
  <c r="H15" i="172"/>
  <c r="C16" i="172"/>
  <c r="U21" i="173"/>
  <c r="X21" i="173" s="1"/>
  <c r="W8" i="208"/>
  <c r="W8" i="209"/>
  <c r="W13" i="208"/>
  <c r="W13" i="209"/>
  <c r="W22" i="208"/>
  <c r="W22" i="209"/>
  <c r="U22" i="172"/>
  <c r="X22" i="172" s="1"/>
  <c r="P13" i="172"/>
  <c r="U21" i="176"/>
  <c r="X21" i="176" s="1"/>
  <c r="H16" i="176"/>
  <c r="Q28" i="177"/>
  <c r="M16" i="177"/>
  <c r="H23" i="178"/>
  <c r="H23" i="179"/>
  <c r="U19" i="179"/>
  <c r="X19" i="179" s="1"/>
  <c r="P13" i="179"/>
  <c r="P28" i="179" s="1"/>
  <c r="H23" i="180"/>
  <c r="H8" i="181"/>
  <c r="U8" i="181" s="1"/>
  <c r="M28" i="182"/>
  <c r="F15" i="182"/>
  <c r="F16" i="182" s="1"/>
  <c r="N28" i="182"/>
  <c r="U21" i="183"/>
  <c r="X21" i="183" s="1"/>
  <c r="I16" i="183"/>
  <c r="P16" i="183"/>
  <c r="U21" i="184"/>
  <c r="X21" i="184" s="1"/>
  <c r="U10" i="184"/>
  <c r="X10" i="184" s="1"/>
  <c r="U19" i="184"/>
  <c r="X19" i="184" s="1"/>
  <c r="U21" i="186"/>
  <c r="X21" i="186" s="1"/>
  <c r="U21" i="187"/>
  <c r="X21" i="187" s="1"/>
  <c r="M28" i="187"/>
  <c r="U10" i="189"/>
  <c r="X10" i="189" s="1"/>
  <c r="U22" i="190"/>
  <c r="X22" i="190" s="1"/>
  <c r="U10" i="190"/>
  <c r="X10" i="190" s="1"/>
  <c r="R28" i="191"/>
  <c r="U10" i="191"/>
  <c r="X10" i="191" s="1"/>
  <c r="I28" i="192"/>
  <c r="M16" i="195"/>
  <c r="Q28" i="197"/>
  <c r="M16" i="197"/>
  <c r="U10" i="197"/>
  <c r="X10" i="197" s="1"/>
  <c r="E28" i="197"/>
  <c r="U22" i="201"/>
  <c r="X22" i="201" s="1"/>
  <c r="U21" i="201"/>
  <c r="X21" i="201" s="1"/>
  <c r="T13" i="201"/>
  <c r="C28" i="204"/>
  <c r="U21" i="204"/>
  <c r="X21" i="204" s="1"/>
  <c r="M16" i="205"/>
  <c r="U21" i="205"/>
  <c r="X21" i="205" s="1"/>
  <c r="H23" i="205"/>
  <c r="F16" i="207"/>
  <c r="F13" i="207"/>
  <c r="R28" i="204"/>
  <c r="D16" i="204"/>
  <c r="F25" i="207"/>
  <c r="E28" i="207"/>
  <c r="O28" i="204"/>
  <c r="F25" i="203"/>
  <c r="F26" i="203" s="1"/>
  <c r="U9" i="203"/>
  <c r="H23" i="203"/>
  <c r="F25" i="201"/>
  <c r="F26" i="201" s="1"/>
  <c r="D26" i="201"/>
  <c r="U11" i="201"/>
  <c r="X11" i="201" s="1"/>
  <c r="R28" i="199"/>
  <c r="T15" i="199"/>
  <c r="T16" i="199" s="1"/>
  <c r="E26" i="195"/>
  <c r="C26" i="195"/>
  <c r="U9" i="198"/>
  <c r="T15" i="190"/>
  <c r="T16" i="190" s="1"/>
  <c r="D16" i="191"/>
  <c r="J26" i="190"/>
  <c r="S16" i="189"/>
  <c r="I26" i="204"/>
  <c r="U11" i="197"/>
  <c r="X11" i="197" s="1"/>
  <c r="U11" i="199"/>
  <c r="X11" i="199" s="1"/>
  <c r="F25" i="190"/>
  <c r="F26" i="190" s="1"/>
  <c r="D26" i="190"/>
  <c r="U12" i="190"/>
  <c r="X12" i="190" s="1"/>
  <c r="F13" i="188"/>
  <c r="P25" i="175"/>
  <c r="P26" i="175" s="1"/>
  <c r="M26" i="175"/>
  <c r="C16" i="175"/>
  <c r="C16" i="192"/>
  <c r="F15" i="189"/>
  <c r="H15" i="189" s="1"/>
  <c r="D16" i="189"/>
  <c r="D28" i="187"/>
  <c r="P25" i="203"/>
  <c r="P26" i="203" s="1"/>
  <c r="M26" i="203"/>
  <c r="T15" i="188"/>
  <c r="T16" i="188" s="1"/>
  <c r="D16" i="182"/>
  <c r="R28" i="177"/>
  <c r="D16" i="177"/>
  <c r="F15" i="197"/>
  <c r="H15" i="197" s="1"/>
  <c r="D16" i="185"/>
  <c r="D16" i="176"/>
  <c r="U11" i="176"/>
  <c r="X11" i="176" s="1"/>
  <c r="P25" i="173"/>
  <c r="P26" i="173" s="1"/>
  <c r="M26" i="173"/>
  <c r="K25" i="173"/>
  <c r="K26" i="173" s="1"/>
  <c r="I26" i="173"/>
  <c r="K25" i="182"/>
  <c r="K26" i="182" s="1"/>
  <c r="U20" i="178"/>
  <c r="X20" i="178" s="1"/>
  <c r="F13" i="192"/>
  <c r="K15" i="180"/>
  <c r="K16" i="180" s="1"/>
  <c r="T15" i="178"/>
  <c r="T16" i="178" s="1"/>
  <c r="T25" i="173"/>
  <c r="T26" i="173" s="1"/>
  <c r="U10" i="206"/>
  <c r="X10" i="206" s="1"/>
  <c r="F13" i="206"/>
  <c r="M28" i="206"/>
  <c r="U12" i="206"/>
  <c r="X12" i="206" s="1"/>
  <c r="U21" i="206"/>
  <c r="X21" i="206" s="1"/>
  <c r="F15" i="206"/>
  <c r="F16" i="206" s="1"/>
  <c r="P23" i="206"/>
  <c r="P25" i="206"/>
  <c r="P26" i="206" s="1"/>
  <c r="T25" i="206"/>
  <c r="T26" i="206" s="1"/>
  <c r="Q28" i="206"/>
  <c r="U30" i="206"/>
  <c r="H23" i="206"/>
  <c r="U19" i="206"/>
  <c r="X19" i="206" s="1"/>
  <c r="D16" i="206"/>
  <c r="F25" i="206"/>
  <c r="T15" i="206"/>
  <c r="T16" i="206" s="1"/>
  <c r="M26" i="206"/>
  <c r="H15" i="206"/>
  <c r="P15" i="206"/>
  <c r="P16" i="206" s="1"/>
  <c r="C16" i="206"/>
  <c r="U22" i="207"/>
  <c r="X22" i="207" s="1"/>
  <c r="K23" i="207"/>
  <c r="H13" i="207"/>
  <c r="U8" i="207"/>
  <c r="T13" i="206"/>
  <c r="T28" i="206" s="1"/>
  <c r="P13" i="206"/>
  <c r="F23" i="206"/>
  <c r="U22" i="206"/>
  <c r="X22" i="206" s="1"/>
  <c r="U8" i="206"/>
  <c r="H13" i="206"/>
  <c r="U11" i="206"/>
  <c r="X11" i="206" s="1"/>
  <c r="Q28" i="205"/>
  <c r="U8" i="205"/>
  <c r="I28" i="205"/>
  <c r="M28" i="205"/>
  <c r="J28" i="205"/>
  <c r="C28" i="205"/>
  <c r="K23" i="205"/>
  <c r="K28" i="205" s="1"/>
  <c r="R28" i="205"/>
  <c r="U22" i="205"/>
  <c r="X22" i="205" s="1"/>
  <c r="M28" i="204"/>
  <c r="U22" i="204"/>
  <c r="X22" i="204" s="1"/>
  <c r="T13" i="204"/>
  <c r="U8" i="204"/>
  <c r="H13" i="204"/>
  <c r="I28" i="203"/>
  <c r="R28" i="203"/>
  <c r="U11" i="203"/>
  <c r="X11" i="203" s="1"/>
  <c r="P23" i="203"/>
  <c r="P16" i="203"/>
  <c r="T23" i="203"/>
  <c r="N28" i="203"/>
  <c r="K23" i="203"/>
  <c r="U22" i="203"/>
  <c r="X22" i="203" s="1"/>
  <c r="J28" i="203"/>
  <c r="U8" i="203"/>
  <c r="H13" i="203"/>
  <c r="Q28" i="202"/>
  <c r="U22" i="202"/>
  <c r="X22" i="202" s="1"/>
  <c r="U11" i="202"/>
  <c r="X11" i="202" s="1"/>
  <c r="F23" i="202"/>
  <c r="F28" i="202" s="1"/>
  <c r="P13" i="202"/>
  <c r="U8" i="201"/>
  <c r="H13" i="201"/>
  <c r="F23" i="201"/>
  <c r="F28" i="201" s="1"/>
  <c r="P13" i="201"/>
  <c r="U22" i="200"/>
  <c r="X22" i="200" s="1"/>
  <c r="U11" i="200"/>
  <c r="X11" i="200" s="1"/>
  <c r="Q28" i="200"/>
  <c r="I28" i="200"/>
  <c r="N28" i="200"/>
  <c r="K23" i="200"/>
  <c r="M28" i="200"/>
  <c r="U8" i="199"/>
  <c r="F23" i="199"/>
  <c r="T13" i="199"/>
  <c r="M28" i="198"/>
  <c r="F16" i="198"/>
  <c r="F23" i="198"/>
  <c r="P13" i="198"/>
  <c r="P28" i="198" s="1"/>
  <c r="H13" i="198"/>
  <c r="U8" i="198"/>
  <c r="F13" i="197"/>
  <c r="K23" i="197"/>
  <c r="U8" i="197"/>
  <c r="H13" i="197"/>
  <c r="P13" i="197"/>
  <c r="K23" i="196"/>
  <c r="Q28" i="196"/>
  <c r="U22" i="196"/>
  <c r="X22" i="196" s="1"/>
  <c r="U8" i="196"/>
  <c r="H13" i="196"/>
  <c r="Q28" i="195"/>
  <c r="M28" i="195"/>
  <c r="U22" i="195"/>
  <c r="X22" i="195" s="1"/>
  <c r="U8" i="195"/>
  <c r="T13" i="195"/>
  <c r="Q28" i="194"/>
  <c r="U22" i="194"/>
  <c r="X22" i="194" s="1"/>
  <c r="K23" i="194"/>
  <c r="T28" i="194"/>
  <c r="F23" i="194"/>
  <c r="P13" i="194"/>
  <c r="P28" i="194" s="1"/>
  <c r="T16" i="194"/>
  <c r="C28" i="193"/>
  <c r="K23" i="193"/>
  <c r="F23" i="193"/>
  <c r="P13" i="193"/>
  <c r="P16" i="193"/>
  <c r="U22" i="192"/>
  <c r="X22" i="192" s="1"/>
  <c r="U11" i="192"/>
  <c r="X11" i="192" s="1"/>
  <c r="T13" i="192"/>
  <c r="F23" i="192"/>
  <c r="P13" i="192"/>
  <c r="P28" i="192" s="1"/>
  <c r="U8" i="192"/>
  <c r="H13" i="192"/>
  <c r="H28" i="192" s="1"/>
  <c r="U8" i="191"/>
  <c r="Q28" i="191"/>
  <c r="U22" i="191"/>
  <c r="X22" i="191" s="1"/>
  <c r="C28" i="191"/>
  <c r="M28" i="191"/>
  <c r="I28" i="191"/>
  <c r="K23" i="191"/>
  <c r="T13" i="190"/>
  <c r="T28" i="190" s="1"/>
  <c r="P13" i="190"/>
  <c r="H13" i="190"/>
  <c r="U8" i="190"/>
  <c r="K23" i="190"/>
  <c r="K28" i="190" s="1"/>
  <c r="F23" i="190"/>
  <c r="M28" i="189"/>
  <c r="F23" i="189"/>
  <c r="F28" i="189" s="1"/>
  <c r="U11" i="189"/>
  <c r="X11" i="189" s="1"/>
  <c r="T13" i="189"/>
  <c r="T16" i="189"/>
  <c r="U22" i="188"/>
  <c r="X22" i="188" s="1"/>
  <c r="K23" i="188"/>
  <c r="U8" i="188"/>
  <c r="H13" i="188"/>
  <c r="C28" i="187"/>
  <c r="T13" i="187"/>
  <c r="T16" i="187"/>
  <c r="F23" i="187"/>
  <c r="F28" i="187" s="1"/>
  <c r="P13" i="186"/>
  <c r="U8" i="186"/>
  <c r="P16" i="186"/>
  <c r="F23" i="186"/>
  <c r="T13" i="186"/>
  <c r="F23" i="185"/>
  <c r="F28" i="185" s="1"/>
  <c r="H13" i="185"/>
  <c r="U8" i="185"/>
  <c r="P13" i="185"/>
  <c r="T13" i="184"/>
  <c r="P13" i="184"/>
  <c r="F23" i="184"/>
  <c r="P16" i="184"/>
  <c r="H13" i="184"/>
  <c r="U8" i="184"/>
  <c r="I28" i="183"/>
  <c r="F23" i="183"/>
  <c r="U8" i="183"/>
  <c r="H13" i="183"/>
  <c r="U22" i="183"/>
  <c r="X22" i="183" s="1"/>
  <c r="T13" i="183"/>
  <c r="U11" i="183"/>
  <c r="X11" i="183" s="1"/>
  <c r="P13" i="183"/>
  <c r="P28" i="183" s="1"/>
  <c r="J28" i="182"/>
  <c r="K23" i="182"/>
  <c r="Q28" i="182"/>
  <c r="C28" i="182"/>
  <c r="U22" i="182"/>
  <c r="X22" i="182" s="1"/>
  <c r="H13" i="182"/>
  <c r="U8" i="182"/>
  <c r="R28" i="182"/>
  <c r="I28" i="182"/>
  <c r="F23" i="181"/>
  <c r="F28" i="181" s="1"/>
  <c r="T13" i="181"/>
  <c r="T16" i="180"/>
  <c r="U8" i="180"/>
  <c r="H16" i="180"/>
  <c r="H13" i="180"/>
  <c r="F23" i="180"/>
  <c r="P13" i="180"/>
  <c r="U11" i="179"/>
  <c r="X11" i="179" s="1"/>
  <c r="F23" i="179"/>
  <c r="F28" i="179" s="1"/>
  <c r="T16" i="179"/>
  <c r="U8" i="179"/>
  <c r="H13" i="179"/>
  <c r="P16" i="179"/>
  <c r="H26" i="179"/>
  <c r="U22" i="179"/>
  <c r="X22" i="179" s="1"/>
  <c r="T13" i="178"/>
  <c r="T28" i="178" s="1"/>
  <c r="F16" i="178"/>
  <c r="F23" i="178"/>
  <c r="P13" i="178"/>
  <c r="U8" i="178"/>
  <c r="H13" i="178"/>
  <c r="U8" i="177"/>
  <c r="H13" i="177"/>
  <c r="F23" i="177"/>
  <c r="T13" i="177"/>
  <c r="P13" i="177"/>
  <c r="P28" i="177" s="1"/>
  <c r="P13" i="176"/>
  <c r="H13" i="176"/>
  <c r="U8" i="176"/>
  <c r="F16" i="176"/>
  <c r="F23" i="176"/>
  <c r="F28" i="176" s="1"/>
  <c r="T13" i="176"/>
  <c r="F16" i="175"/>
  <c r="F23" i="175"/>
  <c r="F28" i="175" s="1"/>
  <c r="U8" i="175"/>
  <c r="H13" i="175"/>
  <c r="K16" i="175"/>
  <c r="K23" i="175"/>
  <c r="T13" i="175"/>
  <c r="P13" i="174"/>
  <c r="P28" i="174" s="1"/>
  <c r="F23" i="174"/>
  <c r="F28" i="174" s="1"/>
  <c r="T13" i="174"/>
  <c r="T28" i="174" s="1"/>
  <c r="U8" i="174"/>
  <c r="K28" i="174"/>
  <c r="P13" i="173"/>
  <c r="P28" i="173" s="1"/>
  <c r="F23" i="173"/>
  <c r="U8" i="173"/>
  <c r="H13" i="173"/>
  <c r="K23" i="172"/>
  <c r="F23" i="172"/>
  <c r="U8" i="172"/>
  <c r="H13" i="172"/>
  <c r="K28" i="171"/>
  <c r="M28" i="171"/>
  <c r="P28" i="171"/>
  <c r="N28" i="171"/>
  <c r="I28" i="171"/>
  <c r="U11" i="171"/>
  <c r="X11" i="171" s="1"/>
  <c r="T28" i="171"/>
  <c r="U8" i="171"/>
  <c r="H13" i="171"/>
  <c r="Q28" i="171"/>
  <c r="U22" i="171"/>
  <c r="X22" i="171" s="1"/>
  <c r="N28" i="170"/>
  <c r="I28" i="170"/>
  <c r="K16" i="170"/>
  <c r="K23" i="170"/>
  <c r="O28" i="170"/>
  <c r="F16" i="170"/>
  <c r="G28" i="170"/>
  <c r="T13" i="170"/>
  <c r="T28" i="170" s="1"/>
  <c r="M28" i="170"/>
  <c r="S28" i="170"/>
  <c r="U22" i="170"/>
  <c r="X22" i="170" s="1"/>
  <c r="U8" i="170"/>
  <c r="F26" i="198" l="1"/>
  <c r="K28" i="196"/>
  <c r="F16" i="194"/>
  <c r="P28" i="193"/>
  <c r="F28" i="186"/>
  <c r="F28" i="184"/>
  <c r="P28" i="182"/>
  <c r="F26" i="181"/>
  <c r="T28" i="179"/>
  <c r="F16" i="179"/>
  <c r="F26" i="177"/>
  <c r="K28" i="170"/>
  <c r="P28" i="205"/>
  <c r="K28" i="176"/>
  <c r="K28" i="179"/>
  <c r="H25" i="175"/>
  <c r="H26" i="175" s="1"/>
  <c r="U26" i="175" s="1"/>
  <c r="F28" i="177"/>
  <c r="H13" i="205"/>
  <c r="H28" i="205" s="1"/>
  <c r="F28" i="193"/>
  <c r="F28" i="196"/>
  <c r="K28" i="175"/>
  <c r="P28" i="184"/>
  <c r="U23" i="174"/>
  <c r="X23" i="174" s="1"/>
  <c r="P28" i="172"/>
  <c r="H15" i="173"/>
  <c r="U15" i="173" s="1"/>
  <c r="K28" i="199"/>
  <c r="U15" i="187"/>
  <c r="F28" i="183"/>
  <c r="K28" i="188"/>
  <c r="K28" i="207"/>
  <c r="F28" i="200"/>
  <c r="K28" i="204"/>
  <c r="P28" i="204"/>
  <c r="U15" i="202"/>
  <c r="K28" i="198"/>
  <c r="T28" i="197"/>
  <c r="F26" i="195"/>
  <c r="H16" i="194"/>
  <c r="K28" i="193"/>
  <c r="H16" i="190"/>
  <c r="P28" i="190"/>
  <c r="H16" i="187"/>
  <c r="F16" i="187"/>
  <c r="H28" i="186"/>
  <c r="F16" i="185"/>
  <c r="P28" i="180"/>
  <c r="P28" i="178"/>
  <c r="T28" i="176"/>
  <c r="F16" i="174"/>
  <c r="K28" i="180"/>
  <c r="F16" i="202"/>
  <c r="H23" i="200"/>
  <c r="U23" i="200" s="1"/>
  <c r="X23" i="200" s="1"/>
  <c r="P28" i="189"/>
  <c r="K28" i="182"/>
  <c r="H15" i="204"/>
  <c r="H16" i="204" s="1"/>
  <c r="U16" i="204" s="1"/>
  <c r="K28" i="195"/>
  <c r="K28" i="178"/>
  <c r="F28" i="180"/>
  <c r="K28" i="200"/>
  <c r="F26" i="183"/>
  <c r="T28" i="188"/>
  <c r="K28" i="189"/>
  <c r="K28" i="183"/>
  <c r="H28" i="203"/>
  <c r="T28" i="182"/>
  <c r="U15" i="186"/>
  <c r="U15" i="174"/>
  <c r="P28" i="203"/>
  <c r="H28" i="170"/>
  <c r="U23" i="179"/>
  <c r="X23" i="179" s="1"/>
  <c r="F16" i="186"/>
  <c r="H13" i="189"/>
  <c r="H28" i="189" s="1"/>
  <c r="F16" i="190"/>
  <c r="F28" i="198"/>
  <c r="P28" i="202"/>
  <c r="U23" i="178"/>
  <c r="X23" i="178" s="1"/>
  <c r="H25" i="170"/>
  <c r="H26" i="170" s="1"/>
  <c r="U26" i="170" s="1"/>
  <c r="F28" i="171"/>
  <c r="U10" i="174"/>
  <c r="X10" i="174" s="1"/>
  <c r="T28" i="191"/>
  <c r="H15" i="177"/>
  <c r="H16" i="177" s="1"/>
  <c r="P28" i="197"/>
  <c r="T28" i="199"/>
  <c r="U23" i="183"/>
  <c r="X23" i="183" s="1"/>
  <c r="F16" i="181"/>
  <c r="U8" i="187"/>
  <c r="X8" i="187" s="1"/>
  <c r="T28" i="187"/>
  <c r="T28" i="189"/>
  <c r="U15" i="172"/>
  <c r="F26" i="172"/>
  <c r="F16" i="203"/>
  <c r="H15" i="200"/>
  <c r="U15" i="200" s="1"/>
  <c r="P28" i="199"/>
  <c r="U23" i="176"/>
  <c r="X23" i="176" s="1"/>
  <c r="P28" i="186"/>
  <c r="T28" i="193"/>
  <c r="P16" i="174"/>
  <c r="U16" i="174" s="1"/>
  <c r="P28" i="176"/>
  <c r="H28" i="183"/>
  <c r="P28" i="185"/>
  <c r="K28" i="191"/>
  <c r="H13" i="193"/>
  <c r="U15" i="189"/>
  <c r="U15" i="176"/>
  <c r="U23" i="187"/>
  <c r="X23" i="187" s="1"/>
  <c r="H25" i="200"/>
  <c r="H26" i="200" s="1"/>
  <c r="U15" i="181"/>
  <c r="H16" i="193"/>
  <c r="U16" i="193" s="1"/>
  <c r="P28" i="175"/>
  <c r="T28" i="184"/>
  <c r="T28" i="192"/>
  <c r="K28" i="194"/>
  <c r="K28" i="197"/>
  <c r="P28" i="201"/>
  <c r="P28" i="187"/>
  <c r="T28" i="181"/>
  <c r="H13" i="187"/>
  <c r="F28" i="190"/>
  <c r="F16" i="201"/>
  <c r="H25" i="173"/>
  <c r="H26" i="173" s="1"/>
  <c r="U26" i="173" s="1"/>
  <c r="P28" i="195"/>
  <c r="K28" i="192"/>
  <c r="U23" i="185"/>
  <c r="X23" i="185" s="1"/>
  <c r="U15" i="194"/>
  <c r="T28" i="173"/>
  <c r="K28" i="206"/>
  <c r="U15" i="179"/>
  <c r="U25" i="198"/>
  <c r="U15" i="203"/>
  <c r="P28" i="191"/>
  <c r="P28" i="188"/>
  <c r="H28" i="171"/>
  <c r="F28" i="172"/>
  <c r="F16" i="193"/>
  <c r="K28" i="203"/>
  <c r="U10" i="195"/>
  <c r="X10" i="195" s="1"/>
  <c r="T28" i="175"/>
  <c r="H28" i="184"/>
  <c r="H28" i="188"/>
  <c r="H16" i="189"/>
  <c r="U16" i="189" s="1"/>
  <c r="F16" i="192"/>
  <c r="H28" i="193"/>
  <c r="H13" i="200"/>
  <c r="F26" i="192"/>
  <c r="H25" i="180"/>
  <c r="H26" i="180" s="1"/>
  <c r="U26" i="180" s="1"/>
  <c r="T28" i="201"/>
  <c r="U15" i="198"/>
  <c r="H25" i="191"/>
  <c r="H26" i="191" s="1"/>
  <c r="U26" i="191" s="1"/>
  <c r="F28" i="203"/>
  <c r="U23" i="189"/>
  <c r="X23" i="189" s="1"/>
  <c r="U25" i="172"/>
  <c r="H16" i="186"/>
  <c r="U16" i="186" s="1"/>
  <c r="F28" i="199"/>
  <c r="P26" i="198"/>
  <c r="H28" i="196"/>
  <c r="T28" i="203"/>
  <c r="T28" i="198"/>
  <c r="U15" i="175"/>
  <c r="U15" i="191"/>
  <c r="U25" i="174"/>
  <c r="U15" i="201"/>
  <c r="H28" i="206"/>
  <c r="H13" i="191"/>
  <c r="H28" i="191" s="1"/>
  <c r="P16" i="201"/>
  <c r="F28" i="204"/>
  <c r="U25" i="192"/>
  <c r="U15" i="192"/>
  <c r="H16" i="195"/>
  <c r="U26" i="171"/>
  <c r="T16" i="177"/>
  <c r="T28" i="183"/>
  <c r="F28" i="194"/>
  <c r="F28" i="206"/>
  <c r="U25" i="187"/>
  <c r="U23" i="197"/>
  <c r="X23" i="197" s="1"/>
  <c r="U16" i="170"/>
  <c r="U15" i="195"/>
  <c r="H16" i="202"/>
  <c r="U16" i="202" s="1"/>
  <c r="H16" i="173"/>
  <c r="U16" i="173" s="1"/>
  <c r="H28" i="174"/>
  <c r="F16" i="180"/>
  <c r="U25" i="195"/>
  <c r="U16" i="171"/>
  <c r="H28" i="182"/>
  <c r="F16" i="189"/>
  <c r="H26" i="195"/>
  <c r="H28" i="201"/>
  <c r="U23" i="205"/>
  <c r="X23" i="205" s="1"/>
  <c r="U15" i="184"/>
  <c r="U9" i="191"/>
  <c r="U23" i="198"/>
  <c r="X23" i="198" s="1"/>
  <c r="T28" i="200"/>
  <c r="F16" i="195"/>
  <c r="U23" i="173"/>
  <c r="X23" i="173" s="1"/>
  <c r="U15" i="207"/>
  <c r="U25" i="171"/>
  <c r="U15" i="170"/>
  <c r="U23" i="184"/>
  <c r="X23" i="184" s="1"/>
  <c r="H16" i="183"/>
  <c r="U16" i="183" s="1"/>
  <c r="U15" i="183"/>
  <c r="U25" i="196"/>
  <c r="H26" i="196"/>
  <c r="U26" i="196" s="1"/>
  <c r="U26" i="188"/>
  <c r="F26" i="178"/>
  <c r="H25" i="178"/>
  <c r="H28" i="179"/>
  <c r="F16" i="183"/>
  <c r="U26" i="192"/>
  <c r="U23" i="180"/>
  <c r="X23" i="180" s="1"/>
  <c r="H25" i="186"/>
  <c r="H26" i="186" s="1"/>
  <c r="U26" i="186" s="1"/>
  <c r="F16" i="205"/>
  <c r="H15" i="205"/>
  <c r="U15" i="193"/>
  <c r="U23" i="170"/>
  <c r="X23" i="170" s="1"/>
  <c r="H28" i="172"/>
  <c r="K28" i="172"/>
  <c r="H28" i="176"/>
  <c r="T28" i="177"/>
  <c r="U16" i="179"/>
  <c r="H28" i="185"/>
  <c r="H16" i="192"/>
  <c r="U16" i="192" s="1"/>
  <c r="H13" i="194"/>
  <c r="H28" i="194" s="1"/>
  <c r="F28" i="197"/>
  <c r="H13" i="202"/>
  <c r="H28" i="202" s="1"/>
  <c r="U26" i="202"/>
  <c r="T28" i="204"/>
  <c r="U25" i="199"/>
  <c r="F26" i="187"/>
  <c r="K16" i="195"/>
  <c r="F26" i="188"/>
  <c r="U23" i="186"/>
  <c r="X23" i="186" s="1"/>
  <c r="H25" i="193"/>
  <c r="U25" i="202"/>
  <c r="U15" i="185"/>
  <c r="U23" i="193"/>
  <c r="X23" i="193" s="1"/>
  <c r="U15" i="171"/>
  <c r="H16" i="198"/>
  <c r="U16" i="198" s="1"/>
  <c r="U26" i="172"/>
  <c r="U23" i="196"/>
  <c r="X23" i="196" s="1"/>
  <c r="F28" i="173"/>
  <c r="H28" i="178"/>
  <c r="F28" i="178"/>
  <c r="H28" i="180"/>
  <c r="H13" i="181"/>
  <c r="H28" i="181" s="1"/>
  <c r="T28" i="186"/>
  <c r="F28" i="192"/>
  <c r="T28" i="195"/>
  <c r="F16" i="199"/>
  <c r="U16" i="201"/>
  <c r="U8" i="202"/>
  <c r="U13" i="202" s="1"/>
  <c r="H28" i="207"/>
  <c r="U23" i="190"/>
  <c r="X23" i="190" s="1"/>
  <c r="H26" i="174"/>
  <c r="U26" i="174" s="1"/>
  <c r="H15" i="196"/>
  <c r="F16" i="196"/>
  <c r="U15" i="197"/>
  <c r="H16" i="197"/>
  <c r="U16" i="197" s="1"/>
  <c r="C12" i="209"/>
  <c r="C12" i="208"/>
  <c r="I12" i="209"/>
  <c r="I12" i="208"/>
  <c r="N11" i="209"/>
  <c r="N11" i="208"/>
  <c r="R11" i="208"/>
  <c r="R11" i="209"/>
  <c r="E22" i="209"/>
  <c r="E22" i="208"/>
  <c r="J22" i="208"/>
  <c r="J22" i="209"/>
  <c r="O21" i="209"/>
  <c r="O21" i="208"/>
  <c r="G30" i="209"/>
  <c r="G30" i="208"/>
  <c r="L33" i="209"/>
  <c r="L33" i="208"/>
  <c r="M34" i="209"/>
  <c r="M34" i="208"/>
  <c r="N40" i="209"/>
  <c r="N40" i="208"/>
  <c r="U26" i="183"/>
  <c r="H28" i="197"/>
  <c r="F16" i="197"/>
  <c r="U22" i="175"/>
  <c r="X22" i="175" s="1"/>
  <c r="F16" i="184"/>
  <c r="U16" i="185"/>
  <c r="H15" i="182"/>
  <c r="H26" i="199"/>
  <c r="U26" i="199" s="1"/>
  <c r="U22" i="199"/>
  <c r="X22" i="199" s="1"/>
  <c r="U16" i="207"/>
  <c r="U25" i="205"/>
  <c r="H25" i="203"/>
  <c r="U23" i="191"/>
  <c r="X23" i="191" s="1"/>
  <c r="U25" i="177"/>
  <c r="F26" i="189"/>
  <c r="H25" i="189"/>
  <c r="U15" i="190"/>
  <c r="U15" i="204"/>
  <c r="U25" i="200"/>
  <c r="H16" i="199"/>
  <c r="U16" i="199" s="1"/>
  <c r="T16" i="176"/>
  <c r="U16" i="176" s="1"/>
  <c r="U15" i="178"/>
  <c r="U23" i="207"/>
  <c r="X23" i="207" s="1"/>
  <c r="C8" i="209"/>
  <c r="C8" i="208"/>
  <c r="E10" i="208"/>
  <c r="E10" i="209"/>
  <c r="I8" i="208"/>
  <c r="I8" i="209"/>
  <c r="N8" i="209"/>
  <c r="N8" i="208"/>
  <c r="N10" i="209"/>
  <c r="N10" i="208"/>
  <c r="S8" i="208"/>
  <c r="S8" i="209"/>
  <c r="S12" i="209"/>
  <c r="S12" i="208"/>
  <c r="D21" i="209"/>
  <c r="D21" i="208"/>
  <c r="J20" i="209"/>
  <c r="J20" i="208"/>
  <c r="O20" i="208"/>
  <c r="O20" i="209"/>
  <c r="Q20" i="209"/>
  <c r="Q20" i="208"/>
  <c r="S22" i="208"/>
  <c r="S22" i="209"/>
  <c r="D33" i="209"/>
  <c r="D33" i="208"/>
  <c r="P33" i="209"/>
  <c r="P33" i="208"/>
  <c r="E34" i="209"/>
  <c r="E34" i="208"/>
  <c r="Q34" i="209"/>
  <c r="Q34" i="208"/>
  <c r="F35" i="209"/>
  <c r="F35" i="208"/>
  <c r="N35" i="209"/>
  <c r="N35" i="208"/>
  <c r="N51" i="209"/>
  <c r="N51" i="208"/>
  <c r="U19" i="204"/>
  <c r="X19" i="204" s="1"/>
  <c r="H23" i="204"/>
  <c r="U23" i="204" s="1"/>
  <c r="X23" i="204" s="1"/>
  <c r="H26" i="198"/>
  <c r="U26" i="198" s="1"/>
  <c r="U22" i="198"/>
  <c r="X22" i="198" s="1"/>
  <c r="E9" i="209"/>
  <c r="E9" i="208"/>
  <c r="D12" i="209"/>
  <c r="D12" i="208"/>
  <c r="J8" i="208"/>
  <c r="J8" i="209"/>
  <c r="J12" i="208"/>
  <c r="J12" i="209"/>
  <c r="O8" i="209"/>
  <c r="O8" i="208"/>
  <c r="O10" i="208"/>
  <c r="O10" i="209"/>
  <c r="Q9" i="209"/>
  <c r="Q9" i="208"/>
  <c r="S11" i="208"/>
  <c r="S11" i="209"/>
  <c r="D20" i="208"/>
  <c r="D20" i="209"/>
  <c r="G19" i="209"/>
  <c r="G19" i="208"/>
  <c r="I19" i="209"/>
  <c r="I19" i="208"/>
  <c r="L19" i="208"/>
  <c r="L19" i="209"/>
  <c r="L21" i="209"/>
  <c r="L21" i="208"/>
  <c r="Q19" i="209"/>
  <c r="Q19" i="208"/>
  <c r="R20" i="209"/>
  <c r="R20" i="208"/>
  <c r="C30" i="209"/>
  <c r="C30" i="208"/>
  <c r="I30" i="208"/>
  <c r="I30" i="209"/>
  <c r="O30" i="209"/>
  <c r="O30" i="208"/>
  <c r="E33" i="208"/>
  <c r="E33" i="209"/>
  <c r="I33" i="209"/>
  <c r="I33" i="208"/>
  <c r="M33" i="208"/>
  <c r="M33" i="209"/>
  <c r="Q33" i="209"/>
  <c r="Q33" i="208"/>
  <c r="U33" i="208"/>
  <c r="U33" i="209"/>
  <c r="F34" i="209"/>
  <c r="F34" i="208"/>
  <c r="J34" i="208"/>
  <c r="J34" i="209"/>
  <c r="N34" i="209"/>
  <c r="N34" i="208"/>
  <c r="R34" i="208"/>
  <c r="R34" i="209"/>
  <c r="C35" i="209"/>
  <c r="C35" i="208"/>
  <c r="G35" i="208"/>
  <c r="G35" i="209"/>
  <c r="K35" i="209"/>
  <c r="K35" i="208"/>
  <c r="O35" i="208"/>
  <c r="O35" i="209"/>
  <c r="S35" i="209"/>
  <c r="S35" i="208"/>
  <c r="N41" i="208"/>
  <c r="N41" i="209"/>
  <c r="N45" i="209"/>
  <c r="N45" i="208"/>
  <c r="E8" i="209"/>
  <c r="E8" i="208"/>
  <c r="C10" i="209"/>
  <c r="C10" i="208"/>
  <c r="D11" i="209"/>
  <c r="D11" i="208"/>
  <c r="E12" i="209"/>
  <c r="E12" i="208"/>
  <c r="G11" i="208"/>
  <c r="G11" i="209"/>
  <c r="I9" i="209"/>
  <c r="I9" i="208"/>
  <c r="I11" i="208"/>
  <c r="I11" i="209"/>
  <c r="L8" i="209"/>
  <c r="L8" i="208"/>
  <c r="L9" i="208"/>
  <c r="L9" i="209"/>
  <c r="L10" i="209"/>
  <c r="L10" i="208"/>
  <c r="L11" i="209"/>
  <c r="L11" i="208"/>
  <c r="L12" i="208"/>
  <c r="L12" i="209"/>
  <c r="Q8" i="209"/>
  <c r="Q8" i="208"/>
  <c r="R9" i="209"/>
  <c r="R9" i="208"/>
  <c r="S10" i="209"/>
  <c r="S10" i="208"/>
  <c r="Q12" i="209"/>
  <c r="Q12" i="208"/>
  <c r="D19" i="209"/>
  <c r="D19" i="208"/>
  <c r="E20" i="209"/>
  <c r="E20" i="208"/>
  <c r="C22" i="209"/>
  <c r="C22" i="208"/>
  <c r="G20" i="209"/>
  <c r="G20" i="208"/>
  <c r="J19" i="209"/>
  <c r="J19" i="208"/>
  <c r="J21" i="209"/>
  <c r="J21" i="208"/>
  <c r="M19" i="208"/>
  <c r="M19" i="209"/>
  <c r="M20" i="209"/>
  <c r="M20" i="208"/>
  <c r="M21" i="209"/>
  <c r="M21" i="208"/>
  <c r="M22" i="209"/>
  <c r="M22" i="208"/>
  <c r="R19" i="209"/>
  <c r="R19" i="208"/>
  <c r="S20" i="209"/>
  <c r="S20" i="208"/>
  <c r="Q22" i="209"/>
  <c r="Q22" i="208"/>
  <c r="D30" i="209"/>
  <c r="D30" i="208"/>
  <c r="J30" i="208"/>
  <c r="J30" i="209"/>
  <c r="R30" i="209"/>
  <c r="T30" i="209" s="1"/>
  <c r="R30" i="208"/>
  <c r="T30" i="208" s="1"/>
  <c r="F33" i="208"/>
  <c r="F33" i="209"/>
  <c r="J33" i="209"/>
  <c r="J33" i="208"/>
  <c r="N33" i="208"/>
  <c r="N33" i="209"/>
  <c r="R33" i="209"/>
  <c r="R33" i="208"/>
  <c r="C34" i="208"/>
  <c r="C34" i="209"/>
  <c r="G34" i="209"/>
  <c r="G34" i="208"/>
  <c r="K34" i="208"/>
  <c r="K34" i="209"/>
  <c r="O34" i="209"/>
  <c r="O34" i="208"/>
  <c r="S34" i="208"/>
  <c r="S34" i="209"/>
  <c r="D35" i="209"/>
  <c r="D35" i="208"/>
  <c r="H35" i="208"/>
  <c r="H35" i="209"/>
  <c r="L35" i="209"/>
  <c r="L35" i="208"/>
  <c r="P35" i="208"/>
  <c r="P35" i="209"/>
  <c r="T35" i="209"/>
  <c r="T35" i="208"/>
  <c r="N42" i="208"/>
  <c r="N42" i="209"/>
  <c r="N46" i="209"/>
  <c r="N46" i="208"/>
  <c r="U26" i="179"/>
  <c r="H16" i="181"/>
  <c r="U16" i="181" s="1"/>
  <c r="H28" i="187"/>
  <c r="H28" i="190"/>
  <c r="H28" i="198"/>
  <c r="U26" i="200"/>
  <c r="U26" i="205"/>
  <c r="P28" i="206"/>
  <c r="U25" i="180"/>
  <c r="U23" i="203"/>
  <c r="X23" i="203" s="1"/>
  <c r="U25" i="179"/>
  <c r="H25" i="184"/>
  <c r="F26" i="184"/>
  <c r="F26" i="199"/>
  <c r="H25" i="204"/>
  <c r="F26" i="204"/>
  <c r="F28" i="207"/>
  <c r="U23" i="188"/>
  <c r="X23" i="188" s="1"/>
  <c r="F26" i="179"/>
  <c r="U15" i="199"/>
  <c r="H25" i="190"/>
  <c r="F26" i="194"/>
  <c r="H25" i="194"/>
  <c r="H26" i="181"/>
  <c r="U26" i="181" s="1"/>
  <c r="U22" i="181"/>
  <c r="X22" i="181" s="1"/>
  <c r="U15" i="180"/>
  <c r="H23" i="175"/>
  <c r="U23" i="175" s="1"/>
  <c r="X23" i="175" s="1"/>
  <c r="U25" i="175"/>
  <c r="D9" i="209"/>
  <c r="D9" i="208"/>
  <c r="G9" i="209"/>
  <c r="G9" i="208"/>
  <c r="I10" i="209"/>
  <c r="I10" i="208"/>
  <c r="N9" i="209"/>
  <c r="N9" i="208"/>
  <c r="N12" i="209"/>
  <c r="N12" i="208"/>
  <c r="Q10" i="208"/>
  <c r="Q10" i="209"/>
  <c r="C20" i="208"/>
  <c r="C20" i="209"/>
  <c r="G22" i="209"/>
  <c r="G22" i="208"/>
  <c r="O19" i="209"/>
  <c r="O19" i="208"/>
  <c r="O22" i="209"/>
  <c r="O22" i="208"/>
  <c r="R21" i="208"/>
  <c r="R21" i="209"/>
  <c r="M30" i="209"/>
  <c r="M30" i="208"/>
  <c r="H33" i="209"/>
  <c r="H33" i="208"/>
  <c r="T33" i="209"/>
  <c r="T33" i="208"/>
  <c r="I34" i="209"/>
  <c r="I34" i="208"/>
  <c r="U34" i="209"/>
  <c r="U34" i="208"/>
  <c r="J35" i="209"/>
  <c r="J35" i="208"/>
  <c r="R35" i="209"/>
  <c r="R35" i="208"/>
  <c r="N44" i="209"/>
  <c r="N44" i="208"/>
  <c r="H25" i="185"/>
  <c r="F26" i="185"/>
  <c r="F16" i="188"/>
  <c r="H15" i="188"/>
  <c r="D8" i="209"/>
  <c r="D8" i="208"/>
  <c r="C11" i="209"/>
  <c r="C11" i="208"/>
  <c r="G10" i="209"/>
  <c r="G10" i="208"/>
  <c r="J10" i="209"/>
  <c r="J10" i="208"/>
  <c r="O9" i="209"/>
  <c r="O9" i="208"/>
  <c r="O11" i="209"/>
  <c r="O11" i="208"/>
  <c r="O12" i="209"/>
  <c r="O12" i="208"/>
  <c r="R10" i="209"/>
  <c r="R10" i="208"/>
  <c r="C19" i="209"/>
  <c r="C19" i="208"/>
  <c r="E21" i="208"/>
  <c r="E21" i="209"/>
  <c r="I21" i="209"/>
  <c r="I21" i="208"/>
  <c r="L20" i="209"/>
  <c r="L20" i="208"/>
  <c r="L22" i="209"/>
  <c r="L22" i="208"/>
  <c r="S21" i="209"/>
  <c r="S21" i="208"/>
  <c r="C9" i="209"/>
  <c r="C9" i="208"/>
  <c r="D10" i="208"/>
  <c r="D10" i="209"/>
  <c r="E11" i="209"/>
  <c r="E11" i="208"/>
  <c r="G8" i="209"/>
  <c r="G8" i="208"/>
  <c r="G12" i="209"/>
  <c r="G12" i="208"/>
  <c r="J9" i="209"/>
  <c r="J9" i="208"/>
  <c r="J11" i="209"/>
  <c r="J11" i="208"/>
  <c r="M8" i="209"/>
  <c r="M8" i="208"/>
  <c r="M9" i="208"/>
  <c r="M9" i="209"/>
  <c r="M10" i="209"/>
  <c r="M10" i="208"/>
  <c r="M11" i="209"/>
  <c r="M11" i="208"/>
  <c r="M12" i="209"/>
  <c r="M12" i="208"/>
  <c r="R8" i="209"/>
  <c r="R8" i="208"/>
  <c r="S9" i="209"/>
  <c r="S9" i="208"/>
  <c r="Q11" i="209"/>
  <c r="Q11" i="208"/>
  <c r="R12" i="209"/>
  <c r="R12" i="208"/>
  <c r="E19" i="209"/>
  <c r="E19" i="208"/>
  <c r="C21" i="209"/>
  <c r="C21" i="208"/>
  <c r="D22" i="209"/>
  <c r="D22" i="208"/>
  <c r="G21" i="208"/>
  <c r="G21" i="209"/>
  <c r="I20" i="209"/>
  <c r="I20" i="208"/>
  <c r="I22" i="208"/>
  <c r="I22" i="209"/>
  <c r="N19" i="209"/>
  <c r="N19" i="208"/>
  <c r="N20" i="208"/>
  <c r="N20" i="209"/>
  <c r="N21" i="209"/>
  <c r="N21" i="208"/>
  <c r="N22" i="209"/>
  <c r="N22" i="208"/>
  <c r="S19" i="209"/>
  <c r="S19" i="208"/>
  <c r="Q21" i="208"/>
  <c r="Q21" i="209"/>
  <c r="R22" i="209"/>
  <c r="R22" i="208"/>
  <c r="E30" i="209"/>
  <c r="E30" i="208"/>
  <c r="L30" i="209"/>
  <c r="L30" i="208"/>
  <c r="C33" i="209"/>
  <c r="C33" i="208"/>
  <c r="G33" i="209"/>
  <c r="G33" i="208"/>
  <c r="K33" i="209"/>
  <c r="K33" i="208"/>
  <c r="O33" i="209"/>
  <c r="O33" i="208"/>
  <c r="S33" i="209"/>
  <c r="S33" i="208"/>
  <c r="D34" i="209"/>
  <c r="D34" i="208"/>
  <c r="H34" i="209"/>
  <c r="H34" i="208"/>
  <c r="L34" i="209"/>
  <c r="L34" i="208"/>
  <c r="P34" i="209"/>
  <c r="P34" i="208"/>
  <c r="T34" i="209"/>
  <c r="T34" i="208"/>
  <c r="E35" i="209"/>
  <c r="E35" i="208"/>
  <c r="I35" i="209"/>
  <c r="I35" i="208"/>
  <c r="M35" i="209"/>
  <c r="M35" i="208"/>
  <c r="Q35" i="209"/>
  <c r="Q35" i="208"/>
  <c r="U35" i="209"/>
  <c r="U35" i="208"/>
  <c r="N43" i="209"/>
  <c r="N43" i="208"/>
  <c r="N47" i="209"/>
  <c r="N47" i="208"/>
  <c r="H28" i="173"/>
  <c r="U16" i="175"/>
  <c r="U16" i="178"/>
  <c r="U16" i="180"/>
  <c r="H16" i="184"/>
  <c r="U16" i="184" s="1"/>
  <c r="U16" i="190"/>
  <c r="U16" i="194"/>
  <c r="U26" i="195"/>
  <c r="H16" i="200"/>
  <c r="U16" i="200" s="1"/>
  <c r="U16" i="203"/>
  <c r="F26" i="207"/>
  <c r="H25" i="207"/>
  <c r="H25" i="201"/>
  <c r="U23" i="182"/>
  <c r="X23" i="182" s="1"/>
  <c r="H25" i="182"/>
  <c r="F26" i="182"/>
  <c r="H26" i="177"/>
  <c r="U26" i="177" s="1"/>
  <c r="U22" i="177"/>
  <c r="X22" i="177" s="1"/>
  <c r="H26" i="187"/>
  <c r="U26" i="187" s="1"/>
  <c r="U22" i="187"/>
  <c r="X22" i="187" s="1"/>
  <c r="U25" i="197"/>
  <c r="H26" i="197"/>
  <c r="U26" i="197" s="1"/>
  <c r="U22" i="197"/>
  <c r="X22" i="197" s="1"/>
  <c r="U23" i="194"/>
  <c r="X23" i="194" s="1"/>
  <c r="H16" i="191"/>
  <c r="U16" i="191" s="1"/>
  <c r="F28" i="188"/>
  <c r="U16" i="187"/>
  <c r="H25" i="176"/>
  <c r="F26" i="176"/>
  <c r="U25" i="188"/>
  <c r="U23" i="201"/>
  <c r="X23" i="201" s="1"/>
  <c r="U23" i="192"/>
  <c r="X23" i="192" s="1"/>
  <c r="H23" i="195"/>
  <c r="U23" i="195" s="1"/>
  <c r="X23" i="195" s="1"/>
  <c r="U19" i="195"/>
  <c r="X19" i="195" s="1"/>
  <c r="H16" i="172"/>
  <c r="U16" i="172" s="1"/>
  <c r="H23" i="177"/>
  <c r="U23" i="177" s="1"/>
  <c r="X23" i="177" s="1"/>
  <c r="U25" i="181"/>
  <c r="U25" i="183"/>
  <c r="H23" i="199"/>
  <c r="U23" i="199" s="1"/>
  <c r="X23" i="199" s="1"/>
  <c r="U23" i="172"/>
  <c r="X23" i="172" s="1"/>
  <c r="U23" i="206"/>
  <c r="X23" i="206" s="1"/>
  <c r="U15" i="206"/>
  <c r="H16" i="206"/>
  <c r="U16" i="206" s="1"/>
  <c r="F26" i="206"/>
  <c r="H25" i="206"/>
  <c r="X8" i="207"/>
  <c r="U13" i="207"/>
  <c r="X8" i="206"/>
  <c r="U13" i="206"/>
  <c r="U13" i="205"/>
  <c r="X8" i="205"/>
  <c r="U13" i="204"/>
  <c r="X8" i="204"/>
  <c r="U13" i="203"/>
  <c r="X8" i="203"/>
  <c r="X8" i="201"/>
  <c r="U13" i="201"/>
  <c r="U13" i="200"/>
  <c r="X8" i="200"/>
  <c r="X8" i="199"/>
  <c r="U13" i="199"/>
  <c r="X8" i="198"/>
  <c r="U13" i="198"/>
  <c r="X8" i="197"/>
  <c r="U13" i="197"/>
  <c r="U13" i="196"/>
  <c r="X8" i="196"/>
  <c r="X8" i="195"/>
  <c r="U13" i="195"/>
  <c r="U13" i="194"/>
  <c r="X8" i="194"/>
  <c r="X8" i="193"/>
  <c r="U13" i="193"/>
  <c r="X8" i="192"/>
  <c r="U13" i="192"/>
  <c r="U13" i="191"/>
  <c r="X8" i="191"/>
  <c r="X8" i="190"/>
  <c r="U13" i="190"/>
  <c r="X8" i="189"/>
  <c r="U13" i="189"/>
  <c r="X8" i="188"/>
  <c r="U13" i="188"/>
  <c r="X8" i="186"/>
  <c r="U13" i="186"/>
  <c r="X8" i="185"/>
  <c r="U13" i="185"/>
  <c r="X8" i="184"/>
  <c r="U13" i="184"/>
  <c r="X8" i="183"/>
  <c r="U13" i="183"/>
  <c r="U13" i="182"/>
  <c r="X8" i="182"/>
  <c r="X8" i="181"/>
  <c r="U13" i="181"/>
  <c r="X8" i="180"/>
  <c r="U13" i="180"/>
  <c r="U13" i="179"/>
  <c r="X8" i="179"/>
  <c r="U13" i="178"/>
  <c r="X8" i="178"/>
  <c r="X8" i="177"/>
  <c r="U13" i="177"/>
  <c r="U13" i="176"/>
  <c r="X8" i="176"/>
  <c r="U13" i="175"/>
  <c r="X8" i="175"/>
  <c r="X8" i="174"/>
  <c r="U13" i="174"/>
  <c r="X8" i="173"/>
  <c r="U13" i="173"/>
  <c r="X8" i="172"/>
  <c r="U13" i="172"/>
  <c r="U13" i="171"/>
  <c r="X8" i="171"/>
  <c r="X8" i="170"/>
  <c r="U13" i="170"/>
  <c r="N52" i="12"/>
  <c r="H28" i="200" l="1"/>
  <c r="U25" i="170"/>
  <c r="X8" i="202"/>
  <c r="U16" i="177"/>
  <c r="K20" i="209"/>
  <c r="U25" i="173"/>
  <c r="F9" i="208"/>
  <c r="H9" i="208" s="1"/>
  <c r="F9" i="209"/>
  <c r="H9" i="209" s="1"/>
  <c r="U13" i="187"/>
  <c r="U28" i="187" s="1"/>
  <c r="X28" i="187" s="1"/>
  <c r="P30" i="209"/>
  <c r="U15" i="177"/>
  <c r="U25" i="191"/>
  <c r="P30" i="208"/>
  <c r="U16" i="195"/>
  <c r="K20" i="208"/>
  <c r="T11" i="208"/>
  <c r="F30" i="208"/>
  <c r="H30" i="208" s="1"/>
  <c r="T12" i="208"/>
  <c r="K9" i="208"/>
  <c r="P12" i="209"/>
  <c r="H28" i="204"/>
  <c r="U25" i="186"/>
  <c r="P11" i="208"/>
  <c r="P9" i="209"/>
  <c r="F30" i="209"/>
  <c r="H30" i="209" s="1"/>
  <c r="P20" i="209"/>
  <c r="T12" i="209"/>
  <c r="K9" i="209"/>
  <c r="F12" i="209"/>
  <c r="H12" i="209" s="1"/>
  <c r="K12" i="208"/>
  <c r="U15" i="196"/>
  <c r="H16" i="196"/>
  <c r="U16" i="196" s="1"/>
  <c r="U15" i="205"/>
  <c r="H16" i="205"/>
  <c r="U16" i="205" s="1"/>
  <c r="H26" i="178"/>
  <c r="U26" i="178" s="1"/>
  <c r="U25" i="178"/>
  <c r="F12" i="208"/>
  <c r="H12" i="208" s="1"/>
  <c r="N48" i="209"/>
  <c r="N49" i="209" s="1"/>
  <c r="T11" i="209"/>
  <c r="P11" i="209"/>
  <c r="P9" i="208"/>
  <c r="O23" i="208"/>
  <c r="K10" i="208"/>
  <c r="P21" i="208"/>
  <c r="K11" i="209"/>
  <c r="F11" i="208"/>
  <c r="H11" i="208" s="1"/>
  <c r="K30" i="209"/>
  <c r="F20" i="209"/>
  <c r="H20" i="209" s="1"/>
  <c r="T9" i="208"/>
  <c r="T20" i="208"/>
  <c r="K12" i="209"/>
  <c r="P20" i="208"/>
  <c r="L13" i="208"/>
  <c r="P12" i="208"/>
  <c r="G13" i="208"/>
  <c r="K11" i="208"/>
  <c r="F11" i="209"/>
  <c r="H11" i="209" s="1"/>
  <c r="K30" i="208"/>
  <c r="F20" i="208"/>
  <c r="H20" i="208" s="1"/>
  <c r="T9" i="209"/>
  <c r="T20" i="209"/>
  <c r="N48" i="208"/>
  <c r="N49" i="208" s="1"/>
  <c r="U25" i="193"/>
  <c r="H26" i="193"/>
  <c r="U26" i="193" s="1"/>
  <c r="T21" i="209"/>
  <c r="K22" i="209"/>
  <c r="F10" i="209"/>
  <c r="T10" i="208"/>
  <c r="U25" i="194"/>
  <c r="H26" i="194"/>
  <c r="U26" i="194" s="1"/>
  <c r="U25" i="184"/>
  <c r="H26" i="184"/>
  <c r="U26" i="184" s="1"/>
  <c r="L23" i="209"/>
  <c r="G23" i="208"/>
  <c r="U15" i="182"/>
  <c r="H16" i="182"/>
  <c r="U16" i="182" s="1"/>
  <c r="T21" i="208"/>
  <c r="K22" i="208"/>
  <c r="P10" i="209"/>
  <c r="P8" i="209"/>
  <c r="M13" i="209"/>
  <c r="G13" i="209"/>
  <c r="F10" i="208"/>
  <c r="H10" i="208" s="1"/>
  <c r="U15" i="188"/>
  <c r="H16" i="188"/>
  <c r="U16" i="188" s="1"/>
  <c r="U25" i="204"/>
  <c r="H26" i="204"/>
  <c r="U26" i="204" s="1"/>
  <c r="H28" i="199"/>
  <c r="P22" i="209"/>
  <c r="L13" i="209"/>
  <c r="Q23" i="209"/>
  <c r="T19" i="209"/>
  <c r="L23" i="208"/>
  <c r="G23" i="209"/>
  <c r="N52" i="209"/>
  <c r="K8" i="208"/>
  <c r="I13" i="208"/>
  <c r="C13" i="209"/>
  <c r="U25" i="189"/>
  <c r="H26" i="189"/>
  <c r="U26" i="189" s="1"/>
  <c r="U25" i="182"/>
  <c r="H26" i="182"/>
  <c r="U26" i="182" s="1"/>
  <c r="U25" i="207"/>
  <c r="H26" i="207"/>
  <c r="U26" i="207" s="1"/>
  <c r="N52" i="208"/>
  <c r="S23" i="208"/>
  <c r="N23" i="208"/>
  <c r="F22" i="208"/>
  <c r="H22" i="208" s="1"/>
  <c r="E23" i="208"/>
  <c r="R13" i="208"/>
  <c r="J13" i="208"/>
  <c r="K21" i="208"/>
  <c r="C23" i="208"/>
  <c r="F8" i="208"/>
  <c r="H8" i="208" s="1"/>
  <c r="D13" i="208"/>
  <c r="O23" i="209"/>
  <c r="K10" i="209"/>
  <c r="U25" i="190"/>
  <c r="H26" i="190"/>
  <c r="U26" i="190" s="1"/>
  <c r="T22" i="208"/>
  <c r="R23" i="208"/>
  <c r="M23" i="209"/>
  <c r="P19" i="209"/>
  <c r="J23" i="208"/>
  <c r="D23" i="208"/>
  <c r="F19" i="208"/>
  <c r="H19" i="208" s="1"/>
  <c r="Q13" i="208"/>
  <c r="T8" i="208"/>
  <c r="E13" i="208"/>
  <c r="I23" i="208"/>
  <c r="K19" i="208"/>
  <c r="O13" i="208"/>
  <c r="J13" i="209"/>
  <c r="F21" i="208"/>
  <c r="H21" i="208" s="1"/>
  <c r="S13" i="209"/>
  <c r="N13" i="208"/>
  <c r="U25" i="176"/>
  <c r="H26" i="176"/>
  <c r="U26" i="176" s="1"/>
  <c r="U25" i="201"/>
  <c r="H26" i="201"/>
  <c r="U26" i="201" s="1"/>
  <c r="P10" i="208"/>
  <c r="M13" i="208"/>
  <c r="P8" i="208"/>
  <c r="U25" i="185"/>
  <c r="H26" i="185"/>
  <c r="U26" i="185" s="1"/>
  <c r="P22" i="208"/>
  <c r="T19" i="208"/>
  <c r="Q23" i="208"/>
  <c r="K8" i="209"/>
  <c r="I13" i="209"/>
  <c r="C13" i="208"/>
  <c r="S23" i="209"/>
  <c r="N23" i="209"/>
  <c r="F22" i="209"/>
  <c r="E23" i="209"/>
  <c r="R13" i="209"/>
  <c r="K21" i="209"/>
  <c r="C23" i="209"/>
  <c r="F8" i="209"/>
  <c r="H8" i="209" s="1"/>
  <c r="D13" i="209"/>
  <c r="T10" i="209"/>
  <c r="T22" i="209"/>
  <c r="R23" i="209"/>
  <c r="P21" i="209"/>
  <c r="P19" i="208"/>
  <c r="M23" i="208"/>
  <c r="J23" i="209"/>
  <c r="F19" i="209"/>
  <c r="H19" i="209" s="1"/>
  <c r="D23" i="209"/>
  <c r="T8" i="209"/>
  <c r="Q13" i="209"/>
  <c r="E13" i="209"/>
  <c r="I23" i="209"/>
  <c r="K19" i="209"/>
  <c r="O13" i="209"/>
  <c r="H28" i="175"/>
  <c r="F21" i="209"/>
  <c r="H21" i="209" s="1"/>
  <c r="S13" i="208"/>
  <c r="N13" i="209"/>
  <c r="U25" i="203"/>
  <c r="H26" i="203"/>
  <c r="U26" i="203" s="1"/>
  <c r="H28" i="195"/>
  <c r="H28" i="177"/>
  <c r="U25" i="206"/>
  <c r="H26" i="206"/>
  <c r="U26" i="206" s="1"/>
  <c r="U28" i="207"/>
  <c r="X28" i="207" s="1"/>
  <c r="X13" i="207"/>
  <c r="U28" i="206"/>
  <c r="X28" i="206" s="1"/>
  <c r="X13" i="206"/>
  <c r="U28" i="205"/>
  <c r="X28" i="205" s="1"/>
  <c r="X13" i="205"/>
  <c r="U28" i="204"/>
  <c r="X28" i="204" s="1"/>
  <c r="X13" i="204"/>
  <c r="U28" i="203"/>
  <c r="X28" i="203" s="1"/>
  <c r="X13" i="203"/>
  <c r="U28" i="202"/>
  <c r="X28" i="202" s="1"/>
  <c r="X13" i="202"/>
  <c r="U28" i="201"/>
  <c r="X28" i="201" s="1"/>
  <c r="X13" i="201"/>
  <c r="U28" i="200"/>
  <c r="X28" i="200" s="1"/>
  <c r="X13" i="200"/>
  <c r="U28" i="199"/>
  <c r="X28" i="199" s="1"/>
  <c r="X13" i="199"/>
  <c r="U28" i="198"/>
  <c r="X28" i="198" s="1"/>
  <c r="X13" i="198"/>
  <c r="U28" i="197"/>
  <c r="X28" i="197" s="1"/>
  <c r="X13" i="197"/>
  <c r="U28" i="196"/>
  <c r="X28" i="196" s="1"/>
  <c r="X13" i="196"/>
  <c r="U28" i="195"/>
  <c r="X28" i="195" s="1"/>
  <c r="X13" i="195"/>
  <c r="U28" i="194"/>
  <c r="X28" i="194" s="1"/>
  <c r="X13" i="194"/>
  <c r="U28" i="193"/>
  <c r="X28" i="193" s="1"/>
  <c r="X13" i="193"/>
  <c r="U28" i="192"/>
  <c r="X28" i="192" s="1"/>
  <c r="X13" i="192"/>
  <c r="U28" i="191"/>
  <c r="X28" i="191" s="1"/>
  <c r="X13" i="191"/>
  <c r="U28" i="190"/>
  <c r="X28" i="190" s="1"/>
  <c r="X13" i="190"/>
  <c r="U28" i="189"/>
  <c r="X28" i="189" s="1"/>
  <c r="X13" i="189"/>
  <c r="U28" i="188"/>
  <c r="X28" i="188" s="1"/>
  <c r="X13" i="188"/>
  <c r="U28" i="186"/>
  <c r="X28" i="186" s="1"/>
  <c r="X13" i="186"/>
  <c r="U28" i="185"/>
  <c r="X28" i="185" s="1"/>
  <c r="X13" i="185"/>
  <c r="U28" i="184"/>
  <c r="X28" i="184" s="1"/>
  <c r="X13" i="184"/>
  <c r="U28" i="183"/>
  <c r="X28" i="183" s="1"/>
  <c r="X13" i="183"/>
  <c r="U28" i="182"/>
  <c r="X28" i="182" s="1"/>
  <c r="X13" i="182"/>
  <c r="U28" i="181"/>
  <c r="X28" i="181" s="1"/>
  <c r="X13" i="181"/>
  <c r="U28" i="180"/>
  <c r="X28" i="180" s="1"/>
  <c r="X13" i="180"/>
  <c r="U28" i="179"/>
  <c r="X28" i="179" s="1"/>
  <c r="X13" i="179"/>
  <c r="U28" i="178"/>
  <c r="X28" i="178" s="1"/>
  <c r="X13" i="178"/>
  <c r="U28" i="177"/>
  <c r="X28" i="177" s="1"/>
  <c r="X13" i="177"/>
  <c r="U28" i="176"/>
  <c r="X28" i="176" s="1"/>
  <c r="X13" i="176"/>
  <c r="U28" i="175"/>
  <c r="X28" i="175" s="1"/>
  <c r="X13" i="175"/>
  <c r="U28" i="174"/>
  <c r="X28" i="174" s="1"/>
  <c r="X13" i="174"/>
  <c r="U28" i="173"/>
  <c r="X28" i="173" s="1"/>
  <c r="X13" i="173"/>
  <c r="U28" i="172"/>
  <c r="X28" i="172" s="1"/>
  <c r="X13" i="172"/>
  <c r="U28" i="171"/>
  <c r="X28" i="171" s="1"/>
  <c r="X13" i="171"/>
  <c r="U28" i="170"/>
  <c r="X28" i="170" s="1"/>
  <c r="X13" i="170"/>
  <c r="S25" i="12"/>
  <c r="R25" i="12"/>
  <c r="Q25" i="12"/>
  <c r="O25" i="12"/>
  <c r="N25" i="12"/>
  <c r="M25" i="12"/>
  <c r="L25" i="12"/>
  <c r="J25" i="12"/>
  <c r="I25" i="12"/>
  <c r="G25" i="12"/>
  <c r="E25" i="12"/>
  <c r="D25" i="12"/>
  <c r="C25" i="12"/>
  <c r="S15" i="12"/>
  <c r="R15" i="12"/>
  <c r="Q15" i="12"/>
  <c r="O15" i="12"/>
  <c r="N15" i="12"/>
  <c r="M15" i="12"/>
  <c r="L15" i="12"/>
  <c r="J15" i="12"/>
  <c r="I15" i="12"/>
  <c r="G15" i="12"/>
  <c r="E15" i="12"/>
  <c r="D15" i="12"/>
  <c r="C15" i="12"/>
  <c r="X13" i="187" l="1"/>
  <c r="L28" i="209"/>
  <c r="R25" i="208"/>
  <c r="R26" i="208" s="1"/>
  <c r="R25" i="209"/>
  <c r="R26" i="209" s="1"/>
  <c r="D25" i="209"/>
  <c r="D26" i="209" s="1"/>
  <c r="D25" i="208"/>
  <c r="D26" i="208" s="1"/>
  <c r="O25" i="208"/>
  <c r="O26" i="208" s="1"/>
  <c r="O25" i="209"/>
  <c r="O26" i="209" s="1"/>
  <c r="N15" i="208"/>
  <c r="N16" i="208" s="1"/>
  <c r="N15" i="209"/>
  <c r="N16" i="209" s="1"/>
  <c r="L15" i="208"/>
  <c r="L16" i="208" s="1"/>
  <c r="L15" i="209"/>
  <c r="L16" i="209" s="1"/>
  <c r="M15" i="209"/>
  <c r="M16" i="209" s="1"/>
  <c r="M15" i="208"/>
  <c r="M16" i="208" s="1"/>
  <c r="E25" i="209"/>
  <c r="E26" i="209" s="1"/>
  <c r="E25" i="208"/>
  <c r="E26" i="208" s="1"/>
  <c r="Q25" i="209"/>
  <c r="Q26" i="209" s="1"/>
  <c r="Q25" i="208"/>
  <c r="Q26" i="208" s="1"/>
  <c r="D15" i="208"/>
  <c r="D16" i="208" s="1"/>
  <c r="D15" i="209"/>
  <c r="D16" i="209" s="1"/>
  <c r="O15" i="208"/>
  <c r="O16" i="208" s="1"/>
  <c r="O15" i="209"/>
  <c r="O16" i="209" s="1"/>
  <c r="I25" i="208"/>
  <c r="I26" i="208" s="1"/>
  <c r="I25" i="209"/>
  <c r="I26" i="209" s="1"/>
  <c r="S25" i="208"/>
  <c r="S26" i="208" s="1"/>
  <c r="S25" i="209"/>
  <c r="S26" i="209" s="1"/>
  <c r="E15" i="208"/>
  <c r="E16" i="208" s="1"/>
  <c r="E15" i="209"/>
  <c r="E16" i="209" s="1"/>
  <c r="Q15" i="209"/>
  <c r="Q16" i="209" s="1"/>
  <c r="Q15" i="208"/>
  <c r="Q16" i="208" s="1"/>
  <c r="J25" i="208"/>
  <c r="J26" i="208" s="1"/>
  <c r="J25" i="209"/>
  <c r="J26" i="209" s="1"/>
  <c r="C15" i="208"/>
  <c r="C16" i="208" s="1"/>
  <c r="C15" i="209"/>
  <c r="C16" i="209" s="1"/>
  <c r="L25" i="209"/>
  <c r="L26" i="209" s="1"/>
  <c r="L25" i="208"/>
  <c r="L26" i="208" s="1"/>
  <c r="G25" i="208"/>
  <c r="G26" i="208" s="1"/>
  <c r="G25" i="209"/>
  <c r="G26" i="209" s="1"/>
  <c r="G15" i="209"/>
  <c r="G16" i="209" s="1"/>
  <c r="G15" i="208"/>
  <c r="G16" i="208" s="1"/>
  <c r="R15" i="209"/>
  <c r="R16" i="209" s="1"/>
  <c r="R15" i="208"/>
  <c r="R16" i="208" s="1"/>
  <c r="S15" i="209"/>
  <c r="S16" i="209" s="1"/>
  <c r="S15" i="208"/>
  <c r="S16" i="208" s="1"/>
  <c r="N28" i="208"/>
  <c r="I15" i="209"/>
  <c r="I16" i="209" s="1"/>
  <c r="I15" i="208"/>
  <c r="M25" i="209"/>
  <c r="M26" i="209" s="1"/>
  <c r="M25" i="208"/>
  <c r="M26" i="208" s="1"/>
  <c r="J15" i="209"/>
  <c r="J16" i="209" s="1"/>
  <c r="J15" i="208"/>
  <c r="J16" i="208" s="1"/>
  <c r="C25" i="209"/>
  <c r="C26" i="209" s="1"/>
  <c r="C25" i="208"/>
  <c r="C26" i="208" s="1"/>
  <c r="N25" i="209"/>
  <c r="N26" i="209" s="1"/>
  <c r="N25" i="208"/>
  <c r="N26" i="208" s="1"/>
  <c r="M28" i="208"/>
  <c r="G28" i="208"/>
  <c r="Q28" i="209"/>
  <c r="U20" i="208"/>
  <c r="X20" i="208" s="1"/>
  <c r="L28" i="208"/>
  <c r="K13" i="209"/>
  <c r="U21" i="208"/>
  <c r="X21" i="208" s="1"/>
  <c r="U12" i="208"/>
  <c r="X12" i="208" s="1"/>
  <c r="C28" i="208"/>
  <c r="U10" i="208"/>
  <c r="X10" i="208" s="1"/>
  <c r="U21" i="209"/>
  <c r="X21" i="209" s="1"/>
  <c r="U11" i="209"/>
  <c r="X11" i="209" s="1"/>
  <c r="U12" i="209"/>
  <c r="X12" i="209" s="1"/>
  <c r="U11" i="208"/>
  <c r="X11" i="208" s="1"/>
  <c r="E28" i="208"/>
  <c r="K13" i="208"/>
  <c r="F13" i="209"/>
  <c r="U20" i="209"/>
  <c r="X20" i="209" s="1"/>
  <c r="H22" i="209"/>
  <c r="H10" i="209"/>
  <c r="U10" i="209" s="1"/>
  <c r="X10" i="209" s="1"/>
  <c r="U9" i="208"/>
  <c r="T13" i="209"/>
  <c r="J28" i="209"/>
  <c r="P13" i="209"/>
  <c r="U9" i="209"/>
  <c r="U30" i="209"/>
  <c r="I28" i="209"/>
  <c r="T23" i="208"/>
  <c r="S28" i="209"/>
  <c r="O28" i="208"/>
  <c r="M28" i="209"/>
  <c r="U30" i="208"/>
  <c r="H13" i="208"/>
  <c r="U8" i="208"/>
  <c r="Q28" i="208"/>
  <c r="H23" i="208"/>
  <c r="U19" i="208"/>
  <c r="X19" i="208" s="1"/>
  <c r="J28" i="208"/>
  <c r="U8" i="209"/>
  <c r="T23" i="209"/>
  <c r="K23" i="209"/>
  <c r="P23" i="208"/>
  <c r="U22" i="208"/>
  <c r="X22" i="208" s="1"/>
  <c r="R28" i="208"/>
  <c r="C28" i="209"/>
  <c r="G28" i="209"/>
  <c r="N28" i="209"/>
  <c r="F23" i="209"/>
  <c r="D28" i="209"/>
  <c r="R28" i="209"/>
  <c r="P13" i="208"/>
  <c r="F23" i="208"/>
  <c r="P23" i="209"/>
  <c r="D28" i="208"/>
  <c r="I28" i="208"/>
  <c r="S28" i="208"/>
  <c r="O28" i="209"/>
  <c r="U19" i="209"/>
  <c r="X19" i="209" s="1"/>
  <c r="E28" i="209"/>
  <c r="K23" i="208"/>
  <c r="T13" i="208"/>
  <c r="F13" i="208"/>
  <c r="D16" i="12"/>
  <c r="E16" i="12"/>
  <c r="G16" i="12"/>
  <c r="I16" i="12"/>
  <c r="J16" i="12"/>
  <c r="Q16" i="12"/>
  <c r="R16" i="12"/>
  <c r="S16" i="12"/>
  <c r="C16" i="12"/>
  <c r="D13" i="12"/>
  <c r="E13" i="12"/>
  <c r="G13" i="12"/>
  <c r="I13" i="12"/>
  <c r="J13" i="12"/>
  <c r="L13" i="12"/>
  <c r="M13" i="12"/>
  <c r="N13" i="12"/>
  <c r="O13" i="12"/>
  <c r="Q13" i="12"/>
  <c r="R13" i="12"/>
  <c r="S13" i="12"/>
  <c r="C13" i="12"/>
  <c r="F28" i="209" l="1"/>
  <c r="F15" i="208"/>
  <c r="F16" i="208" s="1"/>
  <c r="F15" i="209"/>
  <c r="F16" i="209" s="1"/>
  <c r="F25" i="209"/>
  <c r="F26" i="209" s="1"/>
  <c r="P15" i="209"/>
  <c r="P16" i="209" s="1"/>
  <c r="F25" i="208"/>
  <c r="F26" i="208" s="1"/>
  <c r="P15" i="208"/>
  <c r="P16" i="208" s="1"/>
  <c r="K15" i="209"/>
  <c r="K16" i="209" s="1"/>
  <c r="T15" i="209"/>
  <c r="T16" i="209" s="1"/>
  <c r="K15" i="208"/>
  <c r="K16" i="208" s="1"/>
  <c r="K28" i="209"/>
  <c r="P25" i="209"/>
  <c r="P26" i="209" s="1"/>
  <c r="T25" i="208"/>
  <c r="T26" i="208" s="1"/>
  <c r="T15" i="208"/>
  <c r="T16" i="208" s="1"/>
  <c r="T25" i="209"/>
  <c r="T26" i="209" s="1"/>
  <c r="I16" i="208"/>
  <c r="K25" i="209"/>
  <c r="K26" i="209" s="1"/>
  <c r="P25" i="208"/>
  <c r="P26" i="208" s="1"/>
  <c r="K25" i="208"/>
  <c r="K26" i="208" s="1"/>
  <c r="T28" i="209"/>
  <c r="F28" i="208"/>
  <c r="H23" i="209"/>
  <c r="U23" i="209" s="1"/>
  <c r="X23" i="209" s="1"/>
  <c r="K28" i="208"/>
  <c r="U22" i="209"/>
  <c r="X22" i="209" s="1"/>
  <c r="T28" i="208"/>
  <c r="P28" i="208"/>
  <c r="P28" i="209"/>
  <c r="H28" i="208"/>
  <c r="H13" i="209"/>
  <c r="U23" i="208"/>
  <c r="X23" i="208" s="1"/>
  <c r="X8" i="208"/>
  <c r="U13" i="208"/>
  <c r="U13" i="209"/>
  <c r="X8" i="209"/>
  <c r="F25" i="12"/>
  <c r="E26" i="12"/>
  <c r="G26" i="12"/>
  <c r="I26" i="12"/>
  <c r="J26" i="12"/>
  <c r="L26" i="12"/>
  <c r="M26" i="12"/>
  <c r="O26" i="12"/>
  <c r="Q26" i="12"/>
  <c r="T25" i="12"/>
  <c r="D26" i="12"/>
  <c r="N26" i="12"/>
  <c r="R26" i="12"/>
  <c r="S26" i="12"/>
  <c r="C26" i="12"/>
  <c r="M16" i="12"/>
  <c r="N16" i="12"/>
  <c r="O16" i="12"/>
  <c r="H15" i="208" l="1"/>
  <c r="H16" i="208" s="1"/>
  <c r="U16" i="208" s="1"/>
  <c r="H25" i="208"/>
  <c r="H26" i="208" s="1"/>
  <c r="U26" i="208" s="1"/>
  <c r="H25" i="209"/>
  <c r="H26" i="209" s="1"/>
  <c r="U26" i="209" s="1"/>
  <c r="H15" i="209"/>
  <c r="U15" i="209" s="1"/>
  <c r="H28" i="209"/>
  <c r="U28" i="209"/>
  <c r="X28" i="209" s="1"/>
  <c r="X13" i="209"/>
  <c r="X13" i="208"/>
  <c r="U28" i="208"/>
  <c r="X28" i="208" s="1"/>
  <c r="L16" i="12"/>
  <c r="P15" i="12"/>
  <c r="P25" i="12"/>
  <c r="H25" i="12"/>
  <c r="K15" i="12"/>
  <c r="F15" i="12"/>
  <c r="H15" i="12" s="1"/>
  <c r="K25" i="12"/>
  <c r="T15" i="12"/>
  <c r="U15" i="208" l="1"/>
  <c r="U25" i="208"/>
  <c r="U25" i="209"/>
  <c r="H16" i="209"/>
  <c r="U16" i="209" s="1"/>
  <c r="U25" i="12"/>
  <c r="U15" i="12"/>
  <c r="T20" i="12" l="1"/>
  <c r="P20" i="12"/>
  <c r="K20" i="12"/>
  <c r="F20" i="12"/>
  <c r="H20" i="12" s="1"/>
  <c r="T9" i="12"/>
  <c r="P9" i="12"/>
  <c r="K9" i="12"/>
  <c r="F9" i="12"/>
  <c r="H9" i="12" s="1"/>
  <c r="C23" i="12"/>
  <c r="C28" i="12" s="1"/>
  <c r="T21" i="12"/>
  <c r="P21" i="12"/>
  <c r="K21" i="12"/>
  <c r="F21" i="12"/>
  <c r="H21" i="12" s="1"/>
  <c r="T10" i="12"/>
  <c r="T12" i="12"/>
  <c r="P10" i="12"/>
  <c r="K10" i="12"/>
  <c r="F10" i="12"/>
  <c r="N48" i="12"/>
  <c r="N49" i="12" s="1"/>
  <c r="T8" i="12"/>
  <c r="P8" i="12"/>
  <c r="K8" i="12"/>
  <c r="F8" i="12"/>
  <c r="T30" i="12"/>
  <c r="P30" i="12"/>
  <c r="K30" i="12"/>
  <c r="F30" i="12"/>
  <c r="H30" i="12" s="1"/>
  <c r="P12" i="12"/>
  <c r="K12" i="12"/>
  <c r="F12" i="12"/>
  <c r="H12" i="12" s="1"/>
  <c r="T19" i="12"/>
  <c r="P19" i="12"/>
  <c r="K19" i="12"/>
  <c r="F19" i="12"/>
  <c r="T11" i="12"/>
  <c r="P11" i="12"/>
  <c r="K11" i="12"/>
  <c r="F11" i="12"/>
  <c r="H11" i="12" s="1"/>
  <c r="T22" i="12"/>
  <c r="T26" i="12" s="1"/>
  <c r="P22" i="12"/>
  <c r="P26" i="12" s="1"/>
  <c r="K22" i="12"/>
  <c r="K26" i="12" s="1"/>
  <c r="F22" i="12"/>
  <c r="Q23" i="12"/>
  <c r="Q28" i="12" s="1"/>
  <c r="R23" i="12"/>
  <c r="R28" i="12" s="1"/>
  <c r="S23" i="12"/>
  <c r="L23" i="12"/>
  <c r="L28" i="12" s="1"/>
  <c r="M23" i="12"/>
  <c r="M28" i="12" s="1"/>
  <c r="N23" i="12"/>
  <c r="N28" i="12" s="1"/>
  <c r="O23" i="12"/>
  <c r="O28" i="12" s="1"/>
  <c r="I23" i="12"/>
  <c r="I28" i="12" s="1"/>
  <c r="J23" i="12"/>
  <c r="J28" i="12" s="1"/>
  <c r="G23" i="12"/>
  <c r="G28" i="12" s="1"/>
  <c r="D23" i="12"/>
  <c r="E23" i="12"/>
  <c r="E28" i="12" s="1"/>
  <c r="S28" i="12" l="1"/>
  <c r="P16" i="12"/>
  <c r="T13" i="12"/>
  <c r="T16" i="12"/>
  <c r="U11" i="12"/>
  <c r="D28" i="12"/>
  <c r="P13" i="12"/>
  <c r="U12" i="12"/>
  <c r="K16" i="12"/>
  <c r="K13" i="12"/>
  <c r="F13" i="12"/>
  <c r="F16" i="12"/>
  <c r="H22" i="12"/>
  <c r="H26" i="12" s="1"/>
  <c r="F26" i="12"/>
  <c r="H8" i="12"/>
  <c r="T23" i="12"/>
  <c r="F23" i="12"/>
  <c r="U9" i="12"/>
  <c r="U20" i="12"/>
  <c r="H19" i="12"/>
  <c r="U19" i="12" s="1"/>
  <c r="U30" i="12"/>
  <c r="U21" i="12"/>
  <c r="X21" i="12" s="1"/>
  <c r="P23" i="12"/>
  <c r="K23" i="12"/>
  <c r="H10" i="12"/>
  <c r="T28" i="12" l="1"/>
  <c r="F28" i="12"/>
  <c r="P28" i="12"/>
  <c r="K28" i="12"/>
  <c r="U8" i="12"/>
  <c r="H13" i="12"/>
  <c r="H16" i="12"/>
  <c r="U16" i="12" s="1"/>
  <c r="U26" i="12"/>
  <c r="U22" i="12"/>
  <c r="X20" i="12"/>
  <c r="X11" i="12"/>
  <c r="X19" i="12"/>
  <c r="H23" i="12"/>
  <c r="U23" i="12" s="1"/>
  <c r="U10" i="12"/>
  <c r="H28" i="12" l="1"/>
  <c r="U13" i="12"/>
  <c r="U28" i="12" s="1"/>
  <c r="X8" i="12"/>
  <c r="X10" i="12"/>
  <c r="X23" i="12"/>
  <c r="X22" i="12"/>
  <c r="X13" i="12" l="1"/>
  <c r="X12" i="12"/>
  <c r="X28" i="12"/>
</calcChain>
</file>

<file path=xl/sharedStrings.xml><?xml version="1.0" encoding="utf-8"?>
<sst xmlns="http://schemas.openxmlformats.org/spreadsheetml/2006/main" count="2816" uniqueCount="130">
  <si>
    <t>Control Total</t>
  </si>
  <si>
    <t>Difference</t>
  </si>
  <si>
    <t>Total</t>
  </si>
  <si>
    <t>Scotland</t>
  </si>
  <si>
    <t>Support Services</t>
  </si>
  <si>
    <t>Revenue Contribution to Capital (RCC)</t>
  </si>
  <si>
    <t>Other</t>
  </si>
  <si>
    <t>All Other Expenditure</t>
  </si>
  <si>
    <t>All Other Income</t>
  </si>
  <si>
    <t>Additional Information</t>
  </si>
  <si>
    <t>LFR 05: Roads and Transport</t>
  </si>
  <si>
    <t>Roads</t>
  </si>
  <si>
    <t>Local Authority Transport Undertakings</t>
  </si>
  <si>
    <t>Total Roads and Transport</t>
  </si>
  <si>
    <t>Construction</t>
  </si>
  <si>
    <t>Maintenance</t>
  </si>
  <si>
    <t>Lighting</t>
  </si>
  <si>
    <t>Total Roads</t>
  </si>
  <si>
    <t>Concessionary Fares</t>
  </si>
  <si>
    <t>Co-ordination</t>
  </si>
  <si>
    <t>Buses</t>
  </si>
  <si>
    <t>Ferries</t>
  </si>
  <si>
    <t>Total Local Authority Transport Undertakings</t>
  </si>
  <si>
    <t>Winter Maintenance</t>
  </si>
  <si>
    <t>Total Maintenance</t>
  </si>
  <si>
    <t>Buses - annual bus subsidy for tendered mileage</t>
  </si>
  <si>
    <t>Buses - other costs</t>
  </si>
  <si>
    <t>Rail</t>
  </si>
  <si>
    <t>Air</t>
  </si>
  <si>
    <t>Underground</t>
  </si>
  <si>
    <t>SPT not included above</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</si>
  <si>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</si>
  <si>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</si>
  <si>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</si>
  <si>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</si>
  <si>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</si>
  <si>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</si>
  <si>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</si>
  <si>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</si>
  <si>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</si>
  <si>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</si>
  <si>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</si>
  <si>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</si>
  <si>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</si>
  <si>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</si>
  <si>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</si>
  <si>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</si>
  <si>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</si>
  <si>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</si>
  <si>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</si>
  <si>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</si>
  <si>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</si>
  <si>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</si>
  <si>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</si>
  <si>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</si>
  <si>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</si>
  <si>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</si>
  <si>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</si>
  <si>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</si>
  <si>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</si>
  <si>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</si>
  <si>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HITRANS</t>
  </si>
  <si>
    <t>NESTRANS</t>
  </si>
  <si>
    <t>SESTRAN</t>
  </si>
  <si>
    <t>SWESTRANS</t>
  </si>
  <si>
    <t>SPT</t>
  </si>
  <si>
    <t>TACTRAN</t>
  </si>
  <si>
    <t>ZetTrans</t>
  </si>
  <si>
    <t>Income</t>
  </si>
  <si>
    <t>Requisitions from Constituent Councils</t>
  </si>
  <si>
    <t>Third Party Payments to Joint Boards - Requisitions Only</t>
  </si>
  <si>
    <t>£ thousands</t>
  </si>
  <si>
    <t>Contributions from Other Local Authorities</t>
  </si>
  <si>
    <t>Net Revenue Expenditure on a Funding Basis</t>
  </si>
  <si>
    <t>Gross Expenditure on a Funding Basis</t>
  </si>
  <si>
    <t>Structural, Environmental and Safety Maintenance and Routine Repairs</t>
  </si>
  <si>
    <t>School Crossing Patrols</t>
  </si>
  <si>
    <t>Total Network and Traffic Management</t>
  </si>
  <si>
    <t>Parking Services</t>
  </si>
  <si>
    <t>Support to Operators and Voluntary Groups</t>
  </si>
  <si>
    <t>Total Non-LA Public transport</t>
  </si>
  <si>
    <t>Network and Traffic Management</t>
  </si>
  <si>
    <t>Non-LA Public Transport</t>
  </si>
  <si>
    <t>Gross Expenditure on a Funding Basis (including loan and leasing charges)</t>
  </si>
  <si>
    <t>Gross Income on a Funding Basis</t>
  </si>
  <si>
    <t>Recharge Income From Other Services</t>
  </si>
  <si>
    <t>Gross Expenditure Adjusted for LFR puposes</t>
  </si>
  <si>
    <t>Gross Income Adjusted for LFR Purposes</t>
  </si>
  <si>
    <t>Contributions to Integration Joint Boards</t>
  </si>
  <si>
    <t>Net Contribution to Integration Joint Boards</t>
  </si>
  <si>
    <t>Net Contributions from Integration Joint Boards</t>
  </si>
  <si>
    <t>Contributions from Integration Joint Boards</t>
  </si>
  <si>
    <t xml:space="preserve">Please enter expenditure as a positive number </t>
  </si>
  <si>
    <t>and income as a negative number throughout.</t>
  </si>
  <si>
    <r>
      <t xml:space="preserve">Validation checks - </t>
    </r>
    <r>
      <rPr>
        <sz val="11"/>
        <rFont val="Arial"/>
        <family val="2"/>
      </rPr>
      <t>Please check and provide a comment if highlighted in red</t>
    </r>
  </si>
  <si>
    <t>Gross Expenditure on a funding basis (excluding loans and leasing charges)</t>
  </si>
  <si>
    <t>2018-19</t>
  </si>
  <si>
    <t>Gross Expenditure (Adjusted for LFR purposes): 2017-18</t>
  </si>
  <si>
    <t>Gross Income (Adjusted for LFR purposes): 2017-18</t>
  </si>
  <si>
    <t>Net Expenditure: 2017-18</t>
  </si>
  <si>
    <t>Councils</t>
  </si>
  <si>
    <t>City of Edinburgh</t>
  </si>
  <si>
    <t>Na h-Eileanan Siar</t>
  </si>
  <si>
    <t>2018-19 Local Financial Returns (LFRs)</t>
  </si>
  <si>
    <t>Background</t>
  </si>
  <si>
    <t>The LFRs are a series of detailed returns that collect final, audited expenditure figures for all councils, Valuation Joint Boards (VJBs), Regional Transport Partnerships (RTPs) and the Tay Road Bridge Joint Board on</t>
  </si>
  <si>
    <t>an annual basis. The figures collected in the LFRs are published as part of the Scottish Local Government Finance Statistics (SLGFS) publication.</t>
  </si>
  <si>
    <t xml:space="preserve">Councils complete all sections of the LFR, however non-council local authorities are only required to complete the sections relevant to them. All workbooks contain a 'Scotland' tab which provides summary figures at </t>
  </si>
  <si>
    <r>
      <t xml:space="preserve">Scotland level, i.e. for all local authorities who have completed that section. Workbooks relating to sections completed by </t>
    </r>
    <r>
      <rPr>
        <b/>
        <sz val="12"/>
        <color theme="1"/>
        <rFont val="Arial"/>
        <family val="2"/>
      </rPr>
      <t>all</t>
    </r>
    <r>
      <rPr>
        <sz val="12"/>
        <color theme="1"/>
        <rFont val="Arial"/>
        <family val="2"/>
      </rPr>
      <t xml:space="preserve"> local authorities also contain a 'Councils' tab which provides summary figures for councils only.</t>
    </r>
  </si>
  <si>
    <t>More information on the LFRs, including a blank return and guidance for completion, is available at</t>
  </si>
  <si>
    <t>www.gov.scot/publications/local-financial-return-2018-19/</t>
  </si>
  <si>
    <t>More information on the SLGFS is available at</t>
  </si>
  <si>
    <t>www.gov.scot/collections/local-government-finance-statistics/#scottishlocalgovernmentfinancialstatistics</t>
  </si>
  <si>
    <t>This file contains the data provided by local authorities via the LFR 05 section of the LFR which collects figures on Roads and Transport expenditure and income. Figures relating to Road Bridges are recorded on LFR 00.</t>
  </si>
  <si>
    <t>Data Interpretation</t>
  </si>
  <si>
    <t>Local authorities are asked to complete the LFRs in line with the guidance provided to ensure returns are completed on a consistent basis to allow for a reasonable degree of comparability. However, there is the</t>
  </si>
  <si>
    <t>potential for inconsistent reporting between local authorities for lower level figures where local accounting practices may vary. Changes in accounting standards between financial years may also impact on the</t>
  </si>
  <si>
    <t>categorisation of expenditure which can lead to discontinuities in the data collected.</t>
  </si>
  <si>
    <t>Net revenue expenditure can be affected by demand for services and the resources available to deliver those services, which will vary between local authorities. Net revenue expenditure can also be affected by large</t>
  </si>
  <si>
    <t>one-off payments in any year, for example Equal Pay back-pay settlement expenditure. It is important to consider these factors when making comparisons between local authorities.</t>
  </si>
  <si>
    <t>Revisions</t>
  </si>
  <si>
    <t>LFR and CR Final figures prior to 2018-19 may have been revised following the previous publication. In particular, local authorities were asked to revise their 2017-18 returns where necessary as part of the 2018-19</t>
  </si>
  <si>
    <t xml:space="preserve">validation process. A complete set of revised 2017-18 LFR and CR Final workbooks is available at </t>
  </si>
  <si>
    <t>www.gov.scot/publications/scottish-local-government-finance-statistics-2017-18-workbooks/</t>
  </si>
  <si>
    <t>Enquiries</t>
  </si>
  <si>
    <t>For enquiries about this data, please email</t>
  </si>
  <si>
    <t>lgfstats@gov.scot</t>
  </si>
  <si>
    <t>This file has been revised since it's initial publication as follows:</t>
  </si>
  <si>
    <t>- On 20 April 2021 to correct errors identified during the validation of the 2019-20 LFRs.</t>
  </si>
  <si>
    <t>Last updated on 20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</si>
</sst>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7">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Geneva"/>
    </font>
    <font>
      <u/>
      <sz val="10"/>
      <color indexed="12"/>
      <name val="Arial"/>
      <family val="2"/>
    </font>
    <font>
      <sz val="8"/>
      <name val="Arial"/>
      <family val="2"/>
    </font>
    <font>
      <sz val="12"/>
      <name val="Arial"/>
      <family val="2"/>
    </font>
    <font>
      <b/>
      <sz val="12"/>
      <name val="Arial"/>
      <family val="2"/>
    </font>
    <font>
      <b/>
      <sz val="8"/>
      <name val="Arial"/>
      <family val="2"/>
    </font>
    <font>
      <sz val="7"/>
      <name val="Arial"/>
      <family val="2"/>
    </font>
    <font>
      <b/>
      <u/>
      <sz val="10"/>
      <name val="Arial"/>
      <family val="2"/>
    </font>
    <font>
      <b/>
      <sz val="10"/>
      <name val="Arial"/>
      <family val="2"/>
    </font>
    <font>
      <sz val="10"/>
      <name val="Arial"/>
      <family val="2"/>
    </font>
    <font>
      <sz val="6"/>
      <name val="Arial"/>
      <family val="2"/>
    </font>
    <font>
      <b/>
      <sz val="8"/>
      <color indexed="10"/>
      <name val="Arial"/>
      <family val="2"/>
    </font>
    <font>
      <sz val="7"/>
      <color indexed="22"/>
      <name val="Arial"/>
      <family val="2"/>
    </font>
    <font>
      <sz val="10"/>
      <color indexed="22"/>
      <name val="Arial"/>
      <family val="2"/>
    </font>
    <font>
      <b/>
      <sz val="14"/>
      <name val="Arial"/>
      <family val="2"/>
    </font>
    <font>
      <sz val="10"/>
      <name val="Arial"/>
      <family val="2"/>
    </font>
    <font>
      <sz val="10"/>
      <name val="Arial"/>
      <family val="2"/>
    </font>
    <font>
      <sz val="10"/>
      <color theme="0"/>
      <name val="Arial"/>
      <family val="2"/>
    </font>
    <font>
      <u/>
      <sz val="12"/>
      <color indexed="12"/>
      <name val="Arial"/>
      <family val="2"/>
    </font>
    <font>
      <sz val="11"/>
      <name val="Arial"/>
      <family val="2"/>
    </font>
    <font>
      <b/>
      <sz val="11"/>
      <name val="Arial"/>
      <family val="2"/>
    </font>
    <font>
      <b/>
      <sz val="10"/>
      <color theme="0"/>
      <name val="Arial"/>
      <family val="2"/>
    </font>
    <font>
      <sz val="6"/>
      <color theme="0"/>
      <name val="Arial"/>
      <family val="2"/>
    </font>
    <font>
      <b/>
      <sz val="20"/>
      <color rgb="FF0070C0"/>
      <name val="Arial"/>
      <family val="2"/>
    </font>
    <font>
      <sz val="12"/>
      <color theme="1"/>
      <name val="Arial"/>
      <family val="2"/>
    </font>
    <font>
      <b/>
      <sz val="18"/>
      <color rgb="FF0070C0"/>
      <name val="Arial"/>
      <family val="2"/>
    </font>
    <font>
      <sz val="14"/>
      <color theme="1"/>
      <name val="Arial"/>
      <family val="2"/>
    </font>
    <font>
      <sz val="11"/>
      <color rgb="FF1F497D"/>
      <name val="Calibri"/>
      <family val="2"/>
      <scheme val="minor"/>
    </font>
    <font>
      <b/>
      <sz val="14"/>
      <color rgb="FF0070C0"/>
      <name val="Arial"/>
      <family val="2"/>
    </font>
    <font>
      <b/>
      <sz val="12"/>
      <color theme="1"/>
      <name val="Arial"/>
      <family val="2"/>
    </font>
    <font>
      <u/>
      <sz val="12"/>
      <color theme="1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rgb="FF777777"/>
        <bgColor indexed="64"/>
      </patternFill>
    </fill>
    <fill>
      <patternFill patternType="solid">
        <fgColor rgb="FF8DB4E2"/>
        <bgColor indexed="64"/>
      </patternFill>
    </fill>
    <fill>
      <patternFill patternType="solid">
        <fgColor rgb="FFD9D9D9"/>
        <bgColor indexed="64"/>
      </patternFill>
    </fill>
  </fills>
  <borders count="22">
    <border>
      <left/>
      <right/>
      <top/>
      <bottom/>
      <diagonal/>
    </border>
    <border>
      <left/>
      <right/>
      <top/>
      <bottom style="thin">
        <color indexed="22"/>
      </bottom>
      <diagonal/>
    </border>
    <border>
      <left/>
      <right style="thin">
        <color indexed="2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22"/>
      </left>
      <right style="thin">
        <color theme="0" tint="-0.34998626667073579"/>
      </right>
      <top style="thin">
        <color theme="0" tint="-0.34998626667073579"/>
      </top>
      <bottom style="thin">
        <color theme="0" tint="-0.34998626667073579"/>
      </bottom>
      <diagonal/>
    </border>
    <border>
      <left style="thin">
        <color indexed="22"/>
      </left>
      <right style="thin">
        <color theme="0" tint="-0.34998626667073579"/>
      </right>
      <top style="thin">
        <color theme="0" tint="-0.34998626667073579"/>
      </top>
      <bottom/>
      <diagonal/>
    </border>
    <border>
      <left/>
      <right style="thin">
        <color theme="0" tint="-0.34998626667073579"/>
      </right>
      <top/>
      <bottom style="thin">
        <color indexed="22"/>
      </bottom>
      <diagonal/>
    </border>
    <border>
      <left/>
      <right style="thin">
        <color theme="0" tint="-0.34998626667073579"/>
      </right>
      <top style="thin">
        <color indexed="22"/>
      </top>
      <bottom style="thin">
        <color theme="0" tint="-0.34998626667073579"/>
      </bottom>
      <diagonal/>
    </border>
    <border>
      <left style="thin">
        <color theme="0" tint="-0.34998626667073579"/>
      </left>
      <right style="thin">
        <color theme="0" tint="-0.34998626667073579"/>
      </right>
      <top style="thin">
        <color indexed="22"/>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indexed="22"/>
      </right>
      <top style="thin">
        <color theme="0" tint="-0.34998626667073579"/>
      </top>
      <bottom style="thin">
        <color theme="0" tint="-0.34998626667073579"/>
      </bottom>
      <diagonal/>
    </border>
  </borders>
  <cellStyleXfs count="19">
    <xf numFmtId="0" fontId="0" fillId="0" borderId="0"/>
    <xf numFmtId="0" fontId="7" fillId="0" borderId="0" applyNumberFormat="0" applyFill="0" applyBorder="0" applyAlignment="0" applyProtection="0">
      <alignment vertical="top"/>
      <protection locked="0"/>
    </xf>
    <xf numFmtId="0" fontId="15" fillId="0" borderId="0"/>
    <xf numFmtId="0" fontId="15" fillId="0" borderId="0"/>
    <xf numFmtId="0" fontId="6" fillId="0" borderId="0"/>
    <xf numFmtId="9" fontId="21" fillId="0" borderId="0" applyFont="0" applyFill="0" applyBorder="0" applyAlignment="0" applyProtection="0"/>
    <xf numFmtId="9" fontId="22"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cellStyleXfs>
  <cellXfs count="111">
    <xf numFmtId="0" fontId="0" fillId="0" borderId="0" xfId="0"/>
    <xf numFmtId="0" fontId="13" fillId="2" borderId="0" xfId="4" applyFont="1" applyFill="1" applyAlignment="1" applyProtection="1">
      <alignment vertical="center" wrapText="1"/>
    </xf>
    <xf numFmtId="0" fontId="8" fillId="2" borderId="0" xfId="4" applyFont="1" applyFill="1" applyAlignment="1" applyProtection="1">
      <alignment vertical="center" wrapText="1"/>
    </xf>
    <xf numFmtId="3" fontId="5" fillId="2" borderId="0" xfId="4" applyNumberFormat="1" applyFont="1" applyFill="1" applyAlignment="1" applyProtection="1">
      <alignment vertical="center" wrapText="1"/>
    </xf>
    <xf numFmtId="3" fontId="16" fillId="2" borderId="0" xfId="4" applyNumberFormat="1" applyFont="1" applyFill="1" applyAlignment="1" applyProtection="1">
      <alignment vertical="center" wrapText="1"/>
    </xf>
    <xf numFmtId="3" fontId="5" fillId="2" borderId="0" xfId="4" applyNumberFormat="1" applyFont="1" applyFill="1" applyBorder="1" applyAlignment="1" applyProtection="1">
      <alignment vertical="center" wrapText="1"/>
    </xf>
    <xf numFmtId="3" fontId="8" fillId="2" borderId="0" xfId="4" applyNumberFormat="1" applyFont="1" applyFill="1" applyAlignment="1" applyProtection="1">
      <alignment vertical="center" wrapText="1"/>
    </xf>
    <xf numFmtId="3" fontId="16" fillId="2" borderId="0" xfId="4" applyNumberFormat="1" applyFont="1" applyFill="1" applyBorder="1" applyAlignment="1" applyProtection="1">
      <alignment vertical="center" wrapText="1"/>
    </xf>
    <xf numFmtId="3" fontId="5" fillId="3" borderId="0" xfId="4" applyNumberFormat="1" applyFont="1" applyFill="1" applyBorder="1" applyAlignment="1" applyProtection="1">
      <alignment vertical="center" wrapText="1"/>
    </xf>
    <xf numFmtId="0" fontId="8" fillId="3" borderId="0" xfId="4" applyFont="1" applyFill="1" applyBorder="1" applyAlignment="1" applyProtection="1">
      <alignment vertical="center" wrapText="1"/>
    </xf>
    <xf numFmtId="3" fontId="5" fillId="3" borderId="0" xfId="4" applyNumberFormat="1" applyFont="1" applyFill="1" applyAlignment="1" applyProtection="1">
      <alignment vertical="center" wrapText="1"/>
    </xf>
    <xf numFmtId="0" fontId="5" fillId="3" borderId="0" xfId="4" applyFont="1" applyFill="1" applyAlignment="1" applyProtection="1">
      <alignment vertical="center" wrapText="1"/>
    </xf>
    <xf numFmtId="3" fontId="8" fillId="3" borderId="0" xfId="4" applyNumberFormat="1" applyFont="1" applyFill="1" applyBorder="1" applyAlignment="1" applyProtection="1">
      <alignment horizontal="center" vertical="center" wrapText="1"/>
    </xf>
    <xf numFmtId="3" fontId="5" fillId="2" borderId="3" xfId="4" applyNumberFormat="1" applyFont="1" applyFill="1" applyBorder="1" applyAlignment="1" applyProtection="1">
      <alignment vertical="center" wrapText="1"/>
      <protection locked="0"/>
    </xf>
    <xf numFmtId="3" fontId="14" fillId="3" borderId="0" xfId="4" applyNumberFormat="1" applyFont="1" applyFill="1" applyBorder="1" applyAlignment="1" applyProtection="1">
      <alignment vertical="center" wrapText="1"/>
    </xf>
    <xf numFmtId="3" fontId="14" fillId="3" borderId="0" xfId="4" applyNumberFormat="1" applyFont="1" applyFill="1" applyAlignment="1" applyProtection="1">
      <alignment vertical="center" wrapText="1"/>
    </xf>
    <xf numFmtId="0" fontId="26" fillId="2" borderId="0" xfId="4" applyFont="1" applyFill="1" applyAlignment="1" applyProtection="1">
      <alignment vertical="center" wrapText="1"/>
    </xf>
    <xf numFmtId="0" fontId="20" fillId="2" borderId="0" xfId="4" applyFont="1" applyFill="1" applyAlignment="1" applyProtection="1">
      <alignment vertical="center" wrapText="1"/>
    </xf>
    <xf numFmtId="0" fontId="10" fillId="2" borderId="0" xfId="1" applyFont="1" applyFill="1" applyAlignment="1" applyProtection="1">
      <alignment vertical="center" wrapText="1"/>
    </xf>
    <xf numFmtId="0" fontId="14" fillId="2" borderId="0" xfId="7" applyFont="1" applyFill="1" applyAlignment="1" applyProtection="1">
      <alignment horizontal="right" vertical="center"/>
    </xf>
    <xf numFmtId="0" fontId="5" fillId="2" borderId="9" xfId="4" applyFont="1" applyFill="1" applyBorder="1" applyAlignment="1" applyProtection="1">
      <alignment vertical="center" wrapText="1"/>
    </xf>
    <xf numFmtId="0" fontId="5" fillId="2" borderId="0" xfId="4" applyFont="1" applyFill="1" applyAlignment="1" applyProtection="1">
      <alignment wrapText="1"/>
    </xf>
    <xf numFmtId="3" fontId="5" fillId="2" borderId="0" xfId="4" applyNumberFormat="1" applyFont="1" applyFill="1" applyAlignment="1" applyProtection="1">
      <alignment wrapText="1"/>
    </xf>
    <xf numFmtId="0" fontId="17" fillId="2" borderId="0" xfId="4" applyFont="1" applyFill="1" applyBorder="1" applyAlignment="1" applyProtection="1">
      <alignment wrapText="1"/>
    </xf>
    <xf numFmtId="3" fontId="5" fillId="2" borderId="0" xfId="4" applyNumberFormat="1" applyFont="1" applyFill="1" applyBorder="1" applyAlignment="1" applyProtection="1">
      <alignment wrapText="1"/>
    </xf>
    <xf numFmtId="0" fontId="14" fillId="3" borderId="0" xfId="0" quotePrefix="1" applyFont="1" applyFill="1" applyAlignment="1" applyProtection="1">
      <alignment horizontal="left" vertical="center" wrapText="1"/>
    </xf>
    <xf numFmtId="3" fontId="12" fillId="3" borderId="0" xfId="7" applyNumberFormat="1" applyFont="1" applyFill="1" applyBorder="1" applyAlignment="1" applyProtection="1">
      <alignment vertical="center"/>
    </xf>
    <xf numFmtId="3" fontId="18" fillId="3" borderId="0" xfId="4" applyNumberFormat="1" applyFont="1" applyFill="1" applyBorder="1" applyAlignment="1" applyProtection="1">
      <alignment vertical="center"/>
    </xf>
    <xf numFmtId="0" fontId="26" fillId="2" borderId="0" xfId="4" quotePrefix="1" applyFont="1" applyFill="1" applyAlignment="1" applyProtection="1">
      <alignment horizontal="left" vertical="center" wrapText="1"/>
    </xf>
    <xf numFmtId="0" fontId="14" fillId="3" borderId="8" xfId="4" applyFont="1" applyFill="1" applyBorder="1" applyAlignment="1" applyProtection="1">
      <alignment vertical="center" wrapText="1"/>
    </xf>
    <xf numFmtId="0" fontId="5" fillId="2" borderId="3" xfId="4" quotePrefix="1" applyFont="1" applyFill="1" applyBorder="1" applyAlignment="1" applyProtection="1">
      <alignment horizontal="left" vertical="center" wrapText="1"/>
    </xf>
    <xf numFmtId="0" fontId="27" fillId="5" borderId="3" xfId="4" quotePrefix="1" applyFont="1" applyFill="1" applyBorder="1" applyAlignment="1" applyProtection="1">
      <alignment horizontal="left" vertical="center" wrapText="1"/>
    </xf>
    <xf numFmtId="3" fontId="27" fillId="5" borderId="3" xfId="4" applyNumberFormat="1" applyFont="1" applyFill="1" applyBorder="1" applyAlignment="1" applyProtection="1">
      <alignment vertical="center" wrapText="1"/>
    </xf>
    <xf numFmtId="3" fontId="23" fillId="5" borderId="3" xfId="4" applyNumberFormat="1" applyFont="1" applyFill="1" applyBorder="1" applyAlignment="1" applyProtection="1">
      <alignment vertical="center" wrapText="1"/>
    </xf>
    <xf numFmtId="0" fontId="5" fillId="3" borderId="9" xfId="4" applyFont="1" applyFill="1" applyBorder="1" applyAlignment="1" applyProtection="1">
      <alignment vertical="center" wrapText="1"/>
    </xf>
    <xf numFmtId="3" fontId="5" fillId="2" borderId="9" xfId="4" applyNumberFormat="1" applyFont="1" applyFill="1" applyBorder="1" applyAlignment="1" applyProtection="1">
      <alignment vertical="center" wrapText="1"/>
    </xf>
    <xf numFmtId="3" fontId="8" fillId="4" borderId="3" xfId="7" applyNumberFormat="1" applyFont="1" applyFill="1" applyBorder="1" applyAlignment="1" applyProtection="1">
      <alignment vertical="center"/>
    </xf>
    <xf numFmtId="0" fontId="14" fillId="2" borderId="0" xfId="4" applyFont="1" applyFill="1" applyAlignment="1" applyProtection="1"/>
    <xf numFmtId="3" fontId="11" fillId="3" borderId="0" xfId="4" applyNumberFormat="1" applyFont="1" applyFill="1" applyBorder="1" applyAlignment="1" applyProtection="1">
      <alignment vertical="center" wrapText="1"/>
    </xf>
    <xf numFmtId="3" fontId="11" fillId="3" borderId="0" xfId="4" applyNumberFormat="1" applyFont="1" applyFill="1" applyAlignment="1" applyProtection="1">
      <alignment vertical="center" wrapText="1"/>
    </xf>
    <xf numFmtId="0" fontId="26" fillId="3" borderId="0" xfId="4" quotePrefix="1" applyFont="1" applyFill="1" applyBorder="1" applyAlignment="1" applyProtection="1">
      <alignment horizontal="left" vertical="center"/>
    </xf>
    <xf numFmtId="3" fontId="8" fillId="2" borderId="9" xfId="4" applyNumberFormat="1" applyFont="1" applyFill="1" applyBorder="1" applyAlignment="1" applyProtection="1">
      <alignment vertical="center" wrapText="1"/>
    </xf>
    <xf numFmtId="0" fontId="5" fillId="2" borderId="7" xfId="4" applyFont="1" applyFill="1" applyBorder="1" applyAlignment="1" applyProtection="1">
      <alignment vertical="center" wrapText="1"/>
    </xf>
    <xf numFmtId="3" fontId="8" fillId="4" borderId="12" xfId="4" applyNumberFormat="1" applyFont="1" applyFill="1" applyBorder="1" applyAlignment="1" applyProtection="1">
      <alignment vertical="center"/>
    </xf>
    <xf numFmtId="3" fontId="8" fillId="4" borderId="6" xfId="4" applyNumberFormat="1" applyFont="1" applyFill="1" applyBorder="1" applyAlignment="1" applyProtection="1">
      <alignment vertical="center"/>
    </xf>
    <xf numFmtId="3" fontId="8" fillId="4" borderId="11" xfId="4" applyNumberFormat="1" applyFont="1" applyFill="1" applyBorder="1" applyAlignment="1" applyProtection="1">
      <alignment vertical="center"/>
    </xf>
    <xf numFmtId="0" fontId="14" fillId="3" borderId="8" xfId="0" quotePrefix="1" applyFont="1" applyFill="1" applyBorder="1" applyAlignment="1" applyProtection="1">
      <alignment horizontal="left" vertical="center" wrapText="1"/>
    </xf>
    <xf numFmtId="3" fontId="5" fillId="2" borderId="3" xfId="4" applyNumberFormat="1" applyFont="1" applyFill="1" applyBorder="1" applyAlignment="1" applyProtection="1">
      <alignment vertical="center" wrapText="1"/>
    </xf>
    <xf numFmtId="3" fontId="5" fillId="2" borderId="3" xfId="4" quotePrefix="1" applyNumberFormat="1" applyFont="1" applyFill="1" applyBorder="1" applyAlignment="1" applyProtection="1">
      <alignment horizontal="left" vertical="center" wrapText="1"/>
    </xf>
    <xf numFmtId="3" fontId="19" fillId="3" borderId="0" xfId="4" applyNumberFormat="1" applyFont="1" applyFill="1" applyBorder="1" applyAlignment="1" applyProtection="1">
      <alignment vertical="center"/>
    </xf>
    <xf numFmtId="3" fontId="5" fillId="3" borderId="0" xfId="7" applyNumberFormat="1" applyFont="1" applyFill="1" applyBorder="1" applyAlignment="1" applyProtection="1">
      <alignment vertical="center"/>
    </xf>
    <xf numFmtId="3" fontId="27" fillId="5" borderId="3" xfId="4" applyNumberFormat="1" applyFont="1" applyFill="1" applyBorder="1" applyAlignment="1" applyProtection="1">
      <alignment horizontal="left" vertical="center" wrapText="1"/>
    </xf>
    <xf numFmtId="0" fontId="27" fillId="5" borderId="4" xfId="4" quotePrefix="1" applyFont="1" applyFill="1" applyBorder="1" applyAlignment="1" applyProtection="1">
      <alignment horizontal="left" vertical="center" wrapText="1"/>
    </xf>
    <xf numFmtId="3" fontId="27" fillId="5" borderId="4" xfId="4" applyNumberFormat="1" applyFont="1" applyFill="1" applyBorder="1" applyAlignment="1" applyProtection="1">
      <alignment vertical="center" wrapText="1"/>
    </xf>
    <xf numFmtId="0" fontId="5" fillId="2" borderId="14" xfId="4" applyFont="1" applyFill="1" applyBorder="1" applyAlignment="1" applyProtection="1">
      <alignment vertical="center" wrapText="1"/>
    </xf>
    <xf numFmtId="0" fontId="11" fillId="2" borderId="13" xfId="4" applyFont="1" applyFill="1" applyBorder="1" applyAlignment="1" applyProtection="1">
      <alignment wrapText="1"/>
    </xf>
    <xf numFmtId="3" fontId="5" fillId="2" borderId="7" xfId="4" applyNumberFormat="1" applyFont="1" applyFill="1" applyBorder="1" applyAlignment="1" applyProtection="1">
      <alignment wrapText="1"/>
    </xf>
    <xf numFmtId="0" fontId="5" fillId="2" borderId="5" xfId="4" applyFont="1" applyFill="1" applyBorder="1" applyAlignment="1" applyProtection="1">
      <alignment vertical="center" wrapText="1"/>
    </xf>
    <xf numFmtId="0" fontId="5" fillId="4" borderId="10" xfId="4" applyFont="1" applyFill="1" applyBorder="1" applyAlignment="1" applyProtection="1">
      <alignment horizontal="center" vertical="center" wrapText="1"/>
    </xf>
    <xf numFmtId="3" fontId="8" fillId="4" borderId="18" xfId="4" applyNumberFormat="1" applyFont="1" applyFill="1" applyBorder="1" applyAlignment="1" applyProtection="1">
      <alignment vertical="center"/>
    </xf>
    <xf numFmtId="3" fontId="8" fillId="4" borderId="15" xfId="4" applyNumberFormat="1" applyFont="1" applyFill="1" applyBorder="1" applyAlignment="1" applyProtection="1">
      <alignment vertical="center"/>
    </xf>
    <xf numFmtId="3" fontId="28" fillId="3" borderId="0" xfId="4" applyNumberFormat="1" applyFont="1" applyFill="1" applyBorder="1" applyAlignment="1" applyProtection="1">
      <alignment vertical="center" wrapText="1"/>
    </xf>
    <xf numFmtId="3" fontId="5" fillId="6" borderId="3" xfId="4" applyNumberFormat="1" applyFont="1" applyFill="1" applyBorder="1" applyAlignment="1" applyProtection="1">
      <alignment vertical="center" wrapText="1"/>
    </xf>
    <xf numFmtId="3" fontId="14" fillId="6" borderId="3" xfId="4" applyNumberFormat="1" applyFont="1" applyFill="1" applyBorder="1" applyAlignment="1" applyProtection="1">
      <alignment vertical="center" wrapText="1"/>
    </xf>
    <xf numFmtId="3" fontId="5" fillId="7" borderId="3" xfId="4" applyNumberFormat="1" applyFont="1" applyFill="1" applyBorder="1" applyAlignment="1" applyProtection="1">
      <alignment vertical="center" wrapText="1"/>
    </xf>
    <xf numFmtId="0" fontId="5" fillId="8" borderId="3" xfId="4" quotePrefix="1" applyFont="1" applyFill="1" applyBorder="1" applyAlignment="1" applyProtection="1">
      <alignment horizontal="left" vertical="center" wrapText="1"/>
    </xf>
    <xf numFmtId="0" fontId="14" fillId="2" borderId="0" xfId="4" quotePrefix="1" applyFont="1" applyFill="1" applyAlignment="1" applyProtection="1">
      <alignment horizontal="left" vertical="center"/>
    </xf>
    <xf numFmtId="0" fontId="11" fillId="3" borderId="0" xfId="4" quotePrefix="1" applyFont="1" applyFill="1" applyAlignment="1" applyProtection="1">
      <alignment horizontal="left" vertical="center"/>
    </xf>
    <xf numFmtId="0" fontId="17" fillId="2" borderId="9" xfId="4" applyFont="1" applyFill="1" applyBorder="1" applyAlignment="1" applyProtection="1">
      <alignment vertical="center" wrapText="1"/>
    </xf>
    <xf numFmtId="0" fontId="5" fillId="3" borderId="14" xfId="4" applyFont="1" applyFill="1" applyBorder="1" applyAlignment="1" applyProtection="1">
      <alignment vertical="center" wrapText="1"/>
    </xf>
    <xf numFmtId="3" fontId="5" fillId="3" borderId="14" xfId="4" applyNumberFormat="1" applyFont="1" applyFill="1" applyBorder="1" applyAlignment="1" applyProtection="1">
      <alignment vertical="center" wrapText="1"/>
    </xf>
    <xf numFmtId="3" fontId="8" fillId="6" borderId="3" xfId="7" applyNumberFormat="1" applyFont="1" applyFill="1" applyBorder="1" applyAlignment="1" applyProtection="1">
      <alignment vertical="center"/>
    </xf>
    <xf numFmtId="3" fontId="8" fillId="6" borderId="6" xfId="4" applyNumberFormat="1" applyFont="1" applyFill="1" applyBorder="1" applyAlignment="1" applyProtection="1">
      <alignment vertical="center"/>
    </xf>
    <xf numFmtId="3" fontId="9" fillId="3" borderId="0" xfId="4" applyNumberFormat="1" applyFont="1" applyFill="1" applyAlignment="1" applyProtection="1">
      <alignment vertical="center" wrapText="1"/>
    </xf>
    <xf numFmtId="0" fontId="9" fillId="2" borderId="0" xfId="4" applyFont="1" applyFill="1" applyBorder="1" applyAlignment="1" applyProtection="1">
      <alignment horizontal="center" vertical="center" wrapText="1"/>
      <protection locked="0"/>
    </xf>
    <xf numFmtId="3" fontId="5" fillId="4" borderId="3" xfId="4" quotePrefix="1" applyNumberFormat="1" applyFont="1" applyFill="1" applyBorder="1" applyAlignment="1" applyProtection="1">
      <alignment vertical="center" wrapText="1"/>
    </xf>
    <xf numFmtId="0" fontId="5" fillId="2" borderId="0" xfId="4" applyFont="1" applyFill="1" applyAlignment="1" applyProtection="1">
      <alignment vertical="center" wrapText="1"/>
    </xf>
    <xf numFmtId="0" fontId="5" fillId="2" borderId="3" xfId="4" applyFont="1" applyFill="1" applyBorder="1" applyAlignment="1" applyProtection="1">
      <alignment horizontal="center" vertical="center" wrapText="1"/>
    </xf>
    <xf numFmtId="0" fontId="14" fillId="7" borderId="3" xfId="4" applyFont="1" applyFill="1" applyBorder="1" applyAlignment="1" applyProtection="1">
      <alignment horizontal="center" vertical="center" wrapText="1"/>
    </xf>
    <xf numFmtId="0" fontId="5" fillId="2" borderId="3" xfId="4" quotePrefix="1" applyFont="1" applyFill="1" applyBorder="1" applyAlignment="1" applyProtection="1">
      <alignment horizontal="center" vertical="center" wrapText="1"/>
    </xf>
    <xf numFmtId="3" fontId="8" fillId="4" borderId="19" xfId="7" applyNumberFormat="1" applyFont="1" applyFill="1" applyBorder="1" applyAlignment="1" applyProtection="1">
      <alignment vertical="center"/>
    </xf>
    <xf numFmtId="3" fontId="8" fillId="4" borderId="20" xfId="7" applyNumberFormat="1" applyFont="1" applyFill="1" applyBorder="1" applyAlignment="1" applyProtection="1">
      <alignment vertical="center"/>
    </xf>
    <xf numFmtId="3" fontId="8" fillId="4" borderId="21" xfId="7" applyNumberFormat="1" applyFont="1" applyFill="1" applyBorder="1" applyAlignment="1" applyProtection="1">
      <alignment vertical="center"/>
    </xf>
    <xf numFmtId="3" fontId="5" fillId="3" borderId="3" xfId="4" applyNumberFormat="1" applyFont="1" applyFill="1" applyBorder="1" applyAlignment="1" applyProtection="1">
      <alignment vertical="center" wrapText="1"/>
      <protection locked="0"/>
    </xf>
    <xf numFmtId="0" fontId="24" fillId="2" borderId="0" xfId="1" applyFont="1" applyFill="1" applyAlignment="1" applyProtection="1">
      <alignment horizontal="left" vertical="center"/>
    </xf>
    <xf numFmtId="0" fontId="9" fillId="3" borderId="0" xfId="4" applyFont="1" applyFill="1" applyBorder="1" applyAlignment="1" applyProtection="1">
      <alignment horizontal="right" vertical="center" wrapText="1"/>
    </xf>
    <xf numFmtId="0" fontId="9" fillId="2" borderId="0" xfId="4" applyFont="1" applyFill="1" applyBorder="1" applyAlignment="1" applyProtection="1">
      <alignment horizontal="right" vertical="center" wrapText="1"/>
    </xf>
    <xf numFmtId="0" fontId="29" fillId="3" borderId="0" xfId="0" applyFont="1" applyFill="1" applyAlignment="1">
      <alignment vertical="center"/>
    </xf>
    <xf numFmtId="0" fontId="0" fillId="3" borderId="0" xfId="0" applyFill="1"/>
    <xf numFmtId="0" fontId="30" fillId="3" borderId="0" xfId="0" applyFont="1" applyFill="1" applyAlignment="1">
      <alignment vertical="center"/>
    </xf>
    <xf numFmtId="0" fontId="31" fillId="3" borderId="0" xfId="0" applyFont="1" applyFill="1" applyAlignment="1">
      <alignment vertical="center"/>
    </xf>
    <xf numFmtId="0" fontId="32" fillId="3" borderId="0" xfId="0" applyFont="1" applyFill="1" applyAlignment="1">
      <alignment vertical="center"/>
    </xf>
    <xf numFmtId="0" fontId="33" fillId="3" borderId="0" xfId="0" applyFont="1" applyFill="1" applyAlignment="1">
      <alignment vertical="center"/>
    </xf>
    <xf numFmtId="0" fontId="30" fillId="3" borderId="0" xfId="0" applyFont="1" applyFill="1" applyBorder="1" applyAlignment="1">
      <alignment vertical="center"/>
    </xf>
    <xf numFmtId="0" fontId="34" fillId="3" borderId="0" xfId="0" applyFont="1" applyFill="1" applyAlignment="1">
      <alignment vertical="center"/>
    </xf>
    <xf numFmtId="0" fontId="24" fillId="3" borderId="0" xfId="18" applyFont="1" applyFill="1" applyBorder="1" applyAlignment="1" applyProtection="1">
      <alignment vertical="center"/>
    </xf>
    <xf numFmtId="0" fontId="36" fillId="3" borderId="0" xfId="1" applyFont="1" applyFill="1" applyAlignment="1" applyProtection="1">
      <alignment vertical="center"/>
    </xf>
    <xf numFmtId="0" fontId="24" fillId="3" borderId="0" xfId="1" applyFont="1" applyFill="1" applyAlignment="1" applyProtection="1">
      <alignment horizontal="left" vertical="center"/>
    </xf>
    <xf numFmtId="0" fontId="36" fillId="3" borderId="0" xfId="1" applyFont="1" applyFill="1" applyAlignment="1" applyProtection="1">
      <alignment horizontal="left" vertical="center"/>
    </xf>
    <xf numFmtId="0" fontId="11" fillId="4" borderId="16" xfId="4" applyFont="1" applyFill="1" applyBorder="1" applyAlignment="1" applyProtection="1">
      <alignment horizontal="center" vertical="center" wrapText="1"/>
    </xf>
    <xf numFmtId="0" fontId="11" fillId="4" borderId="17" xfId="4" applyFont="1" applyFill="1" applyBorder="1" applyAlignment="1" applyProtection="1">
      <alignment horizontal="center" vertical="center" wrapText="1"/>
    </xf>
    <xf numFmtId="0" fontId="11" fillId="4" borderId="2" xfId="4" applyFont="1" applyFill="1" applyBorder="1" applyAlignment="1" applyProtection="1">
      <alignment horizontal="center" vertical="center" wrapText="1"/>
    </xf>
    <xf numFmtId="0" fontId="11" fillId="4" borderId="1" xfId="4" applyFont="1" applyFill="1" applyBorder="1" applyAlignment="1" applyProtection="1">
      <alignment horizontal="center" vertical="center" wrapText="1"/>
    </xf>
    <xf numFmtId="0" fontId="27" fillId="5" borderId="3" xfId="4" applyFont="1" applyFill="1" applyBorder="1" applyAlignment="1" applyProtection="1">
      <alignment horizontal="center" vertical="center" wrapText="1"/>
    </xf>
    <xf numFmtId="0" fontId="5" fillId="2" borderId="3" xfId="4" applyFont="1" applyFill="1" applyBorder="1" applyAlignment="1" applyProtection="1">
      <alignment horizontal="center" vertical="center" wrapText="1"/>
    </xf>
    <xf numFmtId="0" fontId="14" fillId="2" borderId="3" xfId="4" applyFont="1" applyFill="1" applyBorder="1" applyAlignment="1" applyProtection="1">
      <alignment horizontal="center" vertical="center" wrapText="1"/>
    </xf>
    <xf numFmtId="0" fontId="14" fillId="7" borderId="3" xfId="4" applyFont="1" applyFill="1" applyBorder="1" applyAlignment="1" applyProtection="1">
      <alignment horizontal="center" vertical="center" wrapText="1"/>
    </xf>
    <xf numFmtId="0" fontId="5" fillId="2" borderId="3" xfId="4" quotePrefix="1" applyFont="1" applyFill="1" applyBorder="1" applyAlignment="1" applyProtection="1">
      <alignment horizontal="center" vertical="center" wrapText="1"/>
    </xf>
    <xf numFmtId="0" fontId="14" fillId="7" borderId="3" xfId="4" quotePrefix="1" applyFont="1" applyFill="1" applyBorder="1" applyAlignment="1" applyProtection="1">
      <alignment horizontal="center" vertical="center" wrapText="1"/>
    </xf>
    <xf numFmtId="0" fontId="14" fillId="2" borderId="3" xfId="4" quotePrefix="1" applyFont="1" applyFill="1" applyBorder="1" applyAlignment="1" applyProtection="1">
      <alignment horizontal="center" vertical="center" wrapText="1"/>
    </xf>
    <xf numFmtId="0" fontId="30" fillId="3" borderId="0" xfId="0" quotePrefix="1" applyFont="1" applyFill="1" applyBorder="1" applyAlignment="1">
      <alignment vertical="center"/>
    </xf>
  </cellXfs>
  <cellStyles count="19">
    <cellStyle name="Comma 2" xfId="10"/>
    <cellStyle name="Hyperlink" xfId="1" builtinId="8"/>
    <cellStyle name="Hyperlink 2" xfId="18"/>
    <cellStyle name="Normal" xfId="0" builtinId="0"/>
    <cellStyle name="Normal 2" xfId="2"/>
    <cellStyle name="Normal 2 2" xfId="3"/>
    <cellStyle name="Normal 3" xfId="8"/>
    <cellStyle name="Normal 3 2" xfId="11"/>
    <cellStyle name="Normal 3 2 2" xfId="13"/>
    <cellStyle name="Normal 3 2 2 2" xfId="16"/>
    <cellStyle name="Normal 4" xfId="9"/>
    <cellStyle name="Normal 4 2" xfId="14"/>
    <cellStyle name="Normal 4 2 2" xfId="17"/>
    <cellStyle name="Normal 5" xfId="12"/>
    <cellStyle name="Normal 6" xfId="15"/>
    <cellStyle name="Normal_A3366421" xfId="4"/>
    <cellStyle name="Percent 2" xfId="5"/>
    <cellStyle name="Percent 3" xfId="6"/>
    <cellStyle name="Style 1" xfId="7"/>
  </cellStyles>
  <dxfs count="410">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9F0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DDDDD"/>
      <rgbColor rgb="00969696"/>
      <rgbColor rgb="00003366"/>
      <rgbColor rgb="00339966"/>
      <rgbColor rgb="00003300"/>
      <rgbColor rgb="003386FF"/>
      <rgbColor rgb="0099CCFF"/>
      <rgbColor rgb="00993366"/>
      <rgbColor rgb="004D4D4D"/>
      <rgbColor rgb="00333333"/>
    </indexedColors>
    <mruColors>
      <color rgb="FF777777"/>
      <color rgb="FFD9D9D9"/>
      <color rgb="FFFF3232"/>
      <color rgb="FF8DB4E2"/>
      <color rgb="FF1F497D"/>
      <color rgb="FF86B0E2"/>
      <color rgb="FF5F5F5F"/>
      <color rgb="FFDAE7F6"/>
      <color rgb="FFFF1E1E"/>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2.gov.scot/Resource/0054/0054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ront Page"/>
      <sheetName val="LFR A0"/>
      <sheetName val="LFR 00"/>
      <sheetName val="LFR 23"/>
      <sheetName val="LFR 01"/>
      <sheetName val="LFR 02"/>
      <sheetName val="LFR 03"/>
      <sheetName val="LFR 05"/>
      <sheetName val="LFR 06"/>
      <sheetName val="LFR 07"/>
      <sheetName val="LFR 09"/>
      <sheetName val="LFR 20"/>
      <sheetName val="LFR 22"/>
      <sheetName val="LFR 10"/>
      <sheetName val="LFR 12"/>
      <sheetName val="LFR SS"/>
      <sheetName val="Data for Prepopulation"/>
      <sheetName val="Data for validation"/>
    </sheetNames>
    <sheetDataSet>
      <sheetData sheetId="0">
        <row r="4">
          <cell r="B4" t="str">
            <v>2017-18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v.scot/publications/scottish-local-government-finance-statistics-2017-18-workbooks/" TargetMode="External"/><Relationship Id="rId2" Type="http://schemas.openxmlformats.org/officeDocument/2006/relationships/hyperlink" Target="https://www.gov.scot/collections/local-government-finance-statistics/" TargetMode="External"/><Relationship Id="rId1" Type="http://schemas.openxmlformats.org/officeDocument/2006/relationships/hyperlink" Target="mailto:lgfstats@gov.scot" TargetMode="External"/><Relationship Id="rId5" Type="http://schemas.openxmlformats.org/officeDocument/2006/relationships/hyperlink" Target="https://www.gov.scot/collections/local-government-finance-statistics/" TargetMode="External"/><Relationship Id="rId4" Type="http://schemas.openxmlformats.org/officeDocument/2006/relationships/hyperlink" Target="https://www.gov.scot/publications/local-financial-return-2018-1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34"/>
  <sheetViews>
    <sheetView tabSelected="1" workbookViewId="0">
      <selection activeCell="P1" sqref="P1"/>
    </sheetView>
  </sheetViews>
  <sheetFormatPr defaultRowHeight="15"/>
  <cols>
    <col min="1" max="1" width="4.7109375" style="89" customWidth="1"/>
    <col min="2" max="2" width="38.140625" style="89" customWidth="1"/>
    <col min="3" max="3" width="3.85546875" style="89" customWidth="1"/>
    <col min="4" max="4" width="50.140625" style="89" customWidth="1"/>
    <col min="5" max="5" width="1.140625" style="89" customWidth="1"/>
    <col min="6" max="7" width="9.140625" style="89"/>
    <col min="8" max="8" width="6.28515625" style="89" customWidth="1"/>
    <col min="9" max="13" width="9.140625" style="89"/>
    <col min="14" max="14" width="13" style="89" customWidth="1"/>
    <col min="15" max="15" width="19.28515625" style="89" customWidth="1"/>
    <col min="16" max="16" width="8.5703125" style="89" customWidth="1"/>
    <col min="17" max="16384" width="9.140625" style="89"/>
  </cols>
  <sheetData>
    <row r="1" spans="1:17" ht="26.25">
      <c r="A1" s="87" t="s">
        <v>103</v>
      </c>
      <c r="B1" s="88"/>
      <c r="C1" s="88"/>
      <c r="D1" s="88"/>
      <c r="E1" s="88"/>
    </row>
    <row r="2" spans="1:17" ht="23.25">
      <c r="A2" s="90" t="s">
        <v>10</v>
      </c>
      <c r="B2" s="88"/>
      <c r="C2" s="88"/>
      <c r="D2" s="88"/>
      <c r="E2" s="88"/>
    </row>
    <row r="3" spans="1:17" ht="18">
      <c r="A3" s="91" t="s">
        <v>129</v>
      </c>
      <c r="B3" s="88"/>
      <c r="C3" s="88"/>
      <c r="D3" s="88"/>
      <c r="E3" s="88"/>
    </row>
    <row r="4" spans="1:17" ht="15" customHeight="1">
      <c r="A4" s="92"/>
      <c r="B4" s="93"/>
      <c r="C4" s="93"/>
      <c r="D4" s="93"/>
      <c r="E4" s="93"/>
    </row>
    <row r="5" spans="1:17" ht="18">
      <c r="A5" s="94" t="s">
        <v>104</v>
      </c>
      <c r="B5" s="91"/>
      <c r="C5" s="91"/>
      <c r="D5" s="91"/>
      <c r="E5" s="91"/>
    </row>
    <row r="6" spans="1:17">
      <c r="A6" s="93" t="s">
        <v>105</v>
      </c>
      <c r="B6" s="93"/>
      <c r="C6" s="93"/>
      <c r="D6" s="93"/>
      <c r="E6" s="93"/>
    </row>
    <row r="7" spans="1:17">
      <c r="A7" s="93" t="s">
        <v>106</v>
      </c>
      <c r="B7" s="93"/>
      <c r="C7" s="93"/>
      <c r="D7" s="93"/>
      <c r="E7" s="93"/>
    </row>
    <row r="8" spans="1:17" ht="9.9499999999999993" customHeight="1">
      <c r="A8" s="93"/>
      <c r="B8" s="93"/>
      <c r="C8" s="93"/>
      <c r="D8" s="93"/>
      <c r="E8" s="95"/>
    </row>
    <row r="9" spans="1:17">
      <c r="A9" s="93" t="s">
        <v>107</v>
      </c>
      <c r="B9" s="93"/>
      <c r="C9" s="93"/>
      <c r="D9" s="93"/>
      <c r="E9" s="95"/>
    </row>
    <row r="10" spans="1:17" ht="15.75">
      <c r="A10" s="93" t="s">
        <v>108</v>
      </c>
      <c r="B10" s="93"/>
      <c r="C10" s="93"/>
      <c r="D10" s="93"/>
      <c r="E10" s="95"/>
    </row>
    <row r="11" spans="1:17" ht="9.9499999999999993" customHeight="1">
      <c r="A11" s="93"/>
      <c r="B11" s="93"/>
      <c r="C11" s="93"/>
      <c r="D11" s="93"/>
      <c r="E11" s="95"/>
    </row>
    <row r="12" spans="1:17">
      <c r="A12" s="93" t="s">
        <v>109</v>
      </c>
      <c r="B12" s="93"/>
      <c r="C12" s="93"/>
      <c r="D12" s="93"/>
      <c r="E12" s="97" t="s">
        <v>110</v>
      </c>
      <c r="F12" s="97"/>
      <c r="G12" s="97"/>
      <c r="H12" s="97"/>
      <c r="I12" s="97"/>
      <c r="J12" s="97"/>
      <c r="K12" s="97"/>
      <c r="L12" s="97"/>
    </row>
    <row r="13" spans="1:17" ht="9.9499999999999993" customHeight="1">
      <c r="A13" s="93"/>
      <c r="B13" s="93"/>
      <c r="C13" s="93"/>
      <c r="D13" s="93"/>
      <c r="E13" s="93"/>
    </row>
    <row r="14" spans="1:17">
      <c r="A14" s="93" t="s">
        <v>111</v>
      </c>
      <c r="B14" s="93"/>
      <c r="C14" s="93"/>
      <c r="D14" s="97" t="s">
        <v>112</v>
      </c>
      <c r="E14" s="97"/>
      <c r="F14" s="97"/>
      <c r="G14" s="97"/>
      <c r="H14" s="97"/>
      <c r="I14" s="97"/>
      <c r="J14" s="97"/>
      <c r="K14" s="97"/>
      <c r="L14" s="97"/>
      <c r="M14" s="97"/>
      <c r="N14" s="97"/>
      <c r="O14" s="96"/>
      <c r="P14" s="96"/>
      <c r="Q14" s="96"/>
    </row>
    <row r="15" spans="1:17" ht="9.9499999999999993" customHeight="1">
      <c r="A15" s="93"/>
      <c r="B15" s="93"/>
      <c r="C15" s="93"/>
      <c r="D15" s="93"/>
      <c r="E15" s="93"/>
    </row>
    <row r="16" spans="1:17">
      <c r="A16" s="93" t="s">
        <v>113</v>
      </c>
      <c r="B16" s="93"/>
      <c r="C16" s="93"/>
      <c r="D16" s="93"/>
      <c r="E16" s="95"/>
    </row>
    <row r="17" spans="1:18" ht="24.95" customHeight="1">
      <c r="A17" s="92"/>
      <c r="B17" s="93"/>
      <c r="C17" s="93"/>
      <c r="D17" s="93"/>
      <c r="E17" s="93"/>
    </row>
    <row r="18" spans="1:18" ht="18">
      <c r="A18" s="94" t="s">
        <v>114</v>
      </c>
      <c r="B18" s="91"/>
      <c r="C18" s="91"/>
      <c r="D18" s="91"/>
      <c r="E18" s="91"/>
    </row>
    <row r="19" spans="1:18">
      <c r="A19" s="93" t="s">
        <v>115</v>
      </c>
      <c r="B19" s="93"/>
      <c r="C19" s="93"/>
      <c r="D19" s="93"/>
      <c r="E19" s="93"/>
    </row>
    <row r="20" spans="1:18">
      <c r="A20" s="93" t="s">
        <v>116</v>
      </c>
      <c r="B20" s="93"/>
      <c r="C20" s="93"/>
      <c r="D20" s="93"/>
      <c r="E20" s="93"/>
    </row>
    <row r="21" spans="1:18">
      <c r="A21" s="93" t="s">
        <v>117</v>
      </c>
      <c r="B21" s="93"/>
      <c r="C21" s="93"/>
      <c r="D21" s="93"/>
      <c r="E21" s="93"/>
    </row>
    <row r="22" spans="1:18" ht="9.9499999999999993" customHeight="1">
      <c r="A22" s="93"/>
      <c r="B22" s="93"/>
      <c r="C22" s="93"/>
      <c r="D22" s="93"/>
      <c r="E22" s="93"/>
    </row>
    <row r="23" spans="1:18">
      <c r="A23" s="93" t="s">
        <v>118</v>
      </c>
      <c r="B23" s="93"/>
      <c r="C23" s="93"/>
      <c r="D23" s="93"/>
      <c r="E23" s="93"/>
    </row>
    <row r="24" spans="1:18">
      <c r="A24" s="93" t="s">
        <v>119</v>
      </c>
      <c r="B24" s="93"/>
      <c r="C24" s="93"/>
      <c r="D24" s="93"/>
      <c r="E24" s="93"/>
    </row>
    <row r="25" spans="1:18" ht="24.95" customHeight="1">
      <c r="A25" s="92"/>
      <c r="B25" s="93"/>
      <c r="C25" s="93"/>
      <c r="D25" s="93"/>
      <c r="E25" s="93"/>
    </row>
    <row r="26" spans="1:18" ht="18">
      <c r="A26" s="94" t="s">
        <v>120</v>
      </c>
      <c r="B26" s="91"/>
      <c r="C26" s="91"/>
      <c r="D26" s="91"/>
      <c r="E26" s="91"/>
    </row>
    <row r="27" spans="1:18">
      <c r="A27" s="89" t="s">
        <v>121</v>
      </c>
      <c r="B27" s="88"/>
      <c r="C27" s="96"/>
    </row>
    <row r="28" spans="1:18">
      <c r="A28" s="89" t="s">
        <v>122</v>
      </c>
      <c r="B28" s="88"/>
      <c r="C28" s="96"/>
      <c r="F28" s="98" t="s">
        <v>123</v>
      </c>
      <c r="G28" s="98"/>
      <c r="H28" s="98"/>
      <c r="I28" s="98"/>
      <c r="J28" s="98"/>
      <c r="K28" s="98"/>
      <c r="L28" s="98"/>
      <c r="M28" s="98"/>
      <c r="N28" s="98"/>
      <c r="O28" s="98"/>
      <c r="P28" s="98"/>
      <c r="Q28" s="96"/>
      <c r="R28" s="96"/>
    </row>
    <row r="29" spans="1:18" ht="9.9499999999999993" customHeight="1">
      <c r="A29" s="93"/>
      <c r="B29" s="93"/>
      <c r="C29" s="93"/>
      <c r="D29" s="93"/>
      <c r="E29" s="93"/>
    </row>
    <row r="30" spans="1:18">
      <c r="A30" s="93" t="s">
        <v>127</v>
      </c>
      <c r="B30" s="93"/>
      <c r="C30" s="93"/>
      <c r="D30" s="93"/>
      <c r="E30" s="93"/>
    </row>
    <row r="31" spans="1:18">
      <c r="A31" s="93"/>
      <c r="B31" s="110" t="s">
        <v>128</v>
      </c>
      <c r="C31" s="93"/>
      <c r="D31" s="93"/>
      <c r="E31" s="93"/>
    </row>
    <row r="32" spans="1:18" ht="24.95" customHeight="1">
      <c r="A32" s="92"/>
      <c r="B32" s="93"/>
      <c r="C32" s="93"/>
      <c r="D32" s="93"/>
      <c r="E32" s="93"/>
    </row>
    <row r="33" spans="1:5" ht="18">
      <c r="A33" s="94" t="s">
        <v>124</v>
      </c>
      <c r="B33" s="91"/>
      <c r="C33" s="91"/>
      <c r="D33" s="91"/>
      <c r="E33" s="91"/>
    </row>
    <row r="34" spans="1:5">
      <c r="A34" s="89" t="s">
        <v>125</v>
      </c>
      <c r="B34" s="88"/>
      <c r="C34" s="96" t="s">
        <v>126</v>
      </c>
    </row>
  </sheetData>
  <mergeCells count="3">
    <mergeCell ref="E12:L12"/>
    <mergeCell ref="D14:N14"/>
    <mergeCell ref="F28:P28"/>
  </mergeCells>
  <hyperlinks>
    <hyperlink ref="C34" r:id="rId1"/>
    <hyperlink ref="D14" r:id="rId2" location="scottishlocalgovernmentfinancialstatistics" display="https://www.gov.scot/collections/local-government-finance-statistics/#scottishlocalgovernmentfinancialstatistics"/>
    <hyperlink ref="F28" r:id="rId3"/>
    <hyperlink ref="E12" r:id="rId4"/>
    <hyperlink ref="D14:N14" r:id="rId5" location="scottishlocalgovernmentfinancialstatistics" display="www.gov.scot/collections/local-government-finance-statistics/#scottishlocalgovernmentfinancialstatistic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36</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16</v>
      </c>
      <c r="E8" s="13">
        <v>176</v>
      </c>
      <c r="F8" s="64">
        <f>SUM(D8:E8)</f>
        <v>192</v>
      </c>
      <c r="G8" s="13">
        <v>9</v>
      </c>
      <c r="H8" s="64">
        <f>SUM(C8,F8,G8)</f>
        <v>201</v>
      </c>
      <c r="I8" s="13">
        <v>34</v>
      </c>
      <c r="J8" s="13">
        <v>164</v>
      </c>
      <c r="K8" s="64">
        <f>SUM(I8:J8)</f>
        <v>198</v>
      </c>
      <c r="L8" s="13">
        <v>3</v>
      </c>
      <c r="M8" s="13">
        <v>0</v>
      </c>
      <c r="N8" s="13">
        <v>11</v>
      </c>
      <c r="O8" s="13">
        <v>110</v>
      </c>
      <c r="P8" s="64">
        <f>SUM(M8:O8)</f>
        <v>121</v>
      </c>
      <c r="Q8" s="13">
        <v>0</v>
      </c>
      <c r="R8" s="13">
        <v>0</v>
      </c>
      <c r="S8" s="13">
        <v>0</v>
      </c>
      <c r="T8" s="64">
        <f>SUM(Q8:S8)</f>
        <v>0</v>
      </c>
      <c r="U8" s="33">
        <f>SUM(H8,K8,L8,P8,T8)</f>
        <v>523</v>
      </c>
      <c r="V8" s="70"/>
      <c r="W8" s="80">
        <v>523</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-11449</v>
      </c>
      <c r="F11" s="64">
        <f>SUM(D11:E11)</f>
        <v>-11449</v>
      </c>
      <c r="G11" s="13">
        <v>0</v>
      </c>
      <c r="H11" s="64">
        <f>SUM(C11,F11,G11)</f>
        <v>-11449</v>
      </c>
      <c r="I11" s="13">
        <v>0</v>
      </c>
      <c r="J11" s="13">
        <v>0</v>
      </c>
      <c r="K11" s="64">
        <f>SUM(I11:J11)</f>
        <v>0</v>
      </c>
      <c r="L11" s="13">
        <v>0</v>
      </c>
      <c r="M11" s="13">
        <v>0</v>
      </c>
      <c r="N11" s="13">
        <v>0</v>
      </c>
      <c r="O11" s="13">
        <v>-210</v>
      </c>
      <c r="P11" s="64">
        <f>SUM(M11:O11)</f>
        <v>-210</v>
      </c>
      <c r="Q11" s="13">
        <v>0</v>
      </c>
      <c r="R11" s="13">
        <v>0</v>
      </c>
      <c r="S11" s="13">
        <v>0</v>
      </c>
      <c r="T11" s="64">
        <f>SUM(Q11:S11)</f>
        <v>0</v>
      </c>
      <c r="U11" s="33">
        <f>SUM(H11,K11,L11,P11,T11)</f>
        <v>-11659</v>
      </c>
      <c r="V11" s="69"/>
      <c r="W11" s="36">
        <v>-11659</v>
      </c>
      <c r="X11" s="44">
        <f>W11-U11</f>
        <v>0</v>
      </c>
    </row>
    <row r="12" spans="1:25" ht="15.95" customHeight="1">
      <c r="A12" s="11"/>
      <c r="B12" s="47" t="s">
        <v>7</v>
      </c>
      <c r="C12" s="13">
        <v>0</v>
      </c>
      <c r="D12" s="13">
        <v>1499</v>
      </c>
      <c r="E12" s="13">
        <v>16791</v>
      </c>
      <c r="F12" s="64">
        <f>SUM(D12:E12)</f>
        <v>18290</v>
      </c>
      <c r="G12" s="13">
        <v>663</v>
      </c>
      <c r="H12" s="64">
        <f>SUM(C12,F12,G12)</f>
        <v>18953</v>
      </c>
      <c r="I12" s="13">
        <v>229</v>
      </c>
      <c r="J12" s="13">
        <v>1116</v>
      </c>
      <c r="K12" s="64">
        <f>SUM(I12:J12)</f>
        <v>1345</v>
      </c>
      <c r="L12" s="13">
        <v>197</v>
      </c>
      <c r="M12" s="13">
        <v>0</v>
      </c>
      <c r="N12" s="13">
        <v>3422</v>
      </c>
      <c r="O12" s="13">
        <v>994</v>
      </c>
      <c r="P12" s="64">
        <f>SUM(M12:O12)</f>
        <v>4416</v>
      </c>
      <c r="Q12" s="13">
        <v>0</v>
      </c>
      <c r="R12" s="13">
        <v>0</v>
      </c>
      <c r="S12" s="13">
        <v>0</v>
      </c>
      <c r="T12" s="64">
        <f>SUM(Q12:S12)</f>
        <v>0</v>
      </c>
      <c r="U12" s="33">
        <f>SUM(H12,K12,L12,P12,T12)</f>
        <v>24911</v>
      </c>
      <c r="V12" s="70"/>
      <c r="W12" s="36">
        <v>24911</v>
      </c>
      <c r="X12" s="44">
        <f t="shared" si="0"/>
        <v>0</v>
      </c>
    </row>
    <row r="13" spans="1:25" ht="15.95" customHeight="1">
      <c r="B13" s="31" t="s">
        <v>74</v>
      </c>
      <c r="C13" s="32">
        <f>C8+C9+C10+C11+C12</f>
        <v>0</v>
      </c>
      <c r="D13" s="32">
        <f t="shared" ref="D13:U13" si="1">D8+D9+D10+D11+D12</f>
        <v>1515</v>
      </c>
      <c r="E13" s="32">
        <f t="shared" si="1"/>
        <v>5518</v>
      </c>
      <c r="F13" s="32">
        <f t="shared" si="1"/>
        <v>7033</v>
      </c>
      <c r="G13" s="32">
        <f t="shared" si="1"/>
        <v>672</v>
      </c>
      <c r="H13" s="32">
        <f t="shared" si="1"/>
        <v>7705</v>
      </c>
      <c r="I13" s="32">
        <f t="shared" si="1"/>
        <v>263</v>
      </c>
      <c r="J13" s="32">
        <f t="shared" si="1"/>
        <v>1280</v>
      </c>
      <c r="K13" s="32">
        <f t="shared" si="1"/>
        <v>1543</v>
      </c>
      <c r="L13" s="32">
        <f t="shared" si="1"/>
        <v>200</v>
      </c>
      <c r="M13" s="32">
        <f t="shared" si="1"/>
        <v>0</v>
      </c>
      <c r="N13" s="32">
        <f t="shared" si="1"/>
        <v>3433</v>
      </c>
      <c r="O13" s="32">
        <f t="shared" si="1"/>
        <v>894</v>
      </c>
      <c r="P13" s="32">
        <f t="shared" si="1"/>
        <v>4327</v>
      </c>
      <c r="Q13" s="32">
        <f t="shared" si="1"/>
        <v>0</v>
      </c>
      <c r="R13" s="32">
        <f t="shared" si="1"/>
        <v>0</v>
      </c>
      <c r="S13" s="32">
        <f t="shared" si="1"/>
        <v>0</v>
      </c>
      <c r="T13" s="32">
        <f t="shared" si="1"/>
        <v>0</v>
      </c>
      <c r="U13" s="32">
        <f t="shared" si="1"/>
        <v>13775</v>
      </c>
      <c r="V13" s="70"/>
      <c r="W13" s="81">
        <v>13775</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1515</v>
      </c>
      <c r="E16" s="32">
        <f t="shared" si="2"/>
        <v>5518</v>
      </c>
      <c r="F16" s="32">
        <f t="shared" si="2"/>
        <v>7033</v>
      </c>
      <c r="G16" s="32">
        <f t="shared" si="2"/>
        <v>672</v>
      </c>
      <c r="H16" s="32">
        <f t="shared" si="2"/>
        <v>7705</v>
      </c>
      <c r="I16" s="32">
        <f t="shared" si="2"/>
        <v>263</v>
      </c>
      <c r="J16" s="32">
        <f t="shared" si="2"/>
        <v>1280</v>
      </c>
      <c r="K16" s="32">
        <f t="shared" si="2"/>
        <v>1543</v>
      </c>
      <c r="L16" s="32">
        <f t="shared" si="2"/>
        <v>200</v>
      </c>
      <c r="M16" s="32">
        <f t="shared" si="2"/>
        <v>0</v>
      </c>
      <c r="N16" s="32">
        <f t="shared" si="2"/>
        <v>3433</v>
      </c>
      <c r="O16" s="32">
        <f t="shared" si="2"/>
        <v>894</v>
      </c>
      <c r="P16" s="32">
        <f t="shared" si="2"/>
        <v>4327</v>
      </c>
      <c r="Q16" s="32">
        <f t="shared" si="2"/>
        <v>0</v>
      </c>
      <c r="R16" s="32">
        <f t="shared" si="2"/>
        <v>0</v>
      </c>
      <c r="S16" s="32">
        <f t="shared" si="2"/>
        <v>0</v>
      </c>
      <c r="T16" s="32">
        <f t="shared" si="2"/>
        <v>0</v>
      </c>
      <c r="U16" s="33">
        <f>SUM(H16,K16,L16,P16,T16)</f>
        <v>13775</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-1</v>
      </c>
      <c r="E22" s="13">
        <v>1590</v>
      </c>
      <c r="F22" s="64">
        <f>SUM(D22:E22)</f>
        <v>1589</v>
      </c>
      <c r="G22" s="13">
        <v>0</v>
      </c>
      <c r="H22" s="64">
        <f>SUM(C22,F22,G22)</f>
        <v>1589</v>
      </c>
      <c r="I22" s="13">
        <v>0</v>
      </c>
      <c r="J22" s="13">
        <v>-290</v>
      </c>
      <c r="K22" s="64">
        <f>SUM(I22:J22)</f>
        <v>-290</v>
      </c>
      <c r="L22" s="13">
        <v>-11</v>
      </c>
      <c r="M22" s="13">
        <v>0</v>
      </c>
      <c r="N22" s="13">
        <v>-129</v>
      </c>
      <c r="O22" s="13">
        <v>-438</v>
      </c>
      <c r="P22" s="64">
        <f>SUM(M22:O22)</f>
        <v>-567</v>
      </c>
      <c r="Q22" s="13">
        <v>0</v>
      </c>
      <c r="R22" s="13">
        <v>0</v>
      </c>
      <c r="S22" s="13">
        <v>0</v>
      </c>
      <c r="T22" s="64">
        <f>SUM(Q22:S22)</f>
        <v>0</v>
      </c>
      <c r="U22" s="33">
        <f t="shared" si="3"/>
        <v>721</v>
      </c>
      <c r="V22" s="70"/>
      <c r="W22" s="82">
        <v>721</v>
      </c>
      <c r="X22" s="60">
        <f t="shared" si="4"/>
        <v>0</v>
      </c>
    </row>
    <row r="23" spans="1:25" ht="15.95" customHeight="1">
      <c r="B23" s="51" t="s">
        <v>84</v>
      </c>
      <c r="C23" s="32">
        <f t="shared" ref="C23:T23" si="5">SUM(C19:C22)</f>
        <v>0</v>
      </c>
      <c r="D23" s="32">
        <f t="shared" si="5"/>
        <v>-1</v>
      </c>
      <c r="E23" s="32">
        <f t="shared" si="5"/>
        <v>1590</v>
      </c>
      <c r="F23" s="32">
        <f t="shared" si="5"/>
        <v>1589</v>
      </c>
      <c r="G23" s="32">
        <f t="shared" si="5"/>
        <v>0</v>
      </c>
      <c r="H23" s="32">
        <f t="shared" si="5"/>
        <v>1589</v>
      </c>
      <c r="I23" s="32">
        <f t="shared" si="5"/>
        <v>0</v>
      </c>
      <c r="J23" s="32">
        <f t="shared" si="5"/>
        <v>-290</v>
      </c>
      <c r="K23" s="32">
        <f t="shared" si="5"/>
        <v>-290</v>
      </c>
      <c r="L23" s="32">
        <f t="shared" si="5"/>
        <v>-11</v>
      </c>
      <c r="M23" s="32">
        <f t="shared" si="5"/>
        <v>0</v>
      </c>
      <c r="N23" s="32">
        <f t="shared" si="5"/>
        <v>-129</v>
      </c>
      <c r="O23" s="32">
        <f t="shared" si="5"/>
        <v>-438</v>
      </c>
      <c r="P23" s="32">
        <f t="shared" si="5"/>
        <v>-567</v>
      </c>
      <c r="Q23" s="32">
        <f t="shared" si="5"/>
        <v>0</v>
      </c>
      <c r="R23" s="32">
        <f t="shared" si="5"/>
        <v>0</v>
      </c>
      <c r="S23" s="32">
        <f t="shared" si="5"/>
        <v>0</v>
      </c>
      <c r="T23" s="32">
        <f t="shared" si="5"/>
        <v>0</v>
      </c>
      <c r="U23" s="32">
        <f t="shared" si="3"/>
        <v>721</v>
      </c>
      <c r="V23" s="70"/>
      <c r="W23" s="82">
        <v>721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-1</v>
      </c>
      <c r="E26" s="32">
        <f t="shared" si="6"/>
        <v>1590</v>
      </c>
      <c r="F26" s="32">
        <f t="shared" si="6"/>
        <v>1589</v>
      </c>
      <c r="G26" s="32">
        <f t="shared" si="6"/>
        <v>0</v>
      </c>
      <c r="H26" s="32">
        <f t="shared" si="6"/>
        <v>1589</v>
      </c>
      <c r="I26" s="32">
        <f t="shared" si="6"/>
        <v>0</v>
      </c>
      <c r="J26" s="32">
        <f t="shared" si="6"/>
        <v>-290</v>
      </c>
      <c r="K26" s="32">
        <f t="shared" si="6"/>
        <v>-290</v>
      </c>
      <c r="L26" s="32">
        <f t="shared" si="6"/>
        <v>-11</v>
      </c>
      <c r="M26" s="32">
        <f t="shared" si="6"/>
        <v>0</v>
      </c>
      <c r="N26" s="32">
        <f t="shared" si="6"/>
        <v>-129</v>
      </c>
      <c r="O26" s="32">
        <f t="shared" si="6"/>
        <v>-438</v>
      </c>
      <c r="P26" s="32">
        <f t="shared" si="6"/>
        <v>-567</v>
      </c>
      <c r="Q26" s="32">
        <f t="shared" si="6"/>
        <v>0</v>
      </c>
      <c r="R26" s="32">
        <f t="shared" si="6"/>
        <v>0</v>
      </c>
      <c r="S26" s="32">
        <f t="shared" si="6"/>
        <v>0</v>
      </c>
      <c r="T26" s="32">
        <f t="shared" si="6"/>
        <v>0</v>
      </c>
      <c r="U26" s="32">
        <f t="shared" si="3"/>
        <v>721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1514</v>
      </c>
      <c r="E28" s="53">
        <f t="shared" si="7"/>
        <v>7108</v>
      </c>
      <c r="F28" s="53">
        <f t="shared" si="7"/>
        <v>8622</v>
      </c>
      <c r="G28" s="53">
        <f t="shared" si="7"/>
        <v>672</v>
      </c>
      <c r="H28" s="53">
        <f t="shared" si="7"/>
        <v>9294</v>
      </c>
      <c r="I28" s="53">
        <f t="shared" si="7"/>
        <v>263</v>
      </c>
      <c r="J28" s="53">
        <f t="shared" si="7"/>
        <v>990</v>
      </c>
      <c r="K28" s="53">
        <f t="shared" si="7"/>
        <v>1253</v>
      </c>
      <c r="L28" s="53">
        <f t="shared" si="7"/>
        <v>189</v>
      </c>
      <c r="M28" s="53">
        <f t="shared" si="7"/>
        <v>0</v>
      </c>
      <c r="N28" s="53">
        <f t="shared" si="7"/>
        <v>3304</v>
      </c>
      <c r="O28" s="53">
        <f t="shared" si="7"/>
        <v>456</v>
      </c>
      <c r="P28" s="53">
        <f t="shared" si="7"/>
        <v>3760</v>
      </c>
      <c r="Q28" s="53">
        <f t="shared" si="7"/>
        <v>0</v>
      </c>
      <c r="R28" s="53">
        <f t="shared" si="7"/>
        <v>0</v>
      </c>
      <c r="S28" s="53">
        <f t="shared" si="7"/>
        <v>0</v>
      </c>
      <c r="T28" s="53">
        <f t="shared" si="7"/>
        <v>0</v>
      </c>
      <c r="U28" s="53">
        <f t="shared" si="7"/>
        <v>14496</v>
      </c>
      <c r="V28" s="10"/>
      <c r="W28" s="36">
        <v>14496</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18</v>
      </c>
      <c r="E30" s="13">
        <v>0</v>
      </c>
      <c r="F30" s="64">
        <f>SUM(D30:E30)</f>
        <v>18</v>
      </c>
      <c r="G30" s="13">
        <v>0</v>
      </c>
      <c r="H30" s="64">
        <f>SUM(C30,F30,G30)</f>
        <v>18</v>
      </c>
      <c r="I30" s="13">
        <v>0</v>
      </c>
      <c r="J30" s="83">
        <v>0</v>
      </c>
      <c r="K30" s="64">
        <f>SUM(I30:J30)</f>
        <v>0</v>
      </c>
      <c r="L30" s="13">
        <v>0</v>
      </c>
      <c r="M30" s="13">
        <v>0</v>
      </c>
      <c r="N30" s="62"/>
      <c r="O30" s="13">
        <v>0</v>
      </c>
      <c r="P30" s="64">
        <f>SUM(M30:O30)</f>
        <v>0</v>
      </c>
      <c r="Q30" s="62"/>
      <c r="R30" s="13">
        <v>0</v>
      </c>
      <c r="S30" s="62"/>
      <c r="T30" s="64">
        <f>SUM(Q30:S30)</f>
        <v>0</v>
      </c>
      <c r="U30" s="33">
        <f>SUM(H30,K30,L30,P30,T30)</f>
        <v>18</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14</v>
      </c>
      <c r="D33" s="75">
        <v>2429</v>
      </c>
      <c r="E33" s="75">
        <v>7336</v>
      </c>
      <c r="F33" s="75">
        <v>9765</v>
      </c>
      <c r="G33" s="75">
        <v>918</v>
      </c>
      <c r="H33" s="75">
        <v>10697</v>
      </c>
      <c r="I33" s="75">
        <v>264</v>
      </c>
      <c r="J33" s="75">
        <v>1591</v>
      </c>
      <c r="K33" s="75">
        <v>1855</v>
      </c>
      <c r="L33" s="75">
        <v>213</v>
      </c>
      <c r="M33" s="75">
        <v>5</v>
      </c>
      <c r="N33" s="75">
        <v>3651</v>
      </c>
      <c r="O33" s="75">
        <v>560</v>
      </c>
      <c r="P33" s="75">
        <v>4216</v>
      </c>
      <c r="Q33" s="75">
        <v>0</v>
      </c>
      <c r="R33" s="75">
        <v>0</v>
      </c>
      <c r="S33" s="75">
        <v>0</v>
      </c>
      <c r="T33" s="75">
        <v>0</v>
      </c>
      <c r="U33" s="75">
        <v>16981</v>
      </c>
      <c r="V33" s="10"/>
      <c r="W33" s="50"/>
      <c r="X33" s="49"/>
    </row>
    <row r="34" spans="2:24" s="11" customFormat="1" ht="15.95" customHeight="1">
      <c r="B34" s="65" t="s">
        <v>98</v>
      </c>
      <c r="C34" s="75">
        <v>0</v>
      </c>
      <c r="D34" s="75">
        <v>0</v>
      </c>
      <c r="E34" s="75">
        <v>-1754</v>
      </c>
      <c r="F34" s="75">
        <v>-1754</v>
      </c>
      <c r="G34" s="75">
        <v>0</v>
      </c>
      <c r="H34" s="75">
        <v>-1754</v>
      </c>
      <c r="I34" s="75">
        <v>0</v>
      </c>
      <c r="J34" s="75">
        <v>-362</v>
      </c>
      <c r="K34" s="75">
        <v>-362</v>
      </c>
      <c r="L34" s="75">
        <v>-17</v>
      </c>
      <c r="M34" s="75">
        <v>0</v>
      </c>
      <c r="N34" s="75">
        <v>-149</v>
      </c>
      <c r="O34" s="75">
        <v>-198</v>
      </c>
      <c r="P34" s="75">
        <v>-347</v>
      </c>
      <c r="Q34" s="75">
        <v>0</v>
      </c>
      <c r="R34" s="75">
        <v>0</v>
      </c>
      <c r="S34" s="75">
        <v>0</v>
      </c>
      <c r="T34" s="75">
        <v>0</v>
      </c>
      <c r="U34" s="75">
        <v>-2480</v>
      </c>
      <c r="V34" s="10"/>
      <c r="W34" s="50"/>
      <c r="X34" s="49"/>
    </row>
    <row r="35" spans="2:24" s="11" customFormat="1" ht="15.95" customHeight="1">
      <c r="B35" s="65" t="s">
        <v>99</v>
      </c>
      <c r="C35" s="75">
        <v>14</v>
      </c>
      <c r="D35" s="75">
        <v>2429</v>
      </c>
      <c r="E35" s="75">
        <v>5582</v>
      </c>
      <c r="F35" s="75">
        <v>8011</v>
      </c>
      <c r="G35" s="75">
        <v>918</v>
      </c>
      <c r="H35" s="75">
        <v>8943</v>
      </c>
      <c r="I35" s="75">
        <v>264</v>
      </c>
      <c r="J35" s="75">
        <v>1229</v>
      </c>
      <c r="K35" s="75">
        <v>1493</v>
      </c>
      <c r="L35" s="75">
        <v>196</v>
      </c>
      <c r="M35" s="75">
        <v>5</v>
      </c>
      <c r="N35" s="75">
        <v>3502</v>
      </c>
      <c r="O35" s="75">
        <v>362</v>
      </c>
      <c r="P35" s="75">
        <v>3869</v>
      </c>
      <c r="Q35" s="75">
        <v>0</v>
      </c>
      <c r="R35" s="75">
        <v>0</v>
      </c>
      <c r="S35" s="75">
        <v>0</v>
      </c>
      <c r="T35" s="75">
        <v>0</v>
      </c>
      <c r="U35" s="75">
        <v>14501</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3093</v>
      </c>
      <c r="O40" s="5"/>
      <c r="P40" s="3"/>
      <c r="Q40" s="3"/>
      <c r="R40" s="3"/>
      <c r="S40" s="3"/>
      <c r="T40" s="3"/>
      <c r="U40" s="3"/>
    </row>
    <row r="41" spans="2:24" ht="15.95" customHeight="1">
      <c r="B41" s="47" t="s">
        <v>26</v>
      </c>
      <c r="C41" s="62"/>
      <c r="D41" s="62"/>
      <c r="E41" s="62"/>
      <c r="F41" s="62"/>
      <c r="G41" s="62"/>
      <c r="H41" s="62"/>
      <c r="I41" s="62"/>
      <c r="J41" s="63"/>
      <c r="K41" s="63"/>
      <c r="L41" s="62"/>
      <c r="M41" s="62"/>
      <c r="N41" s="13">
        <v>32</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3125</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29" priority="10" stopIfTrue="1" operator="notEqual">
      <formula>0</formula>
    </cfRule>
  </conditionalFormatting>
  <conditionalFormatting sqref="C3:E3">
    <cfRule type="expression" dxfId="328" priority="9">
      <formula>$E$3&lt;&gt;0</formula>
    </cfRule>
  </conditionalFormatting>
  <conditionalFormatting sqref="N49 N52">
    <cfRule type="cellIs" dxfId="327" priority="8" operator="equal">
      <formula>"FAIL"</formula>
    </cfRule>
  </conditionalFormatting>
  <conditionalFormatting sqref="X6:X7">
    <cfRule type="expression" dxfId="326" priority="7">
      <formula>SUM($X$8:$X$28)&lt;&gt;0</formula>
    </cfRule>
  </conditionalFormatting>
  <conditionalFormatting sqref="C35:U35">
    <cfRule type="expression" dxfId="325" priority="1">
      <formula>ABS((C28-C35)/C35)&gt;0.1</formula>
    </cfRule>
    <cfRule type="expression" dxfId="324" priority="4">
      <formula>ABS(C28-C35)&gt;1000</formula>
    </cfRule>
  </conditionalFormatting>
  <conditionalFormatting sqref="C34:U34">
    <cfRule type="expression" dxfId="323" priority="2">
      <formula>ABS((C26-C34)/C34)&gt;0.1</formula>
    </cfRule>
    <cfRule type="expression" dxfId="322" priority="5">
      <formula>ABS(C26-C34)&gt;1000</formula>
    </cfRule>
  </conditionalFormatting>
  <conditionalFormatting sqref="C33:U33">
    <cfRule type="expression" dxfId="321" priority="3">
      <formula>ABS((C16-C33)/C33)&gt;0.1</formula>
    </cfRule>
    <cfRule type="expression" dxfId="32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37</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13</v>
      </c>
      <c r="E8" s="13">
        <v>62</v>
      </c>
      <c r="F8" s="64">
        <f>SUM(D8:E8)</f>
        <v>75</v>
      </c>
      <c r="G8" s="13">
        <v>22</v>
      </c>
      <c r="H8" s="64">
        <f>SUM(C8,F8,G8)</f>
        <v>97</v>
      </c>
      <c r="I8" s="13">
        <v>0</v>
      </c>
      <c r="J8" s="13">
        <v>157</v>
      </c>
      <c r="K8" s="64">
        <f>SUM(I8:J8)</f>
        <v>157</v>
      </c>
      <c r="L8" s="13">
        <v>205</v>
      </c>
      <c r="M8" s="13">
        <v>6</v>
      </c>
      <c r="N8" s="13">
        <v>21</v>
      </c>
      <c r="O8" s="13">
        <v>14</v>
      </c>
      <c r="P8" s="64">
        <f>SUM(M8:O8)</f>
        <v>41</v>
      </c>
      <c r="Q8" s="13">
        <v>0</v>
      </c>
      <c r="R8" s="13">
        <v>0</v>
      </c>
      <c r="S8" s="13">
        <v>0</v>
      </c>
      <c r="T8" s="64">
        <f>SUM(Q8:S8)</f>
        <v>0</v>
      </c>
      <c r="U8" s="33">
        <f>SUM(H8,K8,L8,P8,T8)</f>
        <v>500</v>
      </c>
      <c r="V8" s="70"/>
      <c r="W8" s="80">
        <v>500</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1430</v>
      </c>
      <c r="E12" s="13">
        <v>1595</v>
      </c>
      <c r="F12" s="64">
        <f>SUM(D12:E12)</f>
        <v>3025</v>
      </c>
      <c r="G12" s="13">
        <v>1100</v>
      </c>
      <c r="H12" s="64">
        <f>SUM(C12,F12,G12)</f>
        <v>4125</v>
      </c>
      <c r="I12" s="13">
        <v>0</v>
      </c>
      <c r="J12" s="13">
        <v>3511</v>
      </c>
      <c r="K12" s="64">
        <f>SUM(I12:J12)</f>
        <v>3511</v>
      </c>
      <c r="L12" s="13">
        <v>2813</v>
      </c>
      <c r="M12" s="13">
        <v>114</v>
      </c>
      <c r="N12" s="13">
        <v>692</v>
      </c>
      <c r="O12" s="13">
        <v>344</v>
      </c>
      <c r="P12" s="64">
        <f>SUM(M12:O12)</f>
        <v>1150</v>
      </c>
      <c r="Q12" s="13">
        <v>0</v>
      </c>
      <c r="R12" s="13">
        <v>0</v>
      </c>
      <c r="S12" s="13">
        <v>0</v>
      </c>
      <c r="T12" s="64">
        <f>SUM(Q12:S12)</f>
        <v>0</v>
      </c>
      <c r="U12" s="33">
        <f>SUM(H12,K12,L12,P12,T12)</f>
        <v>11599</v>
      </c>
      <c r="V12" s="70"/>
      <c r="W12" s="36">
        <v>11599</v>
      </c>
      <c r="X12" s="44">
        <f t="shared" si="0"/>
        <v>0</v>
      </c>
    </row>
    <row r="13" spans="1:25" ht="15.95" customHeight="1">
      <c r="B13" s="31" t="s">
        <v>74</v>
      </c>
      <c r="C13" s="32">
        <f>C8+C9+C10+C11+C12</f>
        <v>0</v>
      </c>
      <c r="D13" s="32">
        <f t="shared" ref="D13:U13" si="1">D8+D9+D10+D11+D12</f>
        <v>1443</v>
      </c>
      <c r="E13" s="32">
        <f t="shared" si="1"/>
        <v>1657</v>
      </c>
      <c r="F13" s="32">
        <f t="shared" si="1"/>
        <v>3100</v>
      </c>
      <c r="G13" s="32">
        <f t="shared" si="1"/>
        <v>1122</v>
      </c>
      <c r="H13" s="32">
        <f t="shared" si="1"/>
        <v>4222</v>
      </c>
      <c r="I13" s="32">
        <f t="shared" si="1"/>
        <v>0</v>
      </c>
      <c r="J13" s="32">
        <f t="shared" si="1"/>
        <v>3668</v>
      </c>
      <c r="K13" s="32">
        <f t="shared" si="1"/>
        <v>3668</v>
      </c>
      <c r="L13" s="32">
        <f t="shared" si="1"/>
        <v>3018</v>
      </c>
      <c r="M13" s="32">
        <f t="shared" si="1"/>
        <v>120</v>
      </c>
      <c r="N13" s="32">
        <f t="shared" si="1"/>
        <v>713</v>
      </c>
      <c r="O13" s="32">
        <f t="shared" si="1"/>
        <v>358</v>
      </c>
      <c r="P13" s="32">
        <f t="shared" si="1"/>
        <v>1191</v>
      </c>
      <c r="Q13" s="32">
        <f t="shared" si="1"/>
        <v>0</v>
      </c>
      <c r="R13" s="32">
        <f t="shared" si="1"/>
        <v>0</v>
      </c>
      <c r="S13" s="32">
        <f t="shared" si="1"/>
        <v>0</v>
      </c>
      <c r="T13" s="32">
        <f t="shared" si="1"/>
        <v>0</v>
      </c>
      <c r="U13" s="32">
        <f t="shared" si="1"/>
        <v>12099</v>
      </c>
      <c r="V13" s="70"/>
      <c r="W13" s="81">
        <v>12099</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1443</v>
      </c>
      <c r="E16" s="32">
        <f t="shared" si="2"/>
        <v>1657</v>
      </c>
      <c r="F16" s="32">
        <f t="shared" si="2"/>
        <v>3100</v>
      </c>
      <c r="G16" s="32">
        <f t="shared" si="2"/>
        <v>1122</v>
      </c>
      <c r="H16" s="32">
        <f t="shared" si="2"/>
        <v>4222</v>
      </c>
      <c r="I16" s="32">
        <f t="shared" si="2"/>
        <v>0</v>
      </c>
      <c r="J16" s="32">
        <f t="shared" si="2"/>
        <v>3668</v>
      </c>
      <c r="K16" s="32">
        <f t="shared" si="2"/>
        <v>3668</v>
      </c>
      <c r="L16" s="32">
        <f t="shared" si="2"/>
        <v>3018</v>
      </c>
      <c r="M16" s="32">
        <f t="shared" si="2"/>
        <v>120</v>
      </c>
      <c r="N16" s="32">
        <f t="shared" si="2"/>
        <v>713</v>
      </c>
      <c r="O16" s="32">
        <f t="shared" si="2"/>
        <v>358</v>
      </c>
      <c r="P16" s="32">
        <f t="shared" si="2"/>
        <v>1191</v>
      </c>
      <c r="Q16" s="32">
        <f t="shared" si="2"/>
        <v>0</v>
      </c>
      <c r="R16" s="32">
        <f t="shared" si="2"/>
        <v>0</v>
      </c>
      <c r="S16" s="32">
        <f t="shared" si="2"/>
        <v>0</v>
      </c>
      <c r="T16" s="32">
        <f t="shared" si="2"/>
        <v>0</v>
      </c>
      <c r="U16" s="33">
        <f>SUM(H16,K16,L16,P16,T16)</f>
        <v>12099</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-315</v>
      </c>
      <c r="F22" s="64">
        <f>SUM(D22:E22)</f>
        <v>-315</v>
      </c>
      <c r="G22" s="13">
        <v>-59</v>
      </c>
      <c r="H22" s="64">
        <f>SUM(C22,F22,G22)</f>
        <v>-374</v>
      </c>
      <c r="I22" s="13">
        <v>0</v>
      </c>
      <c r="J22" s="13">
        <v>-935</v>
      </c>
      <c r="K22" s="64">
        <f>SUM(I22:J22)</f>
        <v>-935</v>
      </c>
      <c r="L22" s="13">
        <v>-5140</v>
      </c>
      <c r="M22" s="13">
        <v>-77</v>
      </c>
      <c r="N22" s="13">
        <v>-256</v>
      </c>
      <c r="O22" s="13">
        <v>-179</v>
      </c>
      <c r="P22" s="64">
        <f>SUM(M22:O22)</f>
        <v>-512</v>
      </c>
      <c r="Q22" s="13">
        <v>0</v>
      </c>
      <c r="R22" s="13">
        <v>0</v>
      </c>
      <c r="S22" s="13">
        <v>0</v>
      </c>
      <c r="T22" s="64">
        <f>SUM(Q22:S22)</f>
        <v>0</v>
      </c>
      <c r="U22" s="33">
        <f t="shared" si="3"/>
        <v>-6961</v>
      </c>
      <c r="V22" s="70"/>
      <c r="W22" s="82">
        <v>-6961</v>
      </c>
      <c r="X22" s="60">
        <f t="shared" si="4"/>
        <v>0</v>
      </c>
    </row>
    <row r="23" spans="1:25" ht="15.95" customHeight="1">
      <c r="B23" s="51" t="s">
        <v>84</v>
      </c>
      <c r="C23" s="32">
        <f t="shared" ref="C23:T23" si="5">SUM(C19:C22)</f>
        <v>0</v>
      </c>
      <c r="D23" s="32">
        <f t="shared" si="5"/>
        <v>0</v>
      </c>
      <c r="E23" s="32">
        <f t="shared" si="5"/>
        <v>-315</v>
      </c>
      <c r="F23" s="32">
        <f t="shared" si="5"/>
        <v>-315</v>
      </c>
      <c r="G23" s="32">
        <f t="shared" si="5"/>
        <v>-59</v>
      </c>
      <c r="H23" s="32">
        <f t="shared" si="5"/>
        <v>-374</v>
      </c>
      <c r="I23" s="32">
        <f t="shared" si="5"/>
        <v>0</v>
      </c>
      <c r="J23" s="32">
        <f t="shared" si="5"/>
        <v>-935</v>
      </c>
      <c r="K23" s="32">
        <f t="shared" si="5"/>
        <v>-935</v>
      </c>
      <c r="L23" s="32">
        <f t="shared" si="5"/>
        <v>-5140</v>
      </c>
      <c r="M23" s="32">
        <f t="shared" si="5"/>
        <v>-77</v>
      </c>
      <c r="N23" s="32">
        <f t="shared" si="5"/>
        <v>-256</v>
      </c>
      <c r="O23" s="32">
        <f t="shared" si="5"/>
        <v>-179</v>
      </c>
      <c r="P23" s="32">
        <f t="shared" si="5"/>
        <v>-512</v>
      </c>
      <c r="Q23" s="32">
        <f t="shared" si="5"/>
        <v>0</v>
      </c>
      <c r="R23" s="32">
        <f t="shared" si="5"/>
        <v>0</v>
      </c>
      <c r="S23" s="32">
        <f t="shared" si="5"/>
        <v>0</v>
      </c>
      <c r="T23" s="32">
        <f t="shared" si="5"/>
        <v>0</v>
      </c>
      <c r="U23" s="32">
        <f t="shared" si="3"/>
        <v>-6961</v>
      </c>
      <c r="V23" s="70"/>
      <c r="W23" s="82">
        <v>-6961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-315</v>
      </c>
      <c r="F26" s="32">
        <f t="shared" si="6"/>
        <v>-315</v>
      </c>
      <c r="G26" s="32">
        <f t="shared" si="6"/>
        <v>-59</v>
      </c>
      <c r="H26" s="32">
        <f t="shared" si="6"/>
        <v>-374</v>
      </c>
      <c r="I26" s="32">
        <f t="shared" si="6"/>
        <v>0</v>
      </c>
      <c r="J26" s="32">
        <f t="shared" si="6"/>
        <v>-935</v>
      </c>
      <c r="K26" s="32">
        <f t="shared" si="6"/>
        <v>-935</v>
      </c>
      <c r="L26" s="32">
        <f t="shared" si="6"/>
        <v>-5140</v>
      </c>
      <c r="M26" s="32">
        <f t="shared" si="6"/>
        <v>-77</v>
      </c>
      <c r="N26" s="32">
        <f t="shared" si="6"/>
        <v>-256</v>
      </c>
      <c r="O26" s="32">
        <f t="shared" si="6"/>
        <v>-179</v>
      </c>
      <c r="P26" s="32">
        <f t="shared" si="6"/>
        <v>-512</v>
      </c>
      <c r="Q26" s="32">
        <f t="shared" si="6"/>
        <v>0</v>
      </c>
      <c r="R26" s="32">
        <f t="shared" si="6"/>
        <v>0</v>
      </c>
      <c r="S26" s="32">
        <f t="shared" si="6"/>
        <v>0</v>
      </c>
      <c r="T26" s="32">
        <f t="shared" si="6"/>
        <v>0</v>
      </c>
      <c r="U26" s="32">
        <f t="shared" si="3"/>
        <v>-6961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1443</v>
      </c>
      <c r="E28" s="53">
        <f t="shared" si="7"/>
        <v>1342</v>
      </c>
      <c r="F28" s="53">
        <f t="shared" si="7"/>
        <v>2785</v>
      </c>
      <c r="G28" s="53">
        <f t="shared" si="7"/>
        <v>1063</v>
      </c>
      <c r="H28" s="53">
        <f t="shared" si="7"/>
        <v>3848</v>
      </c>
      <c r="I28" s="53">
        <f t="shared" si="7"/>
        <v>0</v>
      </c>
      <c r="J28" s="53">
        <f t="shared" si="7"/>
        <v>2733</v>
      </c>
      <c r="K28" s="53">
        <f t="shared" si="7"/>
        <v>2733</v>
      </c>
      <c r="L28" s="53">
        <f t="shared" si="7"/>
        <v>-2122</v>
      </c>
      <c r="M28" s="53">
        <f t="shared" si="7"/>
        <v>43</v>
      </c>
      <c r="N28" s="53">
        <f t="shared" si="7"/>
        <v>457</v>
      </c>
      <c r="O28" s="53">
        <f t="shared" si="7"/>
        <v>179</v>
      </c>
      <c r="P28" s="53">
        <f t="shared" si="7"/>
        <v>679</v>
      </c>
      <c r="Q28" s="53">
        <f t="shared" si="7"/>
        <v>0</v>
      </c>
      <c r="R28" s="53">
        <f t="shared" si="7"/>
        <v>0</v>
      </c>
      <c r="S28" s="53">
        <f t="shared" si="7"/>
        <v>0</v>
      </c>
      <c r="T28" s="53">
        <f t="shared" si="7"/>
        <v>0</v>
      </c>
      <c r="U28" s="53">
        <f t="shared" si="7"/>
        <v>5138</v>
      </c>
      <c r="V28" s="10"/>
      <c r="W28" s="36">
        <v>5138</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2609</v>
      </c>
      <c r="E33" s="75">
        <v>1735</v>
      </c>
      <c r="F33" s="75">
        <v>4344</v>
      </c>
      <c r="G33" s="75">
        <v>1166</v>
      </c>
      <c r="H33" s="75">
        <v>5510</v>
      </c>
      <c r="I33" s="75">
        <v>0</v>
      </c>
      <c r="J33" s="75">
        <v>3653</v>
      </c>
      <c r="K33" s="75">
        <v>3653</v>
      </c>
      <c r="L33" s="75">
        <v>3401</v>
      </c>
      <c r="M33" s="75">
        <v>295</v>
      </c>
      <c r="N33" s="75">
        <v>596</v>
      </c>
      <c r="O33" s="75">
        <v>372</v>
      </c>
      <c r="P33" s="75">
        <v>1263</v>
      </c>
      <c r="Q33" s="75">
        <v>0</v>
      </c>
      <c r="R33" s="75">
        <v>0</v>
      </c>
      <c r="S33" s="75">
        <v>0</v>
      </c>
      <c r="T33" s="75">
        <v>0</v>
      </c>
      <c r="U33" s="75">
        <v>13827</v>
      </c>
      <c r="V33" s="10"/>
      <c r="W33" s="50"/>
      <c r="X33" s="49"/>
    </row>
    <row r="34" spans="2:24" s="11" customFormat="1" ht="15.95" customHeight="1">
      <c r="B34" s="65" t="s">
        <v>98</v>
      </c>
      <c r="C34" s="75">
        <v>0</v>
      </c>
      <c r="D34" s="75">
        <v>-155</v>
      </c>
      <c r="E34" s="75">
        <v>-316</v>
      </c>
      <c r="F34" s="75">
        <v>-471</v>
      </c>
      <c r="G34" s="75">
        <v>-51</v>
      </c>
      <c r="H34" s="75">
        <v>-522</v>
      </c>
      <c r="I34" s="75">
        <v>0</v>
      </c>
      <c r="J34" s="75">
        <v>-1036</v>
      </c>
      <c r="K34" s="75">
        <v>-1036</v>
      </c>
      <c r="L34" s="75">
        <v>-5094</v>
      </c>
      <c r="M34" s="75">
        <v>-124</v>
      </c>
      <c r="N34" s="75">
        <v>-124</v>
      </c>
      <c r="O34" s="75">
        <v>-124</v>
      </c>
      <c r="P34" s="75">
        <v>-372</v>
      </c>
      <c r="Q34" s="75">
        <v>0</v>
      </c>
      <c r="R34" s="75">
        <v>0</v>
      </c>
      <c r="S34" s="75">
        <v>0</v>
      </c>
      <c r="T34" s="75">
        <v>0</v>
      </c>
      <c r="U34" s="75">
        <v>-7024</v>
      </c>
      <c r="V34" s="10"/>
      <c r="W34" s="50"/>
      <c r="X34" s="49"/>
    </row>
    <row r="35" spans="2:24" s="11" customFormat="1" ht="15.95" customHeight="1">
      <c r="B35" s="65" t="s">
        <v>99</v>
      </c>
      <c r="C35" s="75">
        <v>0</v>
      </c>
      <c r="D35" s="75">
        <v>2454</v>
      </c>
      <c r="E35" s="75">
        <v>1419</v>
      </c>
      <c r="F35" s="75">
        <v>3873</v>
      </c>
      <c r="G35" s="75">
        <v>1115</v>
      </c>
      <c r="H35" s="75">
        <v>4988</v>
      </c>
      <c r="I35" s="75">
        <v>0</v>
      </c>
      <c r="J35" s="75">
        <v>2617</v>
      </c>
      <c r="K35" s="75">
        <v>2617</v>
      </c>
      <c r="L35" s="75">
        <v>-1693</v>
      </c>
      <c r="M35" s="75">
        <v>171</v>
      </c>
      <c r="N35" s="75">
        <v>472</v>
      </c>
      <c r="O35" s="75">
        <v>248</v>
      </c>
      <c r="P35" s="75">
        <v>891</v>
      </c>
      <c r="Q35" s="75">
        <v>0</v>
      </c>
      <c r="R35" s="75">
        <v>0</v>
      </c>
      <c r="S35" s="75">
        <v>0</v>
      </c>
      <c r="T35" s="75">
        <v>0</v>
      </c>
      <c r="U35" s="75">
        <v>6803</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344</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344</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19" priority="10" stopIfTrue="1" operator="notEqual">
      <formula>0</formula>
    </cfRule>
  </conditionalFormatting>
  <conditionalFormatting sqref="C3:E3">
    <cfRule type="expression" dxfId="318" priority="9">
      <formula>$E$3&lt;&gt;0</formula>
    </cfRule>
  </conditionalFormatting>
  <conditionalFormatting sqref="N49 N52">
    <cfRule type="cellIs" dxfId="317" priority="8" operator="equal">
      <formula>"FAIL"</formula>
    </cfRule>
  </conditionalFormatting>
  <conditionalFormatting sqref="X6:X7">
    <cfRule type="expression" dxfId="316" priority="7">
      <formula>SUM($X$8:$X$28)&lt;&gt;0</formula>
    </cfRule>
  </conditionalFormatting>
  <conditionalFormatting sqref="C35:U35">
    <cfRule type="expression" dxfId="315" priority="1">
      <formula>ABS((C28-C35)/C35)&gt;0.1</formula>
    </cfRule>
    <cfRule type="expression" dxfId="314" priority="4">
      <formula>ABS(C28-C35)&gt;1000</formula>
    </cfRule>
  </conditionalFormatting>
  <conditionalFormatting sqref="C34:U34">
    <cfRule type="expression" dxfId="313" priority="2">
      <formula>ABS((C26-C34)/C34)&gt;0.1</formula>
    </cfRule>
    <cfRule type="expression" dxfId="312" priority="5">
      <formula>ABS(C26-C34)&gt;1000</formula>
    </cfRule>
  </conditionalFormatting>
  <conditionalFormatting sqref="C33:U33">
    <cfRule type="expression" dxfId="311" priority="3">
      <formula>ABS((C16-C33)/C33)&gt;0.1</formula>
    </cfRule>
    <cfRule type="expression" dxfId="31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38</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83</v>
      </c>
      <c r="E8" s="13">
        <v>432</v>
      </c>
      <c r="F8" s="64">
        <f>SUM(D8:E8)</f>
        <v>515</v>
      </c>
      <c r="G8" s="13">
        <v>98</v>
      </c>
      <c r="H8" s="64">
        <f>SUM(C8,F8,G8)</f>
        <v>613</v>
      </c>
      <c r="I8" s="13">
        <v>0</v>
      </c>
      <c r="J8" s="13">
        <v>105</v>
      </c>
      <c r="K8" s="64">
        <f>SUM(I8:J8)</f>
        <v>105</v>
      </c>
      <c r="L8" s="13">
        <v>68</v>
      </c>
      <c r="M8" s="13">
        <v>0</v>
      </c>
      <c r="N8" s="13">
        <v>0</v>
      </c>
      <c r="O8" s="13">
        <v>7</v>
      </c>
      <c r="P8" s="64">
        <f>SUM(M8:O8)</f>
        <v>7</v>
      </c>
      <c r="Q8" s="13">
        <v>0</v>
      </c>
      <c r="R8" s="13">
        <v>0</v>
      </c>
      <c r="S8" s="13">
        <v>0</v>
      </c>
      <c r="T8" s="64">
        <f>SUM(Q8:S8)</f>
        <v>0</v>
      </c>
      <c r="U8" s="33">
        <f>SUM(H8,K8,L8,P8,T8)</f>
        <v>793</v>
      </c>
      <c r="V8" s="70"/>
      <c r="W8" s="80">
        <v>793</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-1025</v>
      </c>
      <c r="F11" s="64">
        <f>SUM(D11:E11)</f>
        <v>-1025</v>
      </c>
      <c r="G11" s="13">
        <v>-11</v>
      </c>
      <c r="H11" s="64">
        <f>SUM(C11,F11,G11)</f>
        <v>-1036</v>
      </c>
      <c r="I11" s="13">
        <v>0</v>
      </c>
      <c r="J11" s="13">
        <v>0</v>
      </c>
      <c r="K11" s="64">
        <f>SUM(I11:J11)</f>
        <v>0</v>
      </c>
      <c r="L11" s="13">
        <v>0</v>
      </c>
      <c r="M11" s="13">
        <v>0</v>
      </c>
      <c r="N11" s="13">
        <v>0</v>
      </c>
      <c r="O11" s="13">
        <v>0</v>
      </c>
      <c r="P11" s="64">
        <f>SUM(M11:O11)</f>
        <v>0</v>
      </c>
      <c r="Q11" s="13">
        <v>0</v>
      </c>
      <c r="R11" s="13">
        <v>0</v>
      </c>
      <c r="S11" s="13">
        <v>0</v>
      </c>
      <c r="T11" s="64">
        <f>SUM(Q11:S11)</f>
        <v>0</v>
      </c>
      <c r="U11" s="33">
        <f>SUM(H11,K11,L11,P11,T11)</f>
        <v>-1036</v>
      </c>
      <c r="V11" s="69"/>
      <c r="W11" s="36">
        <v>-1036</v>
      </c>
      <c r="X11" s="44">
        <f>W11-U11</f>
        <v>0</v>
      </c>
    </row>
    <row r="12" spans="1:25" ht="15.95" customHeight="1">
      <c r="A12" s="11"/>
      <c r="B12" s="47" t="s">
        <v>7</v>
      </c>
      <c r="C12" s="13">
        <v>0</v>
      </c>
      <c r="D12" s="13">
        <v>1208</v>
      </c>
      <c r="E12" s="13">
        <v>12657</v>
      </c>
      <c r="F12" s="64">
        <f>SUM(D12:E12)</f>
        <v>13865</v>
      </c>
      <c r="G12" s="13">
        <v>3552</v>
      </c>
      <c r="H12" s="64">
        <f>SUM(C12,F12,G12)</f>
        <v>17417</v>
      </c>
      <c r="I12" s="13">
        <v>240</v>
      </c>
      <c r="J12" s="13">
        <v>2152</v>
      </c>
      <c r="K12" s="64">
        <f>SUM(I12:J12)</f>
        <v>2392</v>
      </c>
      <c r="L12" s="13">
        <v>1385</v>
      </c>
      <c r="M12" s="13">
        <v>233</v>
      </c>
      <c r="N12" s="13">
        <v>1701</v>
      </c>
      <c r="O12" s="13">
        <v>311</v>
      </c>
      <c r="P12" s="64">
        <f>SUM(M12:O12)</f>
        <v>2245</v>
      </c>
      <c r="Q12" s="13">
        <v>0</v>
      </c>
      <c r="R12" s="13">
        <v>0</v>
      </c>
      <c r="S12" s="13">
        <v>0</v>
      </c>
      <c r="T12" s="64">
        <f>SUM(Q12:S12)</f>
        <v>0</v>
      </c>
      <c r="U12" s="33">
        <f>SUM(H12,K12,L12,P12,T12)</f>
        <v>23439</v>
      </c>
      <c r="V12" s="70"/>
      <c r="W12" s="36">
        <v>23439</v>
      </c>
      <c r="X12" s="44">
        <f t="shared" si="0"/>
        <v>0</v>
      </c>
    </row>
    <row r="13" spans="1:25" ht="15.95" customHeight="1">
      <c r="B13" s="31" t="s">
        <v>74</v>
      </c>
      <c r="C13" s="32">
        <f>C8+C9+C10+C11+C12</f>
        <v>0</v>
      </c>
      <c r="D13" s="32">
        <f t="shared" ref="D13:U13" si="1">D8+D9+D10+D11+D12</f>
        <v>1291</v>
      </c>
      <c r="E13" s="32">
        <f t="shared" si="1"/>
        <v>12064</v>
      </c>
      <c r="F13" s="32">
        <f t="shared" si="1"/>
        <v>13355</v>
      </c>
      <c r="G13" s="32">
        <f t="shared" si="1"/>
        <v>3639</v>
      </c>
      <c r="H13" s="32">
        <f t="shared" si="1"/>
        <v>16994</v>
      </c>
      <c r="I13" s="32">
        <f t="shared" si="1"/>
        <v>240</v>
      </c>
      <c r="J13" s="32">
        <f t="shared" si="1"/>
        <v>2257</v>
      </c>
      <c r="K13" s="32">
        <f t="shared" si="1"/>
        <v>2497</v>
      </c>
      <c r="L13" s="32">
        <f t="shared" si="1"/>
        <v>1453</v>
      </c>
      <c r="M13" s="32">
        <f t="shared" si="1"/>
        <v>233</v>
      </c>
      <c r="N13" s="32">
        <f t="shared" si="1"/>
        <v>1701</v>
      </c>
      <c r="O13" s="32">
        <f t="shared" si="1"/>
        <v>318</v>
      </c>
      <c r="P13" s="32">
        <f t="shared" si="1"/>
        <v>2252</v>
      </c>
      <c r="Q13" s="32">
        <f t="shared" si="1"/>
        <v>0</v>
      </c>
      <c r="R13" s="32">
        <f t="shared" si="1"/>
        <v>0</v>
      </c>
      <c r="S13" s="32">
        <f t="shared" si="1"/>
        <v>0</v>
      </c>
      <c r="T13" s="32">
        <f t="shared" si="1"/>
        <v>0</v>
      </c>
      <c r="U13" s="32">
        <f t="shared" si="1"/>
        <v>23196</v>
      </c>
      <c r="V13" s="70"/>
      <c r="W13" s="81">
        <v>23196</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735</v>
      </c>
      <c r="E16" s="32">
        <f t="shared" si="2"/>
        <v>6816</v>
      </c>
      <c r="F16" s="32">
        <f t="shared" si="2"/>
        <v>7551</v>
      </c>
      <c r="G16" s="32">
        <f t="shared" si="2"/>
        <v>2069</v>
      </c>
      <c r="H16" s="32">
        <f t="shared" si="2"/>
        <v>9620</v>
      </c>
      <c r="I16" s="32">
        <f t="shared" si="2"/>
        <v>240</v>
      </c>
      <c r="J16" s="32">
        <f t="shared" si="2"/>
        <v>1359</v>
      </c>
      <c r="K16" s="32">
        <f t="shared" si="2"/>
        <v>1599</v>
      </c>
      <c r="L16" s="32">
        <f t="shared" si="2"/>
        <v>977</v>
      </c>
      <c r="M16" s="32">
        <f t="shared" si="2"/>
        <v>233</v>
      </c>
      <c r="N16" s="32">
        <f t="shared" si="2"/>
        <v>1701</v>
      </c>
      <c r="O16" s="32">
        <f t="shared" si="2"/>
        <v>318</v>
      </c>
      <c r="P16" s="32">
        <f t="shared" si="2"/>
        <v>2252</v>
      </c>
      <c r="Q16" s="32">
        <f t="shared" si="2"/>
        <v>0</v>
      </c>
      <c r="R16" s="32">
        <f t="shared" si="2"/>
        <v>0</v>
      </c>
      <c r="S16" s="32">
        <f t="shared" si="2"/>
        <v>0</v>
      </c>
      <c r="T16" s="32">
        <f t="shared" si="2"/>
        <v>0</v>
      </c>
      <c r="U16" s="33">
        <f>SUM(H16,K16,L16,P16,T16)</f>
        <v>14448</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-556</v>
      </c>
      <c r="E19" s="13">
        <v>-5248</v>
      </c>
      <c r="F19" s="64">
        <f>SUM(D19:E19)</f>
        <v>-5804</v>
      </c>
      <c r="G19" s="13">
        <v>-1570</v>
      </c>
      <c r="H19" s="64">
        <f>SUM(C19,F19,G19)</f>
        <v>-7374</v>
      </c>
      <c r="I19" s="13">
        <v>0</v>
      </c>
      <c r="J19" s="13">
        <v>-898</v>
      </c>
      <c r="K19" s="64">
        <f>SUM(I19:J19)</f>
        <v>-898</v>
      </c>
      <c r="L19" s="13">
        <v>-476</v>
      </c>
      <c r="M19" s="13">
        <v>0</v>
      </c>
      <c r="N19" s="13">
        <v>0</v>
      </c>
      <c r="O19" s="13">
        <v>0</v>
      </c>
      <c r="P19" s="64">
        <f>SUM(M19:O19)</f>
        <v>0</v>
      </c>
      <c r="Q19" s="13">
        <v>0</v>
      </c>
      <c r="R19" s="13">
        <v>0</v>
      </c>
      <c r="S19" s="13">
        <v>0</v>
      </c>
      <c r="T19" s="64">
        <f>SUM(Q19:S19)</f>
        <v>0</v>
      </c>
      <c r="U19" s="33">
        <f t="shared" ref="U19:U26" si="3">SUM(H19,K19,L19,P19,T19)</f>
        <v>-8748</v>
      </c>
      <c r="V19" s="69"/>
      <c r="W19" s="82">
        <v>-8748</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-1404</v>
      </c>
      <c r="F22" s="64">
        <f>SUM(D22:E22)</f>
        <v>-1404</v>
      </c>
      <c r="G22" s="13">
        <v>-159</v>
      </c>
      <c r="H22" s="64">
        <f>SUM(C22,F22,G22)</f>
        <v>-1563</v>
      </c>
      <c r="I22" s="13">
        <v>0</v>
      </c>
      <c r="J22" s="13">
        <v>-247</v>
      </c>
      <c r="K22" s="64">
        <f>SUM(I22:J22)</f>
        <v>-247</v>
      </c>
      <c r="L22" s="13">
        <v>-1358</v>
      </c>
      <c r="M22" s="13">
        <v>0</v>
      </c>
      <c r="N22" s="13">
        <v>0</v>
      </c>
      <c r="O22" s="13">
        <v>0</v>
      </c>
      <c r="P22" s="64">
        <f>SUM(M22:O22)</f>
        <v>0</v>
      </c>
      <c r="Q22" s="13">
        <v>0</v>
      </c>
      <c r="R22" s="13">
        <v>0</v>
      </c>
      <c r="S22" s="13">
        <v>0</v>
      </c>
      <c r="T22" s="64">
        <f>SUM(Q22:S22)</f>
        <v>0</v>
      </c>
      <c r="U22" s="33">
        <f t="shared" si="3"/>
        <v>-3168</v>
      </c>
      <c r="V22" s="70"/>
      <c r="W22" s="82">
        <v>-3168</v>
      </c>
      <c r="X22" s="60">
        <f t="shared" si="4"/>
        <v>0</v>
      </c>
    </row>
    <row r="23" spans="1:25" ht="15.95" customHeight="1">
      <c r="B23" s="51" t="s">
        <v>84</v>
      </c>
      <c r="C23" s="32">
        <f t="shared" ref="C23:T23" si="5">SUM(C19:C22)</f>
        <v>0</v>
      </c>
      <c r="D23" s="32">
        <f t="shared" si="5"/>
        <v>-556</v>
      </c>
      <c r="E23" s="32">
        <f t="shared" si="5"/>
        <v>-6652</v>
      </c>
      <c r="F23" s="32">
        <f t="shared" si="5"/>
        <v>-7208</v>
      </c>
      <c r="G23" s="32">
        <f t="shared" si="5"/>
        <v>-1729</v>
      </c>
      <c r="H23" s="32">
        <f t="shared" si="5"/>
        <v>-8937</v>
      </c>
      <c r="I23" s="32">
        <f t="shared" si="5"/>
        <v>0</v>
      </c>
      <c r="J23" s="32">
        <f t="shared" si="5"/>
        <v>-1145</v>
      </c>
      <c r="K23" s="32">
        <f t="shared" si="5"/>
        <v>-1145</v>
      </c>
      <c r="L23" s="32">
        <f t="shared" si="5"/>
        <v>-1834</v>
      </c>
      <c r="M23" s="32">
        <f t="shared" si="5"/>
        <v>0</v>
      </c>
      <c r="N23" s="32">
        <f t="shared" si="5"/>
        <v>0</v>
      </c>
      <c r="O23" s="32">
        <f t="shared" si="5"/>
        <v>0</v>
      </c>
      <c r="P23" s="32">
        <f t="shared" si="5"/>
        <v>0</v>
      </c>
      <c r="Q23" s="32">
        <f t="shared" si="5"/>
        <v>0</v>
      </c>
      <c r="R23" s="32">
        <f t="shared" si="5"/>
        <v>0</v>
      </c>
      <c r="S23" s="32">
        <f t="shared" si="5"/>
        <v>0</v>
      </c>
      <c r="T23" s="32">
        <f t="shared" si="5"/>
        <v>0</v>
      </c>
      <c r="U23" s="32">
        <f t="shared" si="3"/>
        <v>-11916</v>
      </c>
      <c r="V23" s="70"/>
      <c r="W23" s="82">
        <v>-11916</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-1404</v>
      </c>
      <c r="F26" s="32">
        <f t="shared" si="6"/>
        <v>-1404</v>
      </c>
      <c r="G26" s="32">
        <f t="shared" si="6"/>
        <v>-159</v>
      </c>
      <c r="H26" s="32">
        <f t="shared" si="6"/>
        <v>-1563</v>
      </c>
      <c r="I26" s="32">
        <f t="shared" si="6"/>
        <v>0</v>
      </c>
      <c r="J26" s="32">
        <f t="shared" si="6"/>
        <v>-247</v>
      </c>
      <c r="K26" s="32">
        <f t="shared" si="6"/>
        <v>-247</v>
      </c>
      <c r="L26" s="32">
        <f t="shared" si="6"/>
        <v>-1358</v>
      </c>
      <c r="M26" s="32">
        <f t="shared" si="6"/>
        <v>0</v>
      </c>
      <c r="N26" s="32">
        <f t="shared" si="6"/>
        <v>0</v>
      </c>
      <c r="O26" s="32">
        <f t="shared" si="6"/>
        <v>0</v>
      </c>
      <c r="P26" s="32">
        <f t="shared" si="6"/>
        <v>0</v>
      </c>
      <c r="Q26" s="32">
        <f t="shared" si="6"/>
        <v>0</v>
      </c>
      <c r="R26" s="32">
        <f t="shared" si="6"/>
        <v>0</v>
      </c>
      <c r="S26" s="32">
        <f t="shared" si="6"/>
        <v>0</v>
      </c>
      <c r="T26" s="32">
        <f t="shared" si="6"/>
        <v>0</v>
      </c>
      <c r="U26" s="32">
        <f t="shared" si="3"/>
        <v>-3168</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735</v>
      </c>
      <c r="E28" s="53">
        <f t="shared" si="7"/>
        <v>5412</v>
      </c>
      <c r="F28" s="53">
        <f t="shared" si="7"/>
        <v>6147</v>
      </c>
      <c r="G28" s="53">
        <f t="shared" si="7"/>
        <v>1910</v>
      </c>
      <c r="H28" s="53">
        <f t="shared" si="7"/>
        <v>8057</v>
      </c>
      <c r="I28" s="53">
        <f t="shared" si="7"/>
        <v>240</v>
      </c>
      <c r="J28" s="53">
        <f t="shared" si="7"/>
        <v>1112</v>
      </c>
      <c r="K28" s="53">
        <f t="shared" si="7"/>
        <v>1352</v>
      </c>
      <c r="L28" s="53">
        <f t="shared" si="7"/>
        <v>-381</v>
      </c>
      <c r="M28" s="53">
        <f t="shared" si="7"/>
        <v>233</v>
      </c>
      <c r="N28" s="53">
        <f t="shared" si="7"/>
        <v>1701</v>
      </c>
      <c r="O28" s="53">
        <f t="shared" si="7"/>
        <v>318</v>
      </c>
      <c r="P28" s="53">
        <f t="shared" si="7"/>
        <v>2252</v>
      </c>
      <c r="Q28" s="53">
        <f t="shared" si="7"/>
        <v>0</v>
      </c>
      <c r="R28" s="53">
        <f t="shared" si="7"/>
        <v>0</v>
      </c>
      <c r="S28" s="53">
        <f t="shared" si="7"/>
        <v>0</v>
      </c>
      <c r="T28" s="53">
        <f t="shared" si="7"/>
        <v>0</v>
      </c>
      <c r="U28" s="53">
        <f t="shared" si="7"/>
        <v>11280</v>
      </c>
      <c r="V28" s="10"/>
      <c r="W28" s="36">
        <v>11280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1063</v>
      </c>
      <c r="E33" s="75">
        <v>6145</v>
      </c>
      <c r="F33" s="75">
        <v>7208</v>
      </c>
      <c r="G33" s="75">
        <v>2141</v>
      </c>
      <c r="H33" s="75">
        <v>9349</v>
      </c>
      <c r="I33" s="75">
        <v>251</v>
      </c>
      <c r="J33" s="75">
        <v>1656</v>
      </c>
      <c r="K33" s="75">
        <v>1907</v>
      </c>
      <c r="L33" s="75">
        <v>1698</v>
      </c>
      <c r="M33" s="75">
        <v>237</v>
      </c>
      <c r="N33" s="75">
        <v>1715</v>
      </c>
      <c r="O33" s="75">
        <v>335</v>
      </c>
      <c r="P33" s="75">
        <v>2287</v>
      </c>
      <c r="Q33" s="75">
        <v>0</v>
      </c>
      <c r="R33" s="75">
        <v>0</v>
      </c>
      <c r="S33" s="75">
        <v>0</v>
      </c>
      <c r="T33" s="75">
        <v>0</v>
      </c>
      <c r="U33" s="75">
        <v>15241</v>
      </c>
      <c r="V33" s="10"/>
      <c r="W33" s="50"/>
      <c r="X33" s="49"/>
    </row>
    <row r="34" spans="2:24" s="11" customFormat="1" ht="15.95" customHeight="1">
      <c r="B34" s="65" t="s">
        <v>98</v>
      </c>
      <c r="C34" s="75">
        <v>0</v>
      </c>
      <c r="D34" s="75">
        <v>0</v>
      </c>
      <c r="E34" s="75">
        <v>-1778</v>
      </c>
      <c r="F34" s="75">
        <v>-1778</v>
      </c>
      <c r="G34" s="75">
        <v>-190</v>
      </c>
      <c r="H34" s="75">
        <v>-1968</v>
      </c>
      <c r="I34" s="75">
        <v>0</v>
      </c>
      <c r="J34" s="75">
        <v>-457</v>
      </c>
      <c r="K34" s="75">
        <v>-457</v>
      </c>
      <c r="L34" s="75">
        <v>-2084</v>
      </c>
      <c r="M34" s="75">
        <v>0</v>
      </c>
      <c r="N34" s="75">
        <v>0</v>
      </c>
      <c r="O34" s="75">
        <v>0</v>
      </c>
      <c r="P34" s="75">
        <v>0</v>
      </c>
      <c r="Q34" s="75">
        <v>0</v>
      </c>
      <c r="R34" s="75">
        <v>0</v>
      </c>
      <c r="S34" s="75">
        <v>0</v>
      </c>
      <c r="T34" s="75">
        <v>0</v>
      </c>
      <c r="U34" s="75">
        <v>-4509</v>
      </c>
      <c r="V34" s="10"/>
      <c r="W34" s="50"/>
      <c r="X34" s="49"/>
    </row>
    <row r="35" spans="2:24" s="11" customFormat="1" ht="15.95" customHeight="1">
      <c r="B35" s="65" t="s">
        <v>99</v>
      </c>
      <c r="C35" s="75">
        <v>0</v>
      </c>
      <c r="D35" s="75">
        <v>1063</v>
      </c>
      <c r="E35" s="75">
        <v>4367</v>
      </c>
      <c r="F35" s="75">
        <v>5430</v>
      </c>
      <c r="G35" s="75">
        <v>1951</v>
      </c>
      <c r="H35" s="75">
        <v>7381</v>
      </c>
      <c r="I35" s="75">
        <v>251</v>
      </c>
      <c r="J35" s="75">
        <v>1199</v>
      </c>
      <c r="K35" s="75">
        <v>1450</v>
      </c>
      <c r="L35" s="75">
        <v>-386</v>
      </c>
      <c r="M35" s="75">
        <v>237</v>
      </c>
      <c r="N35" s="75">
        <v>1715</v>
      </c>
      <c r="O35" s="75">
        <v>335</v>
      </c>
      <c r="P35" s="75">
        <v>2287</v>
      </c>
      <c r="Q35" s="75">
        <v>0</v>
      </c>
      <c r="R35" s="75">
        <v>0</v>
      </c>
      <c r="S35" s="75">
        <v>0</v>
      </c>
      <c r="T35" s="75">
        <v>0</v>
      </c>
      <c r="U35" s="75">
        <v>10732</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624</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18</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684</v>
      </c>
      <c r="O45" s="5"/>
      <c r="P45" s="3"/>
      <c r="Q45" s="3"/>
      <c r="R45" s="3"/>
      <c r="S45" s="3"/>
      <c r="T45" s="3"/>
      <c r="U45" s="3"/>
    </row>
    <row r="46" spans="2:24" ht="15.95" customHeight="1">
      <c r="B46" s="47" t="s">
        <v>30</v>
      </c>
      <c r="C46" s="62"/>
      <c r="D46" s="62"/>
      <c r="E46" s="62"/>
      <c r="F46" s="62"/>
      <c r="G46" s="62"/>
      <c r="H46" s="62"/>
      <c r="I46" s="62"/>
      <c r="J46" s="63"/>
      <c r="K46" s="63"/>
      <c r="L46" s="62"/>
      <c r="M46" s="62"/>
      <c r="N46" s="13">
        <v>375</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1701</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18</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09" priority="10" stopIfTrue="1" operator="notEqual">
      <formula>0</formula>
    </cfRule>
  </conditionalFormatting>
  <conditionalFormatting sqref="C3:E3">
    <cfRule type="expression" dxfId="308" priority="9">
      <formula>$E$3&lt;&gt;0</formula>
    </cfRule>
  </conditionalFormatting>
  <conditionalFormatting sqref="N49 N52">
    <cfRule type="cellIs" dxfId="307" priority="8" operator="equal">
      <formula>"FAIL"</formula>
    </cfRule>
  </conditionalFormatting>
  <conditionalFormatting sqref="X6:X7">
    <cfRule type="expression" dxfId="306" priority="7">
      <formula>SUM($X$8:$X$28)&lt;&gt;0</formula>
    </cfRule>
  </conditionalFormatting>
  <conditionalFormatting sqref="C35:U35">
    <cfRule type="expression" dxfId="305" priority="1">
      <formula>ABS((C28-C35)/C35)&gt;0.1</formula>
    </cfRule>
    <cfRule type="expression" dxfId="304" priority="4">
      <formula>ABS(C28-C35)&gt;1000</formula>
    </cfRule>
  </conditionalFormatting>
  <conditionalFormatting sqref="C34:U34">
    <cfRule type="expression" dxfId="303" priority="2">
      <formula>ABS((C26-C34)/C34)&gt;0.1</formula>
    </cfRule>
    <cfRule type="expression" dxfId="302" priority="5">
      <formula>ABS(C26-C34)&gt;1000</formula>
    </cfRule>
  </conditionalFormatting>
  <conditionalFormatting sqref="C33:U33">
    <cfRule type="expression" dxfId="301" priority="3">
      <formula>ABS((C16-C33)/C33)&gt;0.1</formula>
    </cfRule>
    <cfRule type="expression" dxfId="30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39</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258</v>
      </c>
      <c r="F8" s="64">
        <f>SUM(D8:E8)</f>
        <v>258</v>
      </c>
      <c r="G8" s="13">
        <v>29</v>
      </c>
      <c r="H8" s="64">
        <f>SUM(C8,F8,G8)</f>
        <v>287</v>
      </c>
      <c r="I8" s="13">
        <v>14</v>
      </c>
      <c r="J8" s="13">
        <v>0</v>
      </c>
      <c r="K8" s="64">
        <f>SUM(I8:J8)</f>
        <v>14</v>
      </c>
      <c r="L8" s="13">
        <v>17</v>
      </c>
      <c r="M8" s="13">
        <v>0</v>
      </c>
      <c r="N8" s="13">
        <v>0</v>
      </c>
      <c r="O8" s="13">
        <v>0</v>
      </c>
      <c r="P8" s="64">
        <f>SUM(M8:O8)</f>
        <v>0</v>
      </c>
      <c r="Q8" s="13">
        <v>0</v>
      </c>
      <c r="R8" s="13">
        <v>0</v>
      </c>
      <c r="S8" s="13">
        <v>0</v>
      </c>
      <c r="T8" s="64">
        <f>SUM(Q8:S8)</f>
        <v>0</v>
      </c>
      <c r="U8" s="33">
        <f>SUM(H8,K8,L8,P8,T8)</f>
        <v>318</v>
      </c>
      <c r="V8" s="70"/>
      <c r="W8" s="80">
        <v>318</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-330</v>
      </c>
      <c r="E11" s="13">
        <v>-718</v>
      </c>
      <c r="F11" s="64">
        <f>SUM(D11:E11)</f>
        <v>-1048</v>
      </c>
      <c r="G11" s="13">
        <v>-333</v>
      </c>
      <c r="H11" s="64">
        <f>SUM(C11,F11,G11)</f>
        <v>-1381</v>
      </c>
      <c r="I11" s="13">
        <v>-1</v>
      </c>
      <c r="J11" s="13">
        <v>-95</v>
      </c>
      <c r="K11" s="64">
        <f>SUM(I11:J11)</f>
        <v>-96</v>
      </c>
      <c r="L11" s="13">
        <v>-2</v>
      </c>
      <c r="M11" s="13">
        <v>0</v>
      </c>
      <c r="N11" s="13">
        <v>0</v>
      </c>
      <c r="O11" s="13">
        <v>0</v>
      </c>
      <c r="P11" s="64">
        <f>SUM(M11:O11)</f>
        <v>0</v>
      </c>
      <c r="Q11" s="13">
        <v>0</v>
      </c>
      <c r="R11" s="13">
        <v>0</v>
      </c>
      <c r="S11" s="13">
        <v>0</v>
      </c>
      <c r="T11" s="64">
        <f>SUM(Q11:S11)</f>
        <v>0</v>
      </c>
      <c r="U11" s="33">
        <f>SUM(H11,K11,L11,P11,T11)</f>
        <v>-1479</v>
      </c>
      <c r="V11" s="69"/>
      <c r="W11" s="36">
        <v>-1479</v>
      </c>
      <c r="X11" s="44">
        <f>W11-U11</f>
        <v>0</v>
      </c>
    </row>
    <row r="12" spans="1:25" ht="15.95" customHeight="1">
      <c r="A12" s="11"/>
      <c r="B12" s="47" t="s">
        <v>7</v>
      </c>
      <c r="C12" s="13">
        <v>0</v>
      </c>
      <c r="D12" s="13">
        <v>772</v>
      </c>
      <c r="E12" s="13">
        <v>3197</v>
      </c>
      <c r="F12" s="64">
        <f>SUM(D12:E12)</f>
        <v>3969</v>
      </c>
      <c r="G12" s="13">
        <v>1033</v>
      </c>
      <c r="H12" s="64">
        <f>SUM(C12,F12,G12)</f>
        <v>5002</v>
      </c>
      <c r="I12" s="13">
        <v>398</v>
      </c>
      <c r="J12" s="13">
        <v>1167</v>
      </c>
      <c r="K12" s="64">
        <f>SUM(I12:J12)</f>
        <v>1565</v>
      </c>
      <c r="L12" s="13">
        <v>520</v>
      </c>
      <c r="M12" s="13">
        <v>210</v>
      </c>
      <c r="N12" s="13">
        <v>1818</v>
      </c>
      <c r="O12" s="13">
        <v>0</v>
      </c>
      <c r="P12" s="64">
        <f>SUM(M12:O12)</f>
        <v>2028</v>
      </c>
      <c r="Q12" s="13">
        <v>0</v>
      </c>
      <c r="R12" s="13">
        <v>0</v>
      </c>
      <c r="S12" s="13">
        <v>0</v>
      </c>
      <c r="T12" s="64">
        <f>SUM(Q12:S12)</f>
        <v>0</v>
      </c>
      <c r="U12" s="33">
        <f>SUM(H12,K12,L12,P12,T12)</f>
        <v>9115</v>
      </c>
      <c r="V12" s="70"/>
      <c r="W12" s="36">
        <v>9115</v>
      </c>
      <c r="X12" s="44">
        <f t="shared" si="0"/>
        <v>0</v>
      </c>
    </row>
    <row r="13" spans="1:25" ht="15.95" customHeight="1">
      <c r="B13" s="31" t="s">
        <v>74</v>
      </c>
      <c r="C13" s="32">
        <f>C8+C9+C10+C11+C12</f>
        <v>0</v>
      </c>
      <c r="D13" s="32">
        <f t="shared" ref="D13:U13" si="1">D8+D9+D10+D11+D12</f>
        <v>442</v>
      </c>
      <c r="E13" s="32">
        <f t="shared" si="1"/>
        <v>2737</v>
      </c>
      <c r="F13" s="32">
        <f t="shared" si="1"/>
        <v>3179</v>
      </c>
      <c r="G13" s="32">
        <f t="shared" si="1"/>
        <v>729</v>
      </c>
      <c r="H13" s="32">
        <f t="shared" si="1"/>
        <v>3908</v>
      </c>
      <c r="I13" s="32">
        <f t="shared" si="1"/>
        <v>411</v>
      </c>
      <c r="J13" s="32">
        <f t="shared" si="1"/>
        <v>1072</v>
      </c>
      <c r="K13" s="32">
        <f t="shared" si="1"/>
        <v>1483</v>
      </c>
      <c r="L13" s="32">
        <f t="shared" si="1"/>
        <v>535</v>
      </c>
      <c r="M13" s="32">
        <f t="shared" si="1"/>
        <v>210</v>
      </c>
      <c r="N13" s="32">
        <f t="shared" si="1"/>
        <v>1818</v>
      </c>
      <c r="O13" s="32">
        <f t="shared" si="1"/>
        <v>0</v>
      </c>
      <c r="P13" s="32">
        <f t="shared" si="1"/>
        <v>2028</v>
      </c>
      <c r="Q13" s="32">
        <f t="shared" si="1"/>
        <v>0</v>
      </c>
      <c r="R13" s="32">
        <f t="shared" si="1"/>
        <v>0</v>
      </c>
      <c r="S13" s="32">
        <f t="shared" si="1"/>
        <v>0</v>
      </c>
      <c r="T13" s="32">
        <f t="shared" si="1"/>
        <v>0</v>
      </c>
      <c r="U13" s="32">
        <f t="shared" si="1"/>
        <v>7954</v>
      </c>
      <c r="V13" s="70"/>
      <c r="W13" s="81">
        <v>7954</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442</v>
      </c>
      <c r="E16" s="32">
        <f t="shared" si="2"/>
        <v>2737</v>
      </c>
      <c r="F16" s="32">
        <f t="shared" si="2"/>
        <v>3179</v>
      </c>
      <c r="G16" s="32">
        <f t="shared" si="2"/>
        <v>729</v>
      </c>
      <c r="H16" s="32">
        <f t="shared" si="2"/>
        <v>3908</v>
      </c>
      <c r="I16" s="32">
        <f t="shared" si="2"/>
        <v>411</v>
      </c>
      <c r="J16" s="32">
        <f t="shared" si="2"/>
        <v>1072</v>
      </c>
      <c r="K16" s="32">
        <f t="shared" si="2"/>
        <v>1483</v>
      </c>
      <c r="L16" s="32">
        <f t="shared" si="2"/>
        <v>535</v>
      </c>
      <c r="M16" s="32">
        <f t="shared" si="2"/>
        <v>210</v>
      </c>
      <c r="N16" s="32">
        <f t="shared" si="2"/>
        <v>1818</v>
      </c>
      <c r="O16" s="32">
        <f t="shared" si="2"/>
        <v>0</v>
      </c>
      <c r="P16" s="32">
        <f t="shared" si="2"/>
        <v>2028</v>
      </c>
      <c r="Q16" s="32">
        <f t="shared" si="2"/>
        <v>0</v>
      </c>
      <c r="R16" s="32">
        <f t="shared" si="2"/>
        <v>0</v>
      </c>
      <c r="S16" s="32">
        <f t="shared" si="2"/>
        <v>0</v>
      </c>
      <c r="T16" s="32">
        <f t="shared" si="2"/>
        <v>0</v>
      </c>
      <c r="U16" s="33">
        <f>SUM(H16,K16,L16,P16,T16)</f>
        <v>7954</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-15</v>
      </c>
      <c r="E22" s="13">
        <v>-32</v>
      </c>
      <c r="F22" s="64">
        <f>SUM(D22:E22)</f>
        <v>-47</v>
      </c>
      <c r="G22" s="13">
        <v>-4</v>
      </c>
      <c r="H22" s="64">
        <f>SUM(C22,F22,G22)</f>
        <v>-51</v>
      </c>
      <c r="I22" s="13">
        <v>-10</v>
      </c>
      <c r="J22" s="13">
        <v>-133</v>
      </c>
      <c r="K22" s="64">
        <f>SUM(I22:J22)</f>
        <v>-143</v>
      </c>
      <c r="L22" s="13">
        <v>-617</v>
      </c>
      <c r="M22" s="13">
        <v>0</v>
      </c>
      <c r="N22" s="13">
        <v>0</v>
      </c>
      <c r="O22" s="13">
        <v>0</v>
      </c>
      <c r="P22" s="64">
        <f>SUM(M22:O22)</f>
        <v>0</v>
      </c>
      <c r="Q22" s="13">
        <v>0</v>
      </c>
      <c r="R22" s="13">
        <v>0</v>
      </c>
      <c r="S22" s="13">
        <v>0</v>
      </c>
      <c r="T22" s="64">
        <f>SUM(Q22:S22)</f>
        <v>0</v>
      </c>
      <c r="U22" s="33">
        <f t="shared" si="3"/>
        <v>-811</v>
      </c>
      <c r="V22" s="70"/>
      <c r="W22" s="82">
        <v>-811</v>
      </c>
      <c r="X22" s="60">
        <f t="shared" si="4"/>
        <v>0</v>
      </c>
    </row>
    <row r="23" spans="1:25" ht="15.95" customHeight="1">
      <c r="B23" s="51" t="s">
        <v>84</v>
      </c>
      <c r="C23" s="32">
        <f t="shared" ref="C23:T23" si="5">SUM(C19:C22)</f>
        <v>0</v>
      </c>
      <c r="D23" s="32">
        <f t="shared" si="5"/>
        <v>-15</v>
      </c>
      <c r="E23" s="32">
        <f t="shared" si="5"/>
        <v>-32</v>
      </c>
      <c r="F23" s="32">
        <f t="shared" si="5"/>
        <v>-47</v>
      </c>
      <c r="G23" s="32">
        <f t="shared" si="5"/>
        <v>-4</v>
      </c>
      <c r="H23" s="32">
        <f t="shared" si="5"/>
        <v>-51</v>
      </c>
      <c r="I23" s="32">
        <f t="shared" si="5"/>
        <v>-10</v>
      </c>
      <c r="J23" s="32">
        <f t="shared" si="5"/>
        <v>-133</v>
      </c>
      <c r="K23" s="32">
        <f t="shared" si="5"/>
        <v>-143</v>
      </c>
      <c r="L23" s="32">
        <f t="shared" si="5"/>
        <v>-617</v>
      </c>
      <c r="M23" s="32">
        <f t="shared" si="5"/>
        <v>0</v>
      </c>
      <c r="N23" s="32">
        <f t="shared" si="5"/>
        <v>0</v>
      </c>
      <c r="O23" s="32">
        <f t="shared" si="5"/>
        <v>0</v>
      </c>
      <c r="P23" s="32">
        <f t="shared" si="5"/>
        <v>0</v>
      </c>
      <c r="Q23" s="32">
        <f t="shared" si="5"/>
        <v>0</v>
      </c>
      <c r="R23" s="32">
        <f t="shared" si="5"/>
        <v>0</v>
      </c>
      <c r="S23" s="32">
        <f t="shared" si="5"/>
        <v>0</v>
      </c>
      <c r="T23" s="32">
        <f t="shared" si="5"/>
        <v>0</v>
      </c>
      <c r="U23" s="32">
        <f t="shared" si="3"/>
        <v>-811</v>
      </c>
      <c r="V23" s="70"/>
      <c r="W23" s="82">
        <v>-811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-15</v>
      </c>
      <c r="E26" s="32">
        <f t="shared" si="6"/>
        <v>-32</v>
      </c>
      <c r="F26" s="32">
        <f t="shared" si="6"/>
        <v>-47</v>
      </c>
      <c r="G26" s="32">
        <f t="shared" si="6"/>
        <v>-4</v>
      </c>
      <c r="H26" s="32">
        <f t="shared" si="6"/>
        <v>-51</v>
      </c>
      <c r="I26" s="32">
        <f t="shared" si="6"/>
        <v>-10</v>
      </c>
      <c r="J26" s="32">
        <f t="shared" si="6"/>
        <v>-133</v>
      </c>
      <c r="K26" s="32">
        <f t="shared" si="6"/>
        <v>-143</v>
      </c>
      <c r="L26" s="32">
        <f t="shared" si="6"/>
        <v>-617</v>
      </c>
      <c r="M26" s="32">
        <f t="shared" si="6"/>
        <v>0</v>
      </c>
      <c r="N26" s="32">
        <f t="shared" si="6"/>
        <v>0</v>
      </c>
      <c r="O26" s="32">
        <f t="shared" si="6"/>
        <v>0</v>
      </c>
      <c r="P26" s="32">
        <f t="shared" si="6"/>
        <v>0</v>
      </c>
      <c r="Q26" s="32">
        <f t="shared" si="6"/>
        <v>0</v>
      </c>
      <c r="R26" s="32">
        <f t="shared" si="6"/>
        <v>0</v>
      </c>
      <c r="S26" s="32">
        <f t="shared" si="6"/>
        <v>0</v>
      </c>
      <c r="T26" s="32">
        <f t="shared" si="6"/>
        <v>0</v>
      </c>
      <c r="U26" s="32">
        <f t="shared" si="3"/>
        <v>-811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427</v>
      </c>
      <c r="E28" s="53">
        <f t="shared" si="7"/>
        <v>2705</v>
      </c>
      <c r="F28" s="53">
        <f t="shared" si="7"/>
        <v>3132</v>
      </c>
      <c r="G28" s="53">
        <f t="shared" si="7"/>
        <v>725</v>
      </c>
      <c r="H28" s="53">
        <f t="shared" si="7"/>
        <v>3857</v>
      </c>
      <c r="I28" s="53">
        <f t="shared" si="7"/>
        <v>401</v>
      </c>
      <c r="J28" s="53">
        <f t="shared" si="7"/>
        <v>939</v>
      </c>
      <c r="K28" s="53">
        <f t="shared" si="7"/>
        <v>1340</v>
      </c>
      <c r="L28" s="53">
        <f t="shared" si="7"/>
        <v>-82</v>
      </c>
      <c r="M28" s="53">
        <f t="shared" si="7"/>
        <v>210</v>
      </c>
      <c r="N28" s="53">
        <f t="shared" si="7"/>
        <v>1818</v>
      </c>
      <c r="O28" s="53">
        <f t="shared" si="7"/>
        <v>0</v>
      </c>
      <c r="P28" s="53">
        <f t="shared" si="7"/>
        <v>2028</v>
      </c>
      <c r="Q28" s="53">
        <f t="shared" si="7"/>
        <v>0</v>
      </c>
      <c r="R28" s="53">
        <f t="shared" si="7"/>
        <v>0</v>
      </c>
      <c r="S28" s="53">
        <f t="shared" si="7"/>
        <v>0</v>
      </c>
      <c r="T28" s="53">
        <f t="shared" si="7"/>
        <v>0</v>
      </c>
      <c r="U28" s="53">
        <f t="shared" si="7"/>
        <v>7143</v>
      </c>
      <c r="V28" s="10"/>
      <c r="W28" s="36">
        <v>7143</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11</v>
      </c>
      <c r="D33" s="75">
        <v>513</v>
      </c>
      <c r="E33" s="75">
        <v>2800</v>
      </c>
      <c r="F33" s="75">
        <v>3313</v>
      </c>
      <c r="G33" s="75">
        <v>1046</v>
      </c>
      <c r="H33" s="75">
        <v>4370</v>
      </c>
      <c r="I33" s="75">
        <v>424</v>
      </c>
      <c r="J33" s="75">
        <v>957</v>
      </c>
      <c r="K33" s="75">
        <v>1381</v>
      </c>
      <c r="L33" s="75">
        <v>513</v>
      </c>
      <c r="M33" s="75">
        <v>215</v>
      </c>
      <c r="N33" s="75">
        <v>1855</v>
      </c>
      <c r="O33" s="75">
        <v>0</v>
      </c>
      <c r="P33" s="75">
        <v>2070</v>
      </c>
      <c r="Q33" s="75">
        <v>0</v>
      </c>
      <c r="R33" s="75">
        <v>0</v>
      </c>
      <c r="S33" s="75">
        <v>0</v>
      </c>
      <c r="T33" s="75">
        <v>0</v>
      </c>
      <c r="U33" s="75">
        <v>8334</v>
      </c>
      <c r="V33" s="10"/>
      <c r="W33" s="50"/>
      <c r="X33" s="49"/>
    </row>
    <row r="34" spans="2:24" s="11" customFormat="1" ht="15.95" customHeight="1">
      <c r="B34" s="65" t="s">
        <v>98</v>
      </c>
      <c r="C34" s="75">
        <v>-1</v>
      </c>
      <c r="D34" s="75">
        <v>-59</v>
      </c>
      <c r="E34" s="75">
        <v>-12</v>
      </c>
      <c r="F34" s="75">
        <v>-71</v>
      </c>
      <c r="G34" s="75">
        <v>0</v>
      </c>
      <c r="H34" s="75">
        <v>-72</v>
      </c>
      <c r="I34" s="75">
        <v>-11</v>
      </c>
      <c r="J34" s="75">
        <v>-144</v>
      </c>
      <c r="K34" s="75">
        <v>-155</v>
      </c>
      <c r="L34" s="75">
        <v>-323</v>
      </c>
      <c r="M34" s="75">
        <v>0</v>
      </c>
      <c r="N34" s="75">
        <v>0</v>
      </c>
      <c r="O34" s="75">
        <v>0</v>
      </c>
      <c r="P34" s="75">
        <v>0</v>
      </c>
      <c r="Q34" s="75">
        <v>0</v>
      </c>
      <c r="R34" s="75">
        <v>0</v>
      </c>
      <c r="S34" s="75">
        <v>0</v>
      </c>
      <c r="T34" s="75">
        <v>0</v>
      </c>
      <c r="U34" s="75">
        <v>-550</v>
      </c>
      <c r="V34" s="10"/>
      <c r="W34" s="50"/>
      <c r="X34" s="49"/>
    </row>
    <row r="35" spans="2:24" s="11" customFormat="1" ht="15.95" customHeight="1">
      <c r="B35" s="65" t="s">
        <v>99</v>
      </c>
      <c r="C35" s="75">
        <v>10</v>
      </c>
      <c r="D35" s="75">
        <v>454</v>
      </c>
      <c r="E35" s="75">
        <v>2788</v>
      </c>
      <c r="F35" s="75">
        <v>3242</v>
      </c>
      <c r="G35" s="75">
        <v>1046</v>
      </c>
      <c r="H35" s="75">
        <v>4298</v>
      </c>
      <c r="I35" s="75">
        <v>413</v>
      </c>
      <c r="J35" s="75">
        <v>813</v>
      </c>
      <c r="K35" s="75">
        <v>1226</v>
      </c>
      <c r="L35" s="75">
        <v>190</v>
      </c>
      <c r="M35" s="75">
        <v>215</v>
      </c>
      <c r="N35" s="75">
        <v>1855</v>
      </c>
      <c r="O35" s="75">
        <v>0</v>
      </c>
      <c r="P35" s="75">
        <v>2070</v>
      </c>
      <c r="Q35" s="75">
        <v>0</v>
      </c>
      <c r="R35" s="75">
        <v>0</v>
      </c>
      <c r="S35" s="75">
        <v>0</v>
      </c>
      <c r="T35" s="75">
        <v>0</v>
      </c>
      <c r="U35" s="75">
        <v>7784</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402</v>
      </c>
      <c r="O40" s="5"/>
      <c r="P40" s="3"/>
      <c r="Q40" s="3"/>
      <c r="R40" s="3"/>
      <c r="S40" s="3"/>
      <c r="T40" s="3"/>
      <c r="U40" s="3"/>
    </row>
    <row r="41" spans="2:24" ht="15.95" customHeight="1">
      <c r="B41" s="47" t="s">
        <v>26</v>
      </c>
      <c r="C41" s="62"/>
      <c r="D41" s="62"/>
      <c r="E41" s="62"/>
      <c r="F41" s="62"/>
      <c r="G41" s="62"/>
      <c r="H41" s="62"/>
      <c r="I41" s="62"/>
      <c r="J41" s="63"/>
      <c r="K41" s="63"/>
      <c r="L41" s="62"/>
      <c r="M41" s="62"/>
      <c r="N41" s="13">
        <v>244</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15</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779</v>
      </c>
      <c r="O45" s="5"/>
      <c r="P45" s="3"/>
      <c r="Q45" s="3"/>
      <c r="R45" s="3"/>
      <c r="S45" s="3"/>
      <c r="T45" s="3"/>
      <c r="U45" s="3"/>
    </row>
    <row r="46" spans="2:24" ht="15.95" customHeight="1">
      <c r="B46" s="47" t="s">
        <v>30</v>
      </c>
      <c r="C46" s="62"/>
      <c r="D46" s="62"/>
      <c r="E46" s="62"/>
      <c r="F46" s="62"/>
      <c r="G46" s="62"/>
      <c r="H46" s="62"/>
      <c r="I46" s="62"/>
      <c r="J46" s="63"/>
      <c r="K46" s="63"/>
      <c r="L46" s="62"/>
      <c r="M46" s="62"/>
      <c r="N46" s="13">
        <v>378</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1818</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15</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99" priority="10" stopIfTrue="1" operator="notEqual">
      <formula>0</formula>
    </cfRule>
  </conditionalFormatting>
  <conditionalFormatting sqref="C3:E3">
    <cfRule type="expression" dxfId="298" priority="9">
      <formula>$E$3&lt;&gt;0</formula>
    </cfRule>
  </conditionalFormatting>
  <conditionalFormatting sqref="N49 N52">
    <cfRule type="cellIs" dxfId="297" priority="8" operator="equal">
      <formula>"FAIL"</formula>
    </cfRule>
  </conditionalFormatting>
  <conditionalFormatting sqref="X6:X7">
    <cfRule type="expression" dxfId="296" priority="7">
      <formula>SUM($X$8:$X$28)&lt;&gt;0</formula>
    </cfRule>
  </conditionalFormatting>
  <conditionalFormatting sqref="C35:U35">
    <cfRule type="expression" dxfId="295" priority="1">
      <formula>ABS((C28-C35)/C35)&gt;0.1</formula>
    </cfRule>
    <cfRule type="expression" dxfId="294" priority="4">
      <formula>ABS(C28-C35)&gt;1000</formula>
    </cfRule>
  </conditionalFormatting>
  <conditionalFormatting sqref="C34:U34">
    <cfRule type="expression" dxfId="293" priority="2">
      <formula>ABS((C26-C34)/C34)&gt;0.1</formula>
    </cfRule>
    <cfRule type="expression" dxfId="292" priority="5">
      <formula>ABS(C26-C34)&gt;1000</formula>
    </cfRule>
  </conditionalFormatting>
  <conditionalFormatting sqref="C33:U33">
    <cfRule type="expression" dxfId="291" priority="3">
      <formula>ABS((C16-C33)/C33)&gt;0.1</formula>
    </cfRule>
    <cfRule type="expression" dxfId="29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40</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129</v>
      </c>
      <c r="F8" s="64">
        <f>SUM(D8:E8)</f>
        <v>129</v>
      </c>
      <c r="G8" s="13">
        <v>0</v>
      </c>
      <c r="H8" s="64">
        <f>SUM(C8,F8,G8)</f>
        <v>129</v>
      </c>
      <c r="I8" s="13">
        <v>0</v>
      </c>
      <c r="J8" s="13">
        <v>213</v>
      </c>
      <c r="K8" s="64">
        <f>SUM(I8:J8)</f>
        <v>213</v>
      </c>
      <c r="L8" s="13">
        <v>0</v>
      </c>
      <c r="M8" s="13">
        <v>0</v>
      </c>
      <c r="N8" s="13">
        <v>0</v>
      </c>
      <c r="O8" s="13">
        <v>0</v>
      </c>
      <c r="P8" s="64">
        <f>SUM(M8:O8)</f>
        <v>0</v>
      </c>
      <c r="Q8" s="13">
        <v>0</v>
      </c>
      <c r="R8" s="13">
        <v>0</v>
      </c>
      <c r="S8" s="13">
        <v>0</v>
      </c>
      <c r="T8" s="64">
        <f>SUM(Q8:S8)</f>
        <v>0</v>
      </c>
      <c r="U8" s="33">
        <f>SUM(H8,K8,L8,P8,T8)</f>
        <v>342</v>
      </c>
      <c r="V8" s="70"/>
      <c r="W8" s="80">
        <v>342</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-6673</v>
      </c>
      <c r="F11" s="64">
        <f>SUM(D11:E11)</f>
        <v>-6673</v>
      </c>
      <c r="G11" s="13">
        <v>0</v>
      </c>
      <c r="H11" s="64">
        <f>SUM(C11,F11,G11)</f>
        <v>-6673</v>
      </c>
      <c r="I11" s="13">
        <v>0</v>
      </c>
      <c r="J11" s="13">
        <v>0</v>
      </c>
      <c r="K11" s="64">
        <f>SUM(I11:J11)</f>
        <v>0</v>
      </c>
      <c r="L11" s="13">
        <v>-55</v>
      </c>
      <c r="M11" s="13">
        <v>0</v>
      </c>
      <c r="N11" s="13">
        <v>0</v>
      </c>
      <c r="O11" s="13">
        <v>0</v>
      </c>
      <c r="P11" s="64">
        <f>SUM(M11:O11)</f>
        <v>0</v>
      </c>
      <c r="Q11" s="13">
        <v>0</v>
      </c>
      <c r="R11" s="13">
        <v>0</v>
      </c>
      <c r="S11" s="13">
        <v>0</v>
      </c>
      <c r="T11" s="64">
        <f>SUM(Q11:S11)</f>
        <v>0</v>
      </c>
      <c r="U11" s="33">
        <f>SUM(H11,K11,L11,P11,T11)</f>
        <v>-6728</v>
      </c>
      <c r="V11" s="69"/>
      <c r="W11" s="36">
        <v>-6728</v>
      </c>
      <c r="X11" s="44">
        <f>W11-U11</f>
        <v>0</v>
      </c>
    </row>
    <row r="12" spans="1:25" ht="15.95" customHeight="1">
      <c r="A12" s="11"/>
      <c r="B12" s="47" t="s">
        <v>7</v>
      </c>
      <c r="C12" s="13">
        <v>0</v>
      </c>
      <c r="D12" s="13">
        <v>1295</v>
      </c>
      <c r="E12" s="13">
        <v>7863</v>
      </c>
      <c r="F12" s="64">
        <f>SUM(D12:E12)</f>
        <v>9158</v>
      </c>
      <c r="G12" s="13">
        <v>1374</v>
      </c>
      <c r="H12" s="64">
        <f>SUM(C12,F12,G12)</f>
        <v>10532</v>
      </c>
      <c r="I12" s="13">
        <v>261</v>
      </c>
      <c r="J12" s="13">
        <v>194</v>
      </c>
      <c r="K12" s="64">
        <f>SUM(I12:J12)</f>
        <v>455</v>
      </c>
      <c r="L12" s="13">
        <v>538</v>
      </c>
      <c r="M12" s="13">
        <v>92</v>
      </c>
      <c r="N12" s="13">
        <v>979</v>
      </c>
      <c r="O12" s="13">
        <v>185</v>
      </c>
      <c r="P12" s="64">
        <f>SUM(M12:O12)</f>
        <v>1256</v>
      </c>
      <c r="Q12" s="13">
        <v>0</v>
      </c>
      <c r="R12" s="13">
        <v>0</v>
      </c>
      <c r="S12" s="13">
        <v>0</v>
      </c>
      <c r="T12" s="64">
        <f>SUM(Q12:S12)</f>
        <v>0</v>
      </c>
      <c r="U12" s="33">
        <f>SUM(H12,K12,L12,P12,T12)</f>
        <v>12781</v>
      </c>
      <c r="V12" s="70"/>
      <c r="W12" s="36">
        <v>12781</v>
      </c>
      <c r="X12" s="44">
        <f t="shared" si="0"/>
        <v>0</v>
      </c>
    </row>
    <row r="13" spans="1:25" ht="15.95" customHeight="1">
      <c r="B13" s="31" t="s">
        <v>74</v>
      </c>
      <c r="C13" s="32">
        <f>C8+C9+C10+C11+C12</f>
        <v>0</v>
      </c>
      <c r="D13" s="32">
        <f t="shared" ref="D13:U13" si="1">D8+D9+D10+D11+D12</f>
        <v>1295</v>
      </c>
      <c r="E13" s="32">
        <f t="shared" si="1"/>
        <v>1319</v>
      </c>
      <c r="F13" s="32">
        <f t="shared" si="1"/>
        <v>2614</v>
      </c>
      <c r="G13" s="32">
        <f t="shared" si="1"/>
        <v>1374</v>
      </c>
      <c r="H13" s="32">
        <f t="shared" si="1"/>
        <v>3988</v>
      </c>
      <c r="I13" s="32">
        <f t="shared" si="1"/>
        <v>261</v>
      </c>
      <c r="J13" s="32">
        <f t="shared" si="1"/>
        <v>407</v>
      </c>
      <c r="K13" s="32">
        <f t="shared" si="1"/>
        <v>668</v>
      </c>
      <c r="L13" s="32">
        <f t="shared" si="1"/>
        <v>483</v>
      </c>
      <c r="M13" s="32">
        <f t="shared" si="1"/>
        <v>92</v>
      </c>
      <c r="N13" s="32">
        <f t="shared" si="1"/>
        <v>979</v>
      </c>
      <c r="O13" s="32">
        <f t="shared" si="1"/>
        <v>185</v>
      </c>
      <c r="P13" s="32">
        <f t="shared" si="1"/>
        <v>1256</v>
      </c>
      <c r="Q13" s="32">
        <f t="shared" si="1"/>
        <v>0</v>
      </c>
      <c r="R13" s="32">
        <f t="shared" si="1"/>
        <v>0</v>
      </c>
      <c r="S13" s="32">
        <f t="shared" si="1"/>
        <v>0</v>
      </c>
      <c r="T13" s="32">
        <f t="shared" si="1"/>
        <v>0</v>
      </c>
      <c r="U13" s="32">
        <f t="shared" si="1"/>
        <v>6395</v>
      </c>
      <c r="V13" s="70"/>
      <c r="W13" s="81">
        <v>6395</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1295</v>
      </c>
      <c r="E16" s="32">
        <f t="shared" si="2"/>
        <v>1319</v>
      </c>
      <c r="F16" s="32">
        <f t="shared" si="2"/>
        <v>2614</v>
      </c>
      <c r="G16" s="32">
        <f t="shared" si="2"/>
        <v>1374</v>
      </c>
      <c r="H16" s="32">
        <f t="shared" si="2"/>
        <v>3988</v>
      </c>
      <c r="I16" s="32">
        <f t="shared" si="2"/>
        <v>261</v>
      </c>
      <c r="J16" s="32">
        <f t="shared" si="2"/>
        <v>407</v>
      </c>
      <c r="K16" s="32">
        <f t="shared" si="2"/>
        <v>668</v>
      </c>
      <c r="L16" s="32">
        <f t="shared" si="2"/>
        <v>483</v>
      </c>
      <c r="M16" s="32">
        <f t="shared" si="2"/>
        <v>92</v>
      </c>
      <c r="N16" s="32">
        <f t="shared" si="2"/>
        <v>979</v>
      </c>
      <c r="O16" s="32">
        <f t="shared" si="2"/>
        <v>185</v>
      </c>
      <c r="P16" s="32">
        <f t="shared" si="2"/>
        <v>1256</v>
      </c>
      <c r="Q16" s="32">
        <f t="shared" si="2"/>
        <v>0</v>
      </c>
      <c r="R16" s="32">
        <f t="shared" si="2"/>
        <v>0</v>
      </c>
      <c r="S16" s="32">
        <f t="shared" si="2"/>
        <v>0</v>
      </c>
      <c r="T16" s="32">
        <f t="shared" si="2"/>
        <v>0</v>
      </c>
      <c r="U16" s="33">
        <f>SUM(H16,K16,L16,P16,T16)</f>
        <v>6395</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-355</v>
      </c>
      <c r="F22" s="64">
        <f>SUM(D22:E22)</f>
        <v>-355</v>
      </c>
      <c r="G22" s="13">
        <v>-2</v>
      </c>
      <c r="H22" s="64">
        <f>SUM(C22,F22,G22)</f>
        <v>-357</v>
      </c>
      <c r="I22" s="13">
        <v>0</v>
      </c>
      <c r="J22" s="13">
        <v>0</v>
      </c>
      <c r="K22" s="64">
        <f>SUM(I22:J22)</f>
        <v>0</v>
      </c>
      <c r="L22" s="13">
        <v>-482</v>
      </c>
      <c r="M22" s="13">
        <v>0</v>
      </c>
      <c r="N22" s="13">
        <v>0</v>
      </c>
      <c r="O22" s="13">
        <v>-25</v>
      </c>
      <c r="P22" s="64">
        <f>SUM(M22:O22)</f>
        <v>-25</v>
      </c>
      <c r="Q22" s="13">
        <v>0</v>
      </c>
      <c r="R22" s="13">
        <v>0</v>
      </c>
      <c r="S22" s="13">
        <v>0</v>
      </c>
      <c r="T22" s="64">
        <f>SUM(Q22:S22)</f>
        <v>0</v>
      </c>
      <c r="U22" s="33">
        <f t="shared" si="3"/>
        <v>-864</v>
      </c>
      <c r="V22" s="70"/>
      <c r="W22" s="82">
        <v>-864</v>
      </c>
      <c r="X22" s="60">
        <f t="shared" si="4"/>
        <v>0</v>
      </c>
    </row>
    <row r="23" spans="1:25" ht="15.95" customHeight="1">
      <c r="B23" s="51" t="s">
        <v>84</v>
      </c>
      <c r="C23" s="32">
        <f t="shared" ref="C23:T23" si="5">SUM(C19:C22)</f>
        <v>0</v>
      </c>
      <c r="D23" s="32">
        <f t="shared" si="5"/>
        <v>0</v>
      </c>
      <c r="E23" s="32">
        <f t="shared" si="5"/>
        <v>-355</v>
      </c>
      <c r="F23" s="32">
        <f t="shared" si="5"/>
        <v>-355</v>
      </c>
      <c r="G23" s="32">
        <f t="shared" si="5"/>
        <v>-2</v>
      </c>
      <c r="H23" s="32">
        <f t="shared" si="5"/>
        <v>-357</v>
      </c>
      <c r="I23" s="32">
        <f t="shared" si="5"/>
        <v>0</v>
      </c>
      <c r="J23" s="32">
        <f t="shared" si="5"/>
        <v>0</v>
      </c>
      <c r="K23" s="32">
        <f t="shared" si="5"/>
        <v>0</v>
      </c>
      <c r="L23" s="32">
        <f t="shared" si="5"/>
        <v>-482</v>
      </c>
      <c r="M23" s="32">
        <f t="shared" si="5"/>
        <v>0</v>
      </c>
      <c r="N23" s="32">
        <f t="shared" si="5"/>
        <v>0</v>
      </c>
      <c r="O23" s="32">
        <f t="shared" si="5"/>
        <v>-25</v>
      </c>
      <c r="P23" s="32">
        <f t="shared" si="5"/>
        <v>-25</v>
      </c>
      <c r="Q23" s="32">
        <f t="shared" si="5"/>
        <v>0</v>
      </c>
      <c r="R23" s="32">
        <f t="shared" si="5"/>
        <v>0</v>
      </c>
      <c r="S23" s="32">
        <f t="shared" si="5"/>
        <v>0</v>
      </c>
      <c r="T23" s="32">
        <f t="shared" si="5"/>
        <v>0</v>
      </c>
      <c r="U23" s="32">
        <f t="shared" si="3"/>
        <v>-864</v>
      </c>
      <c r="V23" s="70"/>
      <c r="W23" s="82">
        <v>-864</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-355</v>
      </c>
      <c r="F26" s="32">
        <f t="shared" si="6"/>
        <v>-355</v>
      </c>
      <c r="G26" s="32">
        <f t="shared" si="6"/>
        <v>-2</v>
      </c>
      <c r="H26" s="32">
        <f t="shared" si="6"/>
        <v>-357</v>
      </c>
      <c r="I26" s="32">
        <f t="shared" si="6"/>
        <v>0</v>
      </c>
      <c r="J26" s="32">
        <f t="shared" si="6"/>
        <v>0</v>
      </c>
      <c r="K26" s="32">
        <f t="shared" si="6"/>
        <v>0</v>
      </c>
      <c r="L26" s="32">
        <f t="shared" si="6"/>
        <v>-482</v>
      </c>
      <c r="M26" s="32">
        <f t="shared" si="6"/>
        <v>0</v>
      </c>
      <c r="N26" s="32">
        <f t="shared" si="6"/>
        <v>0</v>
      </c>
      <c r="O26" s="32">
        <f t="shared" si="6"/>
        <v>-25</v>
      </c>
      <c r="P26" s="32">
        <f t="shared" si="6"/>
        <v>-25</v>
      </c>
      <c r="Q26" s="32">
        <f t="shared" si="6"/>
        <v>0</v>
      </c>
      <c r="R26" s="32">
        <f t="shared" si="6"/>
        <v>0</v>
      </c>
      <c r="S26" s="32">
        <f t="shared" si="6"/>
        <v>0</v>
      </c>
      <c r="T26" s="32">
        <f t="shared" si="6"/>
        <v>0</v>
      </c>
      <c r="U26" s="32">
        <f t="shared" si="3"/>
        <v>-864</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1295</v>
      </c>
      <c r="E28" s="53">
        <f t="shared" si="7"/>
        <v>964</v>
      </c>
      <c r="F28" s="53">
        <f t="shared" si="7"/>
        <v>2259</v>
      </c>
      <c r="G28" s="53">
        <f t="shared" si="7"/>
        <v>1372</v>
      </c>
      <c r="H28" s="53">
        <f t="shared" si="7"/>
        <v>3631</v>
      </c>
      <c r="I28" s="53">
        <f t="shared" si="7"/>
        <v>261</v>
      </c>
      <c r="J28" s="53">
        <f t="shared" si="7"/>
        <v>407</v>
      </c>
      <c r="K28" s="53">
        <f t="shared" si="7"/>
        <v>668</v>
      </c>
      <c r="L28" s="53">
        <f t="shared" si="7"/>
        <v>1</v>
      </c>
      <c r="M28" s="53">
        <f t="shared" si="7"/>
        <v>92</v>
      </c>
      <c r="N28" s="53">
        <f t="shared" si="7"/>
        <v>979</v>
      </c>
      <c r="O28" s="53">
        <f t="shared" si="7"/>
        <v>160</v>
      </c>
      <c r="P28" s="53">
        <f t="shared" si="7"/>
        <v>1231</v>
      </c>
      <c r="Q28" s="53">
        <f t="shared" si="7"/>
        <v>0</v>
      </c>
      <c r="R28" s="53">
        <f t="shared" si="7"/>
        <v>0</v>
      </c>
      <c r="S28" s="53">
        <f t="shared" si="7"/>
        <v>0</v>
      </c>
      <c r="T28" s="53">
        <f t="shared" si="7"/>
        <v>0</v>
      </c>
      <c r="U28" s="53">
        <f t="shared" si="7"/>
        <v>5531</v>
      </c>
      <c r="V28" s="10"/>
      <c r="W28" s="36">
        <v>5531</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2159</v>
      </c>
      <c r="E33" s="75">
        <v>1133</v>
      </c>
      <c r="F33" s="75">
        <v>3292</v>
      </c>
      <c r="G33" s="75">
        <v>1346</v>
      </c>
      <c r="H33" s="75">
        <v>4638</v>
      </c>
      <c r="I33" s="75">
        <v>253</v>
      </c>
      <c r="J33" s="75">
        <v>385</v>
      </c>
      <c r="K33" s="75">
        <v>638</v>
      </c>
      <c r="L33" s="75">
        <v>463</v>
      </c>
      <c r="M33" s="75">
        <v>236</v>
      </c>
      <c r="N33" s="75">
        <v>1039</v>
      </c>
      <c r="O33" s="75">
        <v>199</v>
      </c>
      <c r="P33" s="75">
        <v>1474</v>
      </c>
      <c r="Q33" s="75">
        <v>0</v>
      </c>
      <c r="R33" s="75">
        <v>0</v>
      </c>
      <c r="S33" s="75">
        <v>0</v>
      </c>
      <c r="T33" s="75">
        <v>0</v>
      </c>
      <c r="U33" s="75">
        <v>7213</v>
      </c>
      <c r="V33" s="10"/>
      <c r="W33" s="50"/>
      <c r="X33" s="49"/>
    </row>
    <row r="34" spans="2:24" s="11" customFormat="1" ht="15.95" customHeight="1">
      <c r="B34" s="65" t="s">
        <v>98</v>
      </c>
      <c r="C34" s="75">
        <v>0</v>
      </c>
      <c r="D34" s="75">
        <v>0</v>
      </c>
      <c r="E34" s="75">
        <v>-574</v>
      </c>
      <c r="F34" s="75">
        <v>-574</v>
      </c>
      <c r="G34" s="75">
        <v>0</v>
      </c>
      <c r="H34" s="75">
        <v>-574</v>
      </c>
      <c r="I34" s="75">
        <v>0</v>
      </c>
      <c r="J34" s="75">
        <v>-40</v>
      </c>
      <c r="K34" s="75">
        <v>-40</v>
      </c>
      <c r="L34" s="75">
        <v>-458</v>
      </c>
      <c r="M34" s="75">
        <v>0</v>
      </c>
      <c r="N34" s="75">
        <v>0</v>
      </c>
      <c r="O34" s="75">
        <v>-25</v>
      </c>
      <c r="P34" s="75">
        <v>-25</v>
      </c>
      <c r="Q34" s="75">
        <v>0</v>
      </c>
      <c r="R34" s="75">
        <v>0</v>
      </c>
      <c r="S34" s="75">
        <v>0</v>
      </c>
      <c r="T34" s="75">
        <v>0</v>
      </c>
      <c r="U34" s="75">
        <v>-1097</v>
      </c>
      <c r="V34" s="10"/>
      <c r="W34" s="50"/>
      <c r="X34" s="49"/>
    </row>
    <row r="35" spans="2:24" s="11" customFormat="1" ht="15.95" customHeight="1">
      <c r="B35" s="65" t="s">
        <v>99</v>
      </c>
      <c r="C35" s="75">
        <v>0</v>
      </c>
      <c r="D35" s="75">
        <v>2159</v>
      </c>
      <c r="E35" s="75">
        <v>559</v>
      </c>
      <c r="F35" s="75">
        <v>2718</v>
      </c>
      <c r="G35" s="75">
        <v>1346</v>
      </c>
      <c r="H35" s="75">
        <v>4064</v>
      </c>
      <c r="I35" s="75">
        <v>253</v>
      </c>
      <c r="J35" s="75">
        <v>345</v>
      </c>
      <c r="K35" s="75">
        <v>598</v>
      </c>
      <c r="L35" s="75">
        <v>5</v>
      </c>
      <c r="M35" s="75">
        <v>236</v>
      </c>
      <c r="N35" s="75">
        <v>1039</v>
      </c>
      <c r="O35" s="75">
        <v>174</v>
      </c>
      <c r="P35" s="75">
        <v>1449</v>
      </c>
      <c r="Q35" s="75">
        <v>0</v>
      </c>
      <c r="R35" s="75">
        <v>0</v>
      </c>
      <c r="S35" s="75">
        <v>0</v>
      </c>
      <c r="T35" s="75">
        <v>0</v>
      </c>
      <c r="U35" s="75">
        <v>6116</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979</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979</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89" priority="10" stopIfTrue="1" operator="notEqual">
      <formula>0</formula>
    </cfRule>
  </conditionalFormatting>
  <conditionalFormatting sqref="C3:E3">
    <cfRule type="expression" dxfId="288" priority="9">
      <formula>$E$3&lt;&gt;0</formula>
    </cfRule>
  </conditionalFormatting>
  <conditionalFormatting sqref="N49 N52">
    <cfRule type="cellIs" dxfId="287" priority="8" operator="equal">
      <formula>"FAIL"</formula>
    </cfRule>
  </conditionalFormatting>
  <conditionalFormatting sqref="X6:X7">
    <cfRule type="expression" dxfId="286" priority="7">
      <formula>SUM($X$8:$X$28)&lt;&gt;0</formula>
    </cfRule>
  </conditionalFormatting>
  <conditionalFormatting sqref="C35:U35">
    <cfRule type="expression" dxfId="285" priority="1">
      <formula>ABS((C28-C35)/C35)&gt;0.1</formula>
    </cfRule>
    <cfRule type="expression" dxfId="284" priority="4">
      <formula>ABS(C28-C35)&gt;1000</formula>
    </cfRule>
  </conditionalFormatting>
  <conditionalFormatting sqref="C34:U34">
    <cfRule type="expression" dxfId="283" priority="2">
      <formula>ABS((C26-C34)/C34)&gt;0.1</formula>
    </cfRule>
    <cfRule type="expression" dxfId="282" priority="5">
      <formula>ABS(C26-C34)&gt;1000</formula>
    </cfRule>
  </conditionalFormatting>
  <conditionalFormatting sqref="C33:U33">
    <cfRule type="expression" dxfId="281" priority="3">
      <formula>ABS((C16-C33)/C33)&gt;0.1</formula>
    </cfRule>
    <cfRule type="expression" dxfId="28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41</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461</v>
      </c>
      <c r="F8" s="64">
        <f>SUM(D8:E8)</f>
        <v>461</v>
      </c>
      <c r="G8" s="13">
        <v>29</v>
      </c>
      <c r="H8" s="64">
        <f>SUM(C8,F8,G8)</f>
        <v>490</v>
      </c>
      <c r="I8" s="13">
        <v>0</v>
      </c>
      <c r="J8" s="13">
        <v>0</v>
      </c>
      <c r="K8" s="64">
        <f>SUM(I8:J8)</f>
        <v>0</v>
      </c>
      <c r="L8" s="13">
        <v>26</v>
      </c>
      <c r="M8" s="13">
        <v>0</v>
      </c>
      <c r="N8" s="13">
        <v>4</v>
      </c>
      <c r="O8" s="13">
        <v>0</v>
      </c>
      <c r="P8" s="64">
        <f>SUM(M8:O8)</f>
        <v>4</v>
      </c>
      <c r="Q8" s="13">
        <v>0</v>
      </c>
      <c r="R8" s="13">
        <v>0</v>
      </c>
      <c r="S8" s="13">
        <v>0</v>
      </c>
      <c r="T8" s="64">
        <f>SUM(Q8:S8)</f>
        <v>0</v>
      </c>
      <c r="U8" s="33">
        <f>SUM(H8,K8,L8,P8,T8)</f>
        <v>520</v>
      </c>
      <c r="V8" s="70"/>
      <c r="W8" s="80">
        <v>520</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-518</v>
      </c>
      <c r="F11" s="64">
        <f>SUM(D11:E11)</f>
        <v>-518</v>
      </c>
      <c r="G11" s="13">
        <v>-45</v>
      </c>
      <c r="H11" s="64">
        <f>SUM(C11,F11,G11)</f>
        <v>-563</v>
      </c>
      <c r="I11" s="13">
        <v>0</v>
      </c>
      <c r="J11" s="13">
        <v>-5</v>
      </c>
      <c r="K11" s="64">
        <f>SUM(I11:J11)</f>
        <v>-5</v>
      </c>
      <c r="L11" s="13">
        <v>-14</v>
      </c>
      <c r="M11" s="13">
        <v>0</v>
      </c>
      <c r="N11" s="13">
        <v>0</v>
      </c>
      <c r="O11" s="13">
        <v>0</v>
      </c>
      <c r="P11" s="64">
        <f>SUM(M11:O11)</f>
        <v>0</v>
      </c>
      <c r="Q11" s="13">
        <v>0</v>
      </c>
      <c r="R11" s="13">
        <v>0</v>
      </c>
      <c r="S11" s="13">
        <v>0</v>
      </c>
      <c r="T11" s="64">
        <f>SUM(Q11:S11)</f>
        <v>0</v>
      </c>
      <c r="U11" s="33">
        <f>SUM(H11,K11,L11,P11,T11)</f>
        <v>-582</v>
      </c>
      <c r="V11" s="69"/>
      <c r="W11" s="36">
        <v>-582</v>
      </c>
      <c r="X11" s="44">
        <f>W11-U11</f>
        <v>0</v>
      </c>
    </row>
    <row r="12" spans="1:25" ht="15.95" customHeight="1">
      <c r="A12" s="11"/>
      <c r="B12" s="47" t="s">
        <v>7</v>
      </c>
      <c r="C12" s="13">
        <v>0</v>
      </c>
      <c r="D12" s="13">
        <v>956</v>
      </c>
      <c r="E12" s="13">
        <v>7682</v>
      </c>
      <c r="F12" s="64">
        <f>SUM(D12:E12)</f>
        <v>8638</v>
      </c>
      <c r="G12" s="13">
        <v>1246</v>
      </c>
      <c r="H12" s="64">
        <f>SUM(C12,F12,G12)</f>
        <v>9884</v>
      </c>
      <c r="I12" s="13">
        <v>224</v>
      </c>
      <c r="J12" s="13">
        <v>215</v>
      </c>
      <c r="K12" s="64">
        <f>SUM(I12:J12)</f>
        <v>439</v>
      </c>
      <c r="L12" s="13">
        <v>353</v>
      </c>
      <c r="M12" s="13">
        <v>171</v>
      </c>
      <c r="N12" s="13">
        <v>1391</v>
      </c>
      <c r="O12" s="13">
        <v>177</v>
      </c>
      <c r="P12" s="64">
        <f>SUM(M12:O12)</f>
        <v>1739</v>
      </c>
      <c r="Q12" s="13">
        <v>0</v>
      </c>
      <c r="R12" s="13">
        <v>0</v>
      </c>
      <c r="S12" s="13">
        <v>0</v>
      </c>
      <c r="T12" s="64">
        <f>SUM(Q12:S12)</f>
        <v>0</v>
      </c>
      <c r="U12" s="33">
        <f>SUM(H12,K12,L12,P12,T12)</f>
        <v>12415</v>
      </c>
      <c r="V12" s="70"/>
      <c r="W12" s="36">
        <v>12415</v>
      </c>
      <c r="X12" s="44">
        <f t="shared" si="0"/>
        <v>0</v>
      </c>
    </row>
    <row r="13" spans="1:25" ht="15.95" customHeight="1">
      <c r="B13" s="31" t="s">
        <v>74</v>
      </c>
      <c r="C13" s="32">
        <f>C8+C9+C10+C11+C12</f>
        <v>0</v>
      </c>
      <c r="D13" s="32">
        <f t="shared" ref="D13:U13" si="1">D8+D9+D10+D11+D12</f>
        <v>956</v>
      </c>
      <c r="E13" s="32">
        <f t="shared" si="1"/>
        <v>7625</v>
      </c>
      <c r="F13" s="32">
        <f t="shared" si="1"/>
        <v>8581</v>
      </c>
      <c r="G13" s="32">
        <f t="shared" si="1"/>
        <v>1230</v>
      </c>
      <c r="H13" s="32">
        <f t="shared" si="1"/>
        <v>9811</v>
      </c>
      <c r="I13" s="32">
        <f t="shared" si="1"/>
        <v>224</v>
      </c>
      <c r="J13" s="32">
        <f t="shared" si="1"/>
        <v>210</v>
      </c>
      <c r="K13" s="32">
        <f t="shared" si="1"/>
        <v>434</v>
      </c>
      <c r="L13" s="32">
        <f t="shared" si="1"/>
        <v>365</v>
      </c>
      <c r="M13" s="32">
        <f t="shared" si="1"/>
        <v>171</v>
      </c>
      <c r="N13" s="32">
        <f t="shared" si="1"/>
        <v>1395</v>
      </c>
      <c r="O13" s="32">
        <f t="shared" si="1"/>
        <v>177</v>
      </c>
      <c r="P13" s="32">
        <f t="shared" si="1"/>
        <v>1743</v>
      </c>
      <c r="Q13" s="32">
        <f t="shared" si="1"/>
        <v>0</v>
      </c>
      <c r="R13" s="32">
        <f t="shared" si="1"/>
        <v>0</v>
      </c>
      <c r="S13" s="32">
        <f t="shared" si="1"/>
        <v>0</v>
      </c>
      <c r="T13" s="32">
        <f t="shared" si="1"/>
        <v>0</v>
      </c>
      <c r="U13" s="32">
        <f t="shared" si="1"/>
        <v>12353</v>
      </c>
      <c r="V13" s="70"/>
      <c r="W13" s="81">
        <v>12353</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956</v>
      </c>
      <c r="E16" s="32">
        <f t="shared" si="2"/>
        <v>7575</v>
      </c>
      <c r="F16" s="32">
        <f t="shared" si="2"/>
        <v>8531</v>
      </c>
      <c r="G16" s="32">
        <f t="shared" si="2"/>
        <v>1230</v>
      </c>
      <c r="H16" s="32">
        <f t="shared" si="2"/>
        <v>9761</v>
      </c>
      <c r="I16" s="32">
        <f t="shared" si="2"/>
        <v>224</v>
      </c>
      <c r="J16" s="32">
        <f t="shared" si="2"/>
        <v>210</v>
      </c>
      <c r="K16" s="32">
        <f t="shared" si="2"/>
        <v>434</v>
      </c>
      <c r="L16" s="32">
        <f t="shared" si="2"/>
        <v>365</v>
      </c>
      <c r="M16" s="32">
        <f t="shared" si="2"/>
        <v>171</v>
      </c>
      <c r="N16" s="32">
        <f t="shared" si="2"/>
        <v>1395</v>
      </c>
      <c r="O16" s="32">
        <f t="shared" si="2"/>
        <v>177</v>
      </c>
      <c r="P16" s="32">
        <f t="shared" si="2"/>
        <v>1743</v>
      </c>
      <c r="Q16" s="32">
        <f t="shared" si="2"/>
        <v>0</v>
      </c>
      <c r="R16" s="32">
        <f t="shared" si="2"/>
        <v>0</v>
      </c>
      <c r="S16" s="32">
        <f t="shared" si="2"/>
        <v>0</v>
      </c>
      <c r="T16" s="32">
        <f t="shared" si="2"/>
        <v>0</v>
      </c>
      <c r="U16" s="33">
        <f>SUM(H16,K16,L16,P16,T16)</f>
        <v>12303</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-50</v>
      </c>
      <c r="F19" s="64">
        <f>SUM(D19:E19)</f>
        <v>-50</v>
      </c>
      <c r="G19" s="13">
        <v>0</v>
      </c>
      <c r="H19" s="64">
        <f>SUM(C19,F19,G19)</f>
        <v>-50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-50</v>
      </c>
      <c r="V19" s="69"/>
      <c r="W19" s="82">
        <v>-50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-1378</v>
      </c>
      <c r="F22" s="64">
        <f>SUM(D22:E22)</f>
        <v>-1378</v>
      </c>
      <c r="G22" s="13">
        <v>-24</v>
      </c>
      <c r="H22" s="64">
        <f>SUM(C22,F22,G22)</f>
        <v>-1402</v>
      </c>
      <c r="I22" s="13">
        <v>0</v>
      </c>
      <c r="J22" s="13">
        <v>-107</v>
      </c>
      <c r="K22" s="64">
        <f>SUM(I22:J22)</f>
        <v>-107</v>
      </c>
      <c r="L22" s="13">
        <v>-201</v>
      </c>
      <c r="M22" s="13">
        <v>0</v>
      </c>
      <c r="N22" s="13">
        <v>0</v>
      </c>
      <c r="O22" s="13">
        <v>0</v>
      </c>
      <c r="P22" s="64">
        <f>SUM(M22:O22)</f>
        <v>0</v>
      </c>
      <c r="Q22" s="13">
        <v>0</v>
      </c>
      <c r="R22" s="13">
        <v>0</v>
      </c>
      <c r="S22" s="13">
        <v>0</v>
      </c>
      <c r="T22" s="64">
        <f>SUM(Q22:S22)</f>
        <v>0</v>
      </c>
      <c r="U22" s="33">
        <f t="shared" si="3"/>
        <v>-1710</v>
      </c>
      <c r="V22" s="70"/>
      <c r="W22" s="82">
        <v>-1710</v>
      </c>
      <c r="X22" s="60">
        <f t="shared" si="4"/>
        <v>0</v>
      </c>
    </row>
    <row r="23" spans="1:25" ht="15.95" customHeight="1">
      <c r="B23" s="51" t="s">
        <v>84</v>
      </c>
      <c r="C23" s="32">
        <f t="shared" ref="C23:T23" si="5">SUM(C19:C22)</f>
        <v>0</v>
      </c>
      <c r="D23" s="32">
        <f t="shared" si="5"/>
        <v>0</v>
      </c>
      <c r="E23" s="32">
        <f t="shared" si="5"/>
        <v>-1428</v>
      </c>
      <c r="F23" s="32">
        <f t="shared" si="5"/>
        <v>-1428</v>
      </c>
      <c r="G23" s="32">
        <f t="shared" si="5"/>
        <v>-24</v>
      </c>
      <c r="H23" s="32">
        <f t="shared" si="5"/>
        <v>-1452</v>
      </c>
      <c r="I23" s="32">
        <f t="shared" si="5"/>
        <v>0</v>
      </c>
      <c r="J23" s="32">
        <f t="shared" si="5"/>
        <v>-107</v>
      </c>
      <c r="K23" s="32">
        <f t="shared" si="5"/>
        <v>-107</v>
      </c>
      <c r="L23" s="32">
        <f t="shared" si="5"/>
        <v>-201</v>
      </c>
      <c r="M23" s="32">
        <f t="shared" si="5"/>
        <v>0</v>
      </c>
      <c r="N23" s="32">
        <f t="shared" si="5"/>
        <v>0</v>
      </c>
      <c r="O23" s="32">
        <f t="shared" si="5"/>
        <v>0</v>
      </c>
      <c r="P23" s="32">
        <f t="shared" si="5"/>
        <v>0</v>
      </c>
      <c r="Q23" s="32">
        <f t="shared" si="5"/>
        <v>0</v>
      </c>
      <c r="R23" s="32">
        <f t="shared" si="5"/>
        <v>0</v>
      </c>
      <c r="S23" s="32">
        <f t="shared" si="5"/>
        <v>0</v>
      </c>
      <c r="T23" s="32">
        <f t="shared" si="5"/>
        <v>0</v>
      </c>
      <c r="U23" s="32">
        <f t="shared" si="3"/>
        <v>-1760</v>
      </c>
      <c r="V23" s="70"/>
      <c r="W23" s="82">
        <v>-1760</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-1378</v>
      </c>
      <c r="F26" s="32">
        <f t="shared" si="6"/>
        <v>-1378</v>
      </c>
      <c r="G26" s="32">
        <f t="shared" si="6"/>
        <v>-24</v>
      </c>
      <c r="H26" s="32">
        <f t="shared" si="6"/>
        <v>-1402</v>
      </c>
      <c r="I26" s="32">
        <f t="shared" si="6"/>
        <v>0</v>
      </c>
      <c r="J26" s="32">
        <f t="shared" si="6"/>
        <v>-107</v>
      </c>
      <c r="K26" s="32">
        <f t="shared" si="6"/>
        <v>-107</v>
      </c>
      <c r="L26" s="32">
        <f t="shared" si="6"/>
        <v>-201</v>
      </c>
      <c r="M26" s="32">
        <f t="shared" si="6"/>
        <v>0</v>
      </c>
      <c r="N26" s="32">
        <f t="shared" si="6"/>
        <v>0</v>
      </c>
      <c r="O26" s="32">
        <f t="shared" si="6"/>
        <v>0</v>
      </c>
      <c r="P26" s="32">
        <f t="shared" si="6"/>
        <v>0</v>
      </c>
      <c r="Q26" s="32">
        <f t="shared" si="6"/>
        <v>0</v>
      </c>
      <c r="R26" s="32">
        <f t="shared" si="6"/>
        <v>0</v>
      </c>
      <c r="S26" s="32">
        <f t="shared" si="6"/>
        <v>0</v>
      </c>
      <c r="T26" s="32">
        <f t="shared" si="6"/>
        <v>0</v>
      </c>
      <c r="U26" s="32">
        <f t="shared" si="3"/>
        <v>-1710</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956</v>
      </c>
      <c r="E28" s="53">
        <f t="shared" si="7"/>
        <v>6197</v>
      </c>
      <c r="F28" s="53">
        <f t="shared" si="7"/>
        <v>7153</v>
      </c>
      <c r="G28" s="53">
        <f t="shared" si="7"/>
        <v>1206</v>
      </c>
      <c r="H28" s="53">
        <f t="shared" si="7"/>
        <v>8359</v>
      </c>
      <c r="I28" s="53">
        <f t="shared" si="7"/>
        <v>224</v>
      </c>
      <c r="J28" s="53">
        <f t="shared" si="7"/>
        <v>103</v>
      </c>
      <c r="K28" s="53">
        <f t="shared" si="7"/>
        <v>327</v>
      </c>
      <c r="L28" s="53">
        <f t="shared" si="7"/>
        <v>164</v>
      </c>
      <c r="M28" s="53">
        <f t="shared" si="7"/>
        <v>171</v>
      </c>
      <c r="N28" s="53">
        <f t="shared" si="7"/>
        <v>1395</v>
      </c>
      <c r="O28" s="53">
        <f t="shared" si="7"/>
        <v>177</v>
      </c>
      <c r="P28" s="53">
        <f t="shared" si="7"/>
        <v>1743</v>
      </c>
      <c r="Q28" s="53">
        <f t="shared" si="7"/>
        <v>0</v>
      </c>
      <c r="R28" s="53">
        <f t="shared" si="7"/>
        <v>0</v>
      </c>
      <c r="S28" s="53">
        <f t="shared" si="7"/>
        <v>0</v>
      </c>
      <c r="T28" s="53">
        <f t="shared" si="7"/>
        <v>0</v>
      </c>
      <c r="U28" s="53">
        <f t="shared" si="7"/>
        <v>10593</v>
      </c>
      <c r="V28" s="10"/>
      <c r="W28" s="36">
        <v>10593</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279</v>
      </c>
      <c r="F30" s="64">
        <f>SUM(D30:E30)</f>
        <v>279</v>
      </c>
      <c r="G30" s="13">
        <v>0</v>
      </c>
      <c r="H30" s="64">
        <f>SUM(C30,F30,G30)</f>
        <v>279</v>
      </c>
      <c r="I30" s="13">
        <v>0</v>
      </c>
      <c r="J30" s="83">
        <v>0</v>
      </c>
      <c r="K30" s="64">
        <f>SUM(I30:J30)</f>
        <v>0</v>
      </c>
      <c r="L30" s="13">
        <v>0</v>
      </c>
      <c r="M30" s="13">
        <v>0</v>
      </c>
      <c r="N30" s="62"/>
      <c r="O30" s="13">
        <v>0</v>
      </c>
      <c r="P30" s="64">
        <f>SUM(M30:O30)</f>
        <v>0</v>
      </c>
      <c r="Q30" s="62"/>
      <c r="R30" s="13">
        <v>0</v>
      </c>
      <c r="S30" s="62"/>
      <c r="T30" s="64">
        <f>SUM(Q30:S30)</f>
        <v>0</v>
      </c>
      <c r="U30" s="33">
        <f>SUM(H30,K30,L30,P30,T30)</f>
        <v>279</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1401</v>
      </c>
      <c r="E33" s="75">
        <v>7151</v>
      </c>
      <c r="F33" s="75">
        <v>8552</v>
      </c>
      <c r="G33" s="75">
        <v>1241</v>
      </c>
      <c r="H33" s="75">
        <v>9793</v>
      </c>
      <c r="I33" s="75">
        <v>297</v>
      </c>
      <c r="J33" s="75">
        <v>186</v>
      </c>
      <c r="K33" s="75">
        <v>483</v>
      </c>
      <c r="L33" s="75">
        <v>336</v>
      </c>
      <c r="M33" s="75">
        <v>175</v>
      </c>
      <c r="N33" s="75">
        <v>1405</v>
      </c>
      <c r="O33" s="75">
        <v>202</v>
      </c>
      <c r="P33" s="75">
        <v>1782</v>
      </c>
      <c r="Q33" s="75">
        <v>0</v>
      </c>
      <c r="R33" s="75">
        <v>0</v>
      </c>
      <c r="S33" s="75">
        <v>0</v>
      </c>
      <c r="T33" s="75">
        <v>0</v>
      </c>
      <c r="U33" s="75">
        <v>12394</v>
      </c>
      <c r="V33" s="10"/>
      <c r="W33" s="50"/>
      <c r="X33" s="49"/>
    </row>
    <row r="34" spans="2:24" s="11" customFormat="1" ht="15.95" customHeight="1">
      <c r="B34" s="65" t="s">
        <v>98</v>
      </c>
      <c r="C34" s="75">
        <v>0</v>
      </c>
      <c r="D34" s="75">
        <v>0</v>
      </c>
      <c r="E34" s="75">
        <v>-638</v>
      </c>
      <c r="F34" s="75">
        <v>-638</v>
      </c>
      <c r="G34" s="75">
        <v>-12</v>
      </c>
      <c r="H34" s="75">
        <v>-650</v>
      </c>
      <c r="I34" s="75">
        <v>0</v>
      </c>
      <c r="J34" s="75">
        <v>-68</v>
      </c>
      <c r="K34" s="75">
        <v>-68</v>
      </c>
      <c r="L34" s="75">
        <v>-193</v>
      </c>
      <c r="M34" s="75">
        <v>0</v>
      </c>
      <c r="N34" s="75">
        <v>0</v>
      </c>
      <c r="O34" s="75">
        <v>0</v>
      </c>
      <c r="P34" s="75">
        <v>0</v>
      </c>
      <c r="Q34" s="75">
        <v>0</v>
      </c>
      <c r="R34" s="75">
        <v>0</v>
      </c>
      <c r="S34" s="75">
        <v>0</v>
      </c>
      <c r="T34" s="75">
        <v>0</v>
      </c>
      <c r="U34" s="75">
        <v>-911</v>
      </c>
      <c r="V34" s="10"/>
      <c r="W34" s="50"/>
      <c r="X34" s="49"/>
    </row>
    <row r="35" spans="2:24" s="11" customFormat="1" ht="15.95" customHeight="1">
      <c r="B35" s="65" t="s">
        <v>99</v>
      </c>
      <c r="C35" s="75">
        <v>0</v>
      </c>
      <c r="D35" s="75">
        <v>1401</v>
      </c>
      <c r="E35" s="75">
        <v>6513</v>
      </c>
      <c r="F35" s="75">
        <v>7914</v>
      </c>
      <c r="G35" s="75">
        <v>1229</v>
      </c>
      <c r="H35" s="75">
        <v>9143</v>
      </c>
      <c r="I35" s="75">
        <v>297</v>
      </c>
      <c r="J35" s="75">
        <v>118</v>
      </c>
      <c r="K35" s="75">
        <v>415</v>
      </c>
      <c r="L35" s="75">
        <v>143</v>
      </c>
      <c r="M35" s="75">
        <v>175</v>
      </c>
      <c r="N35" s="75">
        <v>1405</v>
      </c>
      <c r="O35" s="75">
        <v>202</v>
      </c>
      <c r="P35" s="75">
        <v>1782</v>
      </c>
      <c r="Q35" s="75">
        <v>0</v>
      </c>
      <c r="R35" s="75">
        <v>0</v>
      </c>
      <c r="S35" s="75">
        <v>0</v>
      </c>
      <c r="T35" s="75">
        <v>0</v>
      </c>
      <c r="U35" s="75">
        <v>11483</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510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15</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559</v>
      </c>
      <c r="O45" s="5"/>
      <c r="P45" s="3"/>
      <c r="Q45" s="3"/>
      <c r="R45" s="3"/>
      <c r="S45" s="3"/>
      <c r="T45" s="3"/>
      <c r="U45" s="3"/>
    </row>
    <row r="46" spans="2:24" ht="15.95" customHeight="1">
      <c r="B46" s="47" t="s">
        <v>30</v>
      </c>
      <c r="C46" s="62"/>
      <c r="D46" s="62"/>
      <c r="E46" s="62"/>
      <c r="F46" s="62"/>
      <c r="G46" s="62"/>
      <c r="H46" s="62"/>
      <c r="I46" s="62"/>
      <c r="J46" s="63"/>
      <c r="K46" s="63"/>
      <c r="L46" s="62"/>
      <c r="M46" s="62"/>
      <c r="N46" s="13">
        <v>307</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1391</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15</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79" priority="10" stopIfTrue="1" operator="notEqual">
      <formula>0</formula>
    </cfRule>
  </conditionalFormatting>
  <conditionalFormatting sqref="C3:E3">
    <cfRule type="expression" dxfId="278" priority="9">
      <formula>$E$3&lt;&gt;0</formula>
    </cfRule>
  </conditionalFormatting>
  <conditionalFormatting sqref="N49 N52">
    <cfRule type="cellIs" dxfId="277" priority="8" operator="equal">
      <formula>"FAIL"</formula>
    </cfRule>
  </conditionalFormatting>
  <conditionalFormatting sqref="X6:X7">
    <cfRule type="expression" dxfId="276" priority="7">
      <formula>SUM($X$8:$X$28)&lt;&gt;0</formula>
    </cfRule>
  </conditionalFormatting>
  <conditionalFormatting sqref="C35:U35">
    <cfRule type="expression" dxfId="275" priority="1">
      <formula>ABS((C28-C35)/C35)&gt;0.1</formula>
    </cfRule>
    <cfRule type="expression" dxfId="274" priority="4">
      <formula>ABS(C28-C35)&gt;1000</formula>
    </cfRule>
  </conditionalFormatting>
  <conditionalFormatting sqref="C34:U34">
    <cfRule type="expression" dxfId="273" priority="2">
      <formula>ABS((C26-C34)/C34)&gt;0.1</formula>
    </cfRule>
    <cfRule type="expression" dxfId="272" priority="5">
      <formula>ABS(C26-C34)&gt;1000</formula>
    </cfRule>
  </conditionalFormatting>
  <conditionalFormatting sqref="C33:U33">
    <cfRule type="expression" dxfId="271" priority="3">
      <formula>ABS((C16-C33)/C33)&gt;0.1</formula>
    </cfRule>
    <cfRule type="expression" dxfId="27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42</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29</v>
      </c>
      <c r="D8" s="13">
        <v>0</v>
      </c>
      <c r="E8" s="13">
        <v>171</v>
      </c>
      <c r="F8" s="64">
        <f>SUM(D8:E8)</f>
        <v>171</v>
      </c>
      <c r="G8" s="13">
        <v>1</v>
      </c>
      <c r="H8" s="64">
        <f>SUM(C8,F8,G8)</f>
        <v>201</v>
      </c>
      <c r="I8" s="13">
        <v>5</v>
      </c>
      <c r="J8" s="13">
        <v>157</v>
      </c>
      <c r="K8" s="64">
        <f>SUM(I8:J8)</f>
        <v>162</v>
      </c>
      <c r="L8" s="13">
        <v>1</v>
      </c>
      <c r="M8" s="13">
        <v>0</v>
      </c>
      <c r="N8" s="13">
        <v>0</v>
      </c>
      <c r="O8" s="13">
        <v>83</v>
      </c>
      <c r="P8" s="64">
        <f>SUM(M8:O8)</f>
        <v>83</v>
      </c>
      <c r="Q8" s="13">
        <v>0</v>
      </c>
      <c r="R8" s="13">
        <v>0</v>
      </c>
      <c r="S8" s="13">
        <v>0</v>
      </c>
      <c r="T8" s="64">
        <f>SUM(Q8:S8)</f>
        <v>0</v>
      </c>
      <c r="U8" s="33">
        <f>SUM(H8,K8,L8,P8,T8)</f>
        <v>447</v>
      </c>
      <c r="V8" s="70"/>
      <c r="W8" s="80">
        <v>447</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-971</v>
      </c>
      <c r="D11" s="13">
        <v>0</v>
      </c>
      <c r="E11" s="13">
        <v>-9039</v>
      </c>
      <c r="F11" s="64">
        <f>SUM(D11:E11)</f>
        <v>-9039</v>
      </c>
      <c r="G11" s="13">
        <v>-881</v>
      </c>
      <c r="H11" s="64">
        <f>SUM(C11,F11,G11)</f>
        <v>-10891</v>
      </c>
      <c r="I11" s="13">
        <v>0</v>
      </c>
      <c r="J11" s="13">
        <v>-2004</v>
      </c>
      <c r="K11" s="64">
        <f>SUM(I11:J11)</f>
        <v>-2004</v>
      </c>
      <c r="L11" s="13">
        <v>0</v>
      </c>
      <c r="M11" s="13">
        <v>0</v>
      </c>
      <c r="N11" s="13">
        <v>0</v>
      </c>
      <c r="O11" s="13">
        <v>0</v>
      </c>
      <c r="P11" s="64">
        <f>SUM(M11:O11)</f>
        <v>0</v>
      </c>
      <c r="Q11" s="13">
        <v>0</v>
      </c>
      <c r="R11" s="13">
        <v>0</v>
      </c>
      <c r="S11" s="13">
        <v>0</v>
      </c>
      <c r="T11" s="64">
        <f>SUM(Q11:S11)</f>
        <v>0</v>
      </c>
      <c r="U11" s="33">
        <f>SUM(H11,K11,L11,P11,T11)</f>
        <v>-12895</v>
      </c>
      <c r="V11" s="69"/>
      <c r="W11" s="36">
        <v>-12895</v>
      </c>
      <c r="X11" s="44">
        <f>W11-U11</f>
        <v>0</v>
      </c>
    </row>
    <row r="12" spans="1:25" ht="15.95" customHeight="1">
      <c r="A12" s="11"/>
      <c r="B12" s="47" t="s">
        <v>7</v>
      </c>
      <c r="C12" s="13">
        <v>946</v>
      </c>
      <c r="D12" s="13">
        <v>1288</v>
      </c>
      <c r="E12" s="13">
        <v>11349</v>
      </c>
      <c r="F12" s="64">
        <f>SUM(D12:E12)</f>
        <v>12637</v>
      </c>
      <c r="G12" s="13">
        <v>2270</v>
      </c>
      <c r="H12" s="64">
        <f>SUM(C12,F12,G12)</f>
        <v>15853</v>
      </c>
      <c r="I12" s="13">
        <v>381</v>
      </c>
      <c r="J12" s="13">
        <v>4102</v>
      </c>
      <c r="K12" s="64">
        <f>SUM(I12:J12)</f>
        <v>4483</v>
      </c>
      <c r="L12" s="13">
        <v>323</v>
      </c>
      <c r="M12" s="13">
        <v>195</v>
      </c>
      <c r="N12" s="13">
        <v>1752</v>
      </c>
      <c r="O12" s="13">
        <v>440</v>
      </c>
      <c r="P12" s="64">
        <f>SUM(M12:O12)</f>
        <v>2387</v>
      </c>
      <c r="Q12" s="13">
        <v>0</v>
      </c>
      <c r="R12" s="13">
        <v>0</v>
      </c>
      <c r="S12" s="13">
        <v>0</v>
      </c>
      <c r="T12" s="64">
        <f>SUM(Q12:S12)</f>
        <v>0</v>
      </c>
      <c r="U12" s="33">
        <f>SUM(H12,K12,L12,P12,T12)</f>
        <v>23046</v>
      </c>
      <c r="V12" s="70"/>
      <c r="W12" s="36">
        <v>23046</v>
      </c>
      <c r="X12" s="44">
        <f t="shared" si="0"/>
        <v>0</v>
      </c>
    </row>
    <row r="13" spans="1:25" ht="15.95" customHeight="1">
      <c r="B13" s="31" t="s">
        <v>74</v>
      </c>
      <c r="C13" s="32">
        <f>C8+C9+C10+C11+C12</f>
        <v>4</v>
      </c>
      <c r="D13" s="32">
        <f t="shared" ref="D13:U13" si="1">D8+D9+D10+D11+D12</f>
        <v>1288</v>
      </c>
      <c r="E13" s="32">
        <f t="shared" si="1"/>
        <v>2481</v>
      </c>
      <c r="F13" s="32">
        <f t="shared" si="1"/>
        <v>3769</v>
      </c>
      <c r="G13" s="32">
        <f t="shared" si="1"/>
        <v>1390</v>
      </c>
      <c r="H13" s="32">
        <f t="shared" si="1"/>
        <v>5163</v>
      </c>
      <c r="I13" s="32">
        <f t="shared" si="1"/>
        <v>386</v>
      </c>
      <c r="J13" s="32">
        <f t="shared" si="1"/>
        <v>2255</v>
      </c>
      <c r="K13" s="32">
        <f t="shared" si="1"/>
        <v>2641</v>
      </c>
      <c r="L13" s="32">
        <f t="shared" si="1"/>
        <v>324</v>
      </c>
      <c r="M13" s="32">
        <f t="shared" si="1"/>
        <v>195</v>
      </c>
      <c r="N13" s="32">
        <f t="shared" si="1"/>
        <v>1752</v>
      </c>
      <c r="O13" s="32">
        <f t="shared" si="1"/>
        <v>523</v>
      </c>
      <c r="P13" s="32">
        <f t="shared" si="1"/>
        <v>2470</v>
      </c>
      <c r="Q13" s="32">
        <f t="shared" si="1"/>
        <v>0</v>
      </c>
      <c r="R13" s="32">
        <f t="shared" si="1"/>
        <v>0</v>
      </c>
      <c r="S13" s="32">
        <f t="shared" si="1"/>
        <v>0</v>
      </c>
      <c r="T13" s="32">
        <f t="shared" si="1"/>
        <v>0</v>
      </c>
      <c r="U13" s="32">
        <f t="shared" si="1"/>
        <v>10598</v>
      </c>
      <c r="V13" s="70"/>
      <c r="W13" s="81">
        <v>10598</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4</v>
      </c>
      <c r="D16" s="32">
        <f t="shared" ref="D16:T16" si="2">SUM(D8:D9,D12,D15)+D19+D20+D11</f>
        <v>1288</v>
      </c>
      <c r="E16" s="32">
        <f t="shared" si="2"/>
        <v>2481</v>
      </c>
      <c r="F16" s="32">
        <f t="shared" si="2"/>
        <v>3769</v>
      </c>
      <c r="G16" s="32">
        <f t="shared" si="2"/>
        <v>1390</v>
      </c>
      <c r="H16" s="32">
        <f t="shared" si="2"/>
        <v>5163</v>
      </c>
      <c r="I16" s="32">
        <f t="shared" si="2"/>
        <v>386</v>
      </c>
      <c r="J16" s="32">
        <f t="shared" si="2"/>
        <v>2255</v>
      </c>
      <c r="K16" s="32">
        <f t="shared" si="2"/>
        <v>2641</v>
      </c>
      <c r="L16" s="32">
        <f t="shared" si="2"/>
        <v>324</v>
      </c>
      <c r="M16" s="32">
        <f t="shared" si="2"/>
        <v>195</v>
      </c>
      <c r="N16" s="32">
        <f t="shared" si="2"/>
        <v>1752</v>
      </c>
      <c r="O16" s="32">
        <f t="shared" si="2"/>
        <v>523</v>
      </c>
      <c r="P16" s="32">
        <f t="shared" si="2"/>
        <v>2470</v>
      </c>
      <c r="Q16" s="32">
        <f t="shared" si="2"/>
        <v>0</v>
      </c>
      <c r="R16" s="32">
        <f t="shared" si="2"/>
        <v>0</v>
      </c>
      <c r="S16" s="32">
        <f t="shared" si="2"/>
        <v>0</v>
      </c>
      <c r="T16" s="32">
        <f t="shared" si="2"/>
        <v>0</v>
      </c>
      <c r="U16" s="33">
        <f>SUM(H16,K16,L16,P16,T16)</f>
        <v>10598</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-374</v>
      </c>
      <c r="F22" s="64">
        <f>SUM(D22:E22)</f>
        <v>-374</v>
      </c>
      <c r="G22" s="13">
        <v>-68</v>
      </c>
      <c r="H22" s="64">
        <f>SUM(C22,F22,G22)</f>
        <v>-442</v>
      </c>
      <c r="I22" s="13">
        <v>0</v>
      </c>
      <c r="J22" s="13">
        <v>-430</v>
      </c>
      <c r="K22" s="64">
        <f>SUM(I22:J22)</f>
        <v>-430</v>
      </c>
      <c r="L22" s="13">
        <v>-529</v>
      </c>
      <c r="M22" s="13">
        <v>-64</v>
      </c>
      <c r="N22" s="13">
        <v>-78</v>
      </c>
      <c r="O22" s="13">
        <v>-182</v>
      </c>
      <c r="P22" s="64">
        <f>SUM(M22:O22)</f>
        <v>-324</v>
      </c>
      <c r="Q22" s="13">
        <v>0</v>
      </c>
      <c r="R22" s="13">
        <v>0</v>
      </c>
      <c r="S22" s="13">
        <v>0</v>
      </c>
      <c r="T22" s="64">
        <f>SUM(Q22:S22)</f>
        <v>0</v>
      </c>
      <c r="U22" s="33">
        <f t="shared" si="3"/>
        <v>-1725</v>
      </c>
      <c r="V22" s="70"/>
      <c r="W22" s="82">
        <v>-1725</v>
      </c>
      <c r="X22" s="60">
        <f t="shared" si="4"/>
        <v>0</v>
      </c>
    </row>
    <row r="23" spans="1:25" ht="15.95" customHeight="1">
      <c r="B23" s="51" t="s">
        <v>84</v>
      </c>
      <c r="C23" s="32">
        <f t="shared" ref="C23:T23" si="5">SUM(C19:C22)</f>
        <v>0</v>
      </c>
      <c r="D23" s="32">
        <f t="shared" si="5"/>
        <v>0</v>
      </c>
      <c r="E23" s="32">
        <f t="shared" si="5"/>
        <v>-374</v>
      </c>
      <c r="F23" s="32">
        <f t="shared" si="5"/>
        <v>-374</v>
      </c>
      <c r="G23" s="32">
        <f t="shared" si="5"/>
        <v>-68</v>
      </c>
      <c r="H23" s="32">
        <f t="shared" si="5"/>
        <v>-442</v>
      </c>
      <c r="I23" s="32">
        <f t="shared" si="5"/>
        <v>0</v>
      </c>
      <c r="J23" s="32">
        <f t="shared" si="5"/>
        <v>-430</v>
      </c>
      <c r="K23" s="32">
        <f t="shared" si="5"/>
        <v>-430</v>
      </c>
      <c r="L23" s="32">
        <f t="shared" si="5"/>
        <v>-529</v>
      </c>
      <c r="M23" s="32">
        <f t="shared" si="5"/>
        <v>-64</v>
      </c>
      <c r="N23" s="32">
        <f t="shared" si="5"/>
        <v>-78</v>
      </c>
      <c r="O23" s="32">
        <f t="shared" si="5"/>
        <v>-182</v>
      </c>
      <c r="P23" s="32">
        <f t="shared" si="5"/>
        <v>-324</v>
      </c>
      <c r="Q23" s="32">
        <f t="shared" si="5"/>
        <v>0</v>
      </c>
      <c r="R23" s="32">
        <f t="shared" si="5"/>
        <v>0</v>
      </c>
      <c r="S23" s="32">
        <f t="shared" si="5"/>
        <v>0</v>
      </c>
      <c r="T23" s="32">
        <f t="shared" si="5"/>
        <v>0</v>
      </c>
      <c r="U23" s="32">
        <f t="shared" si="3"/>
        <v>-1725</v>
      </c>
      <c r="V23" s="70"/>
      <c r="W23" s="82">
        <v>-1725</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-374</v>
      </c>
      <c r="F26" s="32">
        <f t="shared" si="6"/>
        <v>-374</v>
      </c>
      <c r="G26" s="32">
        <f t="shared" si="6"/>
        <v>-68</v>
      </c>
      <c r="H26" s="32">
        <f t="shared" si="6"/>
        <v>-442</v>
      </c>
      <c r="I26" s="32">
        <f t="shared" si="6"/>
        <v>0</v>
      </c>
      <c r="J26" s="32">
        <f t="shared" si="6"/>
        <v>-430</v>
      </c>
      <c r="K26" s="32">
        <f t="shared" si="6"/>
        <v>-430</v>
      </c>
      <c r="L26" s="32">
        <f t="shared" si="6"/>
        <v>-529</v>
      </c>
      <c r="M26" s="32">
        <f t="shared" si="6"/>
        <v>-64</v>
      </c>
      <c r="N26" s="32">
        <f t="shared" si="6"/>
        <v>-78</v>
      </c>
      <c r="O26" s="32">
        <f t="shared" si="6"/>
        <v>-182</v>
      </c>
      <c r="P26" s="32">
        <f t="shared" si="6"/>
        <v>-324</v>
      </c>
      <c r="Q26" s="32">
        <f t="shared" si="6"/>
        <v>0</v>
      </c>
      <c r="R26" s="32">
        <f t="shared" si="6"/>
        <v>0</v>
      </c>
      <c r="S26" s="32">
        <f t="shared" si="6"/>
        <v>0</v>
      </c>
      <c r="T26" s="32">
        <f t="shared" si="6"/>
        <v>0</v>
      </c>
      <c r="U26" s="32">
        <f t="shared" si="3"/>
        <v>-1725</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4</v>
      </c>
      <c r="D28" s="53">
        <f t="shared" ref="D28:U28" si="7">D13+D23</f>
        <v>1288</v>
      </c>
      <c r="E28" s="53">
        <f t="shared" si="7"/>
        <v>2107</v>
      </c>
      <c r="F28" s="53">
        <f t="shared" si="7"/>
        <v>3395</v>
      </c>
      <c r="G28" s="53">
        <f t="shared" si="7"/>
        <v>1322</v>
      </c>
      <c r="H28" s="53">
        <f t="shared" si="7"/>
        <v>4721</v>
      </c>
      <c r="I28" s="53">
        <f t="shared" si="7"/>
        <v>386</v>
      </c>
      <c r="J28" s="53">
        <f t="shared" si="7"/>
        <v>1825</v>
      </c>
      <c r="K28" s="53">
        <f t="shared" si="7"/>
        <v>2211</v>
      </c>
      <c r="L28" s="53">
        <f t="shared" si="7"/>
        <v>-205</v>
      </c>
      <c r="M28" s="53">
        <f t="shared" si="7"/>
        <v>131</v>
      </c>
      <c r="N28" s="53">
        <f t="shared" si="7"/>
        <v>1674</v>
      </c>
      <c r="O28" s="53">
        <f t="shared" si="7"/>
        <v>341</v>
      </c>
      <c r="P28" s="53">
        <f t="shared" si="7"/>
        <v>2146</v>
      </c>
      <c r="Q28" s="53">
        <f t="shared" si="7"/>
        <v>0</v>
      </c>
      <c r="R28" s="53">
        <f t="shared" si="7"/>
        <v>0</v>
      </c>
      <c r="S28" s="53">
        <f t="shared" si="7"/>
        <v>0</v>
      </c>
      <c r="T28" s="53">
        <f t="shared" si="7"/>
        <v>0</v>
      </c>
      <c r="U28" s="53">
        <f t="shared" si="7"/>
        <v>8873</v>
      </c>
      <c r="V28" s="10"/>
      <c r="W28" s="36">
        <v>8873</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679</v>
      </c>
      <c r="D30" s="13">
        <v>0</v>
      </c>
      <c r="E30" s="13">
        <v>0</v>
      </c>
      <c r="F30" s="64">
        <f>SUM(D30:E30)</f>
        <v>0</v>
      </c>
      <c r="G30" s="13">
        <v>870</v>
      </c>
      <c r="H30" s="64">
        <f>SUM(C30,F30,G30)</f>
        <v>1549</v>
      </c>
      <c r="I30" s="13">
        <v>0</v>
      </c>
      <c r="J30" s="83">
        <v>0</v>
      </c>
      <c r="K30" s="64">
        <f>SUM(I30:J30)</f>
        <v>0</v>
      </c>
      <c r="L30" s="13">
        <v>0</v>
      </c>
      <c r="M30" s="13">
        <v>0</v>
      </c>
      <c r="N30" s="62"/>
      <c r="O30" s="13">
        <v>0</v>
      </c>
      <c r="P30" s="64">
        <f>SUM(M30:O30)</f>
        <v>0</v>
      </c>
      <c r="Q30" s="62"/>
      <c r="R30" s="13">
        <v>0</v>
      </c>
      <c r="S30" s="62"/>
      <c r="T30" s="64">
        <f>SUM(Q30:S30)</f>
        <v>0</v>
      </c>
      <c r="U30" s="33">
        <f>SUM(H30,K30,L30,P30,T30)</f>
        <v>1549</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76</v>
      </c>
      <c r="D33" s="75">
        <v>1902</v>
      </c>
      <c r="E33" s="75">
        <v>2250</v>
      </c>
      <c r="F33" s="75">
        <v>4152</v>
      </c>
      <c r="G33" s="75">
        <v>1181</v>
      </c>
      <c r="H33" s="75">
        <v>5409</v>
      </c>
      <c r="I33" s="75">
        <v>412</v>
      </c>
      <c r="J33" s="75">
        <v>1849</v>
      </c>
      <c r="K33" s="75">
        <v>2261</v>
      </c>
      <c r="L33" s="75">
        <v>275</v>
      </c>
      <c r="M33" s="75">
        <v>171</v>
      </c>
      <c r="N33" s="75">
        <v>1674</v>
      </c>
      <c r="O33" s="75">
        <v>462</v>
      </c>
      <c r="P33" s="75">
        <v>2307</v>
      </c>
      <c r="Q33" s="75">
        <v>0</v>
      </c>
      <c r="R33" s="75">
        <v>0</v>
      </c>
      <c r="S33" s="75">
        <v>0</v>
      </c>
      <c r="T33" s="75">
        <v>0</v>
      </c>
      <c r="U33" s="75">
        <v>10252</v>
      </c>
      <c r="V33" s="10"/>
      <c r="W33" s="50"/>
      <c r="X33" s="49"/>
    </row>
    <row r="34" spans="2:24" s="11" customFormat="1" ht="15.95" customHeight="1">
      <c r="B34" s="65" t="s">
        <v>98</v>
      </c>
      <c r="C34" s="75">
        <v>0</v>
      </c>
      <c r="D34" s="75">
        <v>0</v>
      </c>
      <c r="E34" s="75">
        <v>-46</v>
      </c>
      <c r="F34" s="75">
        <v>-46</v>
      </c>
      <c r="G34" s="75">
        <v>-44</v>
      </c>
      <c r="H34" s="75">
        <v>-90</v>
      </c>
      <c r="I34" s="75">
        <v>0</v>
      </c>
      <c r="J34" s="75">
        <v>-320</v>
      </c>
      <c r="K34" s="75">
        <v>-320</v>
      </c>
      <c r="L34" s="75">
        <v>-411</v>
      </c>
      <c r="M34" s="75">
        <v>-56</v>
      </c>
      <c r="N34" s="75">
        <v>-74</v>
      </c>
      <c r="O34" s="75">
        <v>-7</v>
      </c>
      <c r="P34" s="75">
        <v>-137</v>
      </c>
      <c r="Q34" s="75">
        <v>0</v>
      </c>
      <c r="R34" s="75">
        <v>0</v>
      </c>
      <c r="S34" s="75">
        <v>0</v>
      </c>
      <c r="T34" s="75">
        <v>0</v>
      </c>
      <c r="U34" s="75">
        <v>-958</v>
      </c>
      <c r="V34" s="10"/>
      <c r="W34" s="50"/>
      <c r="X34" s="49"/>
    </row>
    <row r="35" spans="2:24" s="11" customFormat="1" ht="15.95" customHeight="1">
      <c r="B35" s="65" t="s">
        <v>99</v>
      </c>
      <c r="C35" s="75">
        <v>76</v>
      </c>
      <c r="D35" s="75">
        <v>1902</v>
      </c>
      <c r="E35" s="75">
        <v>2204</v>
      </c>
      <c r="F35" s="75">
        <v>4106</v>
      </c>
      <c r="G35" s="75">
        <v>1137</v>
      </c>
      <c r="H35" s="75">
        <v>5319</v>
      </c>
      <c r="I35" s="75">
        <v>412</v>
      </c>
      <c r="J35" s="75">
        <v>1529</v>
      </c>
      <c r="K35" s="75">
        <v>1941</v>
      </c>
      <c r="L35" s="75">
        <v>-136</v>
      </c>
      <c r="M35" s="75">
        <v>115</v>
      </c>
      <c r="N35" s="75">
        <v>1600</v>
      </c>
      <c r="O35" s="75">
        <v>455</v>
      </c>
      <c r="P35" s="75">
        <v>2170</v>
      </c>
      <c r="Q35" s="75">
        <v>0</v>
      </c>
      <c r="R35" s="75">
        <v>0</v>
      </c>
      <c r="S35" s="75">
        <v>0</v>
      </c>
      <c r="T35" s="75">
        <v>0</v>
      </c>
      <c r="U35" s="75">
        <v>9294</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1257</v>
      </c>
      <c r="O40" s="5"/>
      <c r="P40" s="3"/>
      <c r="Q40" s="3"/>
      <c r="R40" s="3"/>
      <c r="S40" s="3"/>
      <c r="T40" s="3"/>
      <c r="U40" s="3"/>
    </row>
    <row r="41" spans="2:24" ht="15.95" customHeight="1">
      <c r="B41" s="47" t="s">
        <v>26</v>
      </c>
      <c r="C41" s="62"/>
      <c r="D41" s="62"/>
      <c r="E41" s="62"/>
      <c r="F41" s="62"/>
      <c r="G41" s="62"/>
      <c r="H41" s="62"/>
      <c r="I41" s="62"/>
      <c r="J41" s="63"/>
      <c r="K41" s="63"/>
      <c r="L41" s="62"/>
      <c r="M41" s="62"/>
      <c r="N41" s="13">
        <v>217</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278</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1752</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69" priority="10" stopIfTrue="1" operator="notEqual">
      <formula>0</formula>
    </cfRule>
  </conditionalFormatting>
  <conditionalFormatting sqref="C3:E3">
    <cfRule type="expression" dxfId="268" priority="9">
      <formula>$E$3&lt;&gt;0</formula>
    </cfRule>
  </conditionalFormatting>
  <conditionalFormatting sqref="N49 N52">
    <cfRule type="cellIs" dxfId="267" priority="8" operator="equal">
      <formula>"FAIL"</formula>
    </cfRule>
  </conditionalFormatting>
  <conditionalFormatting sqref="X6:X7">
    <cfRule type="expression" dxfId="266" priority="7">
      <formula>SUM($X$8:$X$28)&lt;&gt;0</formula>
    </cfRule>
  </conditionalFormatting>
  <conditionalFormatting sqref="C35:U35">
    <cfRule type="expression" dxfId="265" priority="1">
      <formula>ABS((C28-C35)/C35)&gt;0.1</formula>
    </cfRule>
    <cfRule type="expression" dxfId="264" priority="4">
      <formula>ABS(C28-C35)&gt;1000</formula>
    </cfRule>
  </conditionalFormatting>
  <conditionalFormatting sqref="C34:U34">
    <cfRule type="expression" dxfId="263" priority="2">
      <formula>ABS((C26-C34)/C34)&gt;0.1</formula>
    </cfRule>
    <cfRule type="expression" dxfId="262" priority="5">
      <formula>ABS(C26-C34)&gt;1000</formula>
    </cfRule>
  </conditionalFormatting>
  <conditionalFormatting sqref="C33:U33">
    <cfRule type="expression" dxfId="261" priority="3">
      <formula>ABS((C16-C33)/C33)&gt;0.1</formula>
    </cfRule>
    <cfRule type="expression" dxfId="26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43</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32</v>
      </c>
      <c r="D8" s="13">
        <v>111</v>
      </c>
      <c r="E8" s="13">
        <v>1008</v>
      </c>
      <c r="F8" s="64">
        <f>SUM(D8:E8)</f>
        <v>1119</v>
      </c>
      <c r="G8" s="13">
        <v>41</v>
      </c>
      <c r="H8" s="64">
        <f>SUM(C8,F8,G8)</f>
        <v>1192</v>
      </c>
      <c r="I8" s="13">
        <v>0</v>
      </c>
      <c r="J8" s="13">
        <v>0</v>
      </c>
      <c r="K8" s="64">
        <f>SUM(I8:J8)</f>
        <v>0</v>
      </c>
      <c r="L8" s="13">
        <v>51</v>
      </c>
      <c r="M8" s="13">
        <v>0</v>
      </c>
      <c r="N8" s="13">
        <v>22</v>
      </c>
      <c r="O8" s="13">
        <v>188</v>
      </c>
      <c r="P8" s="64">
        <f>SUM(M8:O8)</f>
        <v>210</v>
      </c>
      <c r="Q8" s="13">
        <v>0</v>
      </c>
      <c r="R8" s="13">
        <v>0</v>
      </c>
      <c r="S8" s="13">
        <v>0</v>
      </c>
      <c r="T8" s="64">
        <f>SUM(Q8:S8)</f>
        <v>0</v>
      </c>
      <c r="U8" s="33">
        <f>SUM(H8,K8,L8,P8,T8)</f>
        <v>1453</v>
      </c>
      <c r="V8" s="70"/>
      <c r="W8" s="80">
        <v>1453</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-68</v>
      </c>
      <c r="D11" s="13">
        <v>-25</v>
      </c>
      <c r="E11" s="13">
        <v>-458</v>
      </c>
      <c r="F11" s="64">
        <f>SUM(D11:E11)</f>
        <v>-483</v>
      </c>
      <c r="G11" s="13">
        <v>-10</v>
      </c>
      <c r="H11" s="64">
        <f>SUM(C11,F11,G11)</f>
        <v>-561</v>
      </c>
      <c r="I11" s="13">
        <v>0</v>
      </c>
      <c r="J11" s="13">
        <v>-9</v>
      </c>
      <c r="K11" s="64">
        <f>SUM(I11:J11)</f>
        <v>-9</v>
      </c>
      <c r="L11" s="13">
        <v>-6</v>
      </c>
      <c r="M11" s="13">
        <v>0</v>
      </c>
      <c r="N11" s="13">
        <v>-219</v>
      </c>
      <c r="O11" s="13">
        <v>-1515</v>
      </c>
      <c r="P11" s="64">
        <f>SUM(M11:O11)</f>
        <v>-1734</v>
      </c>
      <c r="Q11" s="13">
        <v>0</v>
      </c>
      <c r="R11" s="13">
        <v>0</v>
      </c>
      <c r="S11" s="13">
        <v>0</v>
      </c>
      <c r="T11" s="64">
        <f>SUM(Q11:S11)</f>
        <v>0</v>
      </c>
      <c r="U11" s="33">
        <f>SUM(H11,K11,L11,P11,T11)</f>
        <v>-2310</v>
      </c>
      <c r="V11" s="69"/>
      <c r="W11" s="36">
        <v>-2310</v>
      </c>
      <c r="X11" s="44">
        <f>W11-U11</f>
        <v>0</v>
      </c>
    </row>
    <row r="12" spans="1:25" ht="15.95" customHeight="1">
      <c r="A12" s="11"/>
      <c r="B12" s="47" t="s">
        <v>7</v>
      </c>
      <c r="C12" s="13">
        <v>61</v>
      </c>
      <c r="D12" s="13">
        <v>3215</v>
      </c>
      <c r="E12" s="13">
        <v>10841</v>
      </c>
      <c r="F12" s="64">
        <f>SUM(D12:E12)</f>
        <v>14056</v>
      </c>
      <c r="G12" s="13">
        <v>2741</v>
      </c>
      <c r="H12" s="64">
        <f>SUM(C12,F12,G12)</f>
        <v>16858</v>
      </c>
      <c r="I12" s="13">
        <v>333</v>
      </c>
      <c r="J12" s="13">
        <v>1764</v>
      </c>
      <c r="K12" s="64">
        <f>SUM(I12:J12)</f>
        <v>2097</v>
      </c>
      <c r="L12" s="13">
        <v>3261</v>
      </c>
      <c r="M12" s="13">
        <v>380</v>
      </c>
      <c r="N12" s="13">
        <v>8498</v>
      </c>
      <c r="O12" s="13">
        <v>4319</v>
      </c>
      <c r="P12" s="64">
        <f>SUM(M12:O12)</f>
        <v>13197</v>
      </c>
      <c r="Q12" s="13">
        <v>0</v>
      </c>
      <c r="R12" s="13">
        <v>0</v>
      </c>
      <c r="S12" s="13">
        <v>0</v>
      </c>
      <c r="T12" s="64">
        <f>SUM(Q12:S12)</f>
        <v>0</v>
      </c>
      <c r="U12" s="33">
        <f>SUM(H12,K12,L12,P12,T12)</f>
        <v>35413</v>
      </c>
      <c r="V12" s="70"/>
      <c r="W12" s="36">
        <v>35413</v>
      </c>
      <c r="X12" s="44">
        <f t="shared" si="0"/>
        <v>0</v>
      </c>
    </row>
    <row r="13" spans="1:25" ht="15.95" customHeight="1">
      <c r="B13" s="31" t="s">
        <v>74</v>
      </c>
      <c r="C13" s="32">
        <f>C8+C9+C10+C11+C12</f>
        <v>25</v>
      </c>
      <c r="D13" s="32">
        <f t="shared" ref="D13:U13" si="1">D8+D9+D10+D11+D12</f>
        <v>3301</v>
      </c>
      <c r="E13" s="32">
        <f t="shared" si="1"/>
        <v>11391</v>
      </c>
      <c r="F13" s="32">
        <f t="shared" si="1"/>
        <v>14692</v>
      </c>
      <c r="G13" s="32">
        <f t="shared" si="1"/>
        <v>2772</v>
      </c>
      <c r="H13" s="32">
        <f t="shared" si="1"/>
        <v>17489</v>
      </c>
      <c r="I13" s="32">
        <f t="shared" si="1"/>
        <v>333</v>
      </c>
      <c r="J13" s="32">
        <f t="shared" si="1"/>
        <v>1755</v>
      </c>
      <c r="K13" s="32">
        <f t="shared" si="1"/>
        <v>2088</v>
      </c>
      <c r="L13" s="32">
        <f t="shared" si="1"/>
        <v>3306</v>
      </c>
      <c r="M13" s="32">
        <f t="shared" si="1"/>
        <v>380</v>
      </c>
      <c r="N13" s="32">
        <f t="shared" si="1"/>
        <v>8301</v>
      </c>
      <c r="O13" s="32">
        <f t="shared" si="1"/>
        <v>2992</v>
      </c>
      <c r="P13" s="32">
        <f t="shared" si="1"/>
        <v>11673</v>
      </c>
      <c r="Q13" s="32">
        <f t="shared" si="1"/>
        <v>0</v>
      </c>
      <c r="R13" s="32">
        <f t="shared" si="1"/>
        <v>0</v>
      </c>
      <c r="S13" s="32">
        <f t="shared" si="1"/>
        <v>0</v>
      </c>
      <c r="T13" s="32">
        <f t="shared" si="1"/>
        <v>0</v>
      </c>
      <c r="U13" s="32">
        <f t="shared" si="1"/>
        <v>34556</v>
      </c>
      <c r="V13" s="70"/>
      <c r="W13" s="81">
        <v>34556</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25</v>
      </c>
      <c r="D16" s="32">
        <f t="shared" ref="D16:T16" si="2">SUM(D8:D9,D12,D15)+D19+D20+D11</f>
        <v>3301</v>
      </c>
      <c r="E16" s="32">
        <f t="shared" si="2"/>
        <v>11391</v>
      </c>
      <c r="F16" s="32">
        <f t="shared" si="2"/>
        <v>14692</v>
      </c>
      <c r="G16" s="32">
        <f t="shared" si="2"/>
        <v>2772</v>
      </c>
      <c r="H16" s="32">
        <f t="shared" si="2"/>
        <v>17489</v>
      </c>
      <c r="I16" s="32">
        <f t="shared" si="2"/>
        <v>333</v>
      </c>
      <c r="J16" s="32">
        <f t="shared" si="2"/>
        <v>1755</v>
      </c>
      <c r="K16" s="32">
        <f t="shared" si="2"/>
        <v>2088</v>
      </c>
      <c r="L16" s="32">
        <f t="shared" si="2"/>
        <v>3306</v>
      </c>
      <c r="M16" s="32">
        <f t="shared" si="2"/>
        <v>380</v>
      </c>
      <c r="N16" s="32">
        <f t="shared" si="2"/>
        <v>8280</v>
      </c>
      <c r="O16" s="32">
        <f t="shared" si="2"/>
        <v>2992</v>
      </c>
      <c r="P16" s="32">
        <f t="shared" si="2"/>
        <v>11652</v>
      </c>
      <c r="Q16" s="32">
        <f t="shared" si="2"/>
        <v>0</v>
      </c>
      <c r="R16" s="32">
        <f t="shared" si="2"/>
        <v>0</v>
      </c>
      <c r="S16" s="32">
        <f t="shared" si="2"/>
        <v>0</v>
      </c>
      <c r="T16" s="32">
        <f t="shared" si="2"/>
        <v>0</v>
      </c>
      <c r="U16" s="33">
        <f>SUM(H16,K16,L16,P16,T16)</f>
        <v>34535</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-21</v>
      </c>
      <c r="O19" s="13">
        <v>0</v>
      </c>
      <c r="P19" s="64">
        <f>SUM(M19:O19)</f>
        <v>-21</v>
      </c>
      <c r="Q19" s="13">
        <v>0</v>
      </c>
      <c r="R19" s="13">
        <v>0</v>
      </c>
      <c r="S19" s="13">
        <v>0</v>
      </c>
      <c r="T19" s="64">
        <f>SUM(Q19:S19)</f>
        <v>0</v>
      </c>
      <c r="U19" s="33">
        <f t="shared" ref="U19:U26" si="3">SUM(H19,K19,L19,P19,T19)</f>
        <v>-21</v>
      </c>
      <c r="V19" s="69"/>
      <c r="W19" s="82">
        <v>-21</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-1</v>
      </c>
      <c r="D22" s="13">
        <v>0</v>
      </c>
      <c r="E22" s="13">
        <v>-348</v>
      </c>
      <c r="F22" s="64">
        <f>SUM(D22:E22)</f>
        <v>-348</v>
      </c>
      <c r="G22" s="13">
        <v>-9</v>
      </c>
      <c r="H22" s="64">
        <f>SUM(C22,F22,G22)</f>
        <v>-358</v>
      </c>
      <c r="I22" s="13">
        <v>0</v>
      </c>
      <c r="J22" s="13">
        <v>-81</v>
      </c>
      <c r="K22" s="64">
        <f>SUM(I22:J22)</f>
        <v>-81</v>
      </c>
      <c r="L22" s="13">
        <v>-3814</v>
      </c>
      <c r="M22" s="13">
        <v>0</v>
      </c>
      <c r="N22" s="13">
        <v>-137</v>
      </c>
      <c r="O22" s="13">
        <v>-1773</v>
      </c>
      <c r="P22" s="64">
        <f>SUM(M22:O22)</f>
        <v>-1910</v>
      </c>
      <c r="Q22" s="13">
        <v>0</v>
      </c>
      <c r="R22" s="13">
        <v>0</v>
      </c>
      <c r="S22" s="13">
        <v>0</v>
      </c>
      <c r="T22" s="64">
        <f>SUM(Q22:S22)</f>
        <v>0</v>
      </c>
      <c r="U22" s="33">
        <f t="shared" si="3"/>
        <v>-6163</v>
      </c>
      <c r="V22" s="70"/>
      <c r="W22" s="82">
        <v>-6163</v>
      </c>
      <c r="X22" s="60">
        <f t="shared" si="4"/>
        <v>0</v>
      </c>
    </row>
    <row r="23" spans="1:25" ht="15.95" customHeight="1">
      <c r="B23" s="51" t="s">
        <v>84</v>
      </c>
      <c r="C23" s="32">
        <f t="shared" ref="C23:T23" si="5">SUM(C19:C22)</f>
        <v>-1</v>
      </c>
      <c r="D23" s="32">
        <f t="shared" si="5"/>
        <v>0</v>
      </c>
      <c r="E23" s="32">
        <f t="shared" si="5"/>
        <v>-348</v>
      </c>
      <c r="F23" s="32">
        <f t="shared" si="5"/>
        <v>-348</v>
      </c>
      <c r="G23" s="32">
        <f t="shared" si="5"/>
        <v>-9</v>
      </c>
      <c r="H23" s="32">
        <f t="shared" si="5"/>
        <v>-358</v>
      </c>
      <c r="I23" s="32">
        <f t="shared" si="5"/>
        <v>0</v>
      </c>
      <c r="J23" s="32">
        <f t="shared" si="5"/>
        <v>-81</v>
      </c>
      <c r="K23" s="32">
        <f t="shared" si="5"/>
        <v>-81</v>
      </c>
      <c r="L23" s="32">
        <f t="shared" si="5"/>
        <v>-3814</v>
      </c>
      <c r="M23" s="32">
        <f t="shared" si="5"/>
        <v>0</v>
      </c>
      <c r="N23" s="32">
        <f t="shared" si="5"/>
        <v>-158</v>
      </c>
      <c r="O23" s="32">
        <f t="shared" si="5"/>
        <v>-1773</v>
      </c>
      <c r="P23" s="32">
        <f t="shared" si="5"/>
        <v>-1931</v>
      </c>
      <c r="Q23" s="32">
        <f t="shared" si="5"/>
        <v>0</v>
      </c>
      <c r="R23" s="32">
        <f t="shared" si="5"/>
        <v>0</v>
      </c>
      <c r="S23" s="32">
        <f t="shared" si="5"/>
        <v>0</v>
      </c>
      <c r="T23" s="32">
        <f t="shared" si="5"/>
        <v>0</v>
      </c>
      <c r="U23" s="32">
        <f t="shared" si="3"/>
        <v>-6184</v>
      </c>
      <c r="V23" s="70"/>
      <c r="W23" s="82">
        <v>-6184</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-1</v>
      </c>
      <c r="D26" s="32">
        <f t="shared" ref="D26:T26" si="6">SUM(D22,D25)</f>
        <v>0</v>
      </c>
      <c r="E26" s="32">
        <f t="shared" si="6"/>
        <v>-348</v>
      </c>
      <c r="F26" s="32">
        <f t="shared" si="6"/>
        <v>-348</v>
      </c>
      <c r="G26" s="32">
        <f t="shared" si="6"/>
        <v>-9</v>
      </c>
      <c r="H26" s="32">
        <f t="shared" si="6"/>
        <v>-358</v>
      </c>
      <c r="I26" s="32">
        <f t="shared" si="6"/>
        <v>0</v>
      </c>
      <c r="J26" s="32">
        <f t="shared" si="6"/>
        <v>-81</v>
      </c>
      <c r="K26" s="32">
        <f t="shared" si="6"/>
        <v>-81</v>
      </c>
      <c r="L26" s="32">
        <f t="shared" si="6"/>
        <v>-3814</v>
      </c>
      <c r="M26" s="32">
        <f t="shared" si="6"/>
        <v>0</v>
      </c>
      <c r="N26" s="32">
        <f t="shared" si="6"/>
        <v>-137</v>
      </c>
      <c r="O26" s="32">
        <f t="shared" si="6"/>
        <v>-1773</v>
      </c>
      <c r="P26" s="32">
        <f t="shared" si="6"/>
        <v>-1910</v>
      </c>
      <c r="Q26" s="32">
        <f t="shared" si="6"/>
        <v>0</v>
      </c>
      <c r="R26" s="32">
        <f t="shared" si="6"/>
        <v>0</v>
      </c>
      <c r="S26" s="32">
        <f t="shared" si="6"/>
        <v>0</v>
      </c>
      <c r="T26" s="32">
        <f t="shared" si="6"/>
        <v>0</v>
      </c>
      <c r="U26" s="32">
        <f t="shared" si="3"/>
        <v>-6163</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24</v>
      </c>
      <c r="D28" s="53">
        <f t="shared" ref="D28:U28" si="7">D13+D23</f>
        <v>3301</v>
      </c>
      <c r="E28" s="53">
        <f t="shared" si="7"/>
        <v>11043</v>
      </c>
      <c r="F28" s="53">
        <f t="shared" si="7"/>
        <v>14344</v>
      </c>
      <c r="G28" s="53">
        <f t="shared" si="7"/>
        <v>2763</v>
      </c>
      <c r="H28" s="53">
        <f t="shared" si="7"/>
        <v>17131</v>
      </c>
      <c r="I28" s="53">
        <f t="shared" si="7"/>
        <v>333</v>
      </c>
      <c r="J28" s="53">
        <f t="shared" si="7"/>
        <v>1674</v>
      </c>
      <c r="K28" s="53">
        <f t="shared" si="7"/>
        <v>2007</v>
      </c>
      <c r="L28" s="53">
        <f t="shared" si="7"/>
        <v>-508</v>
      </c>
      <c r="M28" s="53">
        <f t="shared" si="7"/>
        <v>380</v>
      </c>
      <c r="N28" s="53">
        <f t="shared" si="7"/>
        <v>8143</v>
      </c>
      <c r="O28" s="53">
        <f t="shared" si="7"/>
        <v>1219</v>
      </c>
      <c r="P28" s="53">
        <f t="shared" si="7"/>
        <v>9742</v>
      </c>
      <c r="Q28" s="53">
        <f t="shared" si="7"/>
        <v>0</v>
      </c>
      <c r="R28" s="53">
        <f t="shared" si="7"/>
        <v>0</v>
      </c>
      <c r="S28" s="53">
        <f t="shared" si="7"/>
        <v>0</v>
      </c>
      <c r="T28" s="53">
        <f t="shared" si="7"/>
        <v>0</v>
      </c>
      <c r="U28" s="53">
        <f t="shared" si="7"/>
        <v>28372</v>
      </c>
      <c r="V28" s="10"/>
      <c r="W28" s="36">
        <v>28372</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1066</v>
      </c>
      <c r="H30" s="64">
        <f>SUM(C30,F30,G30)</f>
        <v>1066</v>
      </c>
      <c r="I30" s="13">
        <v>0</v>
      </c>
      <c r="J30" s="83">
        <v>0</v>
      </c>
      <c r="K30" s="64">
        <f>SUM(I30:J30)</f>
        <v>0</v>
      </c>
      <c r="L30" s="13">
        <v>0</v>
      </c>
      <c r="M30" s="13">
        <v>0</v>
      </c>
      <c r="N30" s="62"/>
      <c r="O30" s="13">
        <v>0</v>
      </c>
      <c r="P30" s="64">
        <f>SUM(M30:O30)</f>
        <v>0</v>
      </c>
      <c r="Q30" s="62"/>
      <c r="R30" s="13">
        <v>0</v>
      </c>
      <c r="S30" s="62"/>
      <c r="T30" s="64">
        <f>SUM(Q30:S30)</f>
        <v>0</v>
      </c>
      <c r="U30" s="33">
        <f>SUM(H30,K30,L30,P30,T30)</f>
        <v>1066</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47</v>
      </c>
      <c r="D33" s="75">
        <v>6072</v>
      </c>
      <c r="E33" s="75">
        <v>9385</v>
      </c>
      <c r="F33" s="75">
        <v>15457</v>
      </c>
      <c r="G33" s="75">
        <v>4069</v>
      </c>
      <c r="H33" s="75">
        <v>19573</v>
      </c>
      <c r="I33" s="75">
        <v>312</v>
      </c>
      <c r="J33" s="75">
        <v>376</v>
      </c>
      <c r="K33" s="75">
        <v>688</v>
      </c>
      <c r="L33" s="75">
        <v>3204</v>
      </c>
      <c r="M33" s="75">
        <v>588</v>
      </c>
      <c r="N33" s="75">
        <v>7373</v>
      </c>
      <c r="O33" s="75">
        <v>5850</v>
      </c>
      <c r="P33" s="75">
        <v>13811</v>
      </c>
      <c r="Q33" s="75">
        <v>0</v>
      </c>
      <c r="R33" s="75">
        <v>0</v>
      </c>
      <c r="S33" s="75">
        <v>0</v>
      </c>
      <c r="T33" s="75">
        <v>0</v>
      </c>
      <c r="U33" s="75">
        <v>37276</v>
      </c>
      <c r="V33" s="10"/>
      <c r="W33" s="50"/>
      <c r="X33" s="49"/>
    </row>
    <row r="34" spans="2:24" s="11" customFormat="1" ht="15.95" customHeight="1">
      <c r="B34" s="65" t="s">
        <v>98</v>
      </c>
      <c r="C34" s="75">
        <v>0</v>
      </c>
      <c r="D34" s="75">
        <v>-587</v>
      </c>
      <c r="E34" s="75">
        <v>-242</v>
      </c>
      <c r="F34" s="75">
        <v>-829</v>
      </c>
      <c r="G34" s="75">
        <v>-11</v>
      </c>
      <c r="H34" s="75">
        <v>-840</v>
      </c>
      <c r="I34" s="75">
        <v>0</v>
      </c>
      <c r="J34" s="75">
        <v>-92</v>
      </c>
      <c r="K34" s="75">
        <v>-92</v>
      </c>
      <c r="L34" s="75">
        <v>-3579</v>
      </c>
      <c r="M34" s="75">
        <v>-8</v>
      </c>
      <c r="N34" s="75">
        <v>-107</v>
      </c>
      <c r="O34" s="75">
        <v>-1502</v>
      </c>
      <c r="P34" s="75">
        <v>-1617</v>
      </c>
      <c r="Q34" s="75">
        <v>0</v>
      </c>
      <c r="R34" s="75">
        <v>0</v>
      </c>
      <c r="S34" s="75">
        <v>0</v>
      </c>
      <c r="T34" s="75">
        <v>0</v>
      </c>
      <c r="U34" s="75">
        <v>-6128</v>
      </c>
      <c r="V34" s="10"/>
      <c r="W34" s="50"/>
      <c r="X34" s="49"/>
    </row>
    <row r="35" spans="2:24" s="11" customFormat="1" ht="15.95" customHeight="1">
      <c r="B35" s="65" t="s">
        <v>99</v>
      </c>
      <c r="C35" s="75">
        <v>47</v>
      </c>
      <c r="D35" s="75">
        <v>5485</v>
      </c>
      <c r="E35" s="75">
        <v>9143</v>
      </c>
      <c r="F35" s="75">
        <v>14628</v>
      </c>
      <c r="G35" s="75">
        <v>4058</v>
      </c>
      <c r="H35" s="75">
        <v>18733</v>
      </c>
      <c r="I35" s="75">
        <v>312</v>
      </c>
      <c r="J35" s="75">
        <v>284</v>
      </c>
      <c r="K35" s="75">
        <v>596</v>
      </c>
      <c r="L35" s="75">
        <v>-375</v>
      </c>
      <c r="M35" s="75">
        <v>580</v>
      </c>
      <c r="N35" s="75">
        <v>7266</v>
      </c>
      <c r="O35" s="75">
        <v>4348</v>
      </c>
      <c r="P35" s="75">
        <v>12194</v>
      </c>
      <c r="Q35" s="75">
        <v>0</v>
      </c>
      <c r="R35" s="75">
        <v>0</v>
      </c>
      <c r="S35" s="75">
        <v>0</v>
      </c>
      <c r="T35" s="75">
        <v>0</v>
      </c>
      <c r="U35" s="75">
        <v>31148</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5315</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5315</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59" priority="10" stopIfTrue="1" operator="notEqual">
      <formula>0</formula>
    </cfRule>
  </conditionalFormatting>
  <conditionalFormatting sqref="C3:E3">
    <cfRule type="expression" dxfId="258" priority="9">
      <formula>$E$3&lt;&gt;0</formula>
    </cfRule>
  </conditionalFormatting>
  <conditionalFormatting sqref="N49 N52">
    <cfRule type="cellIs" dxfId="257" priority="8" operator="equal">
      <formula>"FAIL"</formula>
    </cfRule>
  </conditionalFormatting>
  <conditionalFormatting sqref="X6:X7">
    <cfRule type="expression" dxfId="256" priority="7">
      <formula>SUM($X$8:$X$28)&lt;&gt;0</formula>
    </cfRule>
  </conditionalFormatting>
  <conditionalFormatting sqref="C35:U35">
    <cfRule type="expression" dxfId="255" priority="1">
      <formula>ABS((C28-C35)/C35)&gt;0.1</formula>
    </cfRule>
    <cfRule type="expression" dxfId="254" priority="4">
      <formula>ABS(C28-C35)&gt;1000</formula>
    </cfRule>
  </conditionalFormatting>
  <conditionalFormatting sqref="C34:U34">
    <cfRule type="expression" dxfId="253" priority="2">
      <formula>ABS((C26-C34)/C34)&gt;0.1</formula>
    </cfRule>
    <cfRule type="expression" dxfId="252" priority="5">
      <formula>ABS(C26-C34)&gt;1000</formula>
    </cfRule>
  </conditionalFormatting>
  <conditionalFormatting sqref="C33:U33">
    <cfRule type="expression" dxfId="251" priority="3">
      <formula>ABS((C16-C33)/C33)&gt;0.1</formula>
    </cfRule>
    <cfRule type="expression" dxfId="25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44</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178</v>
      </c>
      <c r="E8" s="13">
        <v>2165</v>
      </c>
      <c r="F8" s="64">
        <f>SUM(D8:E8)</f>
        <v>2343</v>
      </c>
      <c r="G8" s="13">
        <v>840</v>
      </c>
      <c r="H8" s="64">
        <f>SUM(C8,F8,G8)</f>
        <v>3183</v>
      </c>
      <c r="I8" s="13">
        <v>356</v>
      </c>
      <c r="J8" s="13">
        <v>697</v>
      </c>
      <c r="K8" s="64">
        <f>SUM(I8:J8)</f>
        <v>1053</v>
      </c>
      <c r="L8" s="13">
        <v>379</v>
      </c>
      <c r="M8" s="13">
        <v>0</v>
      </c>
      <c r="N8" s="13">
        <v>0</v>
      </c>
      <c r="O8" s="13">
        <v>0</v>
      </c>
      <c r="P8" s="64">
        <f>SUM(M8:O8)</f>
        <v>0</v>
      </c>
      <c r="Q8" s="13">
        <v>0</v>
      </c>
      <c r="R8" s="13">
        <v>0</v>
      </c>
      <c r="S8" s="13">
        <v>0</v>
      </c>
      <c r="T8" s="64">
        <f>SUM(Q8:S8)</f>
        <v>0</v>
      </c>
      <c r="U8" s="33">
        <f>SUM(H8,K8,L8,P8,T8)</f>
        <v>4615</v>
      </c>
      <c r="V8" s="70"/>
      <c r="W8" s="80">
        <v>4615</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-808</v>
      </c>
      <c r="F11" s="64">
        <f>SUM(D11:E11)</f>
        <v>-808</v>
      </c>
      <c r="G11" s="13">
        <v>-7</v>
      </c>
      <c r="H11" s="64">
        <f>SUM(C11,F11,G11)</f>
        <v>-815</v>
      </c>
      <c r="I11" s="13">
        <v>0</v>
      </c>
      <c r="J11" s="13">
        <v>-251</v>
      </c>
      <c r="K11" s="64">
        <f>SUM(I11:J11)</f>
        <v>-251</v>
      </c>
      <c r="L11" s="13">
        <v>-82</v>
      </c>
      <c r="M11" s="13">
        <v>0</v>
      </c>
      <c r="N11" s="13">
        <v>0</v>
      </c>
      <c r="O11" s="13">
        <v>0</v>
      </c>
      <c r="P11" s="64">
        <f>SUM(M11:O11)</f>
        <v>0</v>
      </c>
      <c r="Q11" s="13">
        <v>0</v>
      </c>
      <c r="R11" s="13">
        <v>0</v>
      </c>
      <c r="S11" s="13">
        <v>0</v>
      </c>
      <c r="T11" s="64">
        <f>SUM(Q11:S11)</f>
        <v>0</v>
      </c>
      <c r="U11" s="33">
        <f>SUM(H11,K11,L11,P11,T11)</f>
        <v>-1148</v>
      </c>
      <c r="V11" s="69"/>
      <c r="W11" s="36">
        <v>-1148</v>
      </c>
      <c r="X11" s="44">
        <f>W11-U11</f>
        <v>0</v>
      </c>
    </row>
    <row r="12" spans="1:25" ht="15.95" customHeight="1">
      <c r="A12" s="11"/>
      <c r="B12" s="47" t="s">
        <v>7</v>
      </c>
      <c r="C12" s="13">
        <v>0</v>
      </c>
      <c r="D12" s="13">
        <v>1425</v>
      </c>
      <c r="E12" s="13">
        <v>11275</v>
      </c>
      <c r="F12" s="64">
        <f>SUM(D12:E12)</f>
        <v>12700</v>
      </c>
      <c r="G12" s="13">
        <v>9278</v>
      </c>
      <c r="H12" s="64">
        <f>SUM(C12,F12,G12)</f>
        <v>21978</v>
      </c>
      <c r="I12" s="13">
        <v>2948</v>
      </c>
      <c r="J12" s="13">
        <v>6294</v>
      </c>
      <c r="K12" s="64">
        <f>SUM(I12:J12)</f>
        <v>9242</v>
      </c>
      <c r="L12" s="13">
        <v>6193</v>
      </c>
      <c r="M12" s="13">
        <v>1010</v>
      </c>
      <c r="N12" s="13">
        <v>9651</v>
      </c>
      <c r="O12" s="13">
        <v>393</v>
      </c>
      <c r="P12" s="64">
        <f>SUM(M12:O12)</f>
        <v>11054</v>
      </c>
      <c r="Q12" s="13">
        <v>0</v>
      </c>
      <c r="R12" s="13">
        <v>0</v>
      </c>
      <c r="S12" s="13">
        <v>0</v>
      </c>
      <c r="T12" s="64">
        <f>SUM(Q12:S12)</f>
        <v>0</v>
      </c>
      <c r="U12" s="33">
        <f>SUM(H12,K12,L12,P12,T12)</f>
        <v>48467</v>
      </c>
      <c r="V12" s="70"/>
      <c r="W12" s="36">
        <v>48467</v>
      </c>
      <c r="X12" s="44">
        <f t="shared" si="0"/>
        <v>0</v>
      </c>
    </row>
    <row r="13" spans="1:25" ht="15.95" customHeight="1">
      <c r="B13" s="31" t="s">
        <v>74</v>
      </c>
      <c r="C13" s="32">
        <f>C8+C9+C10+C11+C12</f>
        <v>0</v>
      </c>
      <c r="D13" s="32">
        <f t="shared" ref="D13:U13" si="1">D8+D9+D10+D11+D12</f>
        <v>1603</v>
      </c>
      <c r="E13" s="32">
        <f t="shared" si="1"/>
        <v>12632</v>
      </c>
      <c r="F13" s="32">
        <f t="shared" si="1"/>
        <v>14235</v>
      </c>
      <c r="G13" s="32">
        <f t="shared" si="1"/>
        <v>10111</v>
      </c>
      <c r="H13" s="32">
        <f t="shared" si="1"/>
        <v>24346</v>
      </c>
      <c r="I13" s="32">
        <f t="shared" si="1"/>
        <v>3304</v>
      </c>
      <c r="J13" s="32">
        <f t="shared" si="1"/>
        <v>6740</v>
      </c>
      <c r="K13" s="32">
        <f t="shared" si="1"/>
        <v>10044</v>
      </c>
      <c r="L13" s="32">
        <f t="shared" si="1"/>
        <v>6490</v>
      </c>
      <c r="M13" s="32">
        <f t="shared" si="1"/>
        <v>1010</v>
      </c>
      <c r="N13" s="32">
        <f t="shared" si="1"/>
        <v>9651</v>
      </c>
      <c r="O13" s="32">
        <f t="shared" si="1"/>
        <v>393</v>
      </c>
      <c r="P13" s="32">
        <f t="shared" si="1"/>
        <v>11054</v>
      </c>
      <c r="Q13" s="32">
        <f t="shared" si="1"/>
        <v>0</v>
      </c>
      <c r="R13" s="32">
        <f t="shared" si="1"/>
        <v>0</v>
      </c>
      <c r="S13" s="32">
        <f t="shared" si="1"/>
        <v>0</v>
      </c>
      <c r="T13" s="32">
        <f t="shared" si="1"/>
        <v>0</v>
      </c>
      <c r="U13" s="32">
        <f t="shared" si="1"/>
        <v>51934</v>
      </c>
      <c r="V13" s="70"/>
      <c r="W13" s="81">
        <v>51934</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1603</v>
      </c>
      <c r="E16" s="32">
        <f t="shared" si="2"/>
        <v>12632</v>
      </c>
      <c r="F16" s="32">
        <f t="shared" si="2"/>
        <v>14235</v>
      </c>
      <c r="G16" s="32">
        <f t="shared" si="2"/>
        <v>10111</v>
      </c>
      <c r="H16" s="32">
        <f t="shared" si="2"/>
        <v>24346</v>
      </c>
      <c r="I16" s="32">
        <f t="shared" si="2"/>
        <v>3304</v>
      </c>
      <c r="J16" s="32">
        <f t="shared" si="2"/>
        <v>6740</v>
      </c>
      <c r="K16" s="32">
        <f t="shared" si="2"/>
        <v>10044</v>
      </c>
      <c r="L16" s="32">
        <f t="shared" si="2"/>
        <v>6490</v>
      </c>
      <c r="M16" s="32">
        <f t="shared" si="2"/>
        <v>1010</v>
      </c>
      <c r="N16" s="32">
        <f t="shared" si="2"/>
        <v>9651</v>
      </c>
      <c r="O16" s="32">
        <f t="shared" si="2"/>
        <v>393</v>
      </c>
      <c r="P16" s="32">
        <f t="shared" si="2"/>
        <v>11054</v>
      </c>
      <c r="Q16" s="32">
        <f t="shared" si="2"/>
        <v>0</v>
      </c>
      <c r="R16" s="32">
        <f t="shared" si="2"/>
        <v>0</v>
      </c>
      <c r="S16" s="32">
        <f t="shared" si="2"/>
        <v>0</v>
      </c>
      <c r="T16" s="32">
        <f t="shared" si="2"/>
        <v>0</v>
      </c>
      <c r="U16" s="33">
        <f>SUM(H16,K16,L16,P16,T16)</f>
        <v>51934</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-563</v>
      </c>
      <c r="E22" s="13">
        <v>-2195</v>
      </c>
      <c r="F22" s="64">
        <f>SUM(D22:E22)</f>
        <v>-2758</v>
      </c>
      <c r="G22" s="13">
        <v>-105</v>
      </c>
      <c r="H22" s="64">
        <f>SUM(C22,F22,G22)</f>
        <v>-2863</v>
      </c>
      <c r="I22" s="13">
        <v>0</v>
      </c>
      <c r="J22" s="13">
        <v>-5045</v>
      </c>
      <c r="K22" s="64">
        <f>SUM(I22:J22)</f>
        <v>-5045</v>
      </c>
      <c r="L22" s="13">
        <v>-19291</v>
      </c>
      <c r="M22" s="13">
        <v>0</v>
      </c>
      <c r="N22" s="13">
        <v>0</v>
      </c>
      <c r="O22" s="13">
        <v>-3031</v>
      </c>
      <c r="P22" s="64">
        <f>SUM(M22:O22)</f>
        <v>-3031</v>
      </c>
      <c r="Q22" s="13">
        <v>0</v>
      </c>
      <c r="R22" s="13">
        <v>0</v>
      </c>
      <c r="S22" s="13">
        <v>0</v>
      </c>
      <c r="T22" s="64">
        <f>SUM(Q22:S22)</f>
        <v>0</v>
      </c>
      <c r="U22" s="33">
        <f t="shared" si="3"/>
        <v>-30230</v>
      </c>
      <c r="V22" s="70"/>
      <c r="W22" s="82">
        <v>-30230</v>
      </c>
      <c r="X22" s="60">
        <f t="shared" si="4"/>
        <v>0</v>
      </c>
    </row>
    <row r="23" spans="1:25" ht="15.95" customHeight="1">
      <c r="B23" s="51" t="s">
        <v>84</v>
      </c>
      <c r="C23" s="32">
        <f t="shared" ref="C23:T23" si="5">SUM(C19:C22)</f>
        <v>0</v>
      </c>
      <c r="D23" s="32">
        <f t="shared" si="5"/>
        <v>-563</v>
      </c>
      <c r="E23" s="32">
        <f t="shared" si="5"/>
        <v>-2195</v>
      </c>
      <c r="F23" s="32">
        <f t="shared" si="5"/>
        <v>-2758</v>
      </c>
      <c r="G23" s="32">
        <f t="shared" si="5"/>
        <v>-105</v>
      </c>
      <c r="H23" s="32">
        <f t="shared" si="5"/>
        <v>-2863</v>
      </c>
      <c r="I23" s="32">
        <f t="shared" si="5"/>
        <v>0</v>
      </c>
      <c r="J23" s="32">
        <f t="shared" si="5"/>
        <v>-5045</v>
      </c>
      <c r="K23" s="32">
        <f t="shared" si="5"/>
        <v>-5045</v>
      </c>
      <c r="L23" s="32">
        <f t="shared" si="5"/>
        <v>-19291</v>
      </c>
      <c r="M23" s="32">
        <f t="shared" si="5"/>
        <v>0</v>
      </c>
      <c r="N23" s="32">
        <f t="shared" si="5"/>
        <v>0</v>
      </c>
      <c r="O23" s="32">
        <f t="shared" si="5"/>
        <v>-3031</v>
      </c>
      <c r="P23" s="32">
        <f t="shared" si="5"/>
        <v>-3031</v>
      </c>
      <c r="Q23" s="32">
        <f t="shared" si="5"/>
        <v>0</v>
      </c>
      <c r="R23" s="32">
        <f t="shared" si="5"/>
        <v>0</v>
      </c>
      <c r="S23" s="32">
        <f t="shared" si="5"/>
        <v>0</v>
      </c>
      <c r="T23" s="32">
        <f t="shared" si="5"/>
        <v>0</v>
      </c>
      <c r="U23" s="32">
        <f t="shared" si="3"/>
        <v>-30230</v>
      </c>
      <c r="V23" s="70"/>
      <c r="W23" s="82">
        <v>-30230</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-563</v>
      </c>
      <c r="E26" s="32">
        <f t="shared" si="6"/>
        <v>-2195</v>
      </c>
      <c r="F26" s="32">
        <f t="shared" si="6"/>
        <v>-2758</v>
      </c>
      <c r="G26" s="32">
        <f t="shared" si="6"/>
        <v>-105</v>
      </c>
      <c r="H26" s="32">
        <f t="shared" si="6"/>
        <v>-2863</v>
      </c>
      <c r="I26" s="32">
        <f t="shared" si="6"/>
        <v>0</v>
      </c>
      <c r="J26" s="32">
        <f t="shared" si="6"/>
        <v>-5045</v>
      </c>
      <c r="K26" s="32">
        <f t="shared" si="6"/>
        <v>-5045</v>
      </c>
      <c r="L26" s="32">
        <f t="shared" si="6"/>
        <v>-19291</v>
      </c>
      <c r="M26" s="32">
        <f t="shared" si="6"/>
        <v>0</v>
      </c>
      <c r="N26" s="32">
        <f t="shared" si="6"/>
        <v>0</v>
      </c>
      <c r="O26" s="32">
        <f t="shared" si="6"/>
        <v>-3031</v>
      </c>
      <c r="P26" s="32">
        <f t="shared" si="6"/>
        <v>-3031</v>
      </c>
      <c r="Q26" s="32">
        <f t="shared" si="6"/>
        <v>0</v>
      </c>
      <c r="R26" s="32">
        <f t="shared" si="6"/>
        <v>0</v>
      </c>
      <c r="S26" s="32">
        <f t="shared" si="6"/>
        <v>0</v>
      </c>
      <c r="T26" s="32">
        <f t="shared" si="6"/>
        <v>0</v>
      </c>
      <c r="U26" s="32">
        <f t="shared" si="3"/>
        <v>-30230</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1040</v>
      </c>
      <c r="E28" s="53">
        <f t="shared" si="7"/>
        <v>10437</v>
      </c>
      <c r="F28" s="53">
        <f t="shared" si="7"/>
        <v>11477</v>
      </c>
      <c r="G28" s="53">
        <f t="shared" si="7"/>
        <v>10006</v>
      </c>
      <c r="H28" s="53">
        <f t="shared" si="7"/>
        <v>21483</v>
      </c>
      <c r="I28" s="53">
        <f t="shared" si="7"/>
        <v>3304</v>
      </c>
      <c r="J28" s="53">
        <f t="shared" si="7"/>
        <v>1695</v>
      </c>
      <c r="K28" s="53">
        <f t="shared" si="7"/>
        <v>4999</v>
      </c>
      <c r="L28" s="53">
        <f t="shared" si="7"/>
        <v>-12801</v>
      </c>
      <c r="M28" s="53">
        <f t="shared" si="7"/>
        <v>1010</v>
      </c>
      <c r="N28" s="53">
        <f t="shared" si="7"/>
        <v>9651</v>
      </c>
      <c r="O28" s="53">
        <f t="shared" si="7"/>
        <v>-2638</v>
      </c>
      <c r="P28" s="53">
        <f t="shared" si="7"/>
        <v>8023</v>
      </c>
      <c r="Q28" s="53">
        <f t="shared" si="7"/>
        <v>0</v>
      </c>
      <c r="R28" s="53">
        <f t="shared" si="7"/>
        <v>0</v>
      </c>
      <c r="S28" s="53">
        <f t="shared" si="7"/>
        <v>0</v>
      </c>
      <c r="T28" s="53">
        <f t="shared" si="7"/>
        <v>0</v>
      </c>
      <c r="U28" s="53">
        <f t="shared" si="7"/>
        <v>21704</v>
      </c>
      <c r="V28" s="10"/>
      <c r="W28" s="36">
        <v>21704</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13</v>
      </c>
      <c r="K30" s="64">
        <f>SUM(I30:J30)</f>
        <v>13</v>
      </c>
      <c r="L30" s="13">
        <v>0</v>
      </c>
      <c r="M30" s="13">
        <v>0</v>
      </c>
      <c r="N30" s="62"/>
      <c r="O30" s="13">
        <v>0</v>
      </c>
      <c r="P30" s="64">
        <f>SUM(M30:O30)</f>
        <v>0</v>
      </c>
      <c r="Q30" s="62"/>
      <c r="R30" s="13">
        <v>0</v>
      </c>
      <c r="S30" s="62"/>
      <c r="T30" s="64">
        <f>SUM(Q30:S30)</f>
        <v>0</v>
      </c>
      <c r="U30" s="33">
        <f>SUM(H30,K30,L30,P30,T30)</f>
        <v>13</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2559</v>
      </c>
      <c r="E33" s="75">
        <v>12224</v>
      </c>
      <c r="F33" s="75">
        <v>14783</v>
      </c>
      <c r="G33" s="75">
        <v>9965</v>
      </c>
      <c r="H33" s="75">
        <v>24748</v>
      </c>
      <c r="I33" s="75">
        <v>3108</v>
      </c>
      <c r="J33" s="75">
        <v>6051</v>
      </c>
      <c r="K33" s="75">
        <v>9159</v>
      </c>
      <c r="L33" s="75">
        <v>7544</v>
      </c>
      <c r="M33" s="75">
        <v>1031</v>
      </c>
      <c r="N33" s="75">
        <v>9848</v>
      </c>
      <c r="O33" s="75">
        <v>381</v>
      </c>
      <c r="P33" s="75">
        <v>11260</v>
      </c>
      <c r="Q33" s="75">
        <v>0</v>
      </c>
      <c r="R33" s="75">
        <v>0</v>
      </c>
      <c r="S33" s="75">
        <v>0</v>
      </c>
      <c r="T33" s="75">
        <v>0</v>
      </c>
      <c r="U33" s="75">
        <v>52711</v>
      </c>
      <c r="V33" s="10"/>
      <c r="W33" s="50"/>
      <c r="X33" s="49"/>
    </row>
    <row r="34" spans="2:24" s="11" customFormat="1" ht="15.95" customHeight="1">
      <c r="B34" s="65" t="s">
        <v>98</v>
      </c>
      <c r="C34" s="75">
        <v>0</v>
      </c>
      <c r="D34" s="75">
        <v>-2</v>
      </c>
      <c r="E34" s="75">
        <v>-3271</v>
      </c>
      <c r="F34" s="75">
        <v>-3273</v>
      </c>
      <c r="G34" s="75">
        <v>-123</v>
      </c>
      <c r="H34" s="75">
        <v>-3396</v>
      </c>
      <c r="I34" s="75">
        <v>0</v>
      </c>
      <c r="J34" s="75">
        <v>-1818</v>
      </c>
      <c r="K34" s="75">
        <v>-1818</v>
      </c>
      <c r="L34" s="75">
        <v>-20086</v>
      </c>
      <c r="M34" s="75">
        <v>0</v>
      </c>
      <c r="N34" s="75">
        <v>0</v>
      </c>
      <c r="O34" s="75">
        <v>-2493</v>
      </c>
      <c r="P34" s="75">
        <v>-2493</v>
      </c>
      <c r="Q34" s="75">
        <v>0</v>
      </c>
      <c r="R34" s="75">
        <v>0</v>
      </c>
      <c r="S34" s="75">
        <v>0</v>
      </c>
      <c r="T34" s="75">
        <v>0</v>
      </c>
      <c r="U34" s="75">
        <v>-27793</v>
      </c>
      <c r="V34" s="10"/>
      <c r="W34" s="50"/>
      <c r="X34" s="49"/>
    </row>
    <row r="35" spans="2:24" s="11" customFormat="1" ht="15.95" customHeight="1">
      <c r="B35" s="65" t="s">
        <v>99</v>
      </c>
      <c r="C35" s="75">
        <v>0</v>
      </c>
      <c r="D35" s="75">
        <v>2557</v>
      </c>
      <c r="E35" s="75">
        <v>8953</v>
      </c>
      <c r="F35" s="75">
        <v>11510</v>
      </c>
      <c r="G35" s="75">
        <v>9842</v>
      </c>
      <c r="H35" s="75">
        <v>21352</v>
      </c>
      <c r="I35" s="75">
        <v>3108</v>
      </c>
      <c r="J35" s="75">
        <v>4233</v>
      </c>
      <c r="K35" s="75">
        <v>7341</v>
      </c>
      <c r="L35" s="75">
        <v>-12542</v>
      </c>
      <c r="M35" s="75">
        <v>1031</v>
      </c>
      <c r="N35" s="75">
        <v>9848</v>
      </c>
      <c r="O35" s="75">
        <v>-2112</v>
      </c>
      <c r="P35" s="75">
        <v>8767</v>
      </c>
      <c r="Q35" s="75">
        <v>0</v>
      </c>
      <c r="R35" s="75">
        <v>0</v>
      </c>
      <c r="S35" s="75">
        <v>0</v>
      </c>
      <c r="T35" s="75">
        <v>0</v>
      </c>
      <c r="U35" s="75">
        <v>24918</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2133</v>
      </c>
      <c r="O40" s="5"/>
      <c r="P40" s="3"/>
      <c r="Q40" s="3"/>
      <c r="R40" s="3"/>
      <c r="S40" s="3"/>
      <c r="T40" s="3"/>
      <c r="U40" s="3"/>
    </row>
    <row r="41" spans="2:24" ht="15.95" customHeight="1">
      <c r="B41" s="47" t="s">
        <v>26</v>
      </c>
      <c r="C41" s="62"/>
      <c r="D41" s="62"/>
      <c r="E41" s="62"/>
      <c r="F41" s="62"/>
      <c r="G41" s="62"/>
      <c r="H41" s="62"/>
      <c r="I41" s="62"/>
      <c r="J41" s="63"/>
      <c r="K41" s="63"/>
      <c r="L41" s="62"/>
      <c r="M41" s="62"/>
      <c r="N41" s="13">
        <v>1296</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78</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4135</v>
      </c>
      <c r="O45" s="5"/>
      <c r="P45" s="3"/>
      <c r="Q45" s="3"/>
      <c r="R45" s="3"/>
      <c r="S45" s="3"/>
      <c r="T45" s="3"/>
      <c r="U45" s="3"/>
    </row>
    <row r="46" spans="2:24" ht="15.95" customHeight="1">
      <c r="B46" s="47" t="s">
        <v>30</v>
      </c>
      <c r="C46" s="62"/>
      <c r="D46" s="62"/>
      <c r="E46" s="62"/>
      <c r="F46" s="62"/>
      <c r="G46" s="62"/>
      <c r="H46" s="62"/>
      <c r="I46" s="62"/>
      <c r="J46" s="63"/>
      <c r="K46" s="63"/>
      <c r="L46" s="62"/>
      <c r="M46" s="62"/>
      <c r="N46" s="13">
        <v>2009</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9651</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78</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49" priority="10" stopIfTrue="1" operator="notEqual">
      <formula>0</formula>
    </cfRule>
  </conditionalFormatting>
  <conditionalFormatting sqref="C3:E3">
    <cfRule type="expression" dxfId="248" priority="9">
      <formula>$E$3&lt;&gt;0</formula>
    </cfRule>
  </conditionalFormatting>
  <conditionalFormatting sqref="N49 N52">
    <cfRule type="cellIs" dxfId="247" priority="8" operator="equal">
      <formula>"FAIL"</formula>
    </cfRule>
  </conditionalFormatting>
  <conditionalFormatting sqref="X6:X7">
    <cfRule type="expression" dxfId="246" priority="7">
      <formula>SUM($X$8:$X$28)&lt;&gt;0</formula>
    </cfRule>
  </conditionalFormatting>
  <conditionalFormatting sqref="C35:U35">
    <cfRule type="expression" dxfId="245" priority="1">
      <formula>ABS((C28-C35)/C35)&gt;0.1</formula>
    </cfRule>
    <cfRule type="expression" dxfId="244" priority="4">
      <formula>ABS(C28-C35)&gt;1000</formula>
    </cfRule>
  </conditionalFormatting>
  <conditionalFormatting sqref="C34:U34">
    <cfRule type="expression" dxfId="243" priority="2">
      <formula>ABS((C26-C34)/C34)&gt;0.1</formula>
    </cfRule>
    <cfRule type="expression" dxfId="242" priority="5">
      <formula>ABS(C26-C34)&gt;1000</formula>
    </cfRule>
  </conditionalFormatting>
  <conditionalFormatting sqref="C33:U33">
    <cfRule type="expression" dxfId="241" priority="3">
      <formula>ABS((C16-C33)/C33)&gt;0.1</formula>
    </cfRule>
    <cfRule type="expression" dxfId="24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45</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1377</v>
      </c>
      <c r="E8" s="13">
        <v>2617</v>
      </c>
      <c r="F8" s="64">
        <f>SUM(D8:E8)</f>
        <v>3994</v>
      </c>
      <c r="G8" s="13">
        <v>895</v>
      </c>
      <c r="H8" s="64">
        <f>SUM(C8,F8,G8)</f>
        <v>4889</v>
      </c>
      <c r="I8" s="13">
        <v>69</v>
      </c>
      <c r="J8" s="13">
        <v>413</v>
      </c>
      <c r="K8" s="64">
        <f>SUM(I8:J8)</f>
        <v>482</v>
      </c>
      <c r="L8" s="13">
        <v>207</v>
      </c>
      <c r="M8" s="13">
        <v>0</v>
      </c>
      <c r="N8" s="13">
        <v>1033</v>
      </c>
      <c r="O8" s="13">
        <v>69</v>
      </c>
      <c r="P8" s="64">
        <f>SUM(M8:O8)</f>
        <v>1102</v>
      </c>
      <c r="Q8" s="13">
        <v>0</v>
      </c>
      <c r="R8" s="13">
        <v>207</v>
      </c>
      <c r="S8" s="13">
        <v>0</v>
      </c>
      <c r="T8" s="64">
        <f>SUM(Q8:S8)</f>
        <v>207</v>
      </c>
      <c r="U8" s="33">
        <f>SUM(H8,K8,L8,P8,T8)</f>
        <v>6887</v>
      </c>
      <c r="V8" s="70"/>
      <c r="W8" s="80">
        <v>6887</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-5543</v>
      </c>
      <c r="E11" s="13">
        <v>-12718</v>
      </c>
      <c r="F11" s="64">
        <f>SUM(D11:E11)</f>
        <v>-18261</v>
      </c>
      <c r="G11" s="13">
        <v>-2964</v>
      </c>
      <c r="H11" s="64">
        <f>SUM(C11,F11,G11)</f>
        <v>-21225</v>
      </c>
      <c r="I11" s="13">
        <v>-168</v>
      </c>
      <c r="J11" s="13">
        <v>-1198</v>
      </c>
      <c r="K11" s="64">
        <f>SUM(I11:J11)</f>
        <v>-1366</v>
      </c>
      <c r="L11" s="13">
        <v>-547</v>
      </c>
      <c r="M11" s="13">
        <v>0</v>
      </c>
      <c r="N11" s="13">
        <v>-2519</v>
      </c>
      <c r="O11" s="13">
        <v>-168</v>
      </c>
      <c r="P11" s="64">
        <f>SUM(M11:O11)</f>
        <v>-2687</v>
      </c>
      <c r="Q11" s="13">
        <v>0</v>
      </c>
      <c r="R11" s="13">
        <v>-505</v>
      </c>
      <c r="S11" s="13">
        <v>0</v>
      </c>
      <c r="T11" s="64">
        <f>SUM(Q11:S11)</f>
        <v>-505</v>
      </c>
      <c r="U11" s="33">
        <f>SUM(H11,K11,L11,P11,T11)</f>
        <v>-26330</v>
      </c>
      <c r="V11" s="69"/>
      <c r="W11" s="36">
        <v>-26330</v>
      </c>
      <c r="X11" s="44">
        <f>W11-U11</f>
        <v>0</v>
      </c>
    </row>
    <row r="12" spans="1:25" ht="15.95" customHeight="1">
      <c r="A12" s="11"/>
      <c r="B12" s="47" t="s">
        <v>7</v>
      </c>
      <c r="C12" s="13">
        <v>0</v>
      </c>
      <c r="D12" s="13">
        <v>12727</v>
      </c>
      <c r="E12" s="13">
        <v>23776</v>
      </c>
      <c r="F12" s="64">
        <f>SUM(D12:E12)</f>
        <v>36503</v>
      </c>
      <c r="G12" s="13">
        <v>8250</v>
      </c>
      <c r="H12" s="64">
        <f>SUM(C12,F12,G12)</f>
        <v>44753</v>
      </c>
      <c r="I12" s="13">
        <v>281</v>
      </c>
      <c r="J12" s="13">
        <v>3629</v>
      </c>
      <c r="K12" s="64">
        <f>SUM(I12:J12)</f>
        <v>3910</v>
      </c>
      <c r="L12" s="13">
        <v>1762</v>
      </c>
      <c r="M12" s="13">
        <v>146</v>
      </c>
      <c r="N12" s="13">
        <v>9473</v>
      </c>
      <c r="O12" s="13">
        <v>771</v>
      </c>
      <c r="P12" s="64">
        <f>SUM(M12:O12)</f>
        <v>10390</v>
      </c>
      <c r="Q12" s="13">
        <v>0</v>
      </c>
      <c r="R12" s="13">
        <v>1861</v>
      </c>
      <c r="S12" s="13">
        <v>0</v>
      </c>
      <c r="T12" s="64">
        <f>SUM(Q12:S12)</f>
        <v>1861</v>
      </c>
      <c r="U12" s="33">
        <f>SUM(H12,K12,L12,P12,T12)</f>
        <v>62676</v>
      </c>
      <c r="V12" s="70"/>
      <c r="W12" s="36">
        <v>62676</v>
      </c>
      <c r="X12" s="44">
        <f t="shared" si="0"/>
        <v>0</v>
      </c>
    </row>
    <row r="13" spans="1:25" ht="15.95" customHeight="1">
      <c r="B13" s="31" t="s">
        <v>74</v>
      </c>
      <c r="C13" s="32">
        <f>C8+C9+C10+C11+C12</f>
        <v>0</v>
      </c>
      <c r="D13" s="32">
        <f t="shared" ref="D13:U13" si="1">D8+D9+D10+D11+D12</f>
        <v>8561</v>
      </c>
      <c r="E13" s="32">
        <f t="shared" si="1"/>
        <v>13675</v>
      </c>
      <c r="F13" s="32">
        <f t="shared" si="1"/>
        <v>22236</v>
      </c>
      <c r="G13" s="32">
        <f t="shared" si="1"/>
        <v>6181</v>
      </c>
      <c r="H13" s="32">
        <f t="shared" si="1"/>
        <v>28417</v>
      </c>
      <c r="I13" s="32">
        <f t="shared" si="1"/>
        <v>182</v>
      </c>
      <c r="J13" s="32">
        <f t="shared" si="1"/>
        <v>2844</v>
      </c>
      <c r="K13" s="32">
        <f t="shared" si="1"/>
        <v>3026</v>
      </c>
      <c r="L13" s="32">
        <f t="shared" si="1"/>
        <v>1422</v>
      </c>
      <c r="M13" s="32">
        <f t="shared" si="1"/>
        <v>146</v>
      </c>
      <c r="N13" s="32">
        <f t="shared" si="1"/>
        <v>7987</v>
      </c>
      <c r="O13" s="32">
        <f t="shared" si="1"/>
        <v>672</v>
      </c>
      <c r="P13" s="32">
        <f t="shared" si="1"/>
        <v>8805</v>
      </c>
      <c r="Q13" s="32">
        <f t="shared" si="1"/>
        <v>0</v>
      </c>
      <c r="R13" s="32">
        <f t="shared" si="1"/>
        <v>1563</v>
      </c>
      <c r="S13" s="32">
        <f t="shared" si="1"/>
        <v>0</v>
      </c>
      <c r="T13" s="32">
        <f t="shared" si="1"/>
        <v>1563</v>
      </c>
      <c r="U13" s="32">
        <f t="shared" si="1"/>
        <v>43233</v>
      </c>
      <c r="V13" s="70"/>
      <c r="W13" s="81">
        <v>43233</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8561</v>
      </c>
      <c r="E16" s="32">
        <f t="shared" si="2"/>
        <v>13675</v>
      </c>
      <c r="F16" s="32">
        <f t="shared" si="2"/>
        <v>22236</v>
      </c>
      <c r="G16" s="32">
        <f t="shared" si="2"/>
        <v>6181</v>
      </c>
      <c r="H16" s="32">
        <f t="shared" si="2"/>
        <v>28417</v>
      </c>
      <c r="I16" s="32">
        <f t="shared" si="2"/>
        <v>182</v>
      </c>
      <c r="J16" s="32">
        <f t="shared" si="2"/>
        <v>2844</v>
      </c>
      <c r="K16" s="32">
        <f t="shared" si="2"/>
        <v>3026</v>
      </c>
      <c r="L16" s="32">
        <f t="shared" si="2"/>
        <v>1422</v>
      </c>
      <c r="M16" s="32">
        <f t="shared" si="2"/>
        <v>146</v>
      </c>
      <c r="N16" s="32">
        <f t="shared" si="2"/>
        <v>7987</v>
      </c>
      <c r="O16" s="32">
        <f t="shared" si="2"/>
        <v>672</v>
      </c>
      <c r="P16" s="32">
        <f t="shared" si="2"/>
        <v>8805</v>
      </c>
      <c r="Q16" s="32">
        <f t="shared" si="2"/>
        <v>0</v>
      </c>
      <c r="R16" s="32">
        <f t="shared" si="2"/>
        <v>1563</v>
      </c>
      <c r="S16" s="32">
        <f t="shared" si="2"/>
        <v>0</v>
      </c>
      <c r="T16" s="32">
        <f t="shared" si="2"/>
        <v>1563</v>
      </c>
      <c r="U16" s="33">
        <f>SUM(H16,K16,L16,P16,T16)</f>
        <v>43233</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-448</v>
      </c>
      <c r="E22" s="13">
        <v>-2552</v>
      </c>
      <c r="F22" s="64">
        <f>SUM(D22:E22)</f>
        <v>-3000</v>
      </c>
      <c r="G22" s="13">
        <v>-1913</v>
      </c>
      <c r="H22" s="64">
        <f>SUM(C22,F22,G22)</f>
        <v>-4913</v>
      </c>
      <c r="I22" s="13">
        <v>0</v>
      </c>
      <c r="J22" s="13">
        <v>-482</v>
      </c>
      <c r="K22" s="64">
        <f>SUM(I22:J22)</f>
        <v>-482</v>
      </c>
      <c r="L22" s="13">
        <v>-2552</v>
      </c>
      <c r="M22" s="13">
        <v>0</v>
      </c>
      <c r="N22" s="13">
        <v>-268</v>
      </c>
      <c r="O22" s="13">
        <v>-43</v>
      </c>
      <c r="P22" s="64">
        <f>SUM(M22:O22)</f>
        <v>-311</v>
      </c>
      <c r="Q22" s="13">
        <v>0</v>
      </c>
      <c r="R22" s="13">
        <v>-1461</v>
      </c>
      <c r="S22" s="13">
        <v>0</v>
      </c>
      <c r="T22" s="64">
        <f>SUM(Q22:S22)</f>
        <v>-1461</v>
      </c>
      <c r="U22" s="33">
        <f t="shared" si="3"/>
        <v>-9719</v>
      </c>
      <c r="V22" s="70"/>
      <c r="W22" s="82">
        <v>-9719</v>
      </c>
      <c r="X22" s="60">
        <f t="shared" si="4"/>
        <v>0</v>
      </c>
    </row>
    <row r="23" spans="1:25" ht="15.95" customHeight="1">
      <c r="B23" s="51" t="s">
        <v>84</v>
      </c>
      <c r="C23" s="32">
        <f t="shared" ref="C23:T23" si="5">SUM(C19:C22)</f>
        <v>0</v>
      </c>
      <c r="D23" s="32">
        <f t="shared" si="5"/>
        <v>-448</v>
      </c>
      <c r="E23" s="32">
        <f t="shared" si="5"/>
        <v>-2552</v>
      </c>
      <c r="F23" s="32">
        <f t="shared" si="5"/>
        <v>-3000</v>
      </c>
      <c r="G23" s="32">
        <f t="shared" si="5"/>
        <v>-1913</v>
      </c>
      <c r="H23" s="32">
        <f t="shared" si="5"/>
        <v>-4913</v>
      </c>
      <c r="I23" s="32">
        <f t="shared" si="5"/>
        <v>0</v>
      </c>
      <c r="J23" s="32">
        <f t="shared" si="5"/>
        <v>-482</v>
      </c>
      <c r="K23" s="32">
        <f t="shared" si="5"/>
        <v>-482</v>
      </c>
      <c r="L23" s="32">
        <f t="shared" si="5"/>
        <v>-2552</v>
      </c>
      <c r="M23" s="32">
        <f t="shared" si="5"/>
        <v>0</v>
      </c>
      <c r="N23" s="32">
        <f t="shared" si="5"/>
        <v>-268</v>
      </c>
      <c r="O23" s="32">
        <f t="shared" si="5"/>
        <v>-43</v>
      </c>
      <c r="P23" s="32">
        <f t="shared" si="5"/>
        <v>-311</v>
      </c>
      <c r="Q23" s="32">
        <f t="shared" si="5"/>
        <v>0</v>
      </c>
      <c r="R23" s="32">
        <f t="shared" si="5"/>
        <v>-1461</v>
      </c>
      <c r="S23" s="32">
        <f t="shared" si="5"/>
        <v>0</v>
      </c>
      <c r="T23" s="32">
        <f t="shared" si="5"/>
        <v>-1461</v>
      </c>
      <c r="U23" s="32">
        <f t="shared" si="3"/>
        <v>-9719</v>
      </c>
      <c r="V23" s="70"/>
      <c r="W23" s="82">
        <v>-9719</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-448</v>
      </c>
      <c r="E26" s="32">
        <f t="shared" si="6"/>
        <v>-2552</v>
      </c>
      <c r="F26" s="32">
        <f t="shared" si="6"/>
        <v>-3000</v>
      </c>
      <c r="G26" s="32">
        <f t="shared" si="6"/>
        <v>-1913</v>
      </c>
      <c r="H26" s="32">
        <f t="shared" si="6"/>
        <v>-4913</v>
      </c>
      <c r="I26" s="32">
        <f t="shared" si="6"/>
        <v>0</v>
      </c>
      <c r="J26" s="32">
        <f t="shared" si="6"/>
        <v>-482</v>
      </c>
      <c r="K26" s="32">
        <f t="shared" si="6"/>
        <v>-482</v>
      </c>
      <c r="L26" s="32">
        <f t="shared" si="6"/>
        <v>-2552</v>
      </c>
      <c r="M26" s="32">
        <f t="shared" si="6"/>
        <v>0</v>
      </c>
      <c r="N26" s="32">
        <f t="shared" si="6"/>
        <v>-268</v>
      </c>
      <c r="O26" s="32">
        <f t="shared" si="6"/>
        <v>-43</v>
      </c>
      <c r="P26" s="32">
        <f t="shared" si="6"/>
        <v>-311</v>
      </c>
      <c r="Q26" s="32">
        <f t="shared" si="6"/>
        <v>0</v>
      </c>
      <c r="R26" s="32">
        <f t="shared" si="6"/>
        <v>-1461</v>
      </c>
      <c r="S26" s="32">
        <f t="shared" si="6"/>
        <v>0</v>
      </c>
      <c r="T26" s="32">
        <f t="shared" si="6"/>
        <v>-1461</v>
      </c>
      <c r="U26" s="32">
        <f t="shared" si="3"/>
        <v>-9719</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8113</v>
      </c>
      <c r="E28" s="53">
        <f t="shared" si="7"/>
        <v>11123</v>
      </c>
      <c r="F28" s="53">
        <f t="shared" si="7"/>
        <v>19236</v>
      </c>
      <c r="G28" s="53">
        <f t="shared" si="7"/>
        <v>4268</v>
      </c>
      <c r="H28" s="53">
        <f t="shared" si="7"/>
        <v>23504</v>
      </c>
      <c r="I28" s="53">
        <f t="shared" si="7"/>
        <v>182</v>
      </c>
      <c r="J28" s="53">
        <f t="shared" si="7"/>
        <v>2362</v>
      </c>
      <c r="K28" s="53">
        <f t="shared" si="7"/>
        <v>2544</v>
      </c>
      <c r="L28" s="53">
        <f t="shared" si="7"/>
        <v>-1130</v>
      </c>
      <c r="M28" s="53">
        <f t="shared" si="7"/>
        <v>146</v>
      </c>
      <c r="N28" s="53">
        <f t="shared" si="7"/>
        <v>7719</v>
      </c>
      <c r="O28" s="53">
        <f t="shared" si="7"/>
        <v>629</v>
      </c>
      <c r="P28" s="53">
        <f t="shared" si="7"/>
        <v>8494</v>
      </c>
      <c r="Q28" s="53">
        <f t="shared" si="7"/>
        <v>0</v>
      </c>
      <c r="R28" s="53">
        <f t="shared" si="7"/>
        <v>102</v>
      </c>
      <c r="S28" s="53">
        <f t="shared" si="7"/>
        <v>0</v>
      </c>
      <c r="T28" s="53">
        <f t="shared" si="7"/>
        <v>102</v>
      </c>
      <c r="U28" s="53">
        <f t="shared" si="7"/>
        <v>33514</v>
      </c>
      <c r="V28" s="10"/>
      <c r="W28" s="36">
        <v>33514</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18</v>
      </c>
      <c r="E30" s="13">
        <v>970</v>
      </c>
      <c r="F30" s="64">
        <f>SUM(D30:E30)</f>
        <v>988</v>
      </c>
      <c r="G30" s="13">
        <v>11</v>
      </c>
      <c r="H30" s="64">
        <f>SUM(C30,F30,G30)</f>
        <v>999</v>
      </c>
      <c r="I30" s="13">
        <v>0</v>
      </c>
      <c r="J30" s="83">
        <v>17</v>
      </c>
      <c r="K30" s="64">
        <f>SUM(I30:J30)</f>
        <v>17</v>
      </c>
      <c r="L30" s="13">
        <v>3</v>
      </c>
      <c r="M30" s="13">
        <v>13</v>
      </c>
      <c r="N30" s="62"/>
      <c r="O30" s="13">
        <v>1</v>
      </c>
      <c r="P30" s="64">
        <f>SUM(M30:O30)</f>
        <v>14</v>
      </c>
      <c r="Q30" s="62"/>
      <c r="R30" s="13">
        <v>3</v>
      </c>
      <c r="S30" s="62"/>
      <c r="T30" s="64">
        <f>SUM(Q30:S30)</f>
        <v>3</v>
      </c>
      <c r="U30" s="33">
        <f>SUM(H30,K30,L30,P30,T30)</f>
        <v>1036</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4221</v>
      </c>
      <c r="E33" s="75">
        <v>9975</v>
      </c>
      <c r="F33" s="75">
        <v>14196</v>
      </c>
      <c r="G33" s="75">
        <v>5826</v>
      </c>
      <c r="H33" s="75">
        <v>20022</v>
      </c>
      <c r="I33" s="75">
        <v>687</v>
      </c>
      <c r="J33" s="75">
        <v>2858</v>
      </c>
      <c r="K33" s="75">
        <v>3545</v>
      </c>
      <c r="L33" s="75">
        <v>1607</v>
      </c>
      <c r="M33" s="75">
        <v>146</v>
      </c>
      <c r="N33" s="75">
        <v>8558</v>
      </c>
      <c r="O33" s="75">
        <v>776</v>
      </c>
      <c r="P33" s="75">
        <v>9480</v>
      </c>
      <c r="Q33" s="75">
        <v>0</v>
      </c>
      <c r="R33" s="75">
        <v>1981</v>
      </c>
      <c r="S33" s="75">
        <v>0</v>
      </c>
      <c r="T33" s="75">
        <v>1981</v>
      </c>
      <c r="U33" s="75">
        <v>36635</v>
      </c>
      <c r="V33" s="10"/>
      <c r="W33" s="50"/>
      <c r="X33" s="49"/>
    </row>
    <row r="34" spans="2:24" s="11" customFormat="1" ht="15.95" customHeight="1">
      <c r="B34" s="65" t="s">
        <v>98</v>
      </c>
      <c r="C34" s="75">
        <v>0</v>
      </c>
      <c r="D34" s="75">
        <v>-1436</v>
      </c>
      <c r="E34" s="75">
        <v>-2063</v>
      </c>
      <c r="F34" s="75">
        <v>-3499</v>
      </c>
      <c r="G34" s="75">
        <v>-1692</v>
      </c>
      <c r="H34" s="75">
        <v>-5191</v>
      </c>
      <c r="I34" s="75">
        <v>0</v>
      </c>
      <c r="J34" s="75">
        <v>-1087</v>
      </c>
      <c r="K34" s="75">
        <v>-1087</v>
      </c>
      <c r="L34" s="75">
        <v>-2251</v>
      </c>
      <c r="M34" s="75">
        <v>0</v>
      </c>
      <c r="N34" s="75">
        <v>-10</v>
      </c>
      <c r="O34" s="75">
        <v>-19</v>
      </c>
      <c r="P34" s="75">
        <v>-29</v>
      </c>
      <c r="Q34" s="75">
        <v>0</v>
      </c>
      <c r="R34" s="75">
        <v>-1454</v>
      </c>
      <c r="S34" s="75">
        <v>0</v>
      </c>
      <c r="T34" s="75">
        <v>-1454</v>
      </c>
      <c r="U34" s="75">
        <v>-10012</v>
      </c>
      <c r="V34" s="10"/>
      <c r="W34" s="50"/>
      <c r="X34" s="49"/>
    </row>
    <row r="35" spans="2:24" s="11" customFormat="1" ht="15.95" customHeight="1">
      <c r="B35" s="65" t="s">
        <v>99</v>
      </c>
      <c r="C35" s="75">
        <v>0</v>
      </c>
      <c r="D35" s="75">
        <v>2785</v>
      </c>
      <c r="E35" s="75">
        <v>7912</v>
      </c>
      <c r="F35" s="75">
        <v>10697</v>
      </c>
      <c r="G35" s="75">
        <v>4134</v>
      </c>
      <c r="H35" s="75">
        <v>14831</v>
      </c>
      <c r="I35" s="75">
        <v>687</v>
      </c>
      <c r="J35" s="75">
        <v>1771</v>
      </c>
      <c r="K35" s="75">
        <v>2458</v>
      </c>
      <c r="L35" s="75">
        <v>-644</v>
      </c>
      <c r="M35" s="75">
        <v>146</v>
      </c>
      <c r="N35" s="75">
        <v>8548</v>
      </c>
      <c r="O35" s="75">
        <v>757</v>
      </c>
      <c r="P35" s="75">
        <v>9451</v>
      </c>
      <c r="Q35" s="75">
        <v>0</v>
      </c>
      <c r="R35" s="75">
        <v>527</v>
      </c>
      <c r="S35" s="75">
        <v>0</v>
      </c>
      <c r="T35" s="75">
        <v>527</v>
      </c>
      <c r="U35" s="75">
        <v>26623</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9143</v>
      </c>
      <c r="O40" s="5"/>
      <c r="P40" s="3"/>
      <c r="Q40" s="3"/>
      <c r="R40" s="3"/>
      <c r="S40" s="3"/>
      <c r="T40" s="3"/>
      <c r="U40" s="3"/>
    </row>
    <row r="41" spans="2:24" ht="15.95" customHeight="1">
      <c r="B41" s="47" t="s">
        <v>26</v>
      </c>
      <c r="C41" s="62"/>
      <c r="D41" s="62"/>
      <c r="E41" s="62"/>
      <c r="F41" s="62"/>
      <c r="G41" s="62"/>
      <c r="H41" s="62"/>
      <c r="I41" s="62"/>
      <c r="J41" s="63"/>
      <c r="K41" s="63"/>
      <c r="L41" s="62"/>
      <c r="M41" s="62"/>
      <c r="N41" s="13">
        <v>114</v>
      </c>
      <c r="O41" s="5"/>
      <c r="P41" s="3"/>
      <c r="Q41" s="3"/>
      <c r="R41" s="3"/>
      <c r="S41" s="3"/>
      <c r="T41" s="3"/>
      <c r="U41" s="3"/>
    </row>
    <row r="42" spans="2:24" ht="15.95" customHeight="1">
      <c r="B42" s="47" t="s">
        <v>27</v>
      </c>
      <c r="C42" s="62"/>
      <c r="D42" s="62"/>
      <c r="E42" s="62"/>
      <c r="F42" s="62"/>
      <c r="G42" s="62"/>
      <c r="H42" s="62"/>
      <c r="I42" s="62"/>
      <c r="J42" s="63"/>
      <c r="K42" s="63"/>
      <c r="L42" s="62"/>
      <c r="M42" s="62"/>
      <c r="N42" s="13">
        <v>22</v>
      </c>
      <c r="O42" s="5"/>
      <c r="P42" s="3"/>
      <c r="Q42" s="3"/>
      <c r="R42" s="3"/>
      <c r="S42" s="3"/>
      <c r="T42" s="3"/>
      <c r="U42" s="3"/>
    </row>
    <row r="43" spans="2:24" ht="15.95" customHeight="1">
      <c r="B43" s="47" t="s">
        <v>21</v>
      </c>
      <c r="C43" s="62"/>
      <c r="D43" s="62"/>
      <c r="E43" s="62"/>
      <c r="F43" s="62"/>
      <c r="G43" s="62"/>
      <c r="H43" s="62"/>
      <c r="I43" s="62"/>
      <c r="J43" s="63"/>
      <c r="K43" s="63"/>
      <c r="L43" s="62"/>
      <c r="M43" s="62"/>
      <c r="N43" s="13">
        <v>194</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9473</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194</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39" priority="10" stopIfTrue="1" operator="notEqual">
      <formula>0</formula>
    </cfRule>
  </conditionalFormatting>
  <conditionalFormatting sqref="C3:E3">
    <cfRule type="expression" dxfId="238" priority="9">
      <formula>$E$3&lt;&gt;0</formula>
    </cfRule>
  </conditionalFormatting>
  <conditionalFormatting sqref="N49 N52">
    <cfRule type="cellIs" dxfId="237" priority="8" operator="equal">
      <formula>"FAIL"</formula>
    </cfRule>
  </conditionalFormatting>
  <conditionalFormatting sqref="X6:X7">
    <cfRule type="expression" dxfId="236" priority="7">
      <formula>SUM($X$8:$X$28)&lt;&gt;0</formula>
    </cfRule>
  </conditionalFormatting>
  <conditionalFormatting sqref="C35:U35">
    <cfRule type="expression" dxfId="235" priority="1">
      <formula>ABS((C28-C35)/C35)&gt;0.1</formula>
    </cfRule>
    <cfRule type="expression" dxfId="234" priority="4">
      <formula>ABS(C28-C35)&gt;1000</formula>
    </cfRule>
  </conditionalFormatting>
  <conditionalFormatting sqref="C34:U34">
    <cfRule type="expression" dxfId="233" priority="2">
      <formula>ABS((C26-C34)/C34)&gt;0.1</formula>
    </cfRule>
    <cfRule type="expression" dxfId="232" priority="5">
      <formula>ABS(C26-C34)&gt;1000</formula>
    </cfRule>
  </conditionalFormatting>
  <conditionalFormatting sqref="C33:U33">
    <cfRule type="expression" dxfId="231" priority="3">
      <formula>ABS((C16-C33)/C33)&gt;0.1</formula>
    </cfRule>
    <cfRule type="expression" dxfId="23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DB4E2"/>
    <pageSetUpPr fitToPage="1"/>
  </sheetPr>
  <dimension ref="A1:Y53"/>
  <sheetViews>
    <sheetView zoomScaleNormal="100" workbookViewId="0">
      <pane ySplit="7" topLeftCell="A8" activePane="bottomLeft" state="frozen"/>
      <selection activeCell="B1" sqref="B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f>SUM('Aberdeen City:ZetTrans'!C8)</f>
        <v>338</v>
      </c>
      <c r="D8" s="13">
        <f>SUM('Aberdeen City:ZetTrans'!D8)</f>
        <v>2910</v>
      </c>
      <c r="E8" s="13">
        <f>SUM('Aberdeen City:ZetTrans'!E8)</f>
        <v>16210</v>
      </c>
      <c r="F8" s="64">
        <f>SUM(D8:E8)</f>
        <v>19120</v>
      </c>
      <c r="G8" s="13">
        <f>SUM('Aberdeen City:ZetTrans'!G8)</f>
        <v>3377</v>
      </c>
      <c r="H8" s="64">
        <f>SUM(C8,F8,G8)</f>
        <v>22835</v>
      </c>
      <c r="I8" s="13">
        <f>SUM('Aberdeen City:ZetTrans'!I8)</f>
        <v>797</v>
      </c>
      <c r="J8" s="13">
        <f>SUM('Aberdeen City:ZetTrans'!J8)</f>
        <v>4519</v>
      </c>
      <c r="K8" s="64">
        <f>SUM(I8:J8)</f>
        <v>5316</v>
      </c>
      <c r="L8" s="13">
        <f>SUM('Aberdeen City:ZetTrans'!L8)</f>
        <v>1336</v>
      </c>
      <c r="M8" s="13">
        <f>SUM('Aberdeen City:ZetTrans'!M8)</f>
        <v>44</v>
      </c>
      <c r="N8" s="13">
        <f>SUM('Aberdeen City:ZetTrans'!N8)</f>
        <v>2135</v>
      </c>
      <c r="O8" s="13">
        <f>SUM('Aberdeen City:ZetTrans'!O8)</f>
        <v>1435</v>
      </c>
      <c r="P8" s="64">
        <f>SUM(M8:O8)</f>
        <v>3614</v>
      </c>
      <c r="Q8" s="13">
        <f>SUM('Aberdeen City:ZetTrans'!Q8)</f>
        <v>1</v>
      </c>
      <c r="R8" s="13">
        <f>SUM('Aberdeen City:ZetTrans'!R8)</f>
        <v>462</v>
      </c>
      <c r="S8" s="13">
        <f>SUM('Aberdeen City:ZetTrans'!S8)</f>
        <v>194</v>
      </c>
      <c r="T8" s="64">
        <f>SUM(Q8:S8)</f>
        <v>657</v>
      </c>
      <c r="U8" s="33">
        <f>SUM(H8,K8,L8,P8,T8)</f>
        <v>33758</v>
      </c>
      <c r="V8" s="70"/>
      <c r="W8" s="80">
        <f>SUM('Aberdeen City:ZetTrans'!W8)</f>
        <v>33758</v>
      </c>
      <c r="X8" s="59">
        <f t="shared" ref="X8:X13" si="0">W8-U8</f>
        <v>0</v>
      </c>
    </row>
    <row r="9" spans="1:25" ht="15.95" customHeight="1">
      <c r="A9" s="11"/>
      <c r="B9" s="47" t="s">
        <v>70</v>
      </c>
      <c r="C9" s="13">
        <f>SUM('Aberdeen City:ZetTrans'!C9)</f>
        <v>0</v>
      </c>
      <c r="D9" s="13">
        <f>SUM('Aberdeen City:ZetTrans'!D9)</f>
        <v>0</v>
      </c>
      <c r="E9" s="13">
        <f>SUM('Aberdeen City:ZetTrans'!E9)</f>
        <v>0</v>
      </c>
      <c r="F9" s="64">
        <f>SUM(D9:E9)</f>
        <v>0</v>
      </c>
      <c r="G9" s="13">
        <f>SUM('Aberdeen City:ZetTrans'!G9)</f>
        <v>0</v>
      </c>
      <c r="H9" s="64">
        <f>SUM(C9,F9,G9)</f>
        <v>0</v>
      </c>
      <c r="I9" s="13">
        <f>SUM('Aberdeen City:ZetTrans'!I9)</f>
        <v>0</v>
      </c>
      <c r="J9" s="13">
        <f>SUM('Aberdeen City:ZetTrans'!J9)</f>
        <v>0</v>
      </c>
      <c r="K9" s="64">
        <f>SUM(I9:J9)</f>
        <v>0</v>
      </c>
      <c r="L9" s="13">
        <f>SUM('Aberdeen City:ZetTrans'!L9)</f>
        <v>0</v>
      </c>
      <c r="M9" s="13">
        <f>SUM('Aberdeen City:ZetTrans'!M9)</f>
        <v>0</v>
      </c>
      <c r="N9" s="13">
        <f>SUM('Aberdeen City:ZetTrans'!N9)</f>
        <v>0</v>
      </c>
      <c r="O9" s="13">
        <f>SUM('Aberdeen City:ZetTrans'!O9)</f>
        <v>0</v>
      </c>
      <c r="P9" s="64">
        <f>SUM(M9:O9)</f>
        <v>0</v>
      </c>
      <c r="Q9" s="13">
        <f>SUM('Aberdeen City:ZetTrans'!Q9)</f>
        <v>0</v>
      </c>
      <c r="R9" s="13">
        <f>SUM('Aberdeen City:ZetTrans'!R9)</f>
        <v>0</v>
      </c>
      <c r="S9" s="13">
        <f>SUM('Aberdeen City:ZetTrans'!S9)</f>
        <v>0</v>
      </c>
      <c r="T9" s="64">
        <f>SUM(Q9:S9)</f>
        <v>0</v>
      </c>
      <c r="U9" s="33">
        <f>SUM(H9,K9,L9,P9,T9)</f>
        <v>0</v>
      </c>
      <c r="V9" s="70"/>
      <c r="W9" s="71"/>
      <c r="X9" s="72"/>
    </row>
    <row r="10" spans="1:25" ht="15.95" customHeight="1">
      <c r="A10" s="11"/>
      <c r="B10" s="30" t="s">
        <v>88</v>
      </c>
      <c r="C10" s="13">
        <f>SUM('Aberdeen City:ZetTrans'!C10)</f>
        <v>0</v>
      </c>
      <c r="D10" s="13">
        <f>SUM('Aberdeen City:ZetTrans'!D10)</f>
        <v>0</v>
      </c>
      <c r="E10" s="13">
        <f>SUM('Aberdeen City:ZetTrans'!E10)</f>
        <v>0</v>
      </c>
      <c r="F10" s="64">
        <f>SUM(D10:E10)</f>
        <v>0</v>
      </c>
      <c r="G10" s="13">
        <f>SUM('Aberdeen City:ZetTrans'!G10)</f>
        <v>0</v>
      </c>
      <c r="H10" s="64">
        <f>SUM(C10,F10,G10)</f>
        <v>0</v>
      </c>
      <c r="I10" s="13">
        <f>SUM('Aberdeen City:ZetTrans'!I10)</f>
        <v>0</v>
      </c>
      <c r="J10" s="13">
        <f>SUM('Aberdeen City:ZetTrans'!J10)</f>
        <v>0</v>
      </c>
      <c r="K10" s="64">
        <f>SUM(I10:J10)</f>
        <v>0</v>
      </c>
      <c r="L10" s="13">
        <f>SUM('Aberdeen City:ZetTrans'!L10)</f>
        <v>0</v>
      </c>
      <c r="M10" s="13">
        <f>SUM('Aberdeen City:ZetTrans'!M10)</f>
        <v>0</v>
      </c>
      <c r="N10" s="13">
        <f>SUM('Aberdeen City:ZetTrans'!N10)</f>
        <v>0</v>
      </c>
      <c r="O10" s="13">
        <f>SUM('Aberdeen City:ZetTrans'!O10)</f>
        <v>0</v>
      </c>
      <c r="P10" s="64">
        <f>SUM(M10:O10)</f>
        <v>0</v>
      </c>
      <c r="Q10" s="13">
        <f>SUM('Aberdeen City:ZetTrans'!Q10)</f>
        <v>0</v>
      </c>
      <c r="R10" s="13">
        <f>SUM('Aberdeen City:ZetTrans'!R10)</f>
        <v>0</v>
      </c>
      <c r="S10" s="13">
        <f>SUM('Aberdeen City:ZetTrans'!S10)</f>
        <v>0</v>
      </c>
      <c r="T10" s="64">
        <f>SUM(Q10:S10)</f>
        <v>0</v>
      </c>
      <c r="U10" s="33">
        <f>SUM(H10,K10,L10,P10,T10)</f>
        <v>0</v>
      </c>
      <c r="V10" s="70"/>
      <c r="W10" s="36">
        <f>SUM('Aberdeen City:ZetTrans'!W10)</f>
        <v>0</v>
      </c>
      <c r="X10" s="44">
        <f t="shared" si="0"/>
        <v>0</v>
      </c>
    </row>
    <row r="11" spans="1:25" ht="15.95" customHeight="1">
      <c r="A11" s="11"/>
      <c r="B11" s="30" t="s">
        <v>85</v>
      </c>
      <c r="C11" s="13">
        <f>SUM('Aberdeen City:ZetTrans'!C11)</f>
        <v>-6112</v>
      </c>
      <c r="D11" s="13">
        <f>SUM('Aberdeen City:ZetTrans'!D11)</f>
        <v>-7369</v>
      </c>
      <c r="E11" s="13">
        <f>SUM('Aberdeen City:ZetTrans'!E11)</f>
        <v>-93552</v>
      </c>
      <c r="F11" s="64">
        <f>SUM(D11:E11)</f>
        <v>-100921</v>
      </c>
      <c r="G11" s="13">
        <f>SUM('Aberdeen City:ZetTrans'!G11)</f>
        <v>-7803</v>
      </c>
      <c r="H11" s="64">
        <f>SUM(C11,F11,G11)</f>
        <v>-114836</v>
      </c>
      <c r="I11" s="13">
        <f>SUM('Aberdeen City:ZetTrans'!I11)</f>
        <v>-206</v>
      </c>
      <c r="J11" s="13">
        <f>SUM('Aberdeen City:ZetTrans'!J11)</f>
        <v>-4631</v>
      </c>
      <c r="K11" s="64">
        <f>SUM(I11:J11)</f>
        <v>-4837</v>
      </c>
      <c r="L11" s="13">
        <f>SUM('Aberdeen City:ZetTrans'!L11)</f>
        <v>-804</v>
      </c>
      <c r="M11" s="13">
        <f>SUM('Aberdeen City:ZetTrans'!M11)</f>
        <v>0</v>
      </c>
      <c r="N11" s="13">
        <f>SUM('Aberdeen City:ZetTrans'!N11)</f>
        <v>-14217</v>
      </c>
      <c r="O11" s="13">
        <f>SUM('Aberdeen City:ZetTrans'!O11)</f>
        <v>-2025</v>
      </c>
      <c r="P11" s="64">
        <f>SUM(M11:O11)</f>
        <v>-16242</v>
      </c>
      <c r="Q11" s="13">
        <f>SUM('Aberdeen City:ZetTrans'!Q11)</f>
        <v>-96</v>
      </c>
      <c r="R11" s="13">
        <f>SUM('Aberdeen City:ZetTrans'!R11)</f>
        <v>-745</v>
      </c>
      <c r="S11" s="13">
        <f>SUM('Aberdeen City:ZetTrans'!S11)</f>
        <v>-2718</v>
      </c>
      <c r="T11" s="64">
        <f>SUM(Q11:S11)</f>
        <v>-3559</v>
      </c>
      <c r="U11" s="33">
        <f>SUM(H11,K11,L11,P11,T11)</f>
        <v>-140278</v>
      </c>
      <c r="V11" s="69"/>
      <c r="W11" s="36">
        <f>SUM('Aberdeen City:ZetTrans'!W11)</f>
        <v>-140278</v>
      </c>
      <c r="X11" s="44">
        <f>W11-U11</f>
        <v>0</v>
      </c>
    </row>
    <row r="12" spans="1:25" ht="15.95" customHeight="1">
      <c r="A12" s="11"/>
      <c r="B12" s="47" t="s">
        <v>7</v>
      </c>
      <c r="C12" s="13">
        <f>SUM('Aberdeen City:ZetTrans'!C12)</f>
        <v>27109</v>
      </c>
      <c r="D12" s="13">
        <f>SUM('Aberdeen City:ZetTrans'!D12)</f>
        <v>70038</v>
      </c>
      <c r="E12" s="13">
        <f>SUM('Aberdeen City:ZetTrans'!E12)</f>
        <v>265392</v>
      </c>
      <c r="F12" s="64">
        <f>SUM(D12:E12)</f>
        <v>335430</v>
      </c>
      <c r="G12" s="13">
        <f>SUM('Aberdeen City:ZetTrans'!G12)</f>
        <v>76125</v>
      </c>
      <c r="H12" s="64">
        <f>SUM(C12,F12,G12)</f>
        <v>438664</v>
      </c>
      <c r="I12" s="13">
        <f>SUM('Aberdeen City:ZetTrans'!I12)</f>
        <v>11924</v>
      </c>
      <c r="J12" s="13">
        <f>SUM('Aberdeen City:ZetTrans'!J12)</f>
        <v>53003</v>
      </c>
      <c r="K12" s="64">
        <f>SUM(I12:J12)</f>
        <v>64927</v>
      </c>
      <c r="L12" s="13">
        <f>SUM('Aberdeen City:ZetTrans'!L12)</f>
        <v>36694</v>
      </c>
      <c r="M12" s="13">
        <f>SUM('Aberdeen City:ZetTrans'!M12)</f>
        <v>7697</v>
      </c>
      <c r="N12" s="13">
        <f>SUM('Aberdeen City:ZetTrans'!N12)</f>
        <v>101548</v>
      </c>
      <c r="O12" s="13">
        <f>SUM('Aberdeen City:ZetTrans'!O12)</f>
        <v>105166</v>
      </c>
      <c r="P12" s="64">
        <f>SUM(M12:O12)</f>
        <v>214411</v>
      </c>
      <c r="Q12" s="13">
        <f>SUM('Aberdeen City:ZetTrans'!Q12)</f>
        <v>1533</v>
      </c>
      <c r="R12" s="13">
        <f>SUM('Aberdeen City:ZetTrans'!R12)</f>
        <v>28340</v>
      </c>
      <c r="S12" s="13">
        <f>SUM('Aberdeen City:ZetTrans'!S12)</f>
        <v>5755</v>
      </c>
      <c r="T12" s="64">
        <f>SUM(Q12:S12)</f>
        <v>35628</v>
      </c>
      <c r="U12" s="33">
        <f>SUM(H12,K12,L12,P12,T12)</f>
        <v>790324</v>
      </c>
      <c r="V12" s="70"/>
      <c r="W12" s="36">
        <f>SUM('Aberdeen City:ZetTrans'!W12)</f>
        <v>790324</v>
      </c>
      <c r="X12" s="44">
        <f t="shared" si="0"/>
        <v>0</v>
      </c>
    </row>
    <row r="13" spans="1:25" ht="15.95" customHeight="1">
      <c r="B13" s="31" t="s">
        <v>74</v>
      </c>
      <c r="C13" s="32">
        <f>C8+C9+C10+C11+C12</f>
        <v>21335</v>
      </c>
      <c r="D13" s="32">
        <f t="shared" ref="D13:U13" si="1">D8+D9+D10+D11+D12</f>
        <v>65579</v>
      </c>
      <c r="E13" s="32">
        <f t="shared" si="1"/>
        <v>188050</v>
      </c>
      <c r="F13" s="32">
        <f t="shared" si="1"/>
        <v>253629</v>
      </c>
      <c r="G13" s="32">
        <f t="shared" si="1"/>
        <v>71699</v>
      </c>
      <c r="H13" s="32">
        <f t="shared" si="1"/>
        <v>346663</v>
      </c>
      <c r="I13" s="32">
        <f t="shared" si="1"/>
        <v>12515</v>
      </c>
      <c r="J13" s="32">
        <f t="shared" si="1"/>
        <v>52891</v>
      </c>
      <c r="K13" s="32">
        <f t="shared" si="1"/>
        <v>65406</v>
      </c>
      <c r="L13" s="32">
        <f t="shared" si="1"/>
        <v>37226</v>
      </c>
      <c r="M13" s="32">
        <f t="shared" si="1"/>
        <v>7741</v>
      </c>
      <c r="N13" s="32">
        <f t="shared" si="1"/>
        <v>89466</v>
      </c>
      <c r="O13" s="32">
        <f t="shared" si="1"/>
        <v>104576</v>
      </c>
      <c r="P13" s="32">
        <f t="shared" si="1"/>
        <v>201783</v>
      </c>
      <c r="Q13" s="32">
        <f t="shared" si="1"/>
        <v>1438</v>
      </c>
      <c r="R13" s="32">
        <f t="shared" si="1"/>
        <v>28057</v>
      </c>
      <c r="S13" s="32">
        <f t="shared" si="1"/>
        <v>3231</v>
      </c>
      <c r="T13" s="32">
        <f t="shared" si="1"/>
        <v>32726</v>
      </c>
      <c r="U13" s="32">
        <f t="shared" si="1"/>
        <v>683804</v>
      </c>
      <c r="V13" s="70"/>
      <c r="W13" s="81">
        <f>SUM('Aberdeen City:ZetTrans'!W13)</f>
        <v>683804</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SUM('Aberdeen City:ZetTrans'!C15)</f>
        <v>0</v>
      </c>
      <c r="D15" s="75">
        <f>SUM('Aberdeen City:ZetTrans'!D15)</f>
        <v>0</v>
      </c>
      <c r="E15" s="75">
        <f>SUM('Aberdeen City:ZetTrans'!E15)</f>
        <v>0</v>
      </c>
      <c r="F15" s="64">
        <f>SUM(D15:E15)</f>
        <v>0</v>
      </c>
      <c r="G15" s="75">
        <f>SUM('Aberdeen City:ZetTrans'!G15)</f>
        <v>0</v>
      </c>
      <c r="H15" s="64">
        <f>SUM(C15,F15,G15)</f>
        <v>0</v>
      </c>
      <c r="I15" s="75">
        <f>SUM('Aberdeen City:ZetTrans'!I15)</f>
        <v>0</v>
      </c>
      <c r="J15" s="75">
        <f>SUM('Aberdeen City:ZetTrans'!J15)</f>
        <v>0</v>
      </c>
      <c r="K15" s="64">
        <f>SUM(I15:J15)</f>
        <v>0</v>
      </c>
      <c r="L15" s="75">
        <f>SUM('Aberdeen City:ZetTrans'!L15)</f>
        <v>0</v>
      </c>
      <c r="M15" s="75">
        <f>SUM('Aberdeen City:ZetTrans'!M15)</f>
        <v>0</v>
      </c>
      <c r="N15" s="75">
        <f>SUM('Aberdeen City:ZetTrans'!N15)</f>
        <v>0</v>
      </c>
      <c r="O15" s="75">
        <f>SUM('Aberdeen City:ZetTrans'!O15)</f>
        <v>0</v>
      </c>
      <c r="P15" s="64">
        <f>SUM(M15:O15)</f>
        <v>0</v>
      </c>
      <c r="Q15" s="75">
        <f>SUM('Aberdeen City:ZetTrans'!Q15)</f>
        <v>0</v>
      </c>
      <c r="R15" s="75">
        <f>SUM('Aberdeen City:ZetTrans'!R15)</f>
        <v>0</v>
      </c>
      <c r="S15" s="75">
        <f>SUM('Aberdeen City:ZetTrans'!S15)</f>
        <v>0</v>
      </c>
      <c r="T15" s="64">
        <f>SUM(Q15:S15)</f>
        <v>0</v>
      </c>
      <c r="U15" s="33">
        <f>SUM(H15,K15,L15,P15,T15)</f>
        <v>0</v>
      </c>
      <c r="W15" s="3"/>
      <c r="X15" s="3"/>
    </row>
    <row r="16" spans="1:25" ht="15.95" customHeight="1">
      <c r="B16" s="31" t="s">
        <v>86</v>
      </c>
      <c r="C16" s="32">
        <f>SUM(C8:C9,C12,C15)+C19+C20+C11</f>
        <v>16575</v>
      </c>
      <c r="D16" s="32">
        <f t="shared" ref="D16:T16" si="2">SUM(D8:D9,D12,D15)+D19+D20+D11</f>
        <v>64988</v>
      </c>
      <c r="E16" s="32">
        <f t="shared" si="2"/>
        <v>182704</v>
      </c>
      <c r="F16" s="32">
        <f t="shared" si="2"/>
        <v>247692</v>
      </c>
      <c r="G16" s="32">
        <f t="shared" si="2"/>
        <v>70129</v>
      </c>
      <c r="H16" s="32">
        <f t="shared" si="2"/>
        <v>334396</v>
      </c>
      <c r="I16" s="32">
        <f t="shared" si="2"/>
        <v>12515</v>
      </c>
      <c r="J16" s="32">
        <f t="shared" si="2"/>
        <v>51896</v>
      </c>
      <c r="K16" s="32">
        <f t="shared" si="2"/>
        <v>64411</v>
      </c>
      <c r="L16" s="32">
        <f t="shared" si="2"/>
        <v>36601</v>
      </c>
      <c r="M16" s="32">
        <f t="shared" si="2"/>
        <v>7741</v>
      </c>
      <c r="N16" s="32">
        <f t="shared" si="2"/>
        <v>89035</v>
      </c>
      <c r="O16" s="32">
        <f t="shared" si="2"/>
        <v>74455</v>
      </c>
      <c r="P16" s="32">
        <f t="shared" si="2"/>
        <v>171231</v>
      </c>
      <c r="Q16" s="32">
        <f t="shared" si="2"/>
        <v>1438</v>
      </c>
      <c r="R16" s="32">
        <f t="shared" si="2"/>
        <v>28057</v>
      </c>
      <c r="S16" s="32">
        <f t="shared" si="2"/>
        <v>3231</v>
      </c>
      <c r="T16" s="32">
        <f t="shared" si="2"/>
        <v>32726</v>
      </c>
      <c r="U16" s="33">
        <f>SUM(H16,K16,L16,P16,T16)</f>
        <v>639365</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f>SUM('Aberdeen City:ZetTrans'!C19)</f>
        <v>-4760</v>
      </c>
      <c r="D19" s="13">
        <f>SUM('Aberdeen City:ZetTrans'!D19)</f>
        <v>-591</v>
      </c>
      <c r="E19" s="13">
        <f>SUM('Aberdeen City:ZetTrans'!E19)</f>
        <v>-5346</v>
      </c>
      <c r="F19" s="64">
        <f>SUM(D19:E19)</f>
        <v>-5937</v>
      </c>
      <c r="G19" s="13">
        <f>SUM('Aberdeen City:ZetTrans'!G19)</f>
        <v>-1570</v>
      </c>
      <c r="H19" s="64">
        <f>SUM(C19,F19,G19)</f>
        <v>-12267</v>
      </c>
      <c r="I19" s="13">
        <f>SUM('Aberdeen City:ZetTrans'!I19)</f>
        <v>0</v>
      </c>
      <c r="J19" s="13">
        <f>SUM('Aberdeen City:ZetTrans'!J19)</f>
        <v>-995</v>
      </c>
      <c r="K19" s="64">
        <f>SUM(I19:J19)</f>
        <v>-995</v>
      </c>
      <c r="L19" s="13">
        <f>SUM('Aberdeen City:ZetTrans'!L19)</f>
        <v>-625</v>
      </c>
      <c r="M19" s="13">
        <f>SUM('Aberdeen City:ZetTrans'!M19)</f>
        <v>0</v>
      </c>
      <c r="N19" s="13">
        <f>SUM('Aberdeen City:ZetTrans'!N19)</f>
        <v>-431</v>
      </c>
      <c r="O19" s="13">
        <f>SUM('Aberdeen City:ZetTrans'!O19)</f>
        <v>-6429</v>
      </c>
      <c r="P19" s="64">
        <f>SUM(M19:O19)</f>
        <v>-6860</v>
      </c>
      <c r="Q19" s="13">
        <f>SUM('Aberdeen City:ZetTrans'!Q19)</f>
        <v>0</v>
      </c>
      <c r="R19" s="13">
        <f>SUM('Aberdeen City:ZetTrans'!R19)</f>
        <v>0</v>
      </c>
      <c r="S19" s="13">
        <f>SUM('Aberdeen City:ZetTrans'!S19)</f>
        <v>0</v>
      </c>
      <c r="T19" s="64">
        <f>SUM(Q19:S19)</f>
        <v>0</v>
      </c>
      <c r="U19" s="33">
        <f t="shared" ref="U19:U26" si="3">SUM(H19,K19,L19,P19,T19)</f>
        <v>-20747</v>
      </c>
      <c r="V19" s="69"/>
      <c r="W19" s="82">
        <f>SUM('Aberdeen City:ZetTrans'!W19)</f>
        <v>-20747</v>
      </c>
      <c r="X19" s="60">
        <f t="shared" ref="X19:X23" si="4">W19-U19</f>
        <v>0</v>
      </c>
    </row>
    <row r="20" spans="1:25" ht="15.95" customHeight="1">
      <c r="A20" s="11"/>
      <c r="B20" s="47" t="s">
        <v>69</v>
      </c>
      <c r="C20" s="13">
        <f>SUM('Aberdeen City:ZetTrans'!C20)</f>
        <v>0</v>
      </c>
      <c r="D20" s="13">
        <f>SUM('Aberdeen City:ZetTrans'!D20)</f>
        <v>0</v>
      </c>
      <c r="E20" s="13">
        <f>SUM('Aberdeen City:ZetTrans'!E20)</f>
        <v>0</v>
      </c>
      <c r="F20" s="64">
        <f>SUM(D20:E20)</f>
        <v>0</v>
      </c>
      <c r="G20" s="13">
        <f>SUM('Aberdeen City:ZetTrans'!G20)</f>
        <v>0</v>
      </c>
      <c r="H20" s="64">
        <f>SUM(C20,F20,G20)</f>
        <v>0</v>
      </c>
      <c r="I20" s="13">
        <f>SUM('Aberdeen City:ZetTrans'!I20)</f>
        <v>0</v>
      </c>
      <c r="J20" s="13">
        <f>SUM('Aberdeen City:ZetTrans'!J20)</f>
        <v>0</v>
      </c>
      <c r="K20" s="64">
        <f>SUM(I20:J20)</f>
        <v>0</v>
      </c>
      <c r="L20" s="13">
        <f>SUM('Aberdeen City:ZetTrans'!L20)</f>
        <v>0</v>
      </c>
      <c r="M20" s="13">
        <f>SUM('Aberdeen City:ZetTrans'!M20)</f>
        <v>0</v>
      </c>
      <c r="N20" s="13">
        <f>SUM('Aberdeen City:ZetTrans'!N20)</f>
        <v>0</v>
      </c>
      <c r="O20" s="13">
        <f>SUM('Aberdeen City:ZetTrans'!O20)</f>
        <v>-23692</v>
      </c>
      <c r="P20" s="64">
        <f>SUM(M20:O20)</f>
        <v>-23692</v>
      </c>
      <c r="Q20" s="13">
        <f>SUM('Aberdeen City:ZetTrans'!Q20)</f>
        <v>0</v>
      </c>
      <c r="R20" s="13">
        <f>SUM('Aberdeen City:ZetTrans'!R20)</f>
        <v>0</v>
      </c>
      <c r="S20" s="13">
        <f>SUM('Aberdeen City:ZetTrans'!S20)</f>
        <v>0</v>
      </c>
      <c r="T20" s="64">
        <f>SUM(Q20:S20)</f>
        <v>0</v>
      </c>
      <c r="U20" s="33">
        <f t="shared" si="3"/>
        <v>-23692</v>
      </c>
      <c r="V20" s="69"/>
      <c r="W20" s="82">
        <f>SUM('Aberdeen City:ZetTrans'!W20)</f>
        <v>-23692</v>
      </c>
      <c r="X20" s="60">
        <f t="shared" si="4"/>
        <v>0</v>
      </c>
    </row>
    <row r="21" spans="1:25" ht="15.95" customHeight="1">
      <c r="A21" s="11"/>
      <c r="B21" s="48" t="s">
        <v>91</v>
      </c>
      <c r="C21" s="13">
        <f>SUM('Aberdeen City:ZetTrans'!C21)</f>
        <v>0</v>
      </c>
      <c r="D21" s="13">
        <f>SUM('Aberdeen City:ZetTrans'!D21)</f>
        <v>0</v>
      </c>
      <c r="E21" s="13">
        <f>SUM('Aberdeen City:ZetTrans'!E21)</f>
        <v>0</v>
      </c>
      <c r="F21" s="64">
        <f>SUM(D21:E21)</f>
        <v>0</v>
      </c>
      <c r="G21" s="13">
        <f>SUM('Aberdeen City:ZetTrans'!G21)</f>
        <v>0</v>
      </c>
      <c r="H21" s="64">
        <f>SUM(C21,F21,G21)</f>
        <v>0</v>
      </c>
      <c r="I21" s="13">
        <f>SUM('Aberdeen City:ZetTrans'!I21)</f>
        <v>0</v>
      </c>
      <c r="J21" s="13">
        <f>SUM('Aberdeen City:ZetTrans'!J21)</f>
        <v>0</v>
      </c>
      <c r="K21" s="64">
        <f>SUM(I21:J21)</f>
        <v>0</v>
      </c>
      <c r="L21" s="13">
        <f>SUM('Aberdeen City:ZetTrans'!L21)</f>
        <v>0</v>
      </c>
      <c r="M21" s="13">
        <f>SUM('Aberdeen City:ZetTrans'!M21)</f>
        <v>0</v>
      </c>
      <c r="N21" s="13">
        <f>SUM('Aberdeen City:ZetTrans'!N21)</f>
        <v>0</v>
      </c>
      <c r="O21" s="13">
        <f>SUM('Aberdeen City:ZetTrans'!O21)</f>
        <v>0</v>
      </c>
      <c r="P21" s="64">
        <f>SUM(M21:O21)</f>
        <v>0</v>
      </c>
      <c r="Q21" s="13">
        <f>SUM('Aberdeen City:ZetTrans'!Q21)</f>
        <v>0</v>
      </c>
      <c r="R21" s="13">
        <f>SUM('Aberdeen City:ZetTrans'!R21)</f>
        <v>0</v>
      </c>
      <c r="S21" s="13">
        <f>SUM('Aberdeen City:ZetTrans'!S21)</f>
        <v>0</v>
      </c>
      <c r="T21" s="64">
        <f>SUM(Q21:S21)</f>
        <v>0</v>
      </c>
      <c r="U21" s="33">
        <f t="shared" si="3"/>
        <v>0</v>
      </c>
      <c r="V21" s="69"/>
      <c r="W21" s="82">
        <f>SUM('Aberdeen City:ZetTrans'!W21)</f>
        <v>0</v>
      </c>
      <c r="X21" s="60">
        <f t="shared" si="4"/>
        <v>0</v>
      </c>
    </row>
    <row r="22" spans="1:25" ht="15.95" customHeight="1">
      <c r="A22" s="11"/>
      <c r="B22" s="47" t="s">
        <v>8</v>
      </c>
      <c r="C22" s="13">
        <f>SUM('Aberdeen City:ZetTrans'!C22)</f>
        <v>-13097</v>
      </c>
      <c r="D22" s="13">
        <f>SUM('Aberdeen City:ZetTrans'!D22)</f>
        <v>-2780</v>
      </c>
      <c r="E22" s="13">
        <f>SUM('Aberdeen City:ZetTrans'!E22)</f>
        <v>-46567</v>
      </c>
      <c r="F22" s="64">
        <f>SUM(D22:E22)</f>
        <v>-49347</v>
      </c>
      <c r="G22" s="13">
        <f>SUM('Aberdeen City:ZetTrans'!G22)</f>
        <v>-6928</v>
      </c>
      <c r="H22" s="64">
        <f>SUM(C22,F22,G22)</f>
        <v>-69372</v>
      </c>
      <c r="I22" s="13">
        <f>SUM('Aberdeen City:ZetTrans'!I22)</f>
        <v>-24</v>
      </c>
      <c r="J22" s="13">
        <f>SUM('Aberdeen City:ZetTrans'!J22)</f>
        <v>-18650</v>
      </c>
      <c r="K22" s="64">
        <f>SUM(I22:J22)</f>
        <v>-18674</v>
      </c>
      <c r="L22" s="13">
        <f>SUM('Aberdeen City:ZetTrans'!L22)</f>
        <v>-80685</v>
      </c>
      <c r="M22" s="13">
        <f>SUM('Aberdeen City:ZetTrans'!M22)</f>
        <v>-1274</v>
      </c>
      <c r="N22" s="13">
        <f>SUM('Aberdeen City:ZetTrans'!N22)</f>
        <v>-3372</v>
      </c>
      <c r="O22" s="13">
        <f>SUM('Aberdeen City:ZetTrans'!O22)</f>
        <v>-68296</v>
      </c>
      <c r="P22" s="64">
        <f>SUM(M22:O22)</f>
        <v>-72942</v>
      </c>
      <c r="Q22" s="13">
        <f>SUM('Aberdeen City:ZetTrans'!Q22)</f>
        <v>-508</v>
      </c>
      <c r="R22" s="13">
        <f>SUM('Aberdeen City:ZetTrans'!R22)</f>
        <v>-14254</v>
      </c>
      <c r="S22" s="13">
        <f>SUM('Aberdeen City:ZetTrans'!S22)</f>
        <v>-620</v>
      </c>
      <c r="T22" s="64">
        <f>SUM(Q22:S22)</f>
        <v>-15382</v>
      </c>
      <c r="U22" s="33">
        <f t="shared" si="3"/>
        <v>-257055</v>
      </c>
      <c r="V22" s="70"/>
      <c r="W22" s="82">
        <f>SUM('Aberdeen City:ZetTrans'!W22)</f>
        <v>-257055</v>
      </c>
      <c r="X22" s="60">
        <f t="shared" si="4"/>
        <v>0</v>
      </c>
    </row>
    <row r="23" spans="1:25" ht="15.95" customHeight="1">
      <c r="B23" s="51" t="s">
        <v>84</v>
      </c>
      <c r="C23" s="32">
        <f t="shared" ref="C23:T23" si="5">SUM(C19:C22)</f>
        <v>-17857</v>
      </c>
      <c r="D23" s="32">
        <f t="shared" si="5"/>
        <v>-3371</v>
      </c>
      <c r="E23" s="32">
        <f t="shared" si="5"/>
        <v>-51913</v>
      </c>
      <c r="F23" s="32">
        <f t="shared" si="5"/>
        <v>-55284</v>
      </c>
      <c r="G23" s="32">
        <f t="shared" si="5"/>
        <v>-8498</v>
      </c>
      <c r="H23" s="32">
        <f t="shared" si="5"/>
        <v>-81639</v>
      </c>
      <c r="I23" s="32">
        <f t="shared" si="5"/>
        <v>-24</v>
      </c>
      <c r="J23" s="32">
        <f t="shared" si="5"/>
        <v>-19645</v>
      </c>
      <c r="K23" s="32">
        <f t="shared" si="5"/>
        <v>-19669</v>
      </c>
      <c r="L23" s="32">
        <f t="shared" si="5"/>
        <v>-81310</v>
      </c>
      <c r="M23" s="32">
        <f t="shared" si="5"/>
        <v>-1274</v>
      </c>
      <c r="N23" s="32">
        <f t="shared" si="5"/>
        <v>-3803</v>
      </c>
      <c r="O23" s="32">
        <f t="shared" si="5"/>
        <v>-98417</v>
      </c>
      <c r="P23" s="32">
        <f t="shared" si="5"/>
        <v>-103494</v>
      </c>
      <c r="Q23" s="32">
        <f t="shared" si="5"/>
        <v>-508</v>
      </c>
      <c r="R23" s="32">
        <f t="shared" si="5"/>
        <v>-14254</v>
      </c>
      <c r="S23" s="32">
        <f t="shared" si="5"/>
        <v>-620</v>
      </c>
      <c r="T23" s="32">
        <f t="shared" si="5"/>
        <v>-15382</v>
      </c>
      <c r="U23" s="32">
        <f t="shared" si="3"/>
        <v>-301494</v>
      </c>
      <c r="V23" s="70"/>
      <c r="W23" s="82">
        <f>SUM('Aberdeen City:ZetTrans'!W23)</f>
        <v>-301494</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SUM('Aberdeen City:ZetTrans'!C25)</f>
        <v>0</v>
      </c>
      <c r="D25" s="75">
        <f>SUM('Aberdeen City:ZetTrans'!D25)</f>
        <v>0</v>
      </c>
      <c r="E25" s="75">
        <f>SUM('Aberdeen City:ZetTrans'!E25)</f>
        <v>0</v>
      </c>
      <c r="F25" s="64">
        <f>SUM(D25:E25)</f>
        <v>0</v>
      </c>
      <c r="G25" s="75">
        <f>SUM('Aberdeen City:ZetTrans'!G25)</f>
        <v>0</v>
      </c>
      <c r="H25" s="64">
        <f>SUM(C25,F25,G25)</f>
        <v>0</v>
      </c>
      <c r="I25" s="75">
        <f>SUM('Aberdeen City:ZetTrans'!I25)</f>
        <v>0</v>
      </c>
      <c r="J25" s="75">
        <f>SUM('Aberdeen City:ZetTrans'!J25)</f>
        <v>0</v>
      </c>
      <c r="K25" s="64">
        <f>SUM(I25:J25)</f>
        <v>0</v>
      </c>
      <c r="L25" s="75">
        <f>SUM('Aberdeen City:ZetTrans'!L25)</f>
        <v>0</v>
      </c>
      <c r="M25" s="75">
        <f>SUM('Aberdeen City:ZetTrans'!M25)</f>
        <v>0</v>
      </c>
      <c r="N25" s="75">
        <f>SUM('Aberdeen City:ZetTrans'!N25)</f>
        <v>0</v>
      </c>
      <c r="O25" s="75">
        <f>SUM('Aberdeen City:ZetTrans'!O25)</f>
        <v>0</v>
      </c>
      <c r="P25" s="64">
        <f>SUM(M25:O25)</f>
        <v>0</v>
      </c>
      <c r="Q25" s="75">
        <f>SUM('Aberdeen City:ZetTrans'!Q25)</f>
        <v>0</v>
      </c>
      <c r="R25" s="75">
        <f>SUM('Aberdeen City:ZetTrans'!R25)</f>
        <v>0</v>
      </c>
      <c r="S25" s="75">
        <f>SUM('Aberdeen City:ZetTrans'!S25)</f>
        <v>0</v>
      </c>
      <c r="T25" s="64">
        <f>SUM(Q25:S25)</f>
        <v>0</v>
      </c>
      <c r="U25" s="33">
        <f t="shared" si="3"/>
        <v>0</v>
      </c>
      <c r="W25" s="3"/>
      <c r="X25" s="3"/>
    </row>
    <row r="26" spans="1:25" ht="15.95" customHeight="1">
      <c r="A26" s="11"/>
      <c r="B26" s="31" t="s">
        <v>87</v>
      </c>
      <c r="C26" s="32">
        <f>SUM(C22,C25)</f>
        <v>-13097</v>
      </c>
      <c r="D26" s="32">
        <f t="shared" ref="D26:T26" si="6">SUM(D22,D25)</f>
        <v>-2780</v>
      </c>
      <c r="E26" s="32">
        <f t="shared" si="6"/>
        <v>-46567</v>
      </c>
      <c r="F26" s="32">
        <f t="shared" si="6"/>
        <v>-49347</v>
      </c>
      <c r="G26" s="32">
        <f t="shared" si="6"/>
        <v>-6928</v>
      </c>
      <c r="H26" s="32">
        <f t="shared" si="6"/>
        <v>-69372</v>
      </c>
      <c r="I26" s="32">
        <f t="shared" si="6"/>
        <v>-24</v>
      </c>
      <c r="J26" s="32">
        <f t="shared" si="6"/>
        <v>-18650</v>
      </c>
      <c r="K26" s="32">
        <f t="shared" si="6"/>
        <v>-18674</v>
      </c>
      <c r="L26" s="32">
        <f t="shared" si="6"/>
        <v>-80685</v>
      </c>
      <c r="M26" s="32">
        <f t="shared" si="6"/>
        <v>-1274</v>
      </c>
      <c r="N26" s="32">
        <f t="shared" si="6"/>
        <v>-3372</v>
      </c>
      <c r="O26" s="32">
        <f t="shared" si="6"/>
        <v>-68296</v>
      </c>
      <c r="P26" s="32">
        <f t="shared" si="6"/>
        <v>-72942</v>
      </c>
      <c r="Q26" s="32">
        <f t="shared" si="6"/>
        <v>-508</v>
      </c>
      <c r="R26" s="32">
        <f t="shared" si="6"/>
        <v>-14254</v>
      </c>
      <c r="S26" s="32">
        <f t="shared" si="6"/>
        <v>-620</v>
      </c>
      <c r="T26" s="32">
        <f t="shared" si="6"/>
        <v>-15382</v>
      </c>
      <c r="U26" s="32">
        <f t="shared" si="3"/>
        <v>-257055</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3478</v>
      </c>
      <c r="D28" s="53">
        <f t="shared" ref="D28:U28" si="7">D13+D23</f>
        <v>62208</v>
      </c>
      <c r="E28" s="53">
        <f t="shared" si="7"/>
        <v>136137</v>
      </c>
      <c r="F28" s="53">
        <f t="shared" si="7"/>
        <v>198345</v>
      </c>
      <c r="G28" s="53">
        <f t="shared" si="7"/>
        <v>63201</v>
      </c>
      <c r="H28" s="53">
        <f t="shared" si="7"/>
        <v>265024</v>
      </c>
      <c r="I28" s="53">
        <f t="shared" si="7"/>
        <v>12491</v>
      </c>
      <c r="J28" s="53">
        <f t="shared" si="7"/>
        <v>33246</v>
      </c>
      <c r="K28" s="53">
        <f t="shared" si="7"/>
        <v>45737</v>
      </c>
      <c r="L28" s="53">
        <f t="shared" si="7"/>
        <v>-44084</v>
      </c>
      <c r="M28" s="53">
        <f t="shared" si="7"/>
        <v>6467</v>
      </c>
      <c r="N28" s="53">
        <f t="shared" si="7"/>
        <v>85663</v>
      </c>
      <c r="O28" s="53">
        <f t="shared" si="7"/>
        <v>6159</v>
      </c>
      <c r="P28" s="53">
        <f t="shared" si="7"/>
        <v>98289</v>
      </c>
      <c r="Q28" s="53">
        <f t="shared" si="7"/>
        <v>930</v>
      </c>
      <c r="R28" s="53">
        <f t="shared" si="7"/>
        <v>13803</v>
      </c>
      <c r="S28" s="53">
        <f t="shared" si="7"/>
        <v>2611</v>
      </c>
      <c r="T28" s="53">
        <f t="shared" si="7"/>
        <v>17344</v>
      </c>
      <c r="U28" s="53">
        <f t="shared" si="7"/>
        <v>382310</v>
      </c>
      <c r="V28" s="10"/>
      <c r="W28" s="36">
        <f>SUM('Aberdeen City:ZetTrans'!W28)</f>
        <v>382310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f>SUM('Aberdeen City:ZetTrans'!C30)</f>
        <v>679</v>
      </c>
      <c r="D30" s="13">
        <f>SUM('Aberdeen City:ZetTrans'!D30)</f>
        <v>63</v>
      </c>
      <c r="E30" s="13">
        <f>SUM('Aberdeen City:ZetTrans'!E30)</f>
        <v>3312</v>
      </c>
      <c r="F30" s="64">
        <f>SUM(D30:E30)</f>
        <v>3375</v>
      </c>
      <c r="G30" s="13">
        <f>SUM('Aberdeen City:ZetTrans'!G30)</f>
        <v>2577</v>
      </c>
      <c r="H30" s="64">
        <f>SUM(C30,F30,G30)</f>
        <v>6631</v>
      </c>
      <c r="I30" s="13">
        <f>SUM('Aberdeen City:ZetTrans'!I30)</f>
        <v>1</v>
      </c>
      <c r="J30" s="83">
        <f>SUM('Aberdeen City:ZetTrans'!J30)</f>
        <v>471</v>
      </c>
      <c r="K30" s="64">
        <f>SUM(I30:J30)</f>
        <v>472</v>
      </c>
      <c r="L30" s="13">
        <f>SUM('Aberdeen City:ZetTrans'!L30)</f>
        <v>82</v>
      </c>
      <c r="M30" s="13">
        <f>SUM('Aberdeen City:ZetTrans'!M30)</f>
        <v>13</v>
      </c>
      <c r="N30" s="62"/>
      <c r="O30" s="13">
        <f>SUM('Aberdeen City:ZetTrans'!O30)</f>
        <v>126</v>
      </c>
      <c r="P30" s="64">
        <f>SUM(M30:O30)</f>
        <v>139</v>
      </c>
      <c r="Q30" s="62"/>
      <c r="R30" s="13">
        <f>SUM('Aberdeen City:ZetTrans'!R30)</f>
        <v>3</v>
      </c>
      <c r="S30" s="62"/>
      <c r="T30" s="64">
        <f>SUM(Q30:S30)</f>
        <v>3</v>
      </c>
      <c r="U30" s="33">
        <f>SUM(H30,K30,L30,P30,T30)</f>
        <v>7327</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f>SUM('Aberdeen City:ZetTrans'!C33)</f>
        <v>2449</v>
      </c>
      <c r="D33" s="75">
        <f>SUM('Aberdeen City:ZetTrans'!D33)</f>
        <v>88241</v>
      </c>
      <c r="E33" s="75">
        <f>SUM('Aberdeen City:ZetTrans'!E33)</f>
        <v>192910</v>
      </c>
      <c r="F33" s="75">
        <f>SUM('Aberdeen City:ZetTrans'!F33)</f>
        <v>281151</v>
      </c>
      <c r="G33" s="75">
        <f>SUM('Aberdeen City:ZetTrans'!G33)</f>
        <v>69791</v>
      </c>
      <c r="H33" s="75">
        <f>SUM('Aberdeen City:ZetTrans'!H33)</f>
        <v>353391</v>
      </c>
      <c r="I33" s="75">
        <f>SUM('Aberdeen City:ZetTrans'!I33)</f>
        <v>13154</v>
      </c>
      <c r="J33" s="75">
        <f>SUM('Aberdeen City:ZetTrans'!J33)</f>
        <v>45104</v>
      </c>
      <c r="K33" s="75">
        <f>SUM('Aberdeen City:ZetTrans'!K33)</f>
        <v>58258</v>
      </c>
      <c r="L33" s="75">
        <f>SUM('Aberdeen City:ZetTrans'!L33)</f>
        <v>38573</v>
      </c>
      <c r="M33" s="75">
        <f>SUM('Aberdeen City:ZetTrans'!M33)</f>
        <v>8116</v>
      </c>
      <c r="N33" s="75">
        <f>SUM('Aberdeen City:ZetTrans'!N33)</f>
        <v>90410</v>
      </c>
      <c r="O33" s="75">
        <f>SUM('Aberdeen City:ZetTrans'!O33)</f>
        <v>62687</v>
      </c>
      <c r="P33" s="75">
        <f>SUM('Aberdeen City:ZetTrans'!P33)</f>
        <v>161213</v>
      </c>
      <c r="Q33" s="75">
        <f>SUM('Aberdeen City:ZetTrans'!Q33)</f>
        <v>405</v>
      </c>
      <c r="R33" s="75">
        <f>SUM('Aberdeen City:ZetTrans'!R33)</f>
        <v>25079</v>
      </c>
      <c r="S33" s="75">
        <f>SUM('Aberdeen City:ZetTrans'!S33)</f>
        <v>4555</v>
      </c>
      <c r="T33" s="75">
        <f>SUM('Aberdeen City:ZetTrans'!T33)</f>
        <v>30039</v>
      </c>
      <c r="U33" s="75">
        <f>SUM('Aberdeen City:ZetTrans'!U33)</f>
        <v>641474</v>
      </c>
      <c r="V33" s="10"/>
      <c r="W33" s="50"/>
      <c r="X33" s="49"/>
    </row>
    <row r="34" spans="2:24" s="11" customFormat="1" ht="15.95" customHeight="1">
      <c r="B34" s="65" t="s">
        <v>98</v>
      </c>
      <c r="C34" s="75">
        <f>SUM('Aberdeen City:ZetTrans'!C34)</f>
        <v>913</v>
      </c>
      <c r="D34" s="75">
        <f>SUM('Aberdeen City:ZetTrans'!D34)</f>
        <v>-6759</v>
      </c>
      <c r="E34" s="75">
        <f>SUM('Aberdeen City:ZetTrans'!E34)</f>
        <v>-53036</v>
      </c>
      <c r="F34" s="75">
        <f>SUM('Aberdeen City:ZetTrans'!F34)</f>
        <v>-59795</v>
      </c>
      <c r="G34" s="75">
        <f>SUM('Aberdeen City:ZetTrans'!G34)</f>
        <v>-6360</v>
      </c>
      <c r="H34" s="75">
        <f>SUM('Aberdeen City:ZetTrans'!H34)</f>
        <v>-65242</v>
      </c>
      <c r="I34" s="75">
        <f>SUM('Aberdeen City:ZetTrans'!I34)</f>
        <v>-16</v>
      </c>
      <c r="J34" s="75">
        <f>SUM('Aberdeen City:ZetTrans'!J34)</f>
        <v>-14343</v>
      </c>
      <c r="K34" s="75">
        <f>SUM('Aberdeen City:ZetTrans'!K34)</f>
        <v>-14359</v>
      </c>
      <c r="L34" s="75">
        <f>SUM('Aberdeen City:ZetTrans'!L34)</f>
        <v>-79818</v>
      </c>
      <c r="M34" s="75">
        <f>SUM('Aberdeen City:ZetTrans'!M34)</f>
        <v>-1307</v>
      </c>
      <c r="N34" s="75">
        <f>SUM('Aberdeen City:ZetTrans'!N34)</f>
        <v>-4251</v>
      </c>
      <c r="O34" s="75">
        <f>SUM('Aberdeen City:ZetTrans'!O34)</f>
        <v>-40188</v>
      </c>
      <c r="P34" s="75">
        <f>SUM('Aberdeen City:ZetTrans'!P34)</f>
        <v>-45746</v>
      </c>
      <c r="Q34" s="75">
        <f>SUM('Aberdeen City:ZetTrans'!Q34)</f>
        <v>-412</v>
      </c>
      <c r="R34" s="75">
        <f>SUM('Aberdeen City:ZetTrans'!R34)</f>
        <v>-3723</v>
      </c>
      <c r="S34" s="75">
        <f>SUM('Aberdeen City:ZetTrans'!S34)</f>
        <v>-2383</v>
      </c>
      <c r="T34" s="75">
        <f>SUM('Aberdeen City:ZetTrans'!T34)</f>
        <v>-6518</v>
      </c>
      <c r="U34" s="75">
        <f>SUM('Aberdeen City:ZetTrans'!U34)</f>
        <v>-211683</v>
      </c>
      <c r="V34" s="10"/>
      <c r="W34" s="50"/>
      <c r="X34" s="49"/>
    </row>
    <row r="35" spans="2:24" s="11" customFormat="1" ht="15.95" customHeight="1">
      <c r="B35" s="65" t="s">
        <v>99</v>
      </c>
      <c r="C35" s="75">
        <f>SUM('Aberdeen City:ZetTrans'!C35)</f>
        <v>3362</v>
      </c>
      <c r="D35" s="75">
        <f>SUM('Aberdeen City:ZetTrans'!D35)</f>
        <v>81482</v>
      </c>
      <c r="E35" s="75">
        <f>SUM('Aberdeen City:ZetTrans'!E35)</f>
        <v>139874</v>
      </c>
      <c r="F35" s="75">
        <f>SUM('Aberdeen City:ZetTrans'!F35)</f>
        <v>221356</v>
      </c>
      <c r="G35" s="75">
        <f>SUM('Aberdeen City:ZetTrans'!G35)</f>
        <v>63431</v>
      </c>
      <c r="H35" s="75">
        <f>SUM('Aberdeen City:ZetTrans'!H35)</f>
        <v>288149</v>
      </c>
      <c r="I35" s="75">
        <f>SUM('Aberdeen City:ZetTrans'!I35)</f>
        <v>13138</v>
      </c>
      <c r="J35" s="75">
        <f>SUM('Aberdeen City:ZetTrans'!J35)</f>
        <v>30761</v>
      </c>
      <c r="K35" s="75">
        <f>SUM('Aberdeen City:ZetTrans'!K35)</f>
        <v>43899</v>
      </c>
      <c r="L35" s="75">
        <f>SUM('Aberdeen City:ZetTrans'!L35)</f>
        <v>-41245</v>
      </c>
      <c r="M35" s="75">
        <f>SUM('Aberdeen City:ZetTrans'!M35)</f>
        <v>6809</v>
      </c>
      <c r="N35" s="75">
        <f>SUM('Aberdeen City:ZetTrans'!N35)</f>
        <v>86159</v>
      </c>
      <c r="O35" s="75">
        <f>SUM('Aberdeen City:ZetTrans'!O35)</f>
        <v>22499</v>
      </c>
      <c r="P35" s="75">
        <f>SUM('Aberdeen City:ZetTrans'!P35)</f>
        <v>115467</v>
      </c>
      <c r="Q35" s="75">
        <f>SUM('Aberdeen City:ZetTrans'!Q35)</f>
        <v>-7</v>
      </c>
      <c r="R35" s="75">
        <f>SUM('Aberdeen City:ZetTrans'!R35)</f>
        <v>21356</v>
      </c>
      <c r="S35" s="75">
        <f>SUM('Aberdeen City:ZetTrans'!S35)</f>
        <v>2172</v>
      </c>
      <c r="T35" s="75">
        <f>SUM('Aberdeen City:ZetTrans'!T35)</f>
        <v>23521</v>
      </c>
      <c r="U35" s="75">
        <f>SUM('Aberdeen City:ZetTrans'!U35)</f>
        <v>429791</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f>SUM('Aberdeen City:ZetTrans'!N40)</f>
        <v>50290</v>
      </c>
      <c r="O40" s="5"/>
      <c r="P40" s="3"/>
      <c r="Q40" s="3"/>
      <c r="R40" s="3"/>
      <c r="S40" s="3"/>
      <c r="T40" s="3"/>
      <c r="U40" s="3"/>
    </row>
    <row r="41" spans="2:24" ht="15.95" customHeight="1">
      <c r="B41" s="47" t="s">
        <v>26</v>
      </c>
      <c r="C41" s="62"/>
      <c r="D41" s="62"/>
      <c r="E41" s="62"/>
      <c r="F41" s="62"/>
      <c r="G41" s="62"/>
      <c r="H41" s="62"/>
      <c r="I41" s="62"/>
      <c r="J41" s="63"/>
      <c r="K41" s="63"/>
      <c r="L41" s="62"/>
      <c r="M41" s="62"/>
      <c r="N41" s="13">
        <f>SUM('Aberdeen City:ZetTrans'!N41)</f>
        <v>6857</v>
      </c>
      <c r="O41" s="5"/>
      <c r="P41" s="3"/>
      <c r="Q41" s="3"/>
      <c r="R41" s="3"/>
      <c r="S41" s="3"/>
      <c r="T41" s="3"/>
      <c r="U41" s="3"/>
    </row>
    <row r="42" spans="2:24" ht="15.95" customHeight="1">
      <c r="B42" s="47" t="s">
        <v>27</v>
      </c>
      <c r="C42" s="62"/>
      <c r="D42" s="62"/>
      <c r="E42" s="62"/>
      <c r="F42" s="62"/>
      <c r="G42" s="62"/>
      <c r="H42" s="62"/>
      <c r="I42" s="62"/>
      <c r="J42" s="63"/>
      <c r="K42" s="63"/>
      <c r="L42" s="62"/>
      <c r="M42" s="62"/>
      <c r="N42" s="13">
        <f>SUM('Aberdeen City:ZetTrans'!N42)</f>
        <v>202</v>
      </c>
      <c r="O42" s="5"/>
      <c r="P42" s="3"/>
      <c r="Q42" s="3"/>
      <c r="R42" s="3"/>
      <c r="S42" s="3"/>
      <c r="T42" s="3"/>
      <c r="U42" s="3"/>
    </row>
    <row r="43" spans="2:24" ht="15.95" customHeight="1">
      <c r="B43" s="47" t="s">
        <v>21</v>
      </c>
      <c r="C43" s="62"/>
      <c r="D43" s="62"/>
      <c r="E43" s="62"/>
      <c r="F43" s="62"/>
      <c r="G43" s="62"/>
      <c r="H43" s="62"/>
      <c r="I43" s="62"/>
      <c r="J43" s="63"/>
      <c r="K43" s="63"/>
      <c r="L43" s="62"/>
      <c r="M43" s="62"/>
      <c r="N43" s="13">
        <f>SUM('Aberdeen City:ZetTrans'!N43)</f>
        <v>871</v>
      </c>
      <c r="O43" s="5"/>
      <c r="P43" s="3"/>
      <c r="Q43" s="3"/>
      <c r="R43" s="3"/>
      <c r="S43" s="3"/>
      <c r="T43" s="3"/>
      <c r="U43" s="3"/>
    </row>
    <row r="44" spans="2:24" ht="15.95" customHeight="1">
      <c r="B44" s="47" t="s">
        <v>28</v>
      </c>
      <c r="C44" s="62"/>
      <c r="D44" s="62"/>
      <c r="E44" s="62"/>
      <c r="F44" s="62"/>
      <c r="G44" s="62"/>
      <c r="H44" s="62"/>
      <c r="I44" s="62"/>
      <c r="J44" s="63"/>
      <c r="K44" s="63"/>
      <c r="L44" s="62"/>
      <c r="M44" s="62"/>
      <c r="N44" s="13">
        <f>SUM('Aberdeen City:ZetTrans'!N44)</f>
        <v>3234</v>
      </c>
      <c r="O44" s="5"/>
      <c r="P44" s="3"/>
      <c r="Q44" s="3"/>
      <c r="R44" s="3"/>
      <c r="S44" s="3"/>
      <c r="T44" s="3"/>
      <c r="U44" s="3"/>
    </row>
    <row r="45" spans="2:24" ht="15.95" customHeight="1">
      <c r="B45" s="47" t="s">
        <v>29</v>
      </c>
      <c r="C45" s="62"/>
      <c r="D45" s="62"/>
      <c r="E45" s="62"/>
      <c r="F45" s="62"/>
      <c r="G45" s="62"/>
      <c r="H45" s="62"/>
      <c r="I45" s="62"/>
      <c r="J45" s="63"/>
      <c r="K45" s="63"/>
      <c r="L45" s="62"/>
      <c r="M45" s="62"/>
      <c r="N45" s="13">
        <f>SUM('Aberdeen City:ZetTrans'!N45)</f>
        <v>13727</v>
      </c>
      <c r="O45" s="5"/>
      <c r="P45" s="3"/>
      <c r="Q45" s="3"/>
      <c r="R45" s="3"/>
      <c r="S45" s="3"/>
      <c r="T45" s="3"/>
      <c r="U45" s="3"/>
    </row>
    <row r="46" spans="2:24" ht="15.95" customHeight="1">
      <c r="B46" s="47" t="s">
        <v>30</v>
      </c>
      <c r="C46" s="62"/>
      <c r="D46" s="62"/>
      <c r="E46" s="62"/>
      <c r="F46" s="62"/>
      <c r="G46" s="62"/>
      <c r="H46" s="62"/>
      <c r="I46" s="62"/>
      <c r="J46" s="63"/>
      <c r="K46" s="63"/>
      <c r="L46" s="62"/>
      <c r="M46" s="62"/>
      <c r="N46" s="13">
        <f>SUM('Aberdeen City:ZetTrans'!N46)</f>
        <v>6702</v>
      </c>
      <c r="O46" s="5"/>
      <c r="P46" s="3"/>
      <c r="Q46" s="3"/>
      <c r="R46" s="3"/>
      <c r="S46" s="3"/>
      <c r="T46" s="3"/>
      <c r="U46" s="3"/>
    </row>
    <row r="47" spans="2:24" ht="15.95" customHeight="1">
      <c r="B47" s="47" t="s">
        <v>6</v>
      </c>
      <c r="C47" s="62"/>
      <c r="D47" s="62"/>
      <c r="E47" s="62"/>
      <c r="F47" s="62"/>
      <c r="G47" s="62"/>
      <c r="H47" s="62"/>
      <c r="I47" s="62"/>
      <c r="J47" s="63"/>
      <c r="K47" s="63"/>
      <c r="L47" s="62"/>
      <c r="M47" s="62"/>
      <c r="N47" s="13">
        <f>SUM('Aberdeen City:ZetTrans'!N47)</f>
        <v>2769</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84652</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f>SUM('Aberdeen City:ZetTrans'!N51)</f>
        <v>871</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409" priority="10" stopIfTrue="1" operator="notEqual">
      <formula>0</formula>
    </cfRule>
  </conditionalFormatting>
  <conditionalFormatting sqref="C3:E3">
    <cfRule type="expression" dxfId="408" priority="9">
      <formula>$E$3&lt;&gt;0</formula>
    </cfRule>
  </conditionalFormatting>
  <conditionalFormatting sqref="N49 N52">
    <cfRule type="cellIs" dxfId="407" priority="8" operator="equal">
      <formula>"FAIL"</formula>
    </cfRule>
  </conditionalFormatting>
  <conditionalFormatting sqref="X6:X7">
    <cfRule type="expression" dxfId="406" priority="7">
      <formula>SUM($X$8:$X$28)&lt;&gt;0</formula>
    </cfRule>
  </conditionalFormatting>
  <conditionalFormatting sqref="C35:U35">
    <cfRule type="expression" dxfId="405" priority="1">
      <formula>ABS((C28-C35)/C35)&gt;0.1</formula>
    </cfRule>
    <cfRule type="expression" dxfId="404" priority="4">
      <formula>ABS(C28-C35)&gt;1000</formula>
    </cfRule>
  </conditionalFormatting>
  <conditionalFormatting sqref="C34:U34">
    <cfRule type="expression" dxfId="403" priority="2">
      <formula>ABS((C26-C34)/C34)&gt;0.1</formula>
    </cfRule>
    <cfRule type="expression" dxfId="402" priority="5">
      <formula>ABS(C26-C34)&gt;1000</formula>
    </cfRule>
  </conditionalFormatting>
  <conditionalFormatting sqref="C33:U33">
    <cfRule type="expression" dxfId="401" priority="3">
      <formula>ABS((C16-C33)/C33)&gt;0.1</formula>
    </cfRule>
    <cfRule type="expression" dxfId="40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ignoredErrors>
    <ignoredError sqref="C8:E8 G8:G12 I8:J8 L8:O8 Q8:S8 C9:E9 I9:J9 L9:O9 Q9:S9 C10:E10 I10:J10 L10:O10 Q10:S10 C11:E11 I11:J11 L11:O11 Q11:S11 C12:E12 I12:J12 L12:O12 Q12:S12 C19:E19 G19:G22 I19:J19 L19:O19 Q19:S19 C20:E20 I20:J20 L20:O20 Q20:S20 C21:E21 I21:J21 L21:O21 Q21:S21 C22:E22 I22:J22 L22:O22 Q22:S22 C30:E30 G30 I30:J30 L30:M30 O30 R30 N40:N47 N51"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46</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16</v>
      </c>
      <c r="E8" s="13">
        <v>294</v>
      </c>
      <c r="F8" s="64">
        <f>SUM(D8:E8)</f>
        <v>310</v>
      </c>
      <c r="G8" s="13">
        <v>43</v>
      </c>
      <c r="H8" s="64">
        <f>SUM(C8,F8,G8)</f>
        <v>353</v>
      </c>
      <c r="I8" s="13">
        <v>11</v>
      </c>
      <c r="J8" s="13">
        <v>14</v>
      </c>
      <c r="K8" s="64">
        <f>SUM(I8:J8)</f>
        <v>25</v>
      </c>
      <c r="L8" s="13">
        <v>20</v>
      </c>
      <c r="M8" s="13">
        <v>0</v>
      </c>
      <c r="N8" s="13">
        <v>0</v>
      </c>
      <c r="O8" s="13">
        <v>0</v>
      </c>
      <c r="P8" s="64">
        <f>SUM(M8:O8)</f>
        <v>0</v>
      </c>
      <c r="Q8" s="13">
        <v>0</v>
      </c>
      <c r="R8" s="13">
        <v>0</v>
      </c>
      <c r="S8" s="13">
        <v>0</v>
      </c>
      <c r="T8" s="64">
        <f>SUM(Q8:S8)</f>
        <v>0</v>
      </c>
      <c r="U8" s="33">
        <f>SUM(H8,K8,L8,P8,T8)</f>
        <v>398</v>
      </c>
      <c r="V8" s="70"/>
      <c r="W8" s="80">
        <v>398</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-150</v>
      </c>
      <c r="E11" s="13">
        <v>-737</v>
      </c>
      <c r="F11" s="64">
        <f>SUM(D11:E11)</f>
        <v>-887</v>
      </c>
      <c r="G11" s="13">
        <v>0</v>
      </c>
      <c r="H11" s="64">
        <f>SUM(C11,F11,G11)</f>
        <v>-887</v>
      </c>
      <c r="I11" s="13">
        <v>0</v>
      </c>
      <c r="J11" s="13">
        <v>0</v>
      </c>
      <c r="K11" s="64">
        <f>SUM(I11:J11)</f>
        <v>0</v>
      </c>
      <c r="L11" s="13">
        <v>0</v>
      </c>
      <c r="M11" s="13">
        <v>0</v>
      </c>
      <c r="N11" s="13">
        <v>0</v>
      </c>
      <c r="O11" s="13">
        <v>0</v>
      </c>
      <c r="P11" s="64">
        <f>SUM(M11:O11)</f>
        <v>0</v>
      </c>
      <c r="Q11" s="13">
        <v>0</v>
      </c>
      <c r="R11" s="13">
        <v>0</v>
      </c>
      <c r="S11" s="13">
        <v>0</v>
      </c>
      <c r="T11" s="64">
        <f>SUM(Q11:S11)</f>
        <v>0</v>
      </c>
      <c r="U11" s="33">
        <f>SUM(H11,K11,L11,P11,T11)</f>
        <v>-887</v>
      </c>
      <c r="V11" s="69"/>
      <c r="W11" s="36">
        <v>-887</v>
      </c>
      <c r="X11" s="44">
        <f>W11-U11</f>
        <v>0</v>
      </c>
    </row>
    <row r="12" spans="1:25" ht="15.95" customHeight="1">
      <c r="A12" s="11"/>
      <c r="B12" s="47" t="s">
        <v>7</v>
      </c>
      <c r="C12" s="13">
        <v>0</v>
      </c>
      <c r="D12" s="13">
        <v>451</v>
      </c>
      <c r="E12" s="13">
        <v>4692</v>
      </c>
      <c r="F12" s="64">
        <f>SUM(D12:E12)</f>
        <v>5143</v>
      </c>
      <c r="G12" s="13">
        <v>911</v>
      </c>
      <c r="H12" s="64">
        <f>SUM(C12,F12,G12)</f>
        <v>6054</v>
      </c>
      <c r="I12" s="13">
        <v>159</v>
      </c>
      <c r="J12" s="13">
        <v>181</v>
      </c>
      <c r="K12" s="64">
        <f>SUM(I12:J12)</f>
        <v>340</v>
      </c>
      <c r="L12" s="13">
        <v>443</v>
      </c>
      <c r="M12" s="13">
        <v>164</v>
      </c>
      <c r="N12" s="13">
        <v>1420</v>
      </c>
      <c r="O12" s="13">
        <v>38</v>
      </c>
      <c r="P12" s="64">
        <f>SUM(M12:O12)</f>
        <v>1622</v>
      </c>
      <c r="Q12" s="13">
        <v>0</v>
      </c>
      <c r="R12" s="13">
        <v>0</v>
      </c>
      <c r="S12" s="13">
        <v>0</v>
      </c>
      <c r="T12" s="64">
        <f>SUM(Q12:S12)</f>
        <v>0</v>
      </c>
      <c r="U12" s="33">
        <f>SUM(H12,K12,L12,P12,T12)</f>
        <v>8459</v>
      </c>
      <c r="V12" s="70"/>
      <c r="W12" s="36">
        <v>8459</v>
      </c>
      <c r="X12" s="44">
        <f t="shared" si="0"/>
        <v>0</v>
      </c>
    </row>
    <row r="13" spans="1:25" ht="15.95" customHeight="1">
      <c r="B13" s="31" t="s">
        <v>74</v>
      </c>
      <c r="C13" s="32">
        <f>C8+C9+C10+C11+C12</f>
        <v>0</v>
      </c>
      <c r="D13" s="32">
        <f t="shared" ref="D13:U13" si="1">D8+D9+D10+D11+D12</f>
        <v>317</v>
      </c>
      <c r="E13" s="32">
        <f t="shared" si="1"/>
        <v>4249</v>
      </c>
      <c r="F13" s="32">
        <f t="shared" si="1"/>
        <v>4566</v>
      </c>
      <c r="G13" s="32">
        <f t="shared" si="1"/>
        <v>954</v>
      </c>
      <c r="H13" s="32">
        <f t="shared" si="1"/>
        <v>5520</v>
      </c>
      <c r="I13" s="32">
        <f t="shared" si="1"/>
        <v>170</v>
      </c>
      <c r="J13" s="32">
        <f t="shared" si="1"/>
        <v>195</v>
      </c>
      <c r="K13" s="32">
        <f t="shared" si="1"/>
        <v>365</v>
      </c>
      <c r="L13" s="32">
        <f t="shared" si="1"/>
        <v>463</v>
      </c>
      <c r="M13" s="32">
        <f t="shared" si="1"/>
        <v>164</v>
      </c>
      <c r="N13" s="32">
        <f t="shared" si="1"/>
        <v>1420</v>
      </c>
      <c r="O13" s="32">
        <f t="shared" si="1"/>
        <v>38</v>
      </c>
      <c r="P13" s="32">
        <f t="shared" si="1"/>
        <v>1622</v>
      </c>
      <c r="Q13" s="32">
        <f t="shared" si="1"/>
        <v>0</v>
      </c>
      <c r="R13" s="32">
        <f t="shared" si="1"/>
        <v>0</v>
      </c>
      <c r="S13" s="32">
        <f t="shared" si="1"/>
        <v>0</v>
      </c>
      <c r="T13" s="32">
        <f t="shared" si="1"/>
        <v>0</v>
      </c>
      <c r="U13" s="32">
        <f t="shared" si="1"/>
        <v>7970</v>
      </c>
      <c r="V13" s="70"/>
      <c r="W13" s="81">
        <v>7970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317</v>
      </c>
      <c r="E16" s="32">
        <f t="shared" si="2"/>
        <v>4249</v>
      </c>
      <c r="F16" s="32">
        <f t="shared" si="2"/>
        <v>4566</v>
      </c>
      <c r="G16" s="32">
        <f t="shared" si="2"/>
        <v>954</v>
      </c>
      <c r="H16" s="32">
        <f t="shared" si="2"/>
        <v>5520</v>
      </c>
      <c r="I16" s="32">
        <f t="shared" si="2"/>
        <v>170</v>
      </c>
      <c r="J16" s="32">
        <f t="shared" si="2"/>
        <v>195</v>
      </c>
      <c r="K16" s="32">
        <f t="shared" si="2"/>
        <v>365</v>
      </c>
      <c r="L16" s="32">
        <f t="shared" si="2"/>
        <v>463</v>
      </c>
      <c r="M16" s="32">
        <f t="shared" si="2"/>
        <v>164</v>
      </c>
      <c r="N16" s="32">
        <f t="shared" si="2"/>
        <v>1420</v>
      </c>
      <c r="O16" s="32">
        <f t="shared" si="2"/>
        <v>38</v>
      </c>
      <c r="P16" s="32">
        <f t="shared" si="2"/>
        <v>1622</v>
      </c>
      <c r="Q16" s="32">
        <f t="shared" si="2"/>
        <v>0</v>
      </c>
      <c r="R16" s="32">
        <f t="shared" si="2"/>
        <v>0</v>
      </c>
      <c r="S16" s="32">
        <f t="shared" si="2"/>
        <v>0</v>
      </c>
      <c r="T16" s="32">
        <f t="shared" si="2"/>
        <v>0</v>
      </c>
      <c r="U16" s="33">
        <f>SUM(H16,K16,L16,P16,T16)</f>
        <v>7970</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-2636</v>
      </c>
      <c r="F22" s="64">
        <f>SUM(D22:E22)</f>
        <v>-2636</v>
      </c>
      <c r="G22" s="13">
        <v>-50</v>
      </c>
      <c r="H22" s="64">
        <f>SUM(C22,F22,G22)</f>
        <v>-2686</v>
      </c>
      <c r="I22" s="13">
        <v>0</v>
      </c>
      <c r="J22" s="13">
        <v>0</v>
      </c>
      <c r="K22" s="64">
        <f>SUM(I22:J22)</f>
        <v>0</v>
      </c>
      <c r="L22" s="13">
        <v>-507</v>
      </c>
      <c r="M22" s="13">
        <v>0</v>
      </c>
      <c r="N22" s="13">
        <v>0</v>
      </c>
      <c r="O22" s="13">
        <v>0</v>
      </c>
      <c r="P22" s="64">
        <f>SUM(M22:O22)</f>
        <v>0</v>
      </c>
      <c r="Q22" s="13">
        <v>0</v>
      </c>
      <c r="R22" s="13">
        <v>0</v>
      </c>
      <c r="S22" s="13">
        <v>0</v>
      </c>
      <c r="T22" s="64">
        <f>SUM(Q22:S22)</f>
        <v>0</v>
      </c>
      <c r="U22" s="33">
        <f t="shared" si="3"/>
        <v>-3193</v>
      </c>
      <c r="V22" s="70"/>
      <c r="W22" s="82">
        <v>-3193</v>
      </c>
      <c r="X22" s="60">
        <f t="shared" si="4"/>
        <v>0</v>
      </c>
    </row>
    <row r="23" spans="1:25" ht="15.95" customHeight="1">
      <c r="B23" s="51" t="s">
        <v>84</v>
      </c>
      <c r="C23" s="32">
        <f t="shared" ref="C23:T23" si="5">SUM(C19:C22)</f>
        <v>0</v>
      </c>
      <c r="D23" s="32">
        <f t="shared" si="5"/>
        <v>0</v>
      </c>
      <c r="E23" s="32">
        <f t="shared" si="5"/>
        <v>-2636</v>
      </c>
      <c r="F23" s="32">
        <f t="shared" si="5"/>
        <v>-2636</v>
      </c>
      <c r="G23" s="32">
        <f t="shared" si="5"/>
        <v>-50</v>
      </c>
      <c r="H23" s="32">
        <f t="shared" si="5"/>
        <v>-2686</v>
      </c>
      <c r="I23" s="32">
        <f t="shared" si="5"/>
        <v>0</v>
      </c>
      <c r="J23" s="32">
        <f t="shared" si="5"/>
        <v>0</v>
      </c>
      <c r="K23" s="32">
        <f t="shared" si="5"/>
        <v>0</v>
      </c>
      <c r="L23" s="32">
        <f t="shared" si="5"/>
        <v>-507</v>
      </c>
      <c r="M23" s="32">
        <f t="shared" si="5"/>
        <v>0</v>
      </c>
      <c r="N23" s="32">
        <f t="shared" si="5"/>
        <v>0</v>
      </c>
      <c r="O23" s="32">
        <f t="shared" si="5"/>
        <v>0</v>
      </c>
      <c r="P23" s="32">
        <f t="shared" si="5"/>
        <v>0</v>
      </c>
      <c r="Q23" s="32">
        <f t="shared" si="5"/>
        <v>0</v>
      </c>
      <c r="R23" s="32">
        <f t="shared" si="5"/>
        <v>0</v>
      </c>
      <c r="S23" s="32">
        <f t="shared" si="5"/>
        <v>0</v>
      </c>
      <c r="T23" s="32">
        <f t="shared" si="5"/>
        <v>0</v>
      </c>
      <c r="U23" s="32">
        <f t="shared" si="3"/>
        <v>-3193</v>
      </c>
      <c r="V23" s="70"/>
      <c r="W23" s="82">
        <v>-3193</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-2636</v>
      </c>
      <c r="F26" s="32">
        <f t="shared" si="6"/>
        <v>-2636</v>
      </c>
      <c r="G26" s="32">
        <f t="shared" si="6"/>
        <v>-50</v>
      </c>
      <c r="H26" s="32">
        <f t="shared" si="6"/>
        <v>-2686</v>
      </c>
      <c r="I26" s="32">
        <f t="shared" si="6"/>
        <v>0</v>
      </c>
      <c r="J26" s="32">
        <f t="shared" si="6"/>
        <v>0</v>
      </c>
      <c r="K26" s="32">
        <f t="shared" si="6"/>
        <v>0</v>
      </c>
      <c r="L26" s="32">
        <f t="shared" si="6"/>
        <v>-507</v>
      </c>
      <c r="M26" s="32">
        <f t="shared" si="6"/>
        <v>0</v>
      </c>
      <c r="N26" s="32">
        <f t="shared" si="6"/>
        <v>0</v>
      </c>
      <c r="O26" s="32">
        <f t="shared" si="6"/>
        <v>0</v>
      </c>
      <c r="P26" s="32">
        <f t="shared" si="6"/>
        <v>0</v>
      </c>
      <c r="Q26" s="32">
        <f t="shared" si="6"/>
        <v>0</v>
      </c>
      <c r="R26" s="32">
        <f t="shared" si="6"/>
        <v>0</v>
      </c>
      <c r="S26" s="32">
        <f t="shared" si="6"/>
        <v>0</v>
      </c>
      <c r="T26" s="32">
        <f t="shared" si="6"/>
        <v>0</v>
      </c>
      <c r="U26" s="32">
        <f t="shared" si="3"/>
        <v>-3193</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317</v>
      </c>
      <c r="E28" s="53">
        <f t="shared" si="7"/>
        <v>1613</v>
      </c>
      <c r="F28" s="53">
        <f t="shared" si="7"/>
        <v>1930</v>
      </c>
      <c r="G28" s="53">
        <f t="shared" si="7"/>
        <v>904</v>
      </c>
      <c r="H28" s="53">
        <f t="shared" si="7"/>
        <v>2834</v>
      </c>
      <c r="I28" s="53">
        <f t="shared" si="7"/>
        <v>170</v>
      </c>
      <c r="J28" s="53">
        <f t="shared" si="7"/>
        <v>195</v>
      </c>
      <c r="K28" s="53">
        <f t="shared" si="7"/>
        <v>365</v>
      </c>
      <c r="L28" s="53">
        <f t="shared" si="7"/>
        <v>-44</v>
      </c>
      <c r="M28" s="53">
        <f t="shared" si="7"/>
        <v>164</v>
      </c>
      <c r="N28" s="53">
        <f t="shared" si="7"/>
        <v>1420</v>
      </c>
      <c r="O28" s="53">
        <f t="shared" si="7"/>
        <v>38</v>
      </c>
      <c r="P28" s="53">
        <f t="shared" si="7"/>
        <v>1622</v>
      </c>
      <c r="Q28" s="53">
        <f t="shared" si="7"/>
        <v>0</v>
      </c>
      <c r="R28" s="53">
        <f t="shared" si="7"/>
        <v>0</v>
      </c>
      <c r="S28" s="53">
        <f t="shared" si="7"/>
        <v>0</v>
      </c>
      <c r="T28" s="53">
        <f t="shared" si="7"/>
        <v>0</v>
      </c>
      <c r="U28" s="53">
        <f t="shared" si="7"/>
        <v>4777</v>
      </c>
      <c r="V28" s="10"/>
      <c r="W28" s="36">
        <v>4777</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200</v>
      </c>
      <c r="F30" s="64">
        <f>SUM(D30:E30)</f>
        <v>200</v>
      </c>
      <c r="G30" s="13">
        <v>620</v>
      </c>
      <c r="H30" s="64">
        <f>SUM(C30,F30,G30)</f>
        <v>820</v>
      </c>
      <c r="I30" s="13">
        <v>0</v>
      </c>
      <c r="J30" s="83">
        <v>0</v>
      </c>
      <c r="K30" s="64">
        <f>SUM(I30:J30)</f>
        <v>0</v>
      </c>
      <c r="L30" s="13">
        <v>0</v>
      </c>
      <c r="M30" s="13">
        <v>0</v>
      </c>
      <c r="N30" s="62"/>
      <c r="O30" s="13">
        <v>0</v>
      </c>
      <c r="P30" s="64">
        <f>SUM(M30:O30)</f>
        <v>0</v>
      </c>
      <c r="Q30" s="62"/>
      <c r="R30" s="13">
        <v>0</v>
      </c>
      <c r="S30" s="62"/>
      <c r="T30" s="64">
        <f>SUM(Q30:S30)</f>
        <v>0</v>
      </c>
      <c r="U30" s="33">
        <f>SUM(H30,K30,L30,P30,T30)</f>
        <v>820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564</v>
      </c>
      <c r="E33" s="75">
        <v>4043</v>
      </c>
      <c r="F33" s="75">
        <v>4607</v>
      </c>
      <c r="G33" s="75">
        <v>1059</v>
      </c>
      <c r="H33" s="75">
        <v>5666</v>
      </c>
      <c r="I33" s="75">
        <v>311</v>
      </c>
      <c r="J33" s="75">
        <v>215</v>
      </c>
      <c r="K33" s="75">
        <v>526</v>
      </c>
      <c r="L33" s="75">
        <v>397</v>
      </c>
      <c r="M33" s="75">
        <v>168</v>
      </c>
      <c r="N33" s="75">
        <v>1449</v>
      </c>
      <c r="O33" s="75">
        <v>36</v>
      </c>
      <c r="P33" s="75">
        <v>1653</v>
      </c>
      <c r="Q33" s="75">
        <v>0</v>
      </c>
      <c r="R33" s="75">
        <v>0</v>
      </c>
      <c r="S33" s="75">
        <v>0</v>
      </c>
      <c r="T33" s="75">
        <v>0</v>
      </c>
      <c r="U33" s="75">
        <v>8242</v>
      </c>
      <c r="V33" s="10"/>
      <c r="W33" s="50"/>
      <c r="X33" s="49"/>
    </row>
    <row r="34" spans="2:24" s="11" customFormat="1" ht="15.95" customHeight="1">
      <c r="B34" s="65" t="s">
        <v>98</v>
      </c>
      <c r="C34" s="75">
        <v>0</v>
      </c>
      <c r="D34" s="75">
        <v>0</v>
      </c>
      <c r="E34" s="75">
        <v>-2566</v>
      </c>
      <c r="F34" s="75">
        <v>-2566</v>
      </c>
      <c r="G34" s="75">
        <v>-18</v>
      </c>
      <c r="H34" s="75">
        <v>-2584</v>
      </c>
      <c r="I34" s="75">
        <v>0</v>
      </c>
      <c r="J34" s="75">
        <v>0</v>
      </c>
      <c r="K34" s="75">
        <v>0</v>
      </c>
      <c r="L34" s="75">
        <v>-396</v>
      </c>
      <c r="M34" s="75">
        <v>0</v>
      </c>
      <c r="N34" s="75">
        <v>0</v>
      </c>
      <c r="O34" s="75">
        <v>0</v>
      </c>
      <c r="P34" s="75">
        <v>0</v>
      </c>
      <c r="Q34" s="75">
        <v>0</v>
      </c>
      <c r="R34" s="75">
        <v>0</v>
      </c>
      <c r="S34" s="75">
        <v>0</v>
      </c>
      <c r="T34" s="75">
        <v>0</v>
      </c>
      <c r="U34" s="75">
        <v>-2980</v>
      </c>
      <c r="V34" s="10"/>
      <c r="W34" s="50"/>
      <c r="X34" s="49"/>
    </row>
    <row r="35" spans="2:24" s="11" customFormat="1" ht="15.95" customHeight="1">
      <c r="B35" s="65" t="s">
        <v>99</v>
      </c>
      <c r="C35" s="75">
        <v>0</v>
      </c>
      <c r="D35" s="75">
        <v>564</v>
      </c>
      <c r="E35" s="75">
        <v>1477</v>
      </c>
      <c r="F35" s="75">
        <v>2041</v>
      </c>
      <c r="G35" s="75">
        <v>1041</v>
      </c>
      <c r="H35" s="75">
        <v>3082</v>
      </c>
      <c r="I35" s="75">
        <v>311</v>
      </c>
      <c r="J35" s="75">
        <v>215</v>
      </c>
      <c r="K35" s="75">
        <v>526</v>
      </c>
      <c r="L35" s="75">
        <v>1</v>
      </c>
      <c r="M35" s="75">
        <v>168</v>
      </c>
      <c r="N35" s="75">
        <v>1449</v>
      </c>
      <c r="O35" s="75">
        <v>36</v>
      </c>
      <c r="P35" s="75">
        <v>1653</v>
      </c>
      <c r="Q35" s="75">
        <v>0</v>
      </c>
      <c r="R35" s="75">
        <v>0</v>
      </c>
      <c r="S35" s="75">
        <v>0</v>
      </c>
      <c r="T35" s="75">
        <v>0</v>
      </c>
      <c r="U35" s="75">
        <v>5262</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314</v>
      </c>
      <c r="O40" s="5"/>
      <c r="P40" s="3"/>
      <c r="Q40" s="3"/>
      <c r="R40" s="3"/>
      <c r="S40" s="3"/>
      <c r="T40" s="3"/>
      <c r="U40" s="3"/>
    </row>
    <row r="41" spans="2:24" ht="15.95" customHeight="1">
      <c r="B41" s="47" t="s">
        <v>26</v>
      </c>
      <c r="C41" s="62"/>
      <c r="D41" s="62"/>
      <c r="E41" s="62"/>
      <c r="F41" s="62"/>
      <c r="G41" s="62"/>
      <c r="H41" s="62"/>
      <c r="I41" s="62"/>
      <c r="J41" s="63"/>
      <c r="K41" s="63"/>
      <c r="L41" s="62"/>
      <c r="M41" s="62"/>
      <c r="N41" s="13">
        <v>190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12</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608</v>
      </c>
      <c r="O45" s="5"/>
      <c r="P45" s="3"/>
      <c r="Q45" s="3"/>
      <c r="R45" s="3"/>
      <c r="S45" s="3"/>
      <c r="T45" s="3"/>
      <c r="U45" s="3"/>
    </row>
    <row r="46" spans="2:24" ht="15.95" customHeight="1">
      <c r="B46" s="47" t="s">
        <v>30</v>
      </c>
      <c r="C46" s="62"/>
      <c r="D46" s="62"/>
      <c r="E46" s="62"/>
      <c r="F46" s="62"/>
      <c r="G46" s="62"/>
      <c r="H46" s="62"/>
      <c r="I46" s="62"/>
      <c r="J46" s="63"/>
      <c r="K46" s="63"/>
      <c r="L46" s="62"/>
      <c r="M46" s="62"/>
      <c r="N46" s="13">
        <v>296</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1420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12</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29" priority="10" stopIfTrue="1" operator="notEqual">
      <formula>0</formula>
    </cfRule>
  </conditionalFormatting>
  <conditionalFormatting sqref="C3:E3">
    <cfRule type="expression" dxfId="228" priority="9">
      <formula>$E$3&lt;&gt;0</formula>
    </cfRule>
  </conditionalFormatting>
  <conditionalFormatting sqref="N49 N52">
    <cfRule type="cellIs" dxfId="227" priority="8" operator="equal">
      <formula>"FAIL"</formula>
    </cfRule>
  </conditionalFormatting>
  <conditionalFormatting sqref="X6:X7">
    <cfRule type="expression" dxfId="226" priority="7">
      <formula>SUM($X$8:$X$28)&lt;&gt;0</formula>
    </cfRule>
  </conditionalFormatting>
  <conditionalFormatting sqref="C35:U35">
    <cfRule type="expression" dxfId="225" priority="1">
      <formula>ABS((C28-C35)/C35)&gt;0.1</formula>
    </cfRule>
    <cfRule type="expression" dxfId="224" priority="4">
      <formula>ABS(C28-C35)&gt;1000</formula>
    </cfRule>
  </conditionalFormatting>
  <conditionalFormatting sqref="C34:U34">
    <cfRule type="expression" dxfId="223" priority="2">
      <formula>ABS((C26-C34)/C34)&gt;0.1</formula>
    </cfRule>
    <cfRule type="expression" dxfId="222" priority="5">
      <formula>ABS(C26-C34)&gt;1000</formula>
    </cfRule>
  </conditionalFormatting>
  <conditionalFormatting sqref="C33:U33">
    <cfRule type="expression" dxfId="221" priority="3">
      <formula>ABS((C16-C33)/C33)&gt;0.1</formula>
    </cfRule>
    <cfRule type="expression" dxfId="22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47</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182</v>
      </c>
      <c r="F8" s="64">
        <f>SUM(D8:E8)</f>
        <v>182</v>
      </c>
      <c r="G8" s="13">
        <v>14</v>
      </c>
      <c r="H8" s="64">
        <f>SUM(C8,F8,G8)</f>
        <v>196</v>
      </c>
      <c r="I8" s="13">
        <v>34</v>
      </c>
      <c r="J8" s="13">
        <v>234</v>
      </c>
      <c r="K8" s="64">
        <f>SUM(I8:J8)</f>
        <v>268</v>
      </c>
      <c r="L8" s="13">
        <v>2</v>
      </c>
      <c r="M8" s="13">
        <v>0</v>
      </c>
      <c r="N8" s="13">
        <v>0</v>
      </c>
      <c r="O8" s="13">
        <v>17</v>
      </c>
      <c r="P8" s="64">
        <f>SUM(M8:O8)</f>
        <v>17</v>
      </c>
      <c r="Q8" s="13">
        <v>0</v>
      </c>
      <c r="R8" s="13">
        <v>0</v>
      </c>
      <c r="S8" s="13">
        <v>0</v>
      </c>
      <c r="T8" s="64">
        <f>SUM(Q8:S8)</f>
        <v>0</v>
      </c>
      <c r="U8" s="33">
        <f>SUM(H8,K8,L8,P8,T8)</f>
        <v>483</v>
      </c>
      <c r="V8" s="70"/>
      <c r="W8" s="80">
        <v>483</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-3804</v>
      </c>
      <c r="F11" s="64">
        <f>SUM(D11:E11)</f>
        <v>-3804</v>
      </c>
      <c r="G11" s="13">
        <v>-330</v>
      </c>
      <c r="H11" s="64">
        <f>SUM(C11,F11,G11)</f>
        <v>-4134</v>
      </c>
      <c r="I11" s="13">
        <v>-16</v>
      </c>
      <c r="J11" s="13">
        <v>-133</v>
      </c>
      <c r="K11" s="64">
        <f>SUM(I11:J11)</f>
        <v>-149</v>
      </c>
      <c r="L11" s="13">
        <v>0</v>
      </c>
      <c r="M11" s="13">
        <v>0</v>
      </c>
      <c r="N11" s="13">
        <v>0</v>
      </c>
      <c r="O11" s="13">
        <v>0</v>
      </c>
      <c r="P11" s="64">
        <f>SUM(M11:O11)</f>
        <v>0</v>
      </c>
      <c r="Q11" s="13">
        <v>0</v>
      </c>
      <c r="R11" s="13">
        <v>0</v>
      </c>
      <c r="S11" s="13">
        <v>0</v>
      </c>
      <c r="T11" s="64">
        <f>SUM(Q11:S11)</f>
        <v>0</v>
      </c>
      <c r="U11" s="33">
        <f>SUM(H11,K11,L11,P11,T11)</f>
        <v>-4283</v>
      </c>
      <c r="V11" s="69"/>
      <c r="W11" s="36">
        <v>-4283</v>
      </c>
      <c r="X11" s="44">
        <f>W11-U11</f>
        <v>0</v>
      </c>
    </row>
    <row r="12" spans="1:25" ht="15.95" customHeight="1">
      <c r="A12" s="11"/>
      <c r="B12" s="47" t="s">
        <v>7</v>
      </c>
      <c r="C12" s="13">
        <v>0</v>
      </c>
      <c r="D12" s="13">
        <v>923</v>
      </c>
      <c r="E12" s="13">
        <v>5406</v>
      </c>
      <c r="F12" s="64">
        <f>SUM(D12:E12)</f>
        <v>6329</v>
      </c>
      <c r="G12" s="13">
        <v>1357</v>
      </c>
      <c r="H12" s="64">
        <f>SUM(C12,F12,G12)</f>
        <v>7686</v>
      </c>
      <c r="I12" s="13">
        <v>296</v>
      </c>
      <c r="J12" s="13">
        <v>1098</v>
      </c>
      <c r="K12" s="64">
        <f>SUM(I12:J12)</f>
        <v>1394</v>
      </c>
      <c r="L12" s="13">
        <v>356</v>
      </c>
      <c r="M12" s="13">
        <v>54</v>
      </c>
      <c r="N12" s="13">
        <v>469</v>
      </c>
      <c r="O12" s="13">
        <v>173</v>
      </c>
      <c r="P12" s="64">
        <f>SUM(M12:O12)</f>
        <v>696</v>
      </c>
      <c r="Q12" s="13">
        <v>0</v>
      </c>
      <c r="R12" s="13">
        <v>0</v>
      </c>
      <c r="S12" s="13">
        <v>0</v>
      </c>
      <c r="T12" s="64">
        <f>SUM(Q12:S12)</f>
        <v>0</v>
      </c>
      <c r="U12" s="33">
        <f>SUM(H12,K12,L12,P12,T12)</f>
        <v>10132</v>
      </c>
      <c r="V12" s="70"/>
      <c r="W12" s="36">
        <v>10132</v>
      </c>
      <c r="X12" s="44">
        <f t="shared" si="0"/>
        <v>0</v>
      </c>
    </row>
    <row r="13" spans="1:25" ht="15.95" customHeight="1">
      <c r="B13" s="31" t="s">
        <v>74</v>
      </c>
      <c r="C13" s="32">
        <f>C8+C9+C10+C11+C12</f>
        <v>0</v>
      </c>
      <c r="D13" s="32">
        <f t="shared" ref="D13:U13" si="1">D8+D9+D10+D11+D12</f>
        <v>923</v>
      </c>
      <c r="E13" s="32">
        <f t="shared" si="1"/>
        <v>1784</v>
      </c>
      <c r="F13" s="32">
        <f t="shared" si="1"/>
        <v>2707</v>
      </c>
      <c r="G13" s="32">
        <f t="shared" si="1"/>
        <v>1041</v>
      </c>
      <c r="H13" s="32">
        <f t="shared" si="1"/>
        <v>3748</v>
      </c>
      <c r="I13" s="32">
        <f t="shared" si="1"/>
        <v>314</v>
      </c>
      <c r="J13" s="32">
        <f t="shared" si="1"/>
        <v>1199</v>
      </c>
      <c r="K13" s="32">
        <f t="shared" si="1"/>
        <v>1513</v>
      </c>
      <c r="L13" s="32">
        <f t="shared" si="1"/>
        <v>358</v>
      </c>
      <c r="M13" s="32">
        <f t="shared" si="1"/>
        <v>54</v>
      </c>
      <c r="N13" s="32">
        <f t="shared" si="1"/>
        <v>469</v>
      </c>
      <c r="O13" s="32">
        <f t="shared" si="1"/>
        <v>190</v>
      </c>
      <c r="P13" s="32">
        <f t="shared" si="1"/>
        <v>713</v>
      </c>
      <c r="Q13" s="32">
        <f t="shared" si="1"/>
        <v>0</v>
      </c>
      <c r="R13" s="32">
        <f t="shared" si="1"/>
        <v>0</v>
      </c>
      <c r="S13" s="32">
        <f t="shared" si="1"/>
        <v>0</v>
      </c>
      <c r="T13" s="32">
        <f t="shared" si="1"/>
        <v>0</v>
      </c>
      <c r="U13" s="32">
        <f t="shared" si="1"/>
        <v>6332</v>
      </c>
      <c r="V13" s="70"/>
      <c r="W13" s="81">
        <v>6332</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923</v>
      </c>
      <c r="E16" s="32">
        <f t="shared" si="2"/>
        <v>1784</v>
      </c>
      <c r="F16" s="32">
        <f t="shared" si="2"/>
        <v>2707</v>
      </c>
      <c r="G16" s="32">
        <f t="shared" si="2"/>
        <v>1041</v>
      </c>
      <c r="H16" s="32">
        <f t="shared" si="2"/>
        <v>3748</v>
      </c>
      <c r="I16" s="32">
        <f t="shared" si="2"/>
        <v>314</v>
      </c>
      <c r="J16" s="32">
        <f t="shared" si="2"/>
        <v>1199</v>
      </c>
      <c r="K16" s="32">
        <f t="shared" si="2"/>
        <v>1513</v>
      </c>
      <c r="L16" s="32">
        <f t="shared" si="2"/>
        <v>358</v>
      </c>
      <c r="M16" s="32">
        <f t="shared" si="2"/>
        <v>54</v>
      </c>
      <c r="N16" s="32">
        <f t="shared" si="2"/>
        <v>469</v>
      </c>
      <c r="O16" s="32">
        <f t="shared" si="2"/>
        <v>190</v>
      </c>
      <c r="P16" s="32">
        <f t="shared" si="2"/>
        <v>713</v>
      </c>
      <c r="Q16" s="32">
        <f t="shared" si="2"/>
        <v>0</v>
      </c>
      <c r="R16" s="32">
        <f t="shared" si="2"/>
        <v>0</v>
      </c>
      <c r="S16" s="32">
        <f t="shared" si="2"/>
        <v>0</v>
      </c>
      <c r="T16" s="32">
        <f t="shared" si="2"/>
        <v>0</v>
      </c>
      <c r="U16" s="33">
        <f>SUM(H16,K16,L16,P16,T16)</f>
        <v>6332</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-149</v>
      </c>
      <c r="E22" s="13">
        <v>-30</v>
      </c>
      <c r="F22" s="64">
        <f>SUM(D22:E22)</f>
        <v>-179</v>
      </c>
      <c r="G22" s="13">
        <v>0</v>
      </c>
      <c r="H22" s="64">
        <f>SUM(C22,F22,G22)</f>
        <v>-179</v>
      </c>
      <c r="I22" s="13">
        <v>-5</v>
      </c>
      <c r="J22" s="13">
        <v>-314</v>
      </c>
      <c r="K22" s="64">
        <f>SUM(I22:J22)</f>
        <v>-319</v>
      </c>
      <c r="L22" s="13">
        <v>-194</v>
      </c>
      <c r="M22" s="13">
        <v>-41</v>
      </c>
      <c r="N22" s="13">
        <v>-4</v>
      </c>
      <c r="O22" s="13">
        <v>0</v>
      </c>
      <c r="P22" s="64">
        <f>SUM(M22:O22)</f>
        <v>-45</v>
      </c>
      <c r="Q22" s="13">
        <v>0</v>
      </c>
      <c r="R22" s="13">
        <v>0</v>
      </c>
      <c r="S22" s="13">
        <v>0</v>
      </c>
      <c r="T22" s="64">
        <f>SUM(Q22:S22)</f>
        <v>0</v>
      </c>
      <c r="U22" s="33">
        <f t="shared" si="3"/>
        <v>-737</v>
      </c>
      <c r="V22" s="70"/>
      <c r="W22" s="82">
        <v>-737</v>
      </c>
      <c r="X22" s="60">
        <f t="shared" si="4"/>
        <v>0</v>
      </c>
    </row>
    <row r="23" spans="1:25" ht="15.95" customHeight="1">
      <c r="B23" s="51" t="s">
        <v>84</v>
      </c>
      <c r="C23" s="32">
        <f t="shared" ref="C23:T23" si="5">SUM(C19:C22)</f>
        <v>0</v>
      </c>
      <c r="D23" s="32">
        <f t="shared" si="5"/>
        <v>-149</v>
      </c>
      <c r="E23" s="32">
        <f t="shared" si="5"/>
        <v>-30</v>
      </c>
      <c r="F23" s="32">
        <f t="shared" si="5"/>
        <v>-179</v>
      </c>
      <c r="G23" s="32">
        <f t="shared" si="5"/>
        <v>0</v>
      </c>
      <c r="H23" s="32">
        <f t="shared" si="5"/>
        <v>-179</v>
      </c>
      <c r="I23" s="32">
        <f t="shared" si="5"/>
        <v>-5</v>
      </c>
      <c r="J23" s="32">
        <f t="shared" si="5"/>
        <v>-314</v>
      </c>
      <c r="K23" s="32">
        <f t="shared" si="5"/>
        <v>-319</v>
      </c>
      <c r="L23" s="32">
        <f t="shared" si="5"/>
        <v>-194</v>
      </c>
      <c r="M23" s="32">
        <f t="shared" si="5"/>
        <v>-41</v>
      </c>
      <c r="N23" s="32">
        <f t="shared" si="5"/>
        <v>-4</v>
      </c>
      <c r="O23" s="32">
        <f t="shared" si="5"/>
        <v>0</v>
      </c>
      <c r="P23" s="32">
        <f t="shared" si="5"/>
        <v>-45</v>
      </c>
      <c r="Q23" s="32">
        <f t="shared" si="5"/>
        <v>0</v>
      </c>
      <c r="R23" s="32">
        <f t="shared" si="5"/>
        <v>0</v>
      </c>
      <c r="S23" s="32">
        <f t="shared" si="5"/>
        <v>0</v>
      </c>
      <c r="T23" s="32">
        <f t="shared" si="5"/>
        <v>0</v>
      </c>
      <c r="U23" s="32">
        <f t="shared" si="3"/>
        <v>-737</v>
      </c>
      <c r="V23" s="70"/>
      <c r="W23" s="82">
        <v>-737</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-149</v>
      </c>
      <c r="E26" s="32">
        <f t="shared" si="6"/>
        <v>-30</v>
      </c>
      <c r="F26" s="32">
        <f t="shared" si="6"/>
        <v>-179</v>
      </c>
      <c r="G26" s="32">
        <f t="shared" si="6"/>
        <v>0</v>
      </c>
      <c r="H26" s="32">
        <f t="shared" si="6"/>
        <v>-179</v>
      </c>
      <c r="I26" s="32">
        <f t="shared" si="6"/>
        <v>-5</v>
      </c>
      <c r="J26" s="32">
        <f t="shared" si="6"/>
        <v>-314</v>
      </c>
      <c r="K26" s="32">
        <f t="shared" si="6"/>
        <v>-319</v>
      </c>
      <c r="L26" s="32">
        <f t="shared" si="6"/>
        <v>-194</v>
      </c>
      <c r="M26" s="32">
        <f t="shared" si="6"/>
        <v>-41</v>
      </c>
      <c r="N26" s="32">
        <f t="shared" si="6"/>
        <v>-4</v>
      </c>
      <c r="O26" s="32">
        <f t="shared" si="6"/>
        <v>0</v>
      </c>
      <c r="P26" s="32">
        <f t="shared" si="6"/>
        <v>-45</v>
      </c>
      <c r="Q26" s="32">
        <f t="shared" si="6"/>
        <v>0</v>
      </c>
      <c r="R26" s="32">
        <f t="shared" si="6"/>
        <v>0</v>
      </c>
      <c r="S26" s="32">
        <f t="shared" si="6"/>
        <v>0</v>
      </c>
      <c r="T26" s="32">
        <f t="shared" si="6"/>
        <v>0</v>
      </c>
      <c r="U26" s="32">
        <f t="shared" si="3"/>
        <v>-737</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774</v>
      </c>
      <c r="E28" s="53">
        <f t="shared" si="7"/>
        <v>1754</v>
      </c>
      <c r="F28" s="53">
        <f t="shared" si="7"/>
        <v>2528</v>
      </c>
      <c r="G28" s="53">
        <f t="shared" si="7"/>
        <v>1041</v>
      </c>
      <c r="H28" s="53">
        <f t="shared" si="7"/>
        <v>3569</v>
      </c>
      <c r="I28" s="53">
        <f t="shared" si="7"/>
        <v>309</v>
      </c>
      <c r="J28" s="53">
        <f t="shared" si="7"/>
        <v>885</v>
      </c>
      <c r="K28" s="53">
        <f t="shared" si="7"/>
        <v>1194</v>
      </c>
      <c r="L28" s="53">
        <f t="shared" si="7"/>
        <v>164</v>
      </c>
      <c r="M28" s="53">
        <f t="shared" si="7"/>
        <v>13</v>
      </c>
      <c r="N28" s="53">
        <f t="shared" si="7"/>
        <v>465</v>
      </c>
      <c r="O28" s="53">
        <f t="shared" si="7"/>
        <v>190</v>
      </c>
      <c r="P28" s="53">
        <f t="shared" si="7"/>
        <v>668</v>
      </c>
      <c r="Q28" s="53">
        <f t="shared" si="7"/>
        <v>0</v>
      </c>
      <c r="R28" s="53">
        <f t="shared" si="7"/>
        <v>0</v>
      </c>
      <c r="S28" s="53">
        <f t="shared" si="7"/>
        <v>0</v>
      </c>
      <c r="T28" s="53">
        <f t="shared" si="7"/>
        <v>0</v>
      </c>
      <c r="U28" s="53">
        <f t="shared" si="7"/>
        <v>5595</v>
      </c>
      <c r="V28" s="10"/>
      <c r="W28" s="36">
        <v>5595</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1593</v>
      </c>
      <c r="E33" s="75">
        <v>1382</v>
      </c>
      <c r="F33" s="75">
        <v>2975</v>
      </c>
      <c r="G33" s="75">
        <v>1237</v>
      </c>
      <c r="H33" s="75">
        <v>4212</v>
      </c>
      <c r="I33" s="75">
        <v>309</v>
      </c>
      <c r="J33" s="75">
        <v>1335</v>
      </c>
      <c r="K33" s="75">
        <v>1644</v>
      </c>
      <c r="L33" s="75">
        <v>211</v>
      </c>
      <c r="M33" s="75">
        <v>59</v>
      </c>
      <c r="N33" s="75">
        <v>480</v>
      </c>
      <c r="O33" s="75">
        <v>203</v>
      </c>
      <c r="P33" s="75">
        <v>742</v>
      </c>
      <c r="Q33" s="75">
        <v>0</v>
      </c>
      <c r="R33" s="75">
        <v>0</v>
      </c>
      <c r="S33" s="75">
        <v>0</v>
      </c>
      <c r="T33" s="75">
        <v>0</v>
      </c>
      <c r="U33" s="75">
        <v>6809</v>
      </c>
      <c r="V33" s="10"/>
      <c r="W33" s="50"/>
      <c r="X33" s="49"/>
    </row>
    <row r="34" spans="2:24" s="11" customFormat="1" ht="15.95" customHeight="1">
      <c r="B34" s="65" t="s">
        <v>98</v>
      </c>
      <c r="C34" s="75">
        <v>0</v>
      </c>
      <c r="D34" s="75">
        <v>0</v>
      </c>
      <c r="E34" s="75">
        <v>-68</v>
      </c>
      <c r="F34" s="75">
        <v>-68</v>
      </c>
      <c r="G34" s="75">
        <v>-2</v>
      </c>
      <c r="H34" s="75">
        <v>-70</v>
      </c>
      <c r="I34" s="75">
        <v>-5</v>
      </c>
      <c r="J34" s="75">
        <v>-334</v>
      </c>
      <c r="K34" s="75">
        <v>-339</v>
      </c>
      <c r="L34" s="75">
        <v>0</v>
      </c>
      <c r="M34" s="75">
        <v>-35</v>
      </c>
      <c r="N34" s="75">
        <v>-27</v>
      </c>
      <c r="O34" s="75">
        <v>0</v>
      </c>
      <c r="P34" s="75">
        <v>-62</v>
      </c>
      <c r="Q34" s="75">
        <v>0</v>
      </c>
      <c r="R34" s="75">
        <v>0</v>
      </c>
      <c r="S34" s="75">
        <v>0</v>
      </c>
      <c r="T34" s="75">
        <v>0</v>
      </c>
      <c r="U34" s="75">
        <v>-471</v>
      </c>
      <c r="V34" s="10"/>
      <c r="W34" s="50"/>
      <c r="X34" s="49"/>
    </row>
    <row r="35" spans="2:24" s="11" customFormat="1" ht="15.95" customHeight="1">
      <c r="B35" s="65" t="s">
        <v>99</v>
      </c>
      <c r="C35" s="75">
        <v>0</v>
      </c>
      <c r="D35" s="75">
        <v>1593</v>
      </c>
      <c r="E35" s="75">
        <v>1314</v>
      </c>
      <c r="F35" s="75">
        <v>2907</v>
      </c>
      <c r="G35" s="75">
        <v>1235</v>
      </c>
      <c r="H35" s="75">
        <v>4142</v>
      </c>
      <c r="I35" s="75">
        <v>304</v>
      </c>
      <c r="J35" s="75">
        <v>1001</v>
      </c>
      <c r="K35" s="75">
        <v>1305</v>
      </c>
      <c r="L35" s="75">
        <v>211</v>
      </c>
      <c r="M35" s="75">
        <v>24</v>
      </c>
      <c r="N35" s="75">
        <v>453</v>
      </c>
      <c r="O35" s="75">
        <v>203</v>
      </c>
      <c r="P35" s="75">
        <v>680</v>
      </c>
      <c r="Q35" s="75">
        <v>0</v>
      </c>
      <c r="R35" s="75">
        <v>0</v>
      </c>
      <c r="S35" s="75">
        <v>0</v>
      </c>
      <c r="T35" s="75">
        <v>0</v>
      </c>
      <c r="U35" s="75">
        <v>6338</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144</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144</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19" priority="10" stopIfTrue="1" operator="notEqual">
      <formula>0</formula>
    </cfRule>
  </conditionalFormatting>
  <conditionalFormatting sqref="C3:E3">
    <cfRule type="expression" dxfId="218" priority="9">
      <formula>$E$3&lt;&gt;0</formula>
    </cfRule>
  </conditionalFormatting>
  <conditionalFormatting sqref="N49 N52">
    <cfRule type="cellIs" dxfId="217" priority="8" operator="equal">
      <formula>"FAIL"</formula>
    </cfRule>
  </conditionalFormatting>
  <conditionalFormatting sqref="X6:X7">
    <cfRule type="expression" dxfId="216" priority="7">
      <formula>SUM($X$8:$X$28)&lt;&gt;0</formula>
    </cfRule>
  </conditionalFormatting>
  <conditionalFormatting sqref="C35:U35">
    <cfRule type="expression" dxfId="215" priority="1">
      <formula>ABS((C28-C35)/C35)&gt;0.1</formula>
    </cfRule>
    <cfRule type="expression" dxfId="214" priority="4">
      <formula>ABS(C28-C35)&gt;1000</formula>
    </cfRule>
  </conditionalFormatting>
  <conditionalFormatting sqref="C34:U34">
    <cfRule type="expression" dxfId="213" priority="2">
      <formula>ABS((C26-C34)/C34)&gt;0.1</formula>
    </cfRule>
    <cfRule type="expression" dxfId="212" priority="5">
      <formula>ABS(C26-C34)&gt;1000</formula>
    </cfRule>
  </conditionalFormatting>
  <conditionalFormatting sqref="C33:U33">
    <cfRule type="expression" dxfId="211" priority="3">
      <formula>ABS((C16-C33)/C33)&gt;0.1</formula>
    </cfRule>
    <cfRule type="expression" dxfId="21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48</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22</v>
      </c>
      <c r="E8" s="13">
        <v>120</v>
      </c>
      <c r="F8" s="64">
        <f>SUM(D8:E8)</f>
        <v>142</v>
      </c>
      <c r="G8" s="13">
        <v>7</v>
      </c>
      <c r="H8" s="64">
        <f>SUM(C8,F8,G8)</f>
        <v>149</v>
      </c>
      <c r="I8" s="13">
        <v>0</v>
      </c>
      <c r="J8" s="13">
        <v>353</v>
      </c>
      <c r="K8" s="64">
        <f>SUM(I8:J8)</f>
        <v>353</v>
      </c>
      <c r="L8" s="13">
        <v>6</v>
      </c>
      <c r="M8" s="13">
        <v>0</v>
      </c>
      <c r="N8" s="13">
        <v>35</v>
      </c>
      <c r="O8" s="13">
        <v>24</v>
      </c>
      <c r="P8" s="64">
        <f>SUM(M8:O8)</f>
        <v>59</v>
      </c>
      <c r="Q8" s="13">
        <v>0</v>
      </c>
      <c r="R8" s="13">
        <v>0</v>
      </c>
      <c r="S8" s="13">
        <v>0</v>
      </c>
      <c r="T8" s="64">
        <f>SUM(Q8:S8)</f>
        <v>0</v>
      </c>
      <c r="U8" s="33">
        <f>SUM(H8,K8,L8,P8,T8)</f>
        <v>567</v>
      </c>
      <c r="V8" s="70"/>
      <c r="W8" s="80">
        <v>567</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1758</v>
      </c>
      <c r="E12" s="13">
        <v>1892</v>
      </c>
      <c r="F12" s="64">
        <f>SUM(D12:E12)</f>
        <v>3650</v>
      </c>
      <c r="G12" s="13">
        <v>635</v>
      </c>
      <c r="H12" s="64">
        <f>SUM(C12,F12,G12)</f>
        <v>4285</v>
      </c>
      <c r="I12" s="13">
        <v>173</v>
      </c>
      <c r="J12" s="13">
        <v>961</v>
      </c>
      <c r="K12" s="64">
        <f>SUM(I12:J12)</f>
        <v>1134</v>
      </c>
      <c r="L12" s="13">
        <v>344</v>
      </c>
      <c r="M12" s="13">
        <v>0</v>
      </c>
      <c r="N12" s="13">
        <v>46</v>
      </c>
      <c r="O12" s="13">
        <v>280</v>
      </c>
      <c r="P12" s="64">
        <f>SUM(M12:O12)</f>
        <v>326</v>
      </c>
      <c r="Q12" s="13">
        <v>386</v>
      </c>
      <c r="R12" s="13">
        <v>0</v>
      </c>
      <c r="S12" s="13">
        <v>0</v>
      </c>
      <c r="T12" s="64">
        <f>SUM(Q12:S12)</f>
        <v>386</v>
      </c>
      <c r="U12" s="33">
        <f>SUM(H12,K12,L12,P12,T12)</f>
        <v>6475</v>
      </c>
      <c r="V12" s="70"/>
      <c r="W12" s="36">
        <v>6475</v>
      </c>
      <c r="X12" s="44">
        <f t="shared" si="0"/>
        <v>0</v>
      </c>
    </row>
    <row r="13" spans="1:25" ht="15.95" customHeight="1">
      <c r="B13" s="31" t="s">
        <v>74</v>
      </c>
      <c r="C13" s="32">
        <f>C8+C9+C10+C11+C12</f>
        <v>0</v>
      </c>
      <c r="D13" s="32">
        <f t="shared" ref="D13:U13" si="1">D8+D9+D10+D11+D12</f>
        <v>1780</v>
      </c>
      <c r="E13" s="32">
        <f t="shared" si="1"/>
        <v>2012</v>
      </c>
      <c r="F13" s="32">
        <f t="shared" si="1"/>
        <v>3792</v>
      </c>
      <c r="G13" s="32">
        <f t="shared" si="1"/>
        <v>642</v>
      </c>
      <c r="H13" s="32">
        <f t="shared" si="1"/>
        <v>4434</v>
      </c>
      <c r="I13" s="32">
        <f t="shared" si="1"/>
        <v>173</v>
      </c>
      <c r="J13" s="32">
        <f t="shared" si="1"/>
        <v>1314</v>
      </c>
      <c r="K13" s="32">
        <f t="shared" si="1"/>
        <v>1487</v>
      </c>
      <c r="L13" s="32">
        <f t="shared" si="1"/>
        <v>350</v>
      </c>
      <c r="M13" s="32">
        <f t="shared" si="1"/>
        <v>0</v>
      </c>
      <c r="N13" s="32">
        <f t="shared" si="1"/>
        <v>81</v>
      </c>
      <c r="O13" s="32">
        <f t="shared" si="1"/>
        <v>304</v>
      </c>
      <c r="P13" s="32">
        <f t="shared" si="1"/>
        <v>385</v>
      </c>
      <c r="Q13" s="32">
        <f t="shared" si="1"/>
        <v>386</v>
      </c>
      <c r="R13" s="32">
        <f t="shared" si="1"/>
        <v>0</v>
      </c>
      <c r="S13" s="32">
        <f t="shared" si="1"/>
        <v>0</v>
      </c>
      <c r="T13" s="32">
        <f t="shared" si="1"/>
        <v>386</v>
      </c>
      <c r="U13" s="32">
        <f t="shared" si="1"/>
        <v>7042</v>
      </c>
      <c r="V13" s="70"/>
      <c r="W13" s="81">
        <v>7042</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1780</v>
      </c>
      <c r="E16" s="32">
        <f t="shared" si="2"/>
        <v>2012</v>
      </c>
      <c r="F16" s="32">
        <f t="shared" si="2"/>
        <v>3792</v>
      </c>
      <c r="G16" s="32">
        <f t="shared" si="2"/>
        <v>642</v>
      </c>
      <c r="H16" s="32">
        <f t="shared" si="2"/>
        <v>4434</v>
      </c>
      <c r="I16" s="32">
        <f t="shared" si="2"/>
        <v>173</v>
      </c>
      <c r="J16" s="32">
        <f t="shared" si="2"/>
        <v>1314</v>
      </c>
      <c r="K16" s="32">
        <f t="shared" si="2"/>
        <v>1487</v>
      </c>
      <c r="L16" s="32">
        <f t="shared" si="2"/>
        <v>350</v>
      </c>
      <c r="M16" s="32">
        <f t="shared" si="2"/>
        <v>0</v>
      </c>
      <c r="N16" s="32">
        <f t="shared" si="2"/>
        <v>81</v>
      </c>
      <c r="O16" s="32">
        <f t="shared" si="2"/>
        <v>304</v>
      </c>
      <c r="P16" s="32">
        <f t="shared" si="2"/>
        <v>385</v>
      </c>
      <c r="Q16" s="32">
        <f t="shared" si="2"/>
        <v>386</v>
      </c>
      <c r="R16" s="32">
        <f t="shared" si="2"/>
        <v>0</v>
      </c>
      <c r="S16" s="32">
        <f t="shared" si="2"/>
        <v>0</v>
      </c>
      <c r="T16" s="32">
        <f t="shared" si="2"/>
        <v>386</v>
      </c>
      <c r="U16" s="33">
        <f>SUM(H16,K16,L16,P16,T16)</f>
        <v>7042</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-36</v>
      </c>
      <c r="F22" s="64">
        <f>SUM(D22:E22)</f>
        <v>-36</v>
      </c>
      <c r="G22" s="13">
        <v>0</v>
      </c>
      <c r="H22" s="64">
        <f>SUM(C22,F22,G22)</f>
        <v>-36</v>
      </c>
      <c r="I22" s="13">
        <v>0</v>
      </c>
      <c r="J22" s="13">
        <v>-439</v>
      </c>
      <c r="K22" s="64">
        <f>SUM(I22:J22)</f>
        <v>-439</v>
      </c>
      <c r="L22" s="13">
        <v>-873</v>
      </c>
      <c r="M22" s="13">
        <v>0</v>
      </c>
      <c r="N22" s="13">
        <v>0</v>
      </c>
      <c r="O22" s="13">
        <v>0</v>
      </c>
      <c r="P22" s="64">
        <f>SUM(M22:O22)</f>
        <v>0</v>
      </c>
      <c r="Q22" s="13">
        <v>-234</v>
      </c>
      <c r="R22" s="13">
        <v>0</v>
      </c>
      <c r="S22" s="13">
        <v>0</v>
      </c>
      <c r="T22" s="64">
        <f>SUM(Q22:S22)</f>
        <v>-234</v>
      </c>
      <c r="U22" s="33">
        <f t="shared" si="3"/>
        <v>-1582</v>
      </c>
      <c r="V22" s="70"/>
      <c r="W22" s="82">
        <v>-1582</v>
      </c>
      <c r="X22" s="60">
        <f t="shared" si="4"/>
        <v>0</v>
      </c>
    </row>
    <row r="23" spans="1:25" ht="15.95" customHeight="1">
      <c r="B23" s="51" t="s">
        <v>84</v>
      </c>
      <c r="C23" s="32">
        <f t="shared" ref="C23:T23" si="5">SUM(C19:C22)</f>
        <v>0</v>
      </c>
      <c r="D23" s="32">
        <f t="shared" si="5"/>
        <v>0</v>
      </c>
      <c r="E23" s="32">
        <f t="shared" si="5"/>
        <v>-36</v>
      </c>
      <c r="F23" s="32">
        <f t="shared" si="5"/>
        <v>-36</v>
      </c>
      <c r="G23" s="32">
        <f t="shared" si="5"/>
        <v>0</v>
      </c>
      <c r="H23" s="32">
        <f t="shared" si="5"/>
        <v>-36</v>
      </c>
      <c r="I23" s="32">
        <f t="shared" si="5"/>
        <v>0</v>
      </c>
      <c r="J23" s="32">
        <f t="shared" si="5"/>
        <v>-439</v>
      </c>
      <c r="K23" s="32">
        <f t="shared" si="5"/>
        <v>-439</v>
      </c>
      <c r="L23" s="32">
        <f t="shared" si="5"/>
        <v>-873</v>
      </c>
      <c r="M23" s="32">
        <f t="shared" si="5"/>
        <v>0</v>
      </c>
      <c r="N23" s="32">
        <f t="shared" si="5"/>
        <v>0</v>
      </c>
      <c r="O23" s="32">
        <f t="shared" si="5"/>
        <v>0</v>
      </c>
      <c r="P23" s="32">
        <f t="shared" si="5"/>
        <v>0</v>
      </c>
      <c r="Q23" s="32">
        <f t="shared" si="5"/>
        <v>-234</v>
      </c>
      <c r="R23" s="32">
        <f t="shared" si="5"/>
        <v>0</v>
      </c>
      <c r="S23" s="32">
        <f t="shared" si="5"/>
        <v>0</v>
      </c>
      <c r="T23" s="32">
        <f t="shared" si="5"/>
        <v>-234</v>
      </c>
      <c r="U23" s="32">
        <f t="shared" si="3"/>
        <v>-1582</v>
      </c>
      <c r="V23" s="70"/>
      <c r="W23" s="82">
        <v>-1582</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-36</v>
      </c>
      <c r="F26" s="32">
        <f t="shared" si="6"/>
        <v>-36</v>
      </c>
      <c r="G26" s="32">
        <f t="shared" si="6"/>
        <v>0</v>
      </c>
      <c r="H26" s="32">
        <f t="shared" si="6"/>
        <v>-36</v>
      </c>
      <c r="I26" s="32">
        <f t="shared" si="6"/>
        <v>0</v>
      </c>
      <c r="J26" s="32">
        <f t="shared" si="6"/>
        <v>-439</v>
      </c>
      <c r="K26" s="32">
        <f t="shared" si="6"/>
        <v>-439</v>
      </c>
      <c r="L26" s="32">
        <f t="shared" si="6"/>
        <v>-873</v>
      </c>
      <c r="M26" s="32">
        <f t="shared" si="6"/>
        <v>0</v>
      </c>
      <c r="N26" s="32">
        <f t="shared" si="6"/>
        <v>0</v>
      </c>
      <c r="O26" s="32">
        <f t="shared" si="6"/>
        <v>0</v>
      </c>
      <c r="P26" s="32">
        <f t="shared" si="6"/>
        <v>0</v>
      </c>
      <c r="Q26" s="32">
        <f t="shared" si="6"/>
        <v>-234</v>
      </c>
      <c r="R26" s="32">
        <f t="shared" si="6"/>
        <v>0</v>
      </c>
      <c r="S26" s="32">
        <f t="shared" si="6"/>
        <v>0</v>
      </c>
      <c r="T26" s="32">
        <f t="shared" si="6"/>
        <v>-234</v>
      </c>
      <c r="U26" s="32">
        <f t="shared" si="3"/>
        <v>-1582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1780</v>
      </c>
      <c r="E28" s="53">
        <f t="shared" si="7"/>
        <v>1976</v>
      </c>
      <c r="F28" s="53">
        <f t="shared" si="7"/>
        <v>3756</v>
      </c>
      <c r="G28" s="53">
        <f t="shared" si="7"/>
        <v>642</v>
      </c>
      <c r="H28" s="53">
        <f t="shared" si="7"/>
        <v>4398</v>
      </c>
      <c r="I28" s="53">
        <f t="shared" si="7"/>
        <v>173</v>
      </c>
      <c r="J28" s="53">
        <f t="shared" si="7"/>
        <v>875</v>
      </c>
      <c r="K28" s="53">
        <f t="shared" si="7"/>
        <v>1048</v>
      </c>
      <c r="L28" s="53">
        <f t="shared" si="7"/>
        <v>-523</v>
      </c>
      <c r="M28" s="53">
        <f t="shared" si="7"/>
        <v>0</v>
      </c>
      <c r="N28" s="53">
        <f t="shared" si="7"/>
        <v>81</v>
      </c>
      <c r="O28" s="53">
        <f t="shared" si="7"/>
        <v>304</v>
      </c>
      <c r="P28" s="53">
        <f t="shared" si="7"/>
        <v>385</v>
      </c>
      <c r="Q28" s="53">
        <f t="shared" si="7"/>
        <v>152</v>
      </c>
      <c r="R28" s="53">
        <f t="shared" si="7"/>
        <v>0</v>
      </c>
      <c r="S28" s="53">
        <f t="shared" si="7"/>
        <v>0</v>
      </c>
      <c r="T28" s="53">
        <f t="shared" si="7"/>
        <v>152</v>
      </c>
      <c r="U28" s="53">
        <f t="shared" si="7"/>
        <v>5460</v>
      </c>
      <c r="V28" s="10"/>
      <c r="W28" s="36">
        <v>5460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2364</v>
      </c>
      <c r="E33" s="75">
        <v>1894</v>
      </c>
      <c r="F33" s="75">
        <v>4258</v>
      </c>
      <c r="G33" s="75">
        <v>745</v>
      </c>
      <c r="H33" s="75">
        <v>5003</v>
      </c>
      <c r="I33" s="75">
        <v>248</v>
      </c>
      <c r="J33" s="75">
        <v>1387</v>
      </c>
      <c r="K33" s="75">
        <v>1635</v>
      </c>
      <c r="L33" s="75">
        <v>434</v>
      </c>
      <c r="M33" s="75">
        <v>0</v>
      </c>
      <c r="N33" s="75">
        <v>80</v>
      </c>
      <c r="O33" s="75">
        <v>296</v>
      </c>
      <c r="P33" s="75">
        <v>376</v>
      </c>
      <c r="Q33" s="75">
        <v>362</v>
      </c>
      <c r="R33" s="75">
        <v>0</v>
      </c>
      <c r="S33" s="75">
        <v>0</v>
      </c>
      <c r="T33" s="75">
        <v>362</v>
      </c>
      <c r="U33" s="75">
        <v>7810</v>
      </c>
      <c r="V33" s="10"/>
      <c r="W33" s="50"/>
      <c r="X33" s="49"/>
    </row>
    <row r="34" spans="2:24" s="11" customFormat="1" ht="15.95" customHeight="1">
      <c r="B34" s="65" t="s">
        <v>98</v>
      </c>
      <c r="C34" s="75">
        <v>0</v>
      </c>
      <c r="D34" s="75">
        <v>0</v>
      </c>
      <c r="E34" s="75">
        <v>-254</v>
      </c>
      <c r="F34" s="75">
        <v>-254</v>
      </c>
      <c r="G34" s="75">
        <v>-6</v>
      </c>
      <c r="H34" s="75">
        <v>-260</v>
      </c>
      <c r="I34" s="75">
        <v>0</v>
      </c>
      <c r="J34" s="75">
        <v>-457</v>
      </c>
      <c r="K34" s="75">
        <v>-457</v>
      </c>
      <c r="L34" s="75">
        <v>-676</v>
      </c>
      <c r="M34" s="75">
        <v>0</v>
      </c>
      <c r="N34" s="75">
        <v>0</v>
      </c>
      <c r="O34" s="75">
        <v>0</v>
      </c>
      <c r="P34" s="75">
        <v>0</v>
      </c>
      <c r="Q34" s="75">
        <v>-258</v>
      </c>
      <c r="R34" s="75">
        <v>0</v>
      </c>
      <c r="S34" s="75">
        <v>0</v>
      </c>
      <c r="T34" s="75">
        <v>-258</v>
      </c>
      <c r="U34" s="75">
        <v>-1651</v>
      </c>
      <c r="V34" s="10"/>
      <c r="W34" s="50"/>
      <c r="X34" s="49"/>
    </row>
    <row r="35" spans="2:24" s="11" customFormat="1" ht="15.95" customHeight="1">
      <c r="B35" s="65" t="s">
        <v>99</v>
      </c>
      <c r="C35" s="75">
        <v>0</v>
      </c>
      <c r="D35" s="75">
        <v>2364</v>
      </c>
      <c r="E35" s="75">
        <v>1640</v>
      </c>
      <c r="F35" s="75">
        <v>4004</v>
      </c>
      <c r="G35" s="75">
        <v>739</v>
      </c>
      <c r="H35" s="75">
        <v>4743</v>
      </c>
      <c r="I35" s="75">
        <v>248</v>
      </c>
      <c r="J35" s="75">
        <v>930</v>
      </c>
      <c r="K35" s="75">
        <v>1178</v>
      </c>
      <c r="L35" s="75">
        <v>-242</v>
      </c>
      <c r="M35" s="75">
        <v>0</v>
      </c>
      <c r="N35" s="75">
        <v>80</v>
      </c>
      <c r="O35" s="75">
        <v>296</v>
      </c>
      <c r="P35" s="75">
        <v>376</v>
      </c>
      <c r="Q35" s="75">
        <v>104</v>
      </c>
      <c r="R35" s="75">
        <v>0</v>
      </c>
      <c r="S35" s="75">
        <v>0</v>
      </c>
      <c r="T35" s="75">
        <v>104</v>
      </c>
      <c r="U35" s="75">
        <v>6159</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27</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27</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09" priority="10" stopIfTrue="1" operator="notEqual">
      <formula>0</formula>
    </cfRule>
  </conditionalFormatting>
  <conditionalFormatting sqref="C3:E3">
    <cfRule type="expression" dxfId="208" priority="9">
      <formula>$E$3&lt;&gt;0</formula>
    </cfRule>
  </conditionalFormatting>
  <conditionalFormatting sqref="N49 N52">
    <cfRule type="cellIs" dxfId="207" priority="8" operator="equal">
      <formula>"FAIL"</formula>
    </cfRule>
  </conditionalFormatting>
  <conditionalFormatting sqref="X6:X7">
    <cfRule type="expression" dxfId="206" priority="7">
      <formula>SUM($X$8:$X$28)&lt;&gt;0</formula>
    </cfRule>
  </conditionalFormatting>
  <conditionalFormatting sqref="C35:U35">
    <cfRule type="expression" dxfId="205" priority="1">
      <formula>ABS((C28-C35)/C35)&gt;0.1</formula>
    </cfRule>
    <cfRule type="expression" dxfId="204" priority="4">
      <formula>ABS(C28-C35)&gt;1000</formula>
    </cfRule>
  </conditionalFormatting>
  <conditionalFormatting sqref="C34:U34">
    <cfRule type="expression" dxfId="203" priority="2">
      <formula>ABS((C26-C34)/C34)&gt;0.1</formula>
    </cfRule>
    <cfRule type="expression" dxfId="202" priority="5">
      <formula>ABS(C26-C34)&gt;1000</formula>
    </cfRule>
  </conditionalFormatting>
  <conditionalFormatting sqref="C33:U33">
    <cfRule type="expression" dxfId="201" priority="3">
      <formula>ABS((C16-C33)/C33)&gt;0.1</formula>
    </cfRule>
    <cfRule type="expression" dxfId="20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102</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151</v>
      </c>
      <c r="F8" s="64">
        <f>SUM(D8:E8)</f>
        <v>151</v>
      </c>
      <c r="G8" s="13">
        <v>0</v>
      </c>
      <c r="H8" s="64">
        <f>SUM(C8,F8,G8)</f>
        <v>151</v>
      </c>
      <c r="I8" s="13">
        <v>0</v>
      </c>
      <c r="J8" s="13">
        <v>0</v>
      </c>
      <c r="K8" s="64">
        <f>SUM(I8:J8)</f>
        <v>0</v>
      </c>
      <c r="L8" s="13">
        <v>0</v>
      </c>
      <c r="M8" s="13">
        <v>0</v>
      </c>
      <c r="N8" s="13">
        <v>169</v>
      </c>
      <c r="O8" s="13">
        <v>111</v>
      </c>
      <c r="P8" s="64">
        <f>SUM(M8:O8)</f>
        <v>280</v>
      </c>
      <c r="Q8" s="13">
        <v>0</v>
      </c>
      <c r="R8" s="13">
        <v>0</v>
      </c>
      <c r="S8" s="13">
        <v>0</v>
      </c>
      <c r="T8" s="64">
        <f>SUM(Q8:S8)</f>
        <v>0</v>
      </c>
      <c r="U8" s="33">
        <f>SUM(H8,K8,L8,P8,T8)</f>
        <v>431</v>
      </c>
      <c r="V8" s="70"/>
      <c r="W8" s="80">
        <v>431</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-369</v>
      </c>
      <c r="F11" s="64">
        <f>SUM(D11:E11)</f>
        <v>-369</v>
      </c>
      <c r="G11" s="13">
        <v>0</v>
      </c>
      <c r="H11" s="64">
        <f>SUM(C11,F11,G11)</f>
        <v>-369</v>
      </c>
      <c r="I11" s="13">
        <v>0</v>
      </c>
      <c r="J11" s="13">
        <v>0</v>
      </c>
      <c r="K11" s="64">
        <f>SUM(I11:J11)</f>
        <v>0</v>
      </c>
      <c r="L11" s="13">
        <v>0</v>
      </c>
      <c r="M11" s="13">
        <v>0</v>
      </c>
      <c r="N11" s="13">
        <v>0</v>
      </c>
      <c r="O11" s="13">
        <v>0</v>
      </c>
      <c r="P11" s="64">
        <f>SUM(M11:O11)</f>
        <v>0</v>
      </c>
      <c r="Q11" s="13">
        <v>-34</v>
      </c>
      <c r="R11" s="13">
        <v>0</v>
      </c>
      <c r="S11" s="13">
        <v>0</v>
      </c>
      <c r="T11" s="64">
        <f>SUM(Q11:S11)</f>
        <v>-34</v>
      </c>
      <c r="U11" s="33">
        <f>SUM(H11,K11,L11,P11,T11)</f>
        <v>-403</v>
      </c>
      <c r="V11" s="69"/>
      <c r="W11" s="36">
        <v>-403</v>
      </c>
      <c r="X11" s="44">
        <f>W11-U11</f>
        <v>0</v>
      </c>
    </row>
    <row r="12" spans="1:25" ht="15.95" customHeight="1">
      <c r="A12" s="11"/>
      <c r="B12" s="47" t="s">
        <v>7</v>
      </c>
      <c r="C12" s="13">
        <v>0</v>
      </c>
      <c r="D12" s="13">
        <v>1499</v>
      </c>
      <c r="E12" s="13">
        <v>2408</v>
      </c>
      <c r="F12" s="64">
        <f>SUM(D12:E12)</f>
        <v>3907</v>
      </c>
      <c r="G12" s="13">
        <v>372</v>
      </c>
      <c r="H12" s="64">
        <f>SUM(C12,F12,G12)</f>
        <v>4279</v>
      </c>
      <c r="I12" s="13">
        <v>11</v>
      </c>
      <c r="J12" s="13">
        <v>68</v>
      </c>
      <c r="K12" s="64">
        <f>SUM(I12:J12)</f>
        <v>79</v>
      </c>
      <c r="L12" s="13">
        <v>115</v>
      </c>
      <c r="M12" s="13">
        <v>0</v>
      </c>
      <c r="N12" s="13">
        <v>2414</v>
      </c>
      <c r="O12" s="13">
        <v>242</v>
      </c>
      <c r="P12" s="64">
        <f>SUM(M12:O12)</f>
        <v>2656</v>
      </c>
      <c r="Q12" s="13">
        <v>1085</v>
      </c>
      <c r="R12" s="13">
        <v>0</v>
      </c>
      <c r="S12" s="13">
        <v>0</v>
      </c>
      <c r="T12" s="64">
        <f>SUM(Q12:S12)</f>
        <v>1085</v>
      </c>
      <c r="U12" s="33">
        <f>SUM(H12,K12,L12,P12,T12)</f>
        <v>8214</v>
      </c>
      <c r="V12" s="70"/>
      <c r="W12" s="36">
        <v>8214</v>
      </c>
      <c r="X12" s="44">
        <f t="shared" si="0"/>
        <v>0</v>
      </c>
    </row>
    <row r="13" spans="1:25" ht="15.95" customHeight="1">
      <c r="B13" s="31" t="s">
        <v>74</v>
      </c>
      <c r="C13" s="32">
        <f>C8+C9+C10+C11+C12</f>
        <v>0</v>
      </c>
      <c r="D13" s="32">
        <f t="shared" ref="D13:U13" si="1">D8+D9+D10+D11+D12</f>
        <v>1499</v>
      </c>
      <c r="E13" s="32">
        <f t="shared" si="1"/>
        <v>2190</v>
      </c>
      <c r="F13" s="32">
        <f t="shared" si="1"/>
        <v>3689</v>
      </c>
      <c r="G13" s="32">
        <f t="shared" si="1"/>
        <v>372</v>
      </c>
      <c r="H13" s="32">
        <f t="shared" si="1"/>
        <v>4061</v>
      </c>
      <c r="I13" s="32">
        <f t="shared" si="1"/>
        <v>11</v>
      </c>
      <c r="J13" s="32">
        <f t="shared" si="1"/>
        <v>68</v>
      </c>
      <c r="K13" s="32">
        <f t="shared" si="1"/>
        <v>79</v>
      </c>
      <c r="L13" s="32">
        <f t="shared" si="1"/>
        <v>115</v>
      </c>
      <c r="M13" s="32">
        <f t="shared" si="1"/>
        <v>0</v>
      </c>
      <c r="N13" s="32">
        <f t="shared" si="1"/>
        <v>2583</v>
      </c>
      <c r="O13" s="32">
        <f t="shared" si="1"/>
        <v>353</v>
      </c>
      <c r="P13" s="32">
        <f t="shared" si="1"/>
        <v>2936</v>
      </c>
      <c r="Q13" s="32">
        <f t="shared" si="1"/>
        <v>1051</v>
      </c>
      <c r="R13" s="32">
        <f t="shared" si="1"/>
        <v>0</v>
      </c>
      <c r="S13" s="32">
        <f t="shared" si="1"/>
        <v>0</v>
      </c>
      <c r="T13" s="32">
        <f t="shared" si="1"/>
        <v>1051</v>
      </c>
      <c r="U13" s="32">
        <f t="shared" si="1"/>
        <v>8242</v>
      </c>
      <c r="V13" s="70"/>
      <c r="W13" s="81">
        <v>8242</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1499</v>
      </c>
      <c r="E16" s="32">
        <f t="shared" si="2"/>
        <v>2190</v>
      </c>
      <c r="F16" s="32">
        <f t="shared" si="2"/>
        <v>3689</v>
      </c>
      <c r="G16" s="32">
        <f t="shared" si="2"/>
        <v>372</v>
      </c>
      <c r="H16" s="32">
        <f t="shared" si="2"/>
        <v>4061</v>
      </c>
      <c r="I16" s="32">
        <f t="shared" si="2"/>
        <v>11</v>
      </c>
      <c r="J16" s="32">
        <f t="shared" si="2"/>
        <v>68</v>
      </c>
      <c r="K16" s="32">
        <f t="shared" si="2"/>
        <v>79</v>
      </c>
      <c r="L16" s="32">
        <f t="shared" si="2"/>
        <v>115</v>
      </c>
      <c r="M16" s="32">
        <f t="shared" si="2"/>
        <v>0</v>
      </c>
      <c r="N16" s="32">
        <f t="shared" si="2"/>
        <v>2583</v>
      </c>
      <c r="O16" s="32">
        <f t="shared" si="2"/>
        <v>353</v>
      </c>
      <c r="P16" s="32">
        <f t="shared" si="2"/>
        <v>2936</v>
      </c>
      <c r="Q16" s="32">
        <f t="shared" si="2"/>
        <v>1051</v>
      </c>
      <c r="R16" s="32">
        <f t="shared" si="2"/>
        <v>0</v>
      </c>
      <c r="S16" s="32">
        <f t="shared" si="2"/>
        <v>0</v>
      </c>
      <c r="T16" s="32">
        <f t="shared" si="2"/>
        <v>1051</v>
      </c>
      <c r="U16" s="33">
        <f>SUM(H16,K16,L16,P16,T16)</f>
        <v>8242</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-3</v>
      </c>
      <c r="E22" s="13">
        <v>-369</v>
      </c>
      <c r="F22" s="64">
        <f>SUM(D22:E22)</f>
        <v>-372</v>
      </c>
      <c r="G22" s="13">
        <v>-6</v>
      </c>
      <c r="H22" s="64">
        <f>SUM(C22,F22,G22)</f>
        <v>-378</v>
      </c>
      <c r="I22" s="13">
        <v>0</v>
      </c>
      <c r="J22" s="13">
        <v>-49</v>
      </c>
      <c r="K22" s="64">
        <f>SUM(I22:J22)</f>
        <v>-49</v>
      </c>
      <c r="L22" s="13">
        <v>-74</v>
      </c>
      <c r="M22" s="13">
        <v>0</v>
      </c>
      <c r="N22" s="13">
        <v>0</v>
      </c>
      <c r="O22" s="13">
        <v>-7</v>
      </c>
      <c r="P22" s="64">
        <f>SUM(M22:O22)</f>
        <v>-7</v>
      </c>
      <c r="Q22" s="13">
        <v>-273</v>
      </c>
      <c r="R22" s="13">
        <v>0</v>
      </c>
      <c r="S22" s="13">
        <v>0</v>
      </c>
      <c r="T22" s="64">
        <f>SUM(Q22:S22)</f>
        <v>-273</v>
      </c>
      <c r="U22" s="33">
        <f t="shared" si="3"/>
        <v>-781</v>
      </c>
      <c r="V22" s="70"/>
      <c r="W22" s="82">
        <v>-781</v>
      </c>
      <c r="X22" s="60">
        <f t="shared" si="4"/>
        <v>0</v>
      </c>
    </row>
    <row r="23" spans="1:25" ht="15.95" customHeight="1">
      <c r="B23" s="51" t="s">
        <v>84</v>
      </c>
      <c r="C23" s="32">
        <f t="shared" ref="C23:T23" si="5">SUM(C19:C22)</f>
        <v>0</v>
      </c>
      <c r="D23" s="32">
        <f t="shared" si="5"/>
        <v>-3</v>
      </c>
      <c r="E23" s="32">
        <f t="shared" si="5"/>
        <v>-369</v>
      </c>
      <c r="F23" s="32">
        <f t="shared" si="5"/>
        <v>-372</v>
      </c>
      <c r="G23" s="32">
        <f t="shared" si="5"/>
        <v>-6</v>
      </c>
      <c r="H23" s="32">
        <f t="shared" si="5"/>
        <v>-378</v>
      </c>
      <c r="I23" s="32">
        <f t="shared" si="5"/>
        <v>0</v>
      </c>
      <c r="J23" s="32">
        <f t="shared" si="5"/>
        <v>-49</v>
      </c>
      <c r="K23" s="32">
        <f t="shared" si="5"/>
        <v>-49</v>
      </c>
      <c r="L23" s="32">
        <f t="shared" si="5"/>
        <v>-74</v>
      </c>
      <c r="M23" s="32">
        <f t="shared" si="5"/>
        <v>0</v>
      </c>
      <c r="N23" s="32">
        <f t="shared" si="5"/>
        <v>0</v>
      </c>
      <c r="O23" s="32">
        <f t="shared" si="5"/>
        <v>-7</v>
      </c>
      <c r="P23" s="32">
        <f t="shared" si="5"/>
        <v>-7</v>
      </c>
      <c r="Q23" s="32">
        <f t="shared" si="5"/>
        <v>-273</v>
      </c>
      <c r="R23" s="32">
        <f t="shared" si="5"/>
        <v>0</v>
      </c>
      <c r="S23" s="32">
        <f t="shared" si="5"/>
        <v>0</v>
      </c>
      <c r="T23" s="32">
        <f t="shared" si="5"/>
        <v>-273</v>
      </c>
      <c r="U23" s="32">
        <f t="shared" si="3"/>
        <v>-781</v>
      </c>
      <c r="V23" s="70"/>
      <c r="W23" s="82">
        <v>-781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-3</v>
      </c>
      <c r="E26" s="32">
        <f t="shared" si="6"/>
        <v>-369</v>
      </c>
      <c r="F26" s="32">
        <f t="shared" si="6"/>
        <v>-372</v>
      </c>
      <c r="G26" s="32">
        <f t="shared" si="6"/>
        <v>-6</v>
      </c>
      <c r="H26" s="32">
        <f t="shared" si="6"/>
        <v>-378</v>
      </c>
      <c r="I26" s="32">
        <f t="shared" si="6"/>
        <v>0</v>
      </c>
      <c r="J26" s="32">
        <f t="shared" si="6"/>
        <v>-49</v>
      </c>
      <c r="K26" s="32">
        <f t="shared" si="6"/>
        <v>-49</v>
      </c>
      <c r="L26" s="32">
        <f t="shared" si="6"/>
        <v>-74</v>
      </c>
      <c r="M26" s="32">
        <f t="shared" si="6"/>
        <v>0</v>
      </c>
      <c r="N26" s="32">
        <f t="shared" si="6"/>
        <v>0</v>
      </c>
      <c r="O26" s="32">
        <f t="shared" si="6"/>
        <v>-7</v>
      </c>
      <c r="P26" s="32">
        <f t="shared" si="6"/>
        <v>-7</v>
      </c>
      <c r="Q26" s="32">
        <f t="shared" si="6"/>
        <v>-273</v>
      </c>
      <c r="R26" s="32">
        <f t="shared" si="6"/>
        <v>0</v>
      </c>
      <c r="S26" s="32">
        <f t="shared" si="6"/>
        <v>0</v>
      </c>
      <c r="T26" s="32">
        <f t="shared" si="6"/>
        <v>-273</v>
      </c>
      <c r="U26" s="32">
        <f t="shared" si="3"/>
        <v>-781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1496</v>
      </c>
      <c r="E28" s="53">
        <f t="shared" si="7"/>
        <v>1821</v>
      </c>
      <c r="F28" s="53">
        <f t="shared" si="7"/>
        <v>3317</v>
      </c>
      <c r="G28" s="53">
        <f t="shared" si="7"/>
        <v>366</v>
      </c>
      <c r="H28" s="53">
        <f t="shared" si="7"/>
        <v>3683</v>
      </c>
      <c r="I28" s="53">
        <f t="shared" si="7"/>
        <v>11</v>
      </c>
      <c r="J28" s="53">
        <f t="shared" si="7"/>
        <v>19</v>
      </c>
      <c r="K28" s="53">
        <f t="shared" si="7"/>
        <v>30</v>
      </c>
      <c r="L28" s="53">
        <f t="shared" si="7"/>
        <v>41</v>
      </c>
      <c r="M28" s="53">
        <f t="shared" si="7"/>
        <v>0</v>
      </c>
      <c r="N28" s="53">
        <f t="shared" si="7"/>
        <v>2583</v>
      </c>
      <c r="O28" s="53">
        <f t="shared" si="7"/>
        <v>346</v>
      </c>
      <c r="P28" s="53">
        <f t="shared" si="7"/>
        <v>2929</v>
      </c>
      <c r="Q28" s="53">
        <f t="shared" si="7"/>
        <v>778</v>
      </c>
      <c r="R28" s="53">
        <f t="shared" si="7"/>
        <v>0</v>
      </c>
      <c r="S28" s="53">
        <f t="shared" si="7"/>
        <v>0</v>
      </c>
      <c r="T28" s="53">
        <f t="shared" si="7"/>
        <v>778</v>
      </c>
      <c r="U28" s="53">
        <f t="shared" si="7"/>
        <v>7461</v>
      </c>
      <c r="V28" s="10"/>
      <c r="W28" s="36">
        <v>7461</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1951</v>
      </c>
      <c r="E33" s="75">
        <v>1962</v>
      </c>
      <c r="F33" s="75">
        <v>3913</v>
      </c>
      <c r="G33" s="75">
        <v>293</v>
      </c>
      <c r="H33" s="75">
        <v>4206</v>
      </c>
      <c r="I33" s="75">
        <v>0</v>
      </c>
      <c r="J33" s="75">
        <v>150</v>
      </c>
      <c r="K33" s="75">
        <v>150</v>
      </c>
      <c r="L33" s="75">
        <v>130</v>
      </c>
      <c r="M33" s="75">
        <v>0</v>
      </c>
      <c r="N33" s="75">
        <v>3215</v>
      </c>
      <c r="O33" s="75">
        <v>405</v>
      </c>
      <c r="P33" s="75">
        <v>3620</v>
      </c>
      <c r="Q33" s="75">
        <v>42</v>
      </c>
      <c r="R33" s="75">
        <v>0</v>
      </c>
      <c r="S33" s="75">
        <v>0</v>
      </c>
      <c r="T33" s="75">
        <v>42</v>
      </c>
      <c r="U33" s="75">
        <v>8148</v>
      </c>
      <c r="V33" s="10"/>
      <c r="W33" s="50"/>
      <c r="X33" s="49"/>
    </row>
    <row r="34" spans="2:24" s="11" customFormat="1" ht="15.95" customHeight="1">
      <c r="B34" s="65" t="s">
        <v>98</v>
      </c>
      <c r="C34" s="75">
        <v>0</v>
      </c>
      <c r="D34" s="75">
        <v>0</v>
      </c>
      <c r="E34" s="75">
        <v>-237</v>
      </c>
      <c r="F34" s="75">
        <v>-237</v>
      </c>
      <c r="G34" s="75">
        <v>0</v>
      </c>
      <c r="H34" s="75">
        <v>-237</v>
      </c>
      <c r="I34" s="75">
        <v>0</v>
      </c>
      <c r="J34" s="75">
        <v>-60</v>
      </c>
      <c r="K34" s="75">
        <v>-60</v>
      </c>
      <c r="L34" s="75">
        <v>-47</v>
      </c>
      <c r="M34" s="75">
        <v>0</v>
      </c>
      <c r="N34" s="75">
        <v>0</v>
      </c>
      <c r="O34" s="75">
        <v>-7</v>
      </c>
      <c r="P34" s="75">
        <v>-7</v>
      </c>
      <c r="Q34" s="75">
        <v>-153</v>
      </c>
      <c r="R34" s="75">
        <v>0</v>
      </c>
      <c r="S34" s="75">
        <v>0</v>
      </c>
      <c r="T34" s="75">
        <v>-153</v>
      </c>
      <c r="U34" s="75">
        <v>-504</v>
      </c>
      <c r="V34" s="10"/>
      <c r="W34" s="50"/>
      <c r="X34" s="49"/>
    </row>
    <row r="35" spans="2:24" s="11" customFormat="1" ht="15.95" customHeight="1">
      <c r="B35" s="65" t="s">
        <v>99</v>
      </c>
      <c r="C35" s="75">
        <v>0</v>
      </c>
      <c r="D35" s="75">
        <v>1951</v>
      </c>
      <c r="E35" s="75">
        <v>1725</v>
      </c>
      <c r="F35" s="75">
        <v>3676</v>
      </c>
      <c r="G35" s="75">
        <v>293</v>
      </c>
      <c r="H35" s="75">
        <v>3969</v>
      </c>
      <c r="I35" s="75">
        <v>0</v>
      </c>
      <c r="J35" s="75">
        <v>90</v>
      </c>
      <c r="K35" s="75">
        <v>90</v>
      </c>
      <c r="L35" s="75">
        <v>83</v>
      </c>
      <c r="M35" s="75">
        <v>0</v>
      </c>
      <c r="N35" s="75">
        <v>3215</v>
      </c>
      <c r="O35" s="75">
        <v>398</v>
      </c>
      <c r="P35" s="75">
        <v>3613</v>
      </c>
      <c r="Q35" s="75">
        <v>-111</v>
      </c>
      <c r="R35" s="75">
        <v>0</v>
      </c>
      <c r="S35" s="75">
        <v>0</v>
      </c>
      <c r="T35" s="75">
        <v>-111</v>
      </c>
      <c r="U35" s="75">
        <v>7644</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1998</v>
      </c>
      <c r="O40" s="5"/>
      <c r="P40" s="3"/>
      <c r="Q40" s="3"/>
      <c r="R40" s="3"/>
      <c r="S40" s="3"/>
      <c r="T40" s="3"/>
      <c r="U40" s="3"/>
    </row>
    <row r="41" spans="2:24" ht="15.95" customHeight="1">
      <c r="B41" s="47" t="s">
        <v>26</v>
      </c>
      <c r="C41" s="62"/>
      <c r="D41" s="62"/>
      <c r="E41" s="62"/>
      <c r="F41" s="62"/>
      <c r="G41" s="62"/>
      <c r="H41" s="62"/>
      <c r="I41" s="62"/>
      <c r="J41" s="63"/>
      <c r="K41" s="63"/>
      <c r="L41" s="62"/>
      <c r="M41" s="62"/>
      <c r="N41" s="13">
        <v>56</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360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2414</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99" priority="10" stopIfTrue="1" operator="notEqual">
      <formula>0</formula>
    </cfRule>
  </conditionalFormatting>
  <conditionalFormatting sqref="C3:E3">
    <cfRule type="expression" dxfId="198" priority="9">
      <formula>$E$3&lt;&gt;0</formula>
    </cfRule>
  </conditionalFormatting>
  <conditionalFormatting sqref="N49 N52">
    <cfRule type="cellIs" dxfId="197" priority="8" operator="equal">
      <formula>"FAIL"</formula>
    </cfRule>
  </conditionalFormatting>
  <conditionalFormatting sqref="X6:X7">
    <cfRule type="expression" dxfId="196" priority="7">
      <formula>SUM($X$8:$X$28)&lt;&gt;0</formula>
    </cfRule>
  </conditionalFormatting>
  <conditionalFormatting sqref="C35:U35">
    <cfRule type="expression" dxfId="195" priority="1">
      <formula>ABS((C28-C35)/C35)&gt;0.1</formula>
    </cfRule>
    <cfRule type="expression" dxfId="194" priority="4">
      <formula>ABS(C28-C35)&gt;1000</formula>
    </cfRule>
  </conditionalFormatting>
  <conditionalFormatting sqref="C34:U34">
    <cfRule type="expression" dxfId="193" priority="2">
      <formula>ABS((C26-C34)/C34)&gt;0.1</formula>
    </cfRule>
    <cfRule type="expression" dxfId="192" priority="5">
      <formula>ABS(C26-C34)&gt;1000</formula>
    </cfRule>
  </conditionalFormatting>
  <conditionalFormatting sqref="C33:U33">
    <cfRule type="expression" dxfId="191" priority="3">
      <formula>ABS((C16-C33)/C33)&gt;0.1</formula>
    </cfRule>
    <cfRule type="expression" dxfId="19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49</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33</v>
      </c>
      <c r="E8" s="13">
        <v>256</v>
      </c>
      <c r="F8" s="64">
        <f>SUM(D8:E8)</f>
        <v>289</v>
      </c>
      <c r="G8" s="13">
        <v>66</v>
      </c>
      <c r="H8" s="64">
        <f>SUM(C8,F8,G8)</f>
        <v>355</v>
      </c>
      <c r="I8" s="13">
        <v>0</v>
      </c>
      <c r="J8" s="13">
        <v>25</v>
      </c>
      <c r="K8" s="64">
        <f>SUM(I8:J8)</f>
        <v>25</v>
      </c>
      <c r="L8" s="13">
        <v>0</v>
      </c>
      <c r="M8" s="13">
        <v>0</v>
      </c>
      <c r="N8" s="13">
        <v>6</v>
      </c>
      <c r="O8" s="13">
        <v>0</v>
      </c>
      <c r="P8" s="64">
        <f>SUM(M8:O8)</f>
        <v>6</v>
      </c>
      <c r="Q8" s="13">
        <v>0</v>
      </c>
      <c r="R8" s="13">
        <v>0</v>
      </c>
      <c r="S8" s="13">
        <v>0</v>
      </c>
      <c r="T8" s="64">
        <f>SUM(Q8:S8)</f>
        <v>0</v>
      </c>
      <c r="U8" s="33">
        <f>SUM(H8,K8,L8,P8,T8)</f>
        <v>386</v>
      </c>
      <c r="V8" s="70"/>
      <c r="W8" s="80">
        <v>386</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-1440</v>
      </c>
      <c r="F11" s="64">
        <f>SUM(D11:E11)</f>
        <v>-1440</v>
      </c>
      <c r="G11" s="13">
        <v>-108</v>
      </c>
      <c r="H11" s="64">
        <f>SUM(C11,F11,G11)</f>
        <v>-1548</v>
      </c>
      <c r="I11" s="13">
        <v>0</v>
      </c>
      <c r="J11" s="13">
        <v>-7</v>
      </c>
      <c r="K11" s="64">
        <f>SUM(I11:J11)</f>
        <v>-7</v>
      </c>
      <c r="L11" s="13">
        <v>0</v>
      </c>
      <c r="M11" s="13">
        <v>0</v>
      </c>
      <c r="N11" s="13">
        <v>0</v>
      </c>
      <c r="O11" s="13">
        <v>0</v>
      </c>
      <c r="P11" s="64">
        <f>SUM(M11:O11)</f>
        <v>0</v>
      </c>
      <c r="Q11" s="13">
        <v>0</v>
      </c>
      <c r="R11" s="13">
        <v>0</v>
      </c>
      <c r="S11" s="13">
        <v>0</v>
      </c>
      <c r="T11" s="64">
        <f>SUM(Q11:S11)</f>
        <v>0</v>
      </c>
      <c r="U11" s="33">
        <f>SUM(H11,K11,L11,P11,T11)</f>
        <v>-1555</v>
      </c>
      <c r="V11" s="69"/>
      <c r="W11" s="36">
        <v>-1555</v>
      </c>
      <c r="X11" s="44">
        <f>W11-U11</f>
        <v>0</v>
      </c>
    </row>
    <row r="12" spans="1:25" ht="15.95" customHeight="1">
      <c r="A12" s="11"/>
      <c r="B12" s="47" t="s">
        <v>7</v>
      </c>
      <c r="C12" s="13">
        <v>0</v>
      </c>
      <c r="D12" s="13">
        <v>802</v>
      </c>
      <c r="E12" s="13">
        <v>7691</v>
      </c>
      <c r="F12" s="64">
        <f>SUM(D12:E12)</f>
        <v>8493</v>
      </c>
      <c r="G12" s="13">
        <v>1530</v>
      </c>
      <c r="H12" s="64">
        <f>SUM(C12,F12,G12)</f>
        <v>10023</v>
      </c>
      <c r="I12" s="13">
        <v>291</v>
      </c>
      <c r="J12" s="13">
        <v>48</v>
      </c>
      <c r="K12" s="64">
        <f>SUM(I12:J12)</f>
        <v>339</v>
      </c>
      <c r="L12" s="13">
        <v>399</v>
      </c>
      <c r="M12" s="13">
        <v>272</v>
      </c>
      <c r="N12" s="13">
        <v>2316</v>
      </c>
      <c r="O12" s="13">
        <v>0</v>
      </c>
      <c r="P12" s="64">
        <f>SUM(M12:O12)</f>
        <v>2588</v>
      </c>
      <c r="Q12" s="13">
        <v>0</v>
      </c>
      <c r="R12" s="13">
        <v>0</v>
      </c>
      <c r="S12" s="13">
        <v>0</v>
      </c>
      <c r="T12" s="64">
        <f>SUM(Q12:S12)</f>
        <v>0</v>
      </c>
      <c r="U12" s="33">
        <f>SUM(H12,K12,L12,P12,T12)</f>
        <v>13349</v>
      </c>
      <c r="V12" s="70"/>
      <c r="W12" s="36">
        <v>13349</v>
      </c>
      <c r="X12" s="44">
        <f t="shared" si="0"/>
        <v>0</v>
      </c>
    </row>
    <row r="13" spans="1:25" ht="15.95" customHeight="1">
      <c r="B13" s="31" t="s">
        <v>74</v>
      </c>
      <c r="C13" s="32">
        <f>C8+C9+C10+C11+C12</f>
        <v>0</v>
      </c>
      <c r="D13" s="32">
        <f t="shared" ref="D13:U13" si="1">D8+D9+D10+D11+D12</f>
        <v>835</v>
      </c>
      <c r="E13" s="32">
        <f t="shared" si="1"/>
        <v>6507</v>
      </c>
      <c r="F13" s="32">
        <f t="shared" si="1"/>
        <v>7342</v>
      </c>
      <c r="G13" s="32">
        <f t="shared" si="1"/>
        <v>1488</v>
      </c>
      <c r="H13" s="32">
        <f t="shared" si="1"/>
        <v>8830</v>
      </c>
      <c r="I13" s="32">
        <f t="shared" si="1"/>
        <v>291</v>
      </c>
      <c r="J13" s="32">
        <f t="shared" si="1"/>
        <v>66</v>
      </c>
      <c r="K13" s="32">
        <f t="shared" si="1"/>
        <v>357</v>
      </c>
      <c r="L13" s="32">
        <f t="shared" si="1"/>
        <v>399</v>
      </c>
      <c r="M13" s="32">
        <f t="shared" si="1"/>
        <v>272</v>
      </c>
      <c r="N13" s="32">
        <f t="shared" si="1"/>
        <v>2322</v>
      </c>
      <c r="O13" s="32">
        <f t="shared" si="1"/>
        <v>0</v>
      </c>
      <c r="P13" s="32">
        <f t="shared" si="1"/>
        <v>2594</v>
      </c>
      <c r="Q13" s="32">
        <f t="shared" si="1"/>
        <v>0</v>
      </c>
      <c r="R13" s="32">
        <f t="shared" si="1"/>
        <v>0</v>
      </c>
      <c r="S13" s="32">
        <f t="shared" si="1"/>
        <v>0</v>
      </c>
      <c r="T13" s="32">
        <f t="shared" si="1"/>
        <v>0</v>
      </c>
      <c r="U13" s="32">
        <f t="shared" si="1"/>
        <v>12180</v>
      </c>
      <c r="V13" s="70"/>
      <c r="W13" s="81">
        <v>12180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835</v>
      </c>
      <c r="E16" s="32">
        <f t="shared" si="2"/>
        <v>6507</v>
      </c>
      <c r="F16" s="32">
        <f t="shared" si="2"/>
        <v>7342</v>
      </c>
      <c r="G16" s="32">
        <f t="shared" si="2"/>
        <v>1488</v>
      </c>
      <c r="H16" s="32">
        <f t="shared" si="2"/>
        <v>8830</v>
      </c>
      <c r="I16" s="32">
        <f t="shared" si="2"/>
        <v>291</v>
      </c>
      <c r="J16" s="32">
        <f t="shared" si="2"/>
        <v>66</v>
      </c>
      <c r="K16" s="32">
        <f t="shared" si="2"/>
        <v>357</v>
      </c>
      <c r="L16" s="32">
        <f t="shared" si="2"/>
        <v>399</v>
      </c>
      <c r="M16" s="32">
        <f t="shared" si="2"/>
        <v>272</v>
      </c>
      <c r="N16" s="32">
        <f t="shared" si="2"/>
        <v>2322</v>
      </c>
      <c r="O16" s="32">
        <f t="shared" si="2"/>
        <v>0</v>
      </c>
      <c r="P16" s="32">
        <f t="shared" si="2"/>
        <v>2594</v>
      </c>
      <c r="Q16" s="32">
        <f t="shared" si="2"/>
        <v>0</v>
      </c>
      <c r="R16" s="32">
        <f t="shared" si="2"/>
        <v>0</v>
      </c>
      <c r="S16" s="32">
        <f t="shared" si="2"/>
        <v>0</v>
      </c>
      <c r="T16" s="32">
        <f t="shared" si="2"/>
        <v>0</v>
      </c>
      <c r="U16" s="33">
        <f>SUM(H16,K16,L16,P16,T16)</f>
        <v>12180</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-1</v>
      </c>
      <c r="E22" s="13">
        <v>-538</v>
      </c>
      <c r="F22" s="64">
        <f>SUM(D22:E22)</f>
        <v>-539</v>
      </c>
      <c r="G22" s="13">
        <v>-9</v>
      </c>
      <c r="H22" s="64">
        <f>SUM(C22,F22,G22)</f>
        <v>-548</v>
      </c>
      <c r="I22" s="13">
        <v>0</v>
      </c>
      <c r="J22" s="13">
        <v>-4</v>
      </c>
      <c r="K22" s="64">
        <f>SUM(I22:J22)</f>
        <v>-4</v>
      </c>
      <c r="L22" s="13">
        <v>-195</v>
      </c>
      <c r="M22" s="13">
        <v>0</v>
      </c>
      <c r="N22" s="13">
        <v>0</v>
      </c>
      <c r="O22" s="13">
        <v>0</v>
      </c>
      <c r="P22" s="64">
        <f>SUM(M22:O22)</f>
        <v>0</v>
      </c>
      <c r="Q22" s="13">
        <v>0</v>
      </c>
      <c r="R22" s="13">
        <v>0</v>
      </c>
      <c r="S22" s="13">
        <v>0</v>
      </c>
      <c r="T22" s="64">
        <f>SUM(Q22:S22)</f>
        <v>0</v>
      </c>
      <c r="U22" s="33">
        <f t="shared" si="3"/>
        <v>-747</v>
      </c>
      <c r="V22" s="70"/>
      <c r="W22" s="82">
        <v>-747</v>
      </c>
      <c r="X22" s="60">
        <f t="shared" si="4"/>
        <v>0</v>
      </c>
    </row>
    <row r="23" spans="1:25" ht="15.95" customHeight="1">
      <c r="B23" s="51" t="s">
        <v>84</v>
      </c>
      <c r="C23" s="32">
        <f t="shared" ref="C23:T23" si="5">SUM(C19:C22)</f>
        <v>0</v>
      </c>
      <c r="D23" s="32">
        <f t="shared" si="5"/>
        <v>-1</v>
      </c>
      <c r="E23" s="32">
        <f t="shared" si="5"/>
        <v>-538</v>
      </c>
      <c r="F23" s="32">
        <f t="shared" si="5"/>
        <v>-539</v>
      </c>
      <c r="G23" s="32">
        <f t="shared" si="5"/>
        <v>-9</v>
      </c>
      <c r="H23" s="32">
        <f t="shared" si="5"/>
        <v>-548</v>
      </c>
      <c r="I23" s="32">
        <f t="shared" si="5"/>
        <v>0</v>
      </c>
      <c r="J23" s="32">
        <f t="shared" si="5"/>
        <v>-4</v>
      </c>
      <c r="K23" s="32">
        <f t="shared" si="5"/>
        <v>-4</v>
      </c>
      <c r="L23" s="32">
        <f t="shared" si="5"/>
        <v>-195</v>
      </c>
      <c r="M23" s="32">
        <f t="shared" si="5"/>
        <v>0</v>
      </c>
      <c r="N23" s="32">
        <f t="shared" si="5"/>
        <v>0</v>
      </c>
      <c r="O23" s="32">
        <f t="shared" si="5"/>
        <v>0</v>
      </c>
      <c r="P23" s="32">
        <f t="shared" si="5"/>
        <v>0</v>
      </c>
      <c r="Q23" s="32">
        <f t="shared" si="5"/>
        <v>0</v>
      </c>
      <c r="R23" s="32">
        <f t="shared" si="5"/>
        <v>0</v>
      </c>
      <c r="S23" s="32">
        <f t="shared" si="5"/>
        <v>0</v>
      </c>
      <c r="T23" s="32">
        <f t="shared" si="5"/>
        <v>0</v>
      </c>
      <c r="U23" s="32">
        <f t="shared" si="3"/>
        <v>-747</v>
      </c>
      <c r="V23" s="70"/>
      <c r="W23" s="82">
        <v>-747</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-1</v>
      </c>
      <c r="E26" s="32">
        <f t="shared" si="6"/>
        <v>-538</v>
      </c>
      <c r="F26" s="32">
        <f t="shared" si="6"/>
        <v>-539</v>
      </c>
      <c r="G26" s="32">
        <f t="shared" si="6"/>
        <v>-9</v>
      </c>
      <c r="H26" s="32">
        <f t="shared" si="6"/>
        <v>-548</v>
      </c>
      <c r="I26" s="32">
        <f t="shared" si="6"/>
        <v>0</v>
      </c>
      <c r="J26" s="32">
        <f t="shared" si="6"/>
        <v>-4</v>
      </c>
      <c r="K26" s="32">
        <f t="shared" si="6"/>
        <v>-4</v>
      </c>
      <c r="L26" s="32">
        <f t="shared" si="6"/>
        <v>-195</v>
      </c>
      <c r="M26" s="32">
        <f t="shared" si="6"/>
        <v>0</v>
      </c>
      <c r="N26" s="32">
        <f t="shared" si="6"/>
        <v>0</v>
      </c>
      <c r="O26" s="32">
        <f t="shared" si="6"/>
        <v>0</v>
      </c>
      <c r="P26" s="32">
        <f t="shared" si="6"/>
        <v>0</v>
      </c>
      <c r="Q26" s="32">
        <f t="shared" si="6"/>
        <v>0</v>
      </c>
      <c r="R26" s="32">
        <f t="shared" si="6"/>
        <v>0</v>
      </c>
      <c r="S26" s="32">
        <f t="shared" si="6"/>
        <v>0</v>
      </c>
      <c r="T26" s="32">
        <f t="shared" si="6"/>
        <v>0</v>
      </c>
      <c r="U26" s="32">
        <f t="shared" si="3"/>
        <v>-747</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834</v>
      </c>
      <c r="E28" s="53">
        <f t="shared" si="7"/>
        <v>5969</v>
      </c>
      <c r="F28" s="53">
        <f t="shared" si="7"/>
        <v>6803</v>
      </c>
      <c r="G28" s="53">
        <f t="shared" si="7"/>
        <v>1479</v>
      </c>
      <c r="H28" s="53">
        <f t="shared" si="7"/>
        <v>8282</v>
      </c>
      <c r="I28" s="53">
        <f t="shared" si="7"/>
        <v>291</v>
      </c>
      <c r="J28" s="53">
        <f t="shared" si="7"/>
        <v>62</v>
      </c>
      <c r="K28" s="53">
        <f t="shared" si="7"/>
        <v>353</v>
      </c>
      <c r="L28" s="53">
        <f t="shared" si="7"/>
        <v>204</v>
      </c>
      <c r="M28" s="53">
        <f t="shared" si="7"/>
        <v>272</v>
      </c>
      <c r="N28" s="53">
        <f t="shared" si="7"/>
        <v>2322</v>
      </c>
      <c r="O28" s="53">
        <f t="shared" si="7"/>
        <v>0</v>
      </c>
      <c r="P28" s="53">
        <f t="shared" si="7"/>
        <v>2594</v>
      </c>
      <c r="Q28" s="53">
        <f t="shared" si="7"/>
        <v>0</v>
      </c>
      <c r="R28" s="53">
        <f t="shared" si="7"/>
        <v>0</v>
      </c>
      <c r="S28" s="53">
        <f t="shared" si="7"/>
        <v>0</v>
      </c>
      <c r="T28" s="53">
        <f t="shared" si="7"/>
        <v>0</v>
      </c>
      <c r="U28" s="53">
        <f t="shared" si="7"/>
        <v>11433</v>
      </c>
      <c r="V28" s="10"/>
      <c r="W28" s="36">
        <v>11433</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1024</v>
      </c>
      <c r="E33" s="75">
        <v>6133</v>
      </c>
      <c r="F33" s="75">
        <v>7157</v>
      </c>
      <c r="G33" s="75">
        <v>1561</v>
      </c>
      <c r="H33" s="75">
        <v>8718</v>
      </c>
      <c r="I33" s="75">
        <v>306</v>
      </c>
      <c r="J33" s="75">
        <v>44</v>
      </c>
      <c r="K33" s="75">
        <v>350</v>
      </c>
      <c r="L33" s="75">
        <v>437</v>
      </c>
      <c r="M33" s="75">
        <v>291</v>
      </c>
      <c r="N33" s="75">
        <v>2464</v>
      </c>
      <c r="O33" s="75">
        <v>0</v>
      </c>
      <c r="P33" s="75">
        <v>2755</v>
      </c>
      <c r="Q33" s="75">
        <v>0</v>
      </c>
      <c r="R33" s="75">
        <v>0</v>
      </c>
      <c r="S33" s="75">
        <v>0</v>
      </c>
      <c r="T33" s="75">
        <v>0</v>
      </c>
      <c r="U33" s="75">
        <v>12260</v>
      </c>
      <c r="V33" s="10"/>
      <c r="W33" s="50"/>
      <c r="X33" s="49"/>
    </row>
    <row r="34" spans="2:24" s="11" customFormat="1" ht="15.95" customHeight="1">
      <c r="B34" s="65" t="s">
        <v>98</v>
      </c>
      <c r="C34" s="75">
        <v>0</v>
      </c>
      <c r="D34" s="75">
        <v>-2</v>
      </c>
      <c r="E34" s="75">
        <v>-158</v>
      </c>
      <c r="F34" s="75">
        <v>-160</v>
      </c>
      <c r="G34" s="75">
        <v>-11</v>
      </c>
      <c r="H34" s="75">
        <v>-171</v>
      </c>
      <c r="I34" s="75">
        <v>0</v>
      </c>
      <c r="J34" s="75">
        <v>0</v>
      </c>
      <c r="K34" s="75">
        <v>0</v>
      </c>
      <c r="L34" s="75">
        <v>-185</v>
      </c>
      <c r="M34" s="75">
        <v>0</v>
      </c>
      <c r="N34" s="75">
        <v>0</v>
      </c>
      <c r="O34" s="75">
        <v>0</v>
      </c>
      <c r="P34" s="75">
        <v>0</v>
      </c>
      <c r="Q34" s="75">
        <v>0</v>
      </c>
      <c r="R34" s="75">
        <v>0</v>
      </c>
      <c r="S34" s="75">
        <v>0</v>
      </c>
      <c r="T34" s="75">
        <v>0</v>
      </c>
      <c r="U34" s="75">
        <v>-356</v>
      </c>
      <c r="V34" s="10"/>
      <c r="W34" s="50"/>
      <c r="X34" s="49"/>
    </row>
    <row r="35" spans="2:24" s="11" customFormat="1" ht="15.95" customHeight="1">
      <c r="B35" s="65" t="s">
        <v>99</v>
      </c>
      <c r="C35" s="75">
        <v>0</v>
      </c>
      <c r="D35" s="75">
        <v>1022</v>
      </c>
      <c r="E35" s="75">
        <v>5975</v>
      </c>
      <c r="F35" s="75">
        <v>6997</v>
      </c>
      <c r="G35" s="75">
        <v>1550</v>
      </c>
      <c r="H35" s="75">
        <v>8547</v>
      </c>
      <c r="I35" s="75">
        <v>306</v>
      </c>
      <c r="J35" s="75">
        <v>44</v>
      </c>
      <c r="K35" s="75">
        <v>350</v>
      </c>
      <c r="L35" s="75">
        <v>252</v>
      </c>
      <c r="M35" s="75">
        <v>291</v>
      </c>
      <c r="N35" s="75">
        <v>2464</v>
      </c>
      <c r="O35" s="75">
        <v>0</v>
      </c>
      <c r="P35" s="75">
        <v>2755</v>
      </c>
      <c r="Q35" s="75">
        <v>0</v>
      </c>
      <c r="R35" s="75">
        <v>0</v>
      </c>
      <c r="S35" s="75">
        <v>0</v>
      </c>
      <c r="T35" s="75">
        <v>0</v>
      </c>
      <c r="U35" s="75">
        <v>11904</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732</v>
      </c>
      <c r="O40" s="5"/>
      <c r="P40" s="3"/>
      <c r="Q40" s="3"/>
      <c r="R40" s="3"/>
      <c r="S40" s="3"/>
      <c r="T40" s="3"/>
      <c r="U40" s="3"/>
    </row>
    <row r="41" spans="2:24" ht="15.95" customHeight="1">
      <c r="B41" s="47" t="s">
        <v>26</v>
      </c>
      <c r="C41" s="62"/>
      <c r="D41" s="62"/>
      <c r="E41" s="62"/>
      <c r="F41" s="62"/>
      <c r="G41" s="62"/>
      <c r="H41" s="62"/>
      <c r="I41" s="62"/>
      <c r="J41" s="63"/>
      <c r="K41" s="63"/>
      <c r="L41" s="62"/>
      <c r="M41" s="62"/>
      <c r="N41" s="13">
        <v>202</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21</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802</v>
      </c>
      <c r="O45" s="5"/>
      <c r="P45" s="3"/>
      <c r="Q45" s="3"/>
      <c r="R45" s="3"/>
      <c r="S45" s="3"/>
      <c r="T45" s="3"/>
      <c r="U45" s="3"/>
    </row>
    <row r="46" spans="2:24" ht="15.95" customHeight="1">
      <c r="B46" s="47" t="s">
        <v>30</v>
      </c>
      <c r="C46" s="62"/>
      <c r="D46" s="62"/>
      <c r="E46" s="62"/>
      <c r="F46" s="62"/>
      <c r="G46" s="62"/>
      <c r="H46" s="62"/>
      <c r="I46" s="62"/>
      <c r="J46" s="63"/>
      <c r="K46" s="63"/>
      <c r="L46" s="62"/>
      <c r="M46" s="62"/>
      <c r="N46" s="13">
        <v>559</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2316</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21</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89" priority="10" stopIfTrue="1" operator="notEqual">
      <formula>0</formula>
    </cfRule>
  </conditionalFormatting>
  <conditionalFormatting sqref="C3:E3">
    <cfRule type="expression" dxfId="188" priority="9">
      <formula>$E$3&lt;&gt;0</formula>
    </cfRule>
  </conditionalFormatting>
  <conditionalFormatting sqref="N49 N52">
    <cfRule type="cellIs" dxfId="187" priority="8" operator="equal">
      <formula>"FAIL"</formula>
    </cfRule>
  </conditionalFormatting>
  <conditionalFormatting sqref="X6:X7">
    <cfRule type="expression" dxfId="186" priority="7">
      <formula>SUM($X$8:$X$28)&lt;&gt;0</formula>
    </cfRule>
  </conditionalFormatting>
  <conditionalFormatting sqref="C35:U35">
    <cfRule type="expression" dxfId="185" priority="1">
      <formula>ABS((C28-C35)/C35)&gt;0.1</formula>
    </cfRule>
    <cfRule type="expression" dxfId="184" priority="4">
      <formula>ABS(C28-C35)&gt;1000</formula>
    </cfRule>
  </conditionalFormatting>
  <conditionalFormatting sqref="C34:U34">
    <cfRule type="expression" dxfId="183" priority="2">
      <formula>ABS((C26-C34)/C34)&gt;0.1</formula>
    </cfRule>
    <cfRule type="expression" dxfId="182" priority="5">
      <formula>ABS(C26-C34)&gt;1000</formula>
    </cfRule>
  </conditionalFormatting>
  <conditionalFormatting sqref="C33:U33">
    <cfRule type="expression" dxfId="181" priority="3">
      <formula>ABS((C16-C33)/C33)&gt;0.1</formula>
    </cfRule>
    <cfRule type="expression" dxfId="18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50</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218</v>
      </c>
      <c r="E8" s="13">
        <v>546</v>
      </c>
      <c r="F8" s="64">
        <f>SUM(D8:E8)</f>
        <v>764</v>
      </c>
      <c r="G8" s="13">
        <v>280</v>
      </c>
      <c r="H8" s="64">
        <f>SUM(C8,F8,G8)</f>
        <v>1044</v>
      </c>
      <c r="I8" s="13">
        <v>14</v>
      </c>
      <c r="J8" s="13">
        <v>178</v>
      </c>
      <c r="K8" s="64">
        <f>SUM(I8:J8)</f>
        <v>192</v>
      </c>
      <c r="L8" s="13">
        <v>0</v>
      </c>
      <c r="M8" s="13">
        <v>0</v>
      </c>
      <c r="N8" s="13">
        <v>0</v>
      </c>
      <c r="O8" s="13">
        <v>0</v>
      </c>
      <c r="P8" s="64">
        <f>SUM(M8:O8)</f>
        <v>0</v>
      </c>
      <c r="Q8" s="13">
        <v>0</v>
      </c>
      <c r="R8" s="13">
        <v>0</v>
      </c>
      <c r="S8" s="13">
        <v>0</v>
      </c>
      <c r="T8" s="64">
        <f>SUM(Q8:S8)</f>
        <v>0</v>
      </c>
      <c r="U8" s="33">
        <f>SUM(H8,K8,L8,P8,T8)</f>
        <v>1236</v>
      </c>
      <c r="V8" s="70"/>
      <c r="W8" s="80">
        <v>1236</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9</v>
      </c>
      <c r="E11" s="13">
        <v>-787</v>
      </c>
      <c r="F11" s="64">
        <f>SUM(D11:E11)</f>
        <v>-778</v>
      </c>
      <c r="G11" s="13">
        <v>11</v>
      </c>
      <c r="H11" s="64">
        <f>SUM(C11,F11,G11)</f>
        <v>-767</v>
      </c>
      <c r="I11" s="13">
        <v>7</v>
      </c>
      <c r="J11" s="13">
        <v>7</v>
      </c>
      <c r="K11" s="64">
        <f>SUM(I11:J11)</f>
        <v>14</v>
      </c>
      <c r="L11" s="13">
        <v>0</v>
      </c>
      <c r="M11" s="13">
        <v>0</v>
      </c>
      <c r="N11" s="13">
        <v>0</v>
      </c>
      <c r="O11" s="13">
        <v>0</v>
      </c>
      <c r="P11" s="64">
        <f>SUM(M11:O11)</f>
        <v>0</v>
      </c>
      <c r="Q11" s="13">
        <v>0</v>
      </c>
      <c r="R11" s="13">
        <v>0</v>
      </c>
      <c r="S11" s="13">
        <v>0</v>
      </c>
      <c r="T11" s="64">
        <f>SUM(Q11:S11)</f>
        <v>0</v>
      </c>
      <c r="U11" s="33">
        <f>SUM(H11,K11,L11,P11,T11)</f>
        <v>-753</v>
      </c>
      <c r="V11" s="69"/>
      <c r="W11" s="36">
        <v>-753</v>
      </c>
      <c r="X11" s="44">
        <f>W11-U11</f>
        <v>0</v>
      </c>
    </row>
    <row r="12" spans="1:25" ht="15.95" customHeight="1">
      <c r="A12" s="11"/>
      <c r="B12" s="47" t="s">
        <v>7</v>
      </c>
      <c r="C12" s="13">
        <v>0</v>
      </c>
      <c r="D12" s="13">
        <v>3644</v>
      </c>
      <c r="E12" s="13">
        <v>9247</v>
      </c>
      <c r="F12" s="64">
        <f>SUM(D12:E12)</f>
        <v>12891</v>
      </c>
      <c r="G12" s="13">
        <v>4689</v>
      </c>
      <c r="H12" s="64">
        <f>SUM(C12,F12,G12)</f>
        <v>17580</v>
      </c>
      <c r="I12" s="13">
        <v>1175</v>
      </c>
      <c r="J12" s="13">
        <v>2998</v>
      </c>
      <c r="K12" s="64">
        <f>SUM(I12:J12)</f>
        <v>4173</v>
      </c>
      <c r="L12" s="13">
        <v>0</v>
      </c>
      <c r="M12" s="13">
        <v>552</v>
      </c>
      <c r="N12" s="13">
        <v>5374</v>
      </c>
      <c r="O12" s="13">
        <v>0</v>
      </c>
      <c r="P12" s="64">
        <f>SUM(M12:O12)</f>
        <v>5926</v>
      </c>
      <c r="Q12" s="13">
        <v>0</v>
      </c>
      <c r="R12" s="13">
        <v>0</v>
      </c>
      <c r="S12" s="13">
        <v>0</v>
      </c>
      <c r="T12" s="64">
        <f>SUM(Q12:S12)</f>
        <v>0</v>
      </c>
      <c r="U12" s="33">
        <f>SUM(H12,K12,L12,P12,T12)</f>
        <v>27679</v>
      </c>
      <c r="V12" s="70"/>
      <c r="W12" s="36">
        <v>27679</v>
      </c>
      <c r="X12" s="44">
        <f t="shared" si="0"/>
        <v>0</v>
      </c>
    </row>
    <row r="13" spans="1:25" ht="15.95" customHeight="1">
      <c r="B13" s="31" t="s">
        <v>74</v>
      </c>
      <c r="C13" s="32">
        <f>C8+C9+C10+C11+C12</f>
        <v>0</v>
      </c>
      <c r="D13" s="32">
        <f t="shared" ref="D13:U13" si="1">D8+D9+D10+D11+D12</f>
        <v>3871</v>
      </c>
      <c r="E13" s="32">
        <f t="shared" si="1"/>
        <v>9006</v>
      </c>
      <c r="F13" s="32">
        <f t="shared" si="1"/>
        <v>12877</v>
      </c>
      <c r="G13" s="32">
        <f t="shared" si="1"/>
        <v>4980</v>
      </c>
      <c r="H13" s="32">
        <f t="shared" si="1"/>
        <v>17857</v>
      </c>
      <c r="I13" s="32">
        <f t="shared" si="1"/>
        <v>1196</v>
      </c>
      <c r="J13" s="32">
        <f t="shared" si="1"/>
        <v>3183</v>
      </c>
      <c r="K13" s="32">
        <f t="shared" si="1"/>
        <v>4379</v>
      </c>
      <c r="L13" s="32">
        <f t="shared" si="1"/>
        <v>0</v>
      </c>
      <c r="M13" s="32">
        <f t="shared" si="1"/>
        <v>552</v>
      </c>
      <c r="N13" s="32">
        <f t="shared" si="1"/>
        <v>5374</v>
      </c>
      <c r="O13" s="32">
        <f t="shared" si="1"/>
        <v>0</v>
      </c>
      <c r="P13" s="32">
        <f t="shared" si="1"/>
        <v>5926</v>
      </c>
      <c r="Q13" s="32">
        <f t="shared" si="1"/>
        <v>0</v>
      </c>
      <c r="R13" s="32">
        <f t="shared" si="1"/>
        <v>0</v>
      </c>
      <c r="S13" s="32">
        <f t="shared" si="1"/>
        <v>0</v>
      </c>
      <c r="T13" s="32">
        <f t="shared" si="1"/>
        <v>0</v>
      </c>
      <c r="U13" s="32">
        <f t="shared" si="1"/>
        <v>28162</v>
      </c>
      <c r="V13" s="70"/>
      <c r="W13" s="81">
        <v>28162</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3871</v>
      </c>
      <c r="E16" s="32">
        <f t="shared" si="2"/>
        <v>9006</v>
      </c>
      <c r="F16" s="32">
        <f t="shared" si="2"/>
        <v>12877</v>
      </c>
      <c r="G16" s="32">
        <f t="shared" si="2"/>
        <v>4980</v>
      </c>
      <c r="H16" s="32">
        <f t="shared" si="2"/>
        <v>17857</v>
      </c>
      <c r="I16" s="32">
        <f t="shared" si="2"/>
        <v>1196</v>
      </c>
      <c r="J16" s="32">
        <f t="shared" si="2"/>
        <v>3183</v>
      </c>
      <c r="K16" s="32">
        <f t="shared" si="2"/>
        <v>4379</v>
      </c>
      <c r="L16" s="32">
        <f t="shared" si="2"/>
        <v>0</v>
      </c>
      <c r="M16" s="32">
        <f t="shared" si="2"/>
        <v>552</v>
      </c>
      <c r="N16" s="32">
        <f t="shared" si="2"/>
        <v>5374</v>
      </c>
      <c r="O16" s="32">
        <f t="shared" si="2"/>
        <v>0</v>
      </c>
      <c r="P16" s="32">
        <f t="shared" si="2"/>
        <v>5926</v>
      </c>
      <c r="Q16" s="32">
        <f t="shared" si="2"/>
        <v>0</v>
      </c>
      <c r="R16" s="32">
        <f t="shared" si="2"/>
        <v>0</v>
      </c>
      <c r="S16" s="32">
        <f t="shared" si="2"/>
        <v>0</v>
      </c>
      <c r="T16" s="32">
        <f t="shared" si="2"/>
        <v>0</v>
      </c>
      <c r="U16" s="33">
        <f>SUM(H16,K16,L16,P16,T16)</f>
        <v>28162</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-1304</v>
      </c>
      <c r="F22" s="64">
        <f>SUM(D22:E22)</f>
        <v>-1304</v>
      </c>
      <c r="G22" s="13">
        <v>-191</v>
      </c>
      <c r="H22" s="64">
        <f>SUM(C22,F22,G22)</f>
        <v>-1495</v>
      </c>
      <c r="I22" s="13">
        <v>0</v>
      </c>
      <c r="J22" s="13">
        <v>-1537</v>
      </c>
      <c r="K22" s="64">
        <f>SUM(I22:J22)</f>
        <v>-1537</v>
      </c>
      <c r="L22" s="13">
        <v>0</v>
      </c>
      <c r="M22" s="13">
        <v>0</v>
      </c>
      <c r="N22" s="13">
        <v>0</v>
      </c>
      <c r="O22" s="13">
        <v>0</v>
      </c>
      <c r="P22" s="64">
        <f>SUM(M22:O22)</f>
        <v>0</v>
      </c>
      <c r="Q22" s="13">
        <v>0</v>
      </c>
      <c r="R22" s="13">
        <v>0</v>
      </c>
      <c r="S22" s="13">
        <v>0</v>
      </c>
      <c r="T22" s="64">
        <f>SUM(Q22:S22)</f>
        <v>0</v>
      </c>
      <c r="U22" s="33">
        <f t="shared" si="3"/>
        <v>-3032</v>
      </c>
      <c r="V22" s="70"/>
      <c r="W22" s="82">
        <v>-3032</v>
      </c>
      <c r="X22" s="60">
        <f t="shared" si="4"/>
        <v>0</v>
      </c>
    </row>
    <row r="23" spans="1:25" ht="15.95" customHeight="1">
      <c r="B23" s="51" t="s">
        <v>84</v>
      </c>
      <c r="C23" s="32">
        <f t="shared" ref="C23:T23" si="5">SUM(C19:C22)</f>
        <v>0</v>
      </c>
      <c r="D23" s="32">
        <f t="shared" si="5"/>
        <v>0</v>
      </c>
      <c r="E23" s="32">
        <f t="shared" si="5"/>
        <v>-1304</v>
      </c>
      <c r="F23" s="32">
        <f t="shared" si="5"/>
        <v>-1304</v>
      </c>
      <c r="G23" s="32">
        <f t="shared" si="5"/>
        <v>-191</v>
      </c>
      <c r="H23" s="32">
        <f t="shared" si="5"/>
        <v>-1495</v>
      </c>
      <c r="I23" s="32">
        <f t="shared" si="5"/>
        <v>0</v>
      </c>
      <c r="J23" s="32">
        <f t="shared" si="5"/>
        <v>-1537</v>
      </c>
      <c r="K23" s="32">
        <f t="shared" si="5"/>
        <v>-1537</v>
      </c>
      <c r="L23" s="32">
        <f t="shared" si="5"/>
        <v>0</v>
      </c>
      <c r="M23" s="32">
        <f t="shared" si="5"/>
        <v>0</v>
      </c>
      <c r="N23" s="32">
        <f t="shared" si="5"/>
        <v>0</v>
      </c>
      <c r="O23" s="32">
        <f t="shared" si="5"/>
        <v>0</v>
      </c>
      <c r="P23" s="32">
        <f t="shared" si="5"/>
        <v>0</v>
      </c>
      <c r="Q23" s="32">
        <f t="shared" si="5"/>
        <v>0</v>
      </c>
      <c r="R23" s="32">
        <f t="shared" si="5"/>
        <v>0</v>
      </c>
      <c r="S23" s="32">
        <f t="shared" si="5"/>
        <v>0</v>
      </c>
      <c r="T23" s="32">
        <f t="shared" si="5"/>
        <v>0</v>
      </c>
      <c r="U23" s="32">
        <f t="shared" si="3"/>
        <v>-3032</v>
      </c>
      <c r="V23" s="70"/>
      <c r="W23" s="82">
        <v>-3032</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-1304</v>
      </c>
      <c r="F26" s="32">
        <f t="shared" si="6"/>
        <v>-1304</v>
      </c>
      <c r="G26" s="32">
        <f t="shared" si="6"/>
        <v>-191</v>
      </c>
      <c r="H26" s="32">
        <f t="shared" si="6"/>
        <v>-1495</v>
      </c>
      <c r="I26" s="32">
        <f t="shared" si="6"/>
        <v>0</v>
      </c>
      <c r="J26" s="32">
        <f t="shared" si="6"/>
        <v>-1537</v>
      </c>
      <c r="K26" s="32">
        <f t="shared" si="6"/>
        <v>-1537</v>
      </c>
      <c r="L26" s="32">
        <f t="shared" si="6"/>
        <v>0</v>
      </c>
      <c r="M26" s="32">
        <f t="shared" si="6"/>
        <v>0</v>
      </c>
      <c r="N26" s="32">
        <f t="shared" si="6"/>
        <v>0</v>
      </c>
      <c r="O26" s="32">
        <f t="shared" si="6"/>
        <v>0</v>
      </c>
      <c r="P26" s="32">
        <f t="shared" si="6"/>
        <v>0</v>
      </c>
      <c r="Q26" s="32">
        <f t="shared" si="6"/>
        <v>0</v>
      </c>
      <c r="R26" s="32">
        <f t="shared" si="6"/>
        <v>0</v>
      </c>
      <c r="S26" s="32">
        <f t="shared" si="6"/>
        <v>0</v>
      </c>
      <c r="T26" s="32">
        <f t="shared" si="6"/>
        <v>0</v>
      </c>
      <c r="U26" s="32">
        <f t="shared" si="3"/>
        <v>-3032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3871</v>
      </c>
      <c r="E28" s="53">
        <f t="shared" si="7"/>
        <v>7702</v>
      </c>
      <c r="F28" s="53">
        <f t="shared" si="7"/>
        <v>11573</v>
      </c>
      <c r="G28" s="53">
        <f t="shared" si="7"/>
        <v>4789</v>
      </c>
      <c r="H28" s="53">
        <f t="shared" si="7"/>
        <v>16362</v>
      </c>
      <c r="I28" s="53">
        <f t="shared" si="7"/>
        <v>1196</v>
      </c>
      <c r="J28" s="53">
        <f t="shared" si="7"/>
        <v>1646</v>
      </c>
      <c r="K28" s="53">
        <f t="shared" si="7"/>
        <v>2842</v>
      </c>
      <c r="L28" s="53">
        <f t="shared" si="7"/>
        <v>0</v>
      </c>
      <c r="M28" s="53">
        <f t="shared" si="7"/>
        <v>552</v>
      </c>
      <c r="N28" s="53">
        <f t="shared" si="7"/>
        <v>5374</v>
      </c>
      <c r="O28" s="53">
        <f t="shared" si="7"/>
        <v>0</v>
      </c>
      <c r="P28" s="53">
        <f t="shared" si="7"/>
        <v>5926</v>
      </c>
      <c r="Q28" s="53">
        <f t="shared" si="7"/>
        <v>0</v>
      </c>
      <c r="R28" s="53">
        <f t="shared" si="7"/>
        <v>0</v>
      </c>
      <c r="S28" s="53">
        <f t="shared" si="7"/>
        <v>0</v>
      </c>
      <c r="T28" s="53">
        <f t="shared" si="7"/>
        <v>0</v>
      </c>
      <c r="U28" s="53">
        <f t="shared" si="7"/>
        <v>25130</v>
      </c>
      <c r="V28" s="10"/>
      <c r="W28" s="36">
        <v>25130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6488</v>
      </c>
      <c r="E33" s="75">
        <v>7348</v>
      </c>
      <c r="F33" s="75">
        <v>13836</v>
      </c>
      <c r="G33" s="75">
        <v>4837</v>
      </c>
      <c r="H33" s="75">
        <v>18673</v>
      </c>
      <c r="I33" s="75">
        <v>1223</v>
      </c>
      <c r="J33" s="75">
        <v>2612</v>
      </c>
      <c r="K33" s="75">
        <v>3835</v>
      </c>
      <c r="L33" s="75">
        <v>0</v>
      </c>
      <c r="M33" s="75">
        <v>563</v>
      </c>
      <c r="N33" s="75">
        <v>5484</v>
      </c>
      <c r="O33" s="75">
        <v>0</v>
      </c>
      <c r="P33" s="75">
        <v>6047</v>
      </c>
      <c r="Q33" s="75">
        <v>0</v>
      </c>
      <c r="R33" s="75">
        <v>0</v>
      </c>
      <c r="S33" s="75">
        <v>0</v>
      </c>
      <c r="T33" s="75">
        <v>0</v>
      </c>
      <c r="U33" s="75">
        <v>28555</v>
      </c>
      <c r="V33" s="10"/>
      <c r="W33" s="50"/>
      <c r="X33" s="49"/>
    </row>
    <row r="34" spans="2:24" s="11" customFormat="1" ht="15.95" customHeight="1">
      <c r="B34" s="65" t="s">
        <v>98</v>
      </c>
      <c r="C34" s="75">
        <v>0</v>
      </c>
      <c r="D34" s="75">
        <v>0</v>
      </c>
      <c r="E34" s="75">
        <v>-770</v>
      </c>
      <c r="F34" s="75">
        <v>-770</v>
      </c>
      <c r="G34" s="75">
        <v>-205</v>
      </c>
      <c r="H34" s="75">
        <v>-975</v>
      </c>
      <c r="I34" s="75">
        <v>0</v>
      </c>
      <c r="J34" s="75">
        <v>-1459</v>
      </c>
      <c r="K34" s="75">
        <v>-1459</v>
      </c>
      <c r="L34" s="75">
        <v>0</v>
      </c>
      <c r="M34" s="75">
        <v>0</v>
      </c>
      <c r="N34" s="75">
        <v>0</v>
      </c>
      <c r="O34" s="75">
        <v>0</v>
      </c>
      <c r="P34" s="75">
        <v>0</v>
      </c>
      <c r="Q34" s="75">
        <v>0</v>
      </c>
      <c r="R34" s="75">
        <v>0</v>
      </c>
      <c r="S34" s="75">
        <v>0</v>
      </c>
      <c r="T34" s="75">
        <v>0</v>
      </c>
      <c r="U34" s="75">
        <v>-2434</v>
      </c>
      <c r="V34" s="10"/>
      <c r="W34" s="50"/>
      <c r="X34" s="49"/>
    </row>
    <row r="35" spans="2:24" s="11" customFormat="1" ht="15.95" customHeight="1">
      <c r="B35" s="65" t="s">
        <v>99</v>
      </c>
      <c r="C35" s="75">
        <v>0</v>
      </c>
      <c r="D35" s="75">
        <v>6488</v>
      </c>
      <c r="E35" s="75">
        <v>6578</v>
      </c>
      <c r="F35" s="75">
        <v>13066</v>
      </c>
      <c r="G35" s="75">
        <v>4632</v>
      </c>
      <c r="H35" s="75">
        <v>17698</v>
      </c>
      <c r="I35" s="75">
        <v>1223</v>
      </c>
      <c r="J35" s="75">
        <v>1153</v>
      </c>
      <c r="K35" s="75">
        <v>2376</v>
      </c>
      <c r="L35" s="75">
        <v>0</v>
      </c>
      <c r="M35" s="75">
        <v>563</v>
      </c>
      <c r="N35" s="75">
        <v>5484</v>
      </c>
      <c r="O35" s="75">
        <v>0</v>
      </c>
      <c r="P35" s="75">
        <v>6047</v>
      </c>
      <c r="Q35" s="75">
        <v>0</v>
      </c>
      <c r="R35" s="75">
        <v>0</v>
      </c>
      <c r="S35" s="75">
        <v>0</v>
      </c>
      <c r="T35" s="75">
        <v>0</v>
      </c>
      <c r="U35" s="75">
        <v>26121</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1188</v>
      </c>
      <c r="O40" s="5"/>
      <c r="P40" s="3"/>
      <c r="Q40" s="3"/>
      <c r="R40" s="3"/>
      <c r="S40" s="3"/>
      <c r="T40" s="3"/>
      <c r="U40" s="3"/>
    </row>
    <row r="41" spans="2:24" ht="15.95" customHeight="1">
      <c r="B41" s="47" t="s">
        <v>26</v>
      </c>
      <c r="C41" s="62"/>
      <c r="D41" s="62"/>
      <c r="E41" s="62"/>
      <c r="F41" s="62"/>
      <c r="G41" s="62"/>
      <c r="H41" s="62"/>
      <c r="I41" s="62"/>
      <c r="J41" s="63"/>
      <c r="K41" s="63"/>
      <c r="L41" s="62"/>
      <c r="M41" s="62"/>
      <c r="N41" s="13">
        <v>722</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44</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2302</v>
      </c>
      <c r="O45" s="5"/>
      <c r="P45" s="3"/>
      <c r="Q45" s="3"/>
      <c r="R45" s="3"/>
      <c r="S45" s="3"/>
      <c r="T45" s="3"/>
      <c r="U45" s="3"/>
    </row>
    <row r="46" spans="2:24" ht="15.95" customHeight="1">
      <c r="B46" s="47" t="s">
        <v>30</v>
      </c>
      <c r="C46" s="62"/>
      <c r="D46" s="62"/>
      <c r="E46" s="62"/>
      <c r="F46" s="62"/>
      <c r="G46" s="62"/>
      <c r="H46" s="62"/>
      <c r="I46" s="62"/>
      <c r="J46" s="63"/>
      <c r="K46" s="63"/>
      <c r="L46" s="62"/>
      <c r="M46" s="62"/>
      <c r="N46" s="13">
        <v>1117</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5373</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44</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79" priority="10" stopIfTrue="1" operator="notEqual">
      <formula>0</formula>
    </cfRule>
  </conditionalFormatting>
  <conditionalFormatting sqref="C3:E3">
    <cfRule type="expression" dxfId="178" priority="9">
      <formula>$E$3&lt;&gt;0</formula>
    </cfRule>
  </conditionalFormatting>
  <conditionalFormatting sqref="N49 N52">
    <cfRule type="cellIs" dxfId="177" priority="8" operator="equal">
      <formula>"FAIL"</formula>
    </cfRule>
  </conditionalFormatting>
  <conditionalFormatting sqref="X6:X7">
    <cfRule type="expression" dxfId="176" priority="7">
      <formula>SUM($X$8:$X$28)&lt;&gt;0</formula>
    </cfRule>
  </conditionalFormatting>
  <conditionalFormatting sqref="C35:U35">
    <cfRule type="expression" dxfId="175" priority="1">
      <formula>ABS((C28-C35)/C35)&gt;0.1</formula>
    </cfRule>
    <cfRule type="expression" dxfId="174" priority="4">
      <formula>ABS(C28-C35)&gt;1000</formula>
    </cfRule>
  </conditionalFormatting>
  <conditionalFormatting sqref="C34:U34">
    <cfRule type="expression" dxfId="173" priority="2">
      <formula>ABS((C26-C34)/C34)&gt;0.1</formula>
    </cfRule>
    <cfRule type="expression" dxfId="172" priority="5">
      <formula>ABS(C26-C34)&gt;1000</formula>
    </cfRule>
  </conditionalFormatting>
  <conditionalFormatting sqref="C33:U33">
    <cfRule type="expression" dxfId="171" priority="3">
      <formula>ABS((C16-C33)/C33)&gt;0.1</formula>
    </cfRule>
    <cfRule type="expression" dxfId="17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51</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65</v>
      </c>
      <c r="F8" s="64">
        <f>SUM(D8:E8)</f>
        <v>65</v>
      </c>
      <c r="G8" s="13">
        <v>0</v>
      </c>
      <c r="H8" s="64">
        <f>SUM(C8,F8,G8)</f>
        <v>65</v>
      </c>
      <c r="I8" s="13">
        <v>0</v>
      </c>
      <c r="J8" s="13">
        <v>0</v>
      </c>
      <c r="K8" s="64">
        <f>SUM(I8:J8)</f>
        <v>0</v>
      </c>
      <c r="L8" s="13">
        <v>11</v>
      </c>
      <c r="M8" s="13">
        <v>0</v>
      </c>
      <c r="N8" s="13">
        <v>31</v>
      </c>
      <c r="O8" s="13">
        <v>62</v>
      </c>
      <c r="P8" s="64">
        <f>SUM(M8:O8)</f>
        <v>93</v>
      </c>
      <c r="Q8" s="13">
        <v>0</v>
      </c>
      <c r="R8" s="13">
        <v>34</v>
      </c>
      <c r="S8" s="13">
        <v>0</v>
      </c>
      <c r="T8" s="64">
        <f>SUM(Q8:S8)</f>
        <v>34</v>
      </c>
      <c r="U8" s="33">
        <f>SUM(H8,K8,L8,P8,T8)</f>
        <v>203</v>
      </c>
      <c r="V8" s="70"/>
      <c r="W8" s="80">
        <v>203</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781</v>
      </c>
      <c r="E12" s="13">
        <v>1921</v>
      </c>
      <c r="F12" s="64">
        <f>SUM(D12:E12)</f>
        <v>2702</v>
      </c>
      <c r="G12" s="13">
        <v>246</v>
      </c>
      <c r="H12" s="64">
        <f>SUM(C12,F12,G12)</f>
        <v>2948</v>
      </c>
      <c r="I12" s="13">
        <v>44</v>
      </c>
      <c r="J12" s="13">
        <v>494</v>
      </c>
      <c r="K12" s="64">
        <f>SUM(I12:J12)</f>
        <v>538</v>
      </c>
      <c r="L12" s="13">
        <v>125</v>
      </c>
      <c r="M12" s="13">
        <v>113</v>
      </c>
      <c r="N12" s="13">
        <v>2147</v>
      </c>
      <c r="O12" s="13">
        <v>280</v>
      </c>
      <c r="P12" s="64">
        <f>SUM(M12:O12)</f>
        <v>2540</v>
      </c>
      <c r="Q12" s="13">
        <v>0</v>
      </c>
      <c r="R12" s="13">
        <v>9240</v>
      </c>
      <c r="S12" s="13">
        <v>0</v>
      </c>
      <c r="T12" s="64">
        <f>SUM(Q12:S12)</f>
        <v>9240</v>
      </c>
      <c r="U12" s="33">
        <f>SUM(H12,K12,L12,P12,T12)</f>
        <v>15391</v>
      </c>
      <c r="V12" s="70"/>
      <c r="W12" s="36">
        <v>15391</v>
      </c>
      <c r="X12" s="44">
        <f t="shared" si="0"/>
        <v>0</v>
      </c>
    </row>
    <row r="13" spans="1:25" ht="15.95" customHeight="1">
      <c r="B13" s="31" t="s">
        <v>74</v>
      </c>
      <c r="C13" s="32">
        <f>C8+C9+C10+C11+C12</f>
        <v>0</v>
      </c>
      <c r="D13" s="32">
        <f t="shared" ref="D13:U13" si="1">D8+D9+D10+D11+D12</f>
        <v>781</v>
      </c>
      <c r="E13" s="32">
        <f t="shared" si="1"/>
        <v>1986</v>
      </c>
      <c r="F13" s="32">
        <f t="shared" si="1"/>
        <v>2767</v>
      </c>
      <c r="G13" s="32">
        <f t="shared" si="1"/>
        <v>246</v>
      </c>
      <c r="H13" s="32">
        <f t="shared" si="1"/>
        <v>3013</v>
      </c>
      <c r="I13" s="32">
        <f t="shared" si="1"/>
        <v>44</v>
      </c>
      <c r="J13" s="32">
        <f t="shared" si="1"/>
        <v>494</v>
      </c>
      <c r="K13" s="32">
        <f t="shared" si="1"/>
        <v>538</v>
      </c>
      <c r="L13" s="32">
        <f t="shared" si="1"/>
        <v>136</v>
      </c>
      <c r="M13" s="32">
        <f t="shared" si="1"/>
        <v>113</v>
      </c>
      <c r="N13" s="32">
        <f t="shared" si="1"/>
        <v>2178</v>
      </c>
      <c r="O13" s="32">
        <f t="shared" si="1"/>
        <v>342</v>
      </c>
      <c r="P13" s="32">
        <f t="shared" si="1"/>
        <v>2633</v>
      </c>
      <c r="Q13" s="32">
        <f t="shared" si="1"/>
        <v>0</v>
      </c>
      <c r="R13" s="32">
        <f t="shared" si="1"/>
        <v>9274</v>
      </c>
      <c r="S13" s="32">
        <f t="shared" si="1"/>
        <v>0</v>
      </c>
      <c r="T13" s="32">
        <f t="shared" si="1"/>
        <v>9274</v>
      </c>
      <c r="U13" s="32">
        <f t="shared" si="1"/>
        <v>15594</v>
      </c>
      <c r="V13" s="70"/>
      <c r="W13" s="81">
        <v>15594</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781</v>
      </c>
      <c r="E16" s="32">
        <f t="shared" si="2"/>
        <v>1986</v>
      </c>
      <c r="F16" s="32">
        <f t="shared" si="2"/>
        <v>2767</v>
      </c>
      <c r="G16" s="32">
        <f t="shared" si="2"/>
        <v>246</v>
      </c>
      <c r="H16" s="32">
        <f t="shared" si="2"/>
        <v>3013</v>
      </c>
      <c r="I16" s="32">
        <f t="shared" si="2"/>
        <v>44</v>
      </c>
      <c r="J16" s="32">
        <f t="shared" si="2"/>
        <v>494</v>
      </c>
      <c r="K16" s="32">
        <f t="shared" si="2"/>
        <v>538</v>
      </c>
      <c r="L16" s="32">
        <f t="shared" si="2"/>
        <v>136</v>
      </c>
      <c r="M16" s="32">
        <f t="shared" si="2"/>
        <v>113</v>
      </c>
      <c r="N16" s="32">
        <f t="shared" si="2"/>
        <v>2178</v>
      </c>
      <c r="O16" s="32">
        <f t="shared" si="2"/>
        <v>342</v>
      </c>
      <c r="P16" s="32">
        <f t="shared" si="2"/>
        <v>2633</v>
      </c>
      <c r="Q16" s="32">
        <f t="shared" si="2"/>
        <v>0</v>
      </c>
      <c r="R16" s="32">
        <f t="shared" si="2"/>
        <v>9274</v>
      </c>
      <c r="S16" s="32">
        <f t="shared" si="2"/>
        <v>0</v>
      </c>
      <c r="T16" s="32">
        <f t="shared" si="2"/>
        <v>9274</v>
      </c>
      <c r="U16" s="33">
        <f>SUM(H16,K16,L16,P16,T16)</f>
        <v>15594</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-3</v>
      </c>
      <c r="F22" s="64">
        <f>SUM(D22:E22)</f>
        <v>-3</v>
      </c>
      <c r="G22" s="13">
        <v>0</v>
      </c>
      <c r="H22" s="64">
        <f>SUM(C22,F22,G22)</f>
        <v>-3</v>
      </c>
      <c r="I22" s="13">
        <v>0</v>
      </c>
      <c r="J22" s="13">
        <v>-62</v>
      </c>
      <c r="K22" s="64">
        <f>SUM(I22:J22)</f>
        <v>-62</v>
      </c>
      <c r="L22" s="13">
        <v>-150</v>
      </c>
      <c r="M22" s="13">
        <v>0</v>
      </c>
      <c r="N22" s="13">
        <v>-14</v>
      </c>
      <c r="O22" s="13">
        <v>-22</v>
      </c>
      <c r="P22" s="64">
        <f>SUM(M22:O22)</f>
        <v>-36</v>
      </c>
      <c r="Q22" s="13">
        <v>0</v>
      </c>
      <c r="R22" s="13">
        <v>-5500</v>
      </c>
      <c r="S22" s="13">
        <v>0</v>
      </c>
      <c r="T22" s="64">
        <f>SUM(Q22:S22)</f>
        <v>-5500</v>
      </c>
      <c r="U22" s="33">
        <f t="shared" si="3"/>
        <v>-5751</v>
      </c>
      <c r="V22" s="70"/>
      <c r="W22" s="82">
        <v>-5751</v>
      </c>
      <c r="X22" s="60">
        <f t="shared" si="4"/>
        <v>0</v>
      </c>
    </row>
    <row r="23" spans="1:25" ht="15.95" customHeight="1">
      <c r="B23" s="51" t="s">
        <v>84</v>
      </c>
      <c r="C23" s="32">
        <f t="shared" ref="C23:T23" si="5">SUM(C19:C22)</f>
        <v>0</v>
      </c>
      <c r="D23" s="32">
        <f t="shared" si="5"/>
        <v>0</v>
      </c>
      <c r="E23" s="32">
        <f t="shared" si="5"/>
        <v>-3</v>
      </c>
      <c r="F23" s="32">
        <f t="shared" si="5"/>
        <v>-3</v>
      </c>
      <c r="G23" s="32">
        <f t="shared" si="5"/>
        <v>0</v>
      </c>
      <c r="H23" s="32">
        <f t="shared" si="5"/>
        <v>-3</v>
      </c>
      <c r="I23" s="32">
        <f t="shared" si="5"/>
        <v>0</v>
      </c>
      <c r="J23" s="32">
        <f t="shared" si="5"/>
        <v>-62</v>
      </c>
      <c r="K23" s="32">
        <f t="shared" si="5"/>
        <v>-62</v>
      </c>
      <c r="L23" s="32">
        <f t="shared" si="5"/>
        <v>-150</v>
      </c>
      <c r="M23" s="32">
        <f t="shared" si="5"/>
        <v>0</v>
      </c>
      <c r="N23" s="32">
        <f t="shared" si="5"/>
        <v>-14</v>
      </c>
      <c r="O23" s="32">
        <f t="shared" si="5"/>
        <v>-22</v>
      </c>
      <c r="P23" s="32">
        <f t="shared" si="5"/>
        <v>-36</v>
      </c>
      <c r="Q23" s="32">
        <f t="shared" si="5"/>
        <v>0</v>
      </c>
      <c r="R23" s="32">
        <f t="shared" si="5"/>
        <v>-5500</v>
      </c>
      <c r="S23" s="32">
        <f t="shared" si="5"/>
        <v>0</v>
      </c>
      <c r="T23" s="32">
        <f t="shared" si="5"/>
        <v>-5500</v>
      </c>
      <c r="U23" s="32">
        <f t="shared" si="3"/>
        <v>-5751</v>
      </c>
      <c r="V23" s="70"/>
      <c r="W23" s="82">
        <v>-5751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-3</v>
      </c>
      <c r="F26" s="32">
        <f t="shared" si="6"/>
        <v>-3</v>
      </c>
      <c r="G26" s="32">
        <f t="shared" si="6"/>
        <v>0</v>
      </c>
      <c r="H26" s="32">
        <f t="shared" si="6"/>
        <v>-3</v>
      </c>
      <c r="I26" s="32">
        <f t="shared" si="6"/>
        <v>0</v>
      </c>
      <c r="J26" s="32">
        <f t="shared" si="6"/>
        <v>-62</v>
      </c>
      <c r="K26" s="32">
        <f t="shared" si="6"/>
        <v>-62</v>
      </c>
      <c r="L26" s="32">
        <f t="shared" si="6"/>
        <v>-150</v>
      </c>
      <c r="M26" s="32">
        <f t="shared" si="6"/>
        <v>0</v>
      </c>
      <c r="N26" s="32">
        <f t="shared" si="6"/>
        <v>-14</v>
      </c>
      <c r="O26" s="32">
        <f t="shared" si="6"/>
        <v>-22</v>
      </c>
      <c r="P26" s="32">
        <f t="shared" si="6"/>
        <v>-36</v>
      </c>
      <c r="Q26" s="32">
        <f t="shared" si="6"/>
        <v>0</v>
      </c>
      <c r="R26" s="32">
        <f t="shared" si="6"/>
        <v>-5500</v>
      </c>
      <c r="S26" s="32">
        <f t="shared" si="6"/>
        <v>0</v>
      </c>
      <c r="T26" s="32">
        <f t="shared" si="6"/>
        <v>-5500</v>
      </c>
      <c r="U26" s="32">
        <f t="shared" si="3"/>
        <v>-5751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781</v>
      </c>
      <c r="E28" s="53">
        <f t="shared" si="7"/>
        <v>1983</v>
      </c>
      <c r="F28" s="53">
        <f t="shared" si="7"/>
        <v>2764</v>
      </c>
      <c r="G28" s="53">
        <f t="shared" si="7"/>
        <v>246</v>
      </c>
      <c r="H28" s="53">
        <f t="shared" si="7"/>
        <v>3010</v>
      </c>
      <c r="I28" s="53">
        <f t="shared" si="7"/>
        <v>44</v>
      </c>
      <c r="J28" s="53">
        <f t="shared" si="7"/>
        <v>432</v>
      </c>
      <c r="K28" s="53">
        <f t="shared" si="7"/>
        <v>476</v>
      </c>
      <c r="L28" s="53">
        <f t="shared" si="7"/>
        <v>-14</v>
      </c>
      <c r="M28" s="53">
        <f t="shared" si="7"/>
        <v>113</v>
      </c>
      <c r="N28" s="53">
        <f t="shared" si="7"/>
        <v>2164</v>
      </c>
      <c r="O28" s="53">
        <f t="shared" si="7"/>
        <v>320</v>
      </c>
      <c r="P28" s="53">
        <f t="shared" si="7"/>
        <v>2597</v>
      </c>
      <c r="Q28" s="53">
        <f t="shared" si="7"/>
        <v>0</v>
      </c>
      <c r="R28" s="53">
        <f t="shared" si="7"/>
        <v>3774</v>
      </c>
      <c r="S28" s="53">
        <f t="shared" si="7"/>
        <v>0</v>
      </c>
      <c r="T28" s="53">
        <f t="shared" si="7"/>
        <v>3774</v>
      </c>
      <c r="U28" s="53">
        <f t="shared" si="7"/>
        <v>9843</v>
      </c>
      <c r="V28" s="10"/>
      <c r="W28" s="36">
        <v>9843</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1116</v>
      </c>
      <c r="E33" s="75">
        <v>1341</v>
      </c>
      <c r="F33" s="75">
        <v>2457</v>
      </c>
      <c r="G33" s="75">
        <v>210</v>
      </c>
      <c r="H33" s="75">
        <v>2667</v>
      </c>
      <c r="I33" s="75">
        <v>43</v>
      </c>
      <c r="J33" s="75">
        <v>513</v>
      </c>
      <c r="K33" s="75">
        <v>556</v>
      </c>
      <c r="L33" s="75">
        <v>134</v>
      </c>
      <c r="M33" s="75">
        <v>122</v>
      </c>
      <c r="N33" s="75">
        <v>2100</v>
      </c>
      <c r="O33" s="75">
        <v>418</v>
      </c>
      <c r="P33" s="75">
        <v>2640</v>
      </c>
      <c r="Q33" s="75">
        <v>0</v>
      </c>
      <c r="R33" s="75">
        <v>6986</v>
      </c>
      <c r="S33" s="75">
        <v>0</v>
      </c>
      <c r="T33" s="75">
        <v>6986</v>
      </c>
      <c r="U33" s="75">
        <v>12983</v>
      </c>
      <c r="V33" s="10"/>
      <c r="W33" s="50"/>
      <c r="X33" s="49"/>
    </row>
    <row r="34" spans="2:24" s="11" customFormat="1" ht="15.95" customHeight="1">
      <c r="B34" s="65" t="s">
        <v>98</v>
      </c>
      <c r="C34" s="75">
        <v>0</v>
      </c>
      <c r="D34" s="75">
        <v>0</v>
      </c>
      <c r="E34" s="75">
        <v>-120</v>
      </c>
      <c r="F34" s="75">
        <v>-120</v>
      </c>
      <c r="G34" s="75">
        <v>-1</v>
      </c>
      <c r="H34" s="75">
        <v>-121</v>
      </c>
      <c r="I34" s="75">
        <v>0</v>
      </c>
      <c r="J34" s="75">
        <v>-61</v>
      </c>
      <c r="K34" s="75">
        <v>-61</v>
      </c>
      <c r="L34" s="75">
        <v>-149</v>
      </c>
      <c r="M34" s="75">
        <v>0</v>
      </c>
      <c r="N34" s="75">
        <v>-13</v>
      </c>
      <c r="O34" s="75">
        <v>-37</v>
      </c>
      <c r="P34" s="75">
        <v>-50</v>
      </c>
      <c r="Q34" s="75">
        <v>0</v>
      </c>
      <c r="R34" s="75">
        <v>0</v>
      </c>
      <c r="S34" s="75">
        <v>0</v>
      </c>
      <c r="T34" s="75">
        <v>0</v>
      </c>
      <c r="U34" s="75">
        <v>-381</v>
      </c>
      <c r="V34" s="10"/>
      <c r="W34" s="50"/>
      <c r="X34" s="49"/>
    </row>
    <row r="35" spans="2:24" s="11" customFormat="1" ht="15.95" customHeight="1">
      <c r="B35" s="65" t="s">
        <v>99</v>
      </c>
      <c r="C35" s="75">
        <v>0</v>
      </c>
      <c r="D35" s="75">
        <v>1116</v>
      </c>
      <c r="E35" s="75">
        <v>1221</v>
      </c>
      <c r="F35" s="75">
        <v>2337</v>
      </c>
      <c r="G35" s="75">
        <v>209</v>
      </c>
      <c r="H35" s="75">
        <v>2546</v>
      </c>
      <c r="I35" s="75">
        <v>43</v>
      </c>
      <c r="J35" s="75">
        <v>452</v>
      </c>
      <c r="K35" s="75">
        <v>495</v>
      </c>
      <c r="L35" s="75">
        <v>-15</v>
      </c>
      <c r="M35" s="75">
        <v>122</v>
      </c>
      <c r="N35" s="75">
        <v>2087</v>
      </c>
      <c r="O35" s="75">
        <v>381</v>
      </c>
      <c r="P35" s="75">
        <v>2590</v>
      </c>
      <c r="Q35" s="75">
        <v>0</v>
      </c>
      <c r="R35" s="75">
        <v>6986</v>
      </c>
      <c r="S35" s="75">
        <v>0</v>
      </c>
      <c r="T35" s="75">
        <v>6986</v>
      </c>
      <c r="U35" s="75">
        <v>12602</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734</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3</v>
      </c>
      <c r="O43" s="5"/>
      <c r="P43" s="3"/>
      <c r="Q43" s="3"/>
      <c r="R43" s="3"/>
      <c r="S43" s="3"/>
      <c r="T43" s="3"/>
      <c r="U43" s="3"/>
    </row>
    <row r="44" spans="2:24" ht="15.95" customHeight="1">
      <c r="B44" s="47" t="s">
        <v>28</v>
      </c>
      <c r="C44" s="62"/>
      <c r="D44" s="62"/>
      <c r="E44" s="62"/>
      <c r="F44" s="62"/>
      <c r="G44" s="62"/>
      <c r="H44" s="62"/>
      <c r="I44" s="62"/>
      <c r="J44" s="63"/>
      <c r="K44" s="63"/>
      <c r="L44" s="62"/>
      <c r="M44" s="62"/>
      <c r="N44" s="13">
        <v>1065</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1802</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3</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69" priority="10" stopIfTrue="1" operator="notEqual">
      <formula>0</formula>
    </cfRule>
  </conditionalFormatting>
  <conditionalFormatting sqref="C3:E3">
    <cfRule type="expression" dxfId="168" priority="9">
      <formula>$E$3&lt;&gt;0</formula>
    </cfRule>
  </conditionalFormatting>
  <conditionalFormatting sqref="N49 N52">
    <cfRule type="cellIs" dxfId="167" priority="8" operator="equal">
      <formula>"FAIL"</formula>
    </cfRule>
  </conditionalFormatting>
  <conditionalFormatting sqref="X6:X7">
    <cfRule type="expression" dxfId="166" priority="7">
      <formula>SUM($X$8:$X$28)&lt;&gt;0</formula>
    </cfRule>
  </conditionalFormatting>
  <conditionalFormatting sqref="C35:U35">
    <cfRule type="expression" dxfId="165" priority="1">
      <formula>ABS((C28-C35)/C35)&gt;0.1</formula>
    </cfRule>
    <cfRule type="expression" dxfId="164" priority="4">
      <formula>ABS(C28-C35)&gt;1000</formula>
    </cfRule>
  </conditionalFormatting>
  <conditionalFormatting sqref="C34:U34">
    <cfRule type="expression" dxfId="163" priority="2">
      <formula>ABS((C26-C34)/C34)&gt;0.1</formula>
    </cfRule>
    <cfRule type="expression" dxfId="162" priority="5">
      <formula>ABS(C26-C34)&gt;1000</formula>
    </cfRule>
  </conditionalFormatting>
  <conditionalFormatting sqref="C33:U33">
    <cfRule type="expression" dxfId="161" priority="3">
      <formula>ABS((C16-C33)/C33)&gt;0.1</formula>
    </cfRule>
    <cfRule type="expression" dxfId="16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52</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606</v>
      </c>
      <c r="F8" s="64">
        <f>SUM(D8:E8)</f>
        <v>606</v>
      </c>
      <c r="G8" s="13">
        <v>78</v>
      </c>
      <c r="H8" s="64">
        <f>SUM(C8,F8,G8)</f>
        <v>684</v>
      </c>
      <c r="I8" s="13">
        <v>0</v>
      </c>
      <c r="J8" s="13">
        <v>370</v>
      </c>
      <c r="K8" s="64">
        <f>SUM(I8:J8)</f>
        <v>370</v>
      </c>
      <c r="L8" s="13">
        <v>35</v>
      </c>
      <c r="M8" s="13">
        <v>17</v>
      </c>
      <c r="N8" s="13">
        <v>98</v>
      </c>
      <c r="O8" s="13">
        <v>74</v>
      </c>
      <c r="P8" s="64">
        <f>SUM(M8:O8)</f>
        <v>189</v>
      </c>
      <c r="Q8" s="13">
        <v>0</v>
      </c>
      <c r="R8" s="13">
        <v>0</v>
      </c>
      <c r="S8" s="13">
        <v>0</v>
      </c>
      <c r="T8" s="64">
        <f>SUM(Q8:S8)</f>
        <v>0</v>
      </c>
      <c r="U8" s="33">
        <f>SUM(H8,K8,L8,P8,T8)</f>
        <v>1278</v>
      </c>
      <c r="V8" s="70"/>
      <c r="W8" s="80">
        <v>1278</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3626</v>
      </c>
      <c r="E12" s="13">
        <v>3351</v>
      </c>
      <c r="F12" s="64">
        <f>SUM(D12:E12)</f>
        <v>6977</v>
      </c>
      <c r="G12" s="13">
        <v>1363</v>
      </c>
      <c r="H12" s="64">
        <f>SUM(C12,F12,G12)</f>
        <v>8340</v>
      </c>
      <c r="I12" s="13">
        <v>49</v>
      </c>
      <c r="J12" s="13">
        <v>1284</v>
      </c>
      <c r="K12" s="64">
        <f>SUM(I12:J12)</f>
        <v>1333</v>
      </c>
      <c r="L12" s="13">
        <v>2633</v>
      </c>
      <c r="M12" s="13">
        <v>45</v>
      </c>
      <c r="N12" s="13">
        <v>2538</v>
      </c>
      <c r="O12" s="13">
        <v>326</v>
      </c>
      <c r="P12" s="64">
        <f>SUM(M12:O12)</f>
        <v>2909</v>
      </c>
      <c r="Q12" s="13">
        <v>0</v>
      </c>
      <c r="R12" s="13">
        <v>0</v>
      </c>
      <c r="S12" s="13">
        <v>0</v>
      </c>
      <c r="T12" s="64">
        <f>SUM(Q12:S12)</f>
        <v>0</v>
      </c>
      <c r="U12" s="33">
        <f>SUM(H12,K12,L12,P12,T12)</f>
        <v>15215</v>
      </c>
      <c r="V12" s="70"/>
      <c r="W12" s="36">
        <v>15215</v>
      </c>
      <c r="X12" s="44">
        <f t="shared" si="0"/>
        <v>0</v>
      </c>
    </row>
    <row r="13" spans="1:25" ht="15.95" customHeight="1">
      <c r="B13" s="31" t="s">
        <v>74</v>
      </c>
      <c r="C13" s="32">
        <f>C8+C9+C10+C11+C12</f>
        <v>0</v>
      </c>
      <c r="D13" s="32">
        <f t="shared" ref="D13:U13" si="1">D8+D9+D10+D11+D12</f>
        <v>3626</v>
      </c>
      <c r="E13" s="32">
        <f t="shared" si="1"/>
        <v>3957</v>
      </c>
      <c r="F13" s="32">
        <f t="shared" si="1"/>
        <v>7583</v>
      </c>
      <c r="G13" s="32">
        <f t="shared" si="1"/>
        <v>1441</v>
      </c>
      <c r="H13" s="32">
        <f t="shared" si="1"/>
        <v>9024</v>
      </c>
      <c r="I13" s="32">
        <f t="shared" si="1"/>
        <v>49</v>
      </c>
      <c r="J13" s="32">
        <f t="shared" si="1"/>
        <v>1654</v>
      </c>
      <c r="K13" s="32">
        <f t="shared" si="1"/>
        <v>1703</v>
      </c>
      <c r="L13" s="32">
        <f t="shared" si="1"/>
        <v>2668</v>
      </c>
      <c r="M13" s="32">
        <f t="shared" si="1"/>
        <v>62</v>
      </c>
      <c r="N13" s="32">
        <f t="shared" si="1"/>
        <v>2636</v>
      </c>
      <c r="O13" s="32">
        <f t="shared" si="1"/>
        <v>400</v>
      </c>
      <c r="P13" s="32">
        <f t="shared" si="1"/>
        <v>3098</v>
      </c>
      <c r="Q13" s="32">
        <f t="shared" si="1"/>
        <v>0</v>
      </c>
      <c r="R13" s="32">
        <f t="shared" si="1"/>
        <v>0</v>
      </c>
      <c r="S13" s="32">
        <f t="shared" si="1"/>
        <v>0</v>
      </c>
      <c r="T13" s="32">
        <f t="shared" si="1"/>
        <v>0</v>
      </c>
      <c r="U13" s="32">
        <f t="shared" si="1"/>
        <v>16493</v>
      </c>
      <c r="V13" s="70"/>
      <c r="W13" s="81">
        <v>16493</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3626</v>
      </c>
      <c r="E16" s="32">
        <f t="shared" si="2"/>
        <v>3957</v>
      </c>
      <c r="F16" s="32">
        <f t="shared" si="2"/>
        <v>7583</v>
      </c>
      <c r="G16" s="32">
        <f t="shared" si="2"/>
        <v>1441</v>
      </c>
      <c r="H16" s="32">
        <f t="shared" si="2"/>
        <v>9024</v>
      </c>
      <c r="I16" s="32">
        <f t="shared" si="2"/>
        <v>49</v>
      </c>
      <c r="J16" s="32">
        <f t="shared" si="2"/>
        <v>1654</v>
      </c>
      <c r="K16" s="32">
        <f t="shared" si="2"/>
        <v>1703</v>
      </c>
      <c r="L16" s="32">
        <f t="shared" si="2"/>
        <v>2668</v>
      </c>
      <c r="M16" s="32">
        <f t="shared" si="2"/>
        <v>62</v>
      </c>
      <c r="N16" s="32">
        <f t="shared" si="2"/>
        <v>2618</v>
      </c>
      <c r="O16" s="32">
        <f t="shared" si="2"/>
        <v>400</v>
      </c>
      <c r="P16" s="32">
        <f t="shared" si="2"/>
        <v>3080</v>
      </c>
      <c r="Q16" s="32">
        <f t="shared" si="2"/>
        <v>0</v>
      </c>
      <c r="R16" s="32">
        <f t="shared" si="2"/>
        <v>0</v>
      </c>
      <c r="S16" s="32">
        <f t="shared" si="2"/>
        <v>0</v>
      </c>
      <c r="T16" s="32">
        <f t="shared" si="2"/>
        <v>0</v>
      </c>
      <c r="U16" s="33">
        <f>SUM(H16,K16,L16,P16,T16)</f>
        <v>16475</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-18</v>
      </c>
      <c r="O19" s="13">
        <v>0</v>
      </c>
      <c r="P19" s="64">
        <f>SUM(M19:O19)</f>
        <v>-18</v>
      </c>
      <c r="Q19" s="13">
        <v>0</v>
      </c>
      <c r="R19" s="13">
        <v>0</v>
      </c>
      <c r="S19" s="13">
        <v>0</v>
      </c>
      <c r="T19" s="64">
        <f>SUM(Q19:S19)</f>
        <v>0</v>
      </c>
      <c r="U19" s="33">
        <f t="shared" ref="U19:U26" si="3">SUM(H19,K19,L19,P19,T19)</f>
        <v>-18</v>
      </c>
      <c r="V19" s="69"/>
      <c r="W19" s="82">
        <v>-18</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-13</v>
      </c>
      <c r="E22" s="13">
        <v>-590</v>
      </c>
      <c r="F22" s="64">
        <f>SUM(D22:E22)</f>
        <v>-603</v>
      </c>
      <c r="G22" s="13">
        <v>-17</v>
      </c>
      <c r="H22" s="64">
        <f>SUM(C22,F22,G22)</f>
        <v>-620</v>
      </c>
      <c r="I22" s="13">
        <v>0</v>
      </c>
      <c r="J22" s="13">
        <v>-508</v>
      </c>
      <c r="K22" s="64">
        <f>SUM(I22:J22)</f>
        <v>-508</v>
      </c>
      <c r="L22" s="13">
        <v>-3546</v>
      </c>
      <c r="M22" s="13">
        <v>-3</v>
      </c>
      <c r="N22" s="13">
        <v>-290</v>
      </c>
      <c r="O22" s="13">
        <v>-93</v>
      </c>
      <c r="P22" s="64">
        <f>SUM(M22:O22)</f>
        <v>-386</v>
      </c>
      <c r="Q22" s="13">
        <v>0</v>
      </c>
      <c r="R22" s="13">
        <v>0</v>
      </c>
      <c r="S22" s="13">
        <v>0</v>
      </c>
      <c r="T22" s="64">
        <f>SUM(Q22:S22)</f>
        <v>0</v>
      </c>
      <c r="U22" s="33">
        <f t="shared" si="3"/>
        <v>-5060</v>
      </c>
      <c r="V22" s="70"/>
      <c r="W22" s="82">
        <v>-5060</v>
      </c>
      <c r="X22" s="60">
        <f t="shared" si="4"/>
        <v>0</v>
      </c>
    </row>
    <row r="23" spans="1:25" ht="15.95" customHeight="1">
      <c r="B23" s="51" t="s">
        <v>84</v>
      </c>
      <c r="C23" s="32">
        <f t="shared" ref="C23:T23" si="5">SUM(C19:C22)</f>
        <v>0</v>
      </c>
      <c r="D23" s="32">
        <f t="shared" si="5"/>
        <v>-13</v>
      </c>
      <c r="E23" s="32">
        <f t="shared" si="5"/>
        <v>-590</v>
      </c>
      <c r="F23" s="32">
        <f t="shared" si="5"/>
        <v>-603</v>
      </c>
      <c r="G23" s="32">
        <f t="shared" si="5"/>
        <v>-17</v>
      </c>
      <c r="H23" s="32">
        <f t="shared" si="5"/>
        <v>-620</v>
      </c>
      <c r="I23" s="32">
        <f t="shared" si="5"/>
        <v>0</v>
      </c>
      <c r="J23" s="32">
        <f t="shared" si="5"/>
        <v>-508</v>
      </c>
      <c r="K23" s="32">
        <f t="shared" si="5"/>
        <v>-508</v>
      </c>
      <c r="L23" s="32">
        <f t="shared" si="5"/>
        <v>-3546</v>
      </c>
      <c r="M23" s="32">
        <f t="shared" si="5"/>
        <v>-3</v>
      </c>
      <c r="N23" s="32">
        <f t="shared" si="5"/>
        <v>-308</v>
      </c>
      <c r="O23" s="32">
        <f t="shared" si="5"/>
        <v>-93</v>
      </c>
      <c r="P23" s="32">
        <f t="shared" si="5"/>
        <v>-404</v>
      </c>
      <c r="Q23" s="32">
        <f t="shared" si="5"/>
        <v>0</v>
      </c>
      <c r="R23" s="32">
        <f t="shared" si="5"/>
        <v>0</v>
      </c>
      <c r="S23" s="32">
        <f t="shared" si="5"/>
        <v>0</v>
      </c>
      <c r="T23" s="32">
        <f t="shared" si="5"/>
        <v>0</v>
      </c>
      <c r="U23" s="32">
        <f t="shared" si="3"/>
        <v>-5078</v>
      </c>
      <c r="V23" s="70"/>
      <c r="W23" s="82">
        <v>-5078</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-13</v>
      </c>
      <c r="E26" s="32">
        <f t="shared" si="6"/>
        <v>-590</v>
      </c>
      <c r="F26" s="32">
        <f t="shared" si="6"/>
        <v>-603</v>
      </c>
      <c r="G26" s="32">
        <f t="shared" si="6"/>
        <v>-17</v>
      </c>
      <c r="H26" s="32">
        <f t="shared" si="6"/>
        <v>-620</v>
      </c>
      <c r="I26" s="32">
        <f t="shared" si="6"/>
        <v>0</v>
      </c>
      <c r="J26" s="32">
        <f t="shared" si="6"/>
        <v>-508</v>
      </c>
      <c r="K26" s="32">
        <f t="shared" si="6"/>
        <v>-508</v>
      </c>
      <c r="L26" s="32">
        <f t="shared" si="6"/>
        <v>-3546</v>
      </c>
      <c r="M26" s="32">
        <f t="shared" si="6"/>
        <v>-3</v>
      </c>
      <c r="N26" s="32">
        <f t="shared" si="6"/>
        <v>-290</v>
      </c>
      <c r="O26" s="32">
        <f t="shared" si="6"/>
        <v>-93</v>
      </c>
      <c r="P26" s="32">
        <f t="shared" si="6"/>
        <v>-386</v>
      </c>
      <c r="Q26" s="32">
        <f t="shared" si="6"/>
        <v>0</v>
      </c>
      <c r="R26" s="32">
        <f t="shared" si="6"/>
        <v>0</v>
      </c>
      <c r="S26" s="32">
        <f t="shared" si="6"/>
        <v>0</v>
      </c>
      <c r="T26" s="32">
        <f t="shared" si="6"/>
        <v>0</v>
      </c>
      <c r="U26" s="32">
        <f t="shared" si="3"/>
        <v>-5060</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3613</v>
      </c>
      <c r="E28" s="53">
        <f t="shared" si="7"/>
        <v>3367</v>
      </c>
      <c r="F28" s="53">
        <f t="shared" si="7"/>
        <v>6980</v>
      </c>
      <c r="G28" s="53">
        <f t="shared" si="7"/>
        <v>1424</v>
      </c>
      <c r="H28" s="53">
        <f t="shared" si="7"/>
        <v>8404</v>
      </c>
      <c r="I28" s="53">
        <f t="shared" si="7"/>
        <v>49</v>
      </c>
      <c r="J28" s="53">
        <f t="shared" si="7"/>
        <v>1146</v>
      </c>
      <c r="K28" s="53">
        <f t="shared" si="7"/>
        <v>1195</v>
      </c>
      <c r="L28" s="53">
        <f t="shared" si="7"/>
        <v>-878</v>
      </c>
      <c r="M28" s="53">
        <f t="shared" si="7"/>
        <v>59</v>
      </c>
      <c r="N28" s="53">
        <f t="shared" si="7"/>
        <v>2328</v>
      </c>
      <c r="O28" s="53">
        <f t="shared" si="7"/>
        <v>307</v>
      </c>
      <c r="P28" s="53">
        <f t="shared" si="7"/>
        <v>2694</v>
      </c>
      <c r="Q28" s="53">
        <f t="shared" si="7"/>
        <v>0</v>
      </c>
      <c r="R28" s="53">
        <f t="shared" si="7"/>
        <v>0</v>
      </c>
      <c r="S28" s="53">
        <f t="shared" si="7"/>
        <v>0</v>
      </c>
      <c r="T28" s="53">
        <f t="shared" si="7"/>
        <v>0</v>
      </c>
      <c r="U28" s="53">
        <f t="shared" si="7"/>
        <v>11415</v>
      </c>
      <c r="V28" s="10"/>
      <c r="W28" s="36">
        <v>11415</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434</v>
      </c>
      <c r="K30" s="64">
        <f>SUM(I30:J30)</f>
        <v>434</v>
      </c>
      <c r="L30" s="13">
        <v>38</v>
      </c>
      <c r="M30" s="13">
        <v>0</v>
      </c>
      <c r="N30" s="62"/>
      <c r="O30" s="13">
        <v>0</v>
      </c>
      <c r="P30" s="64">
        <f>SUM(M30:O30)</f>
        <v>0</v>
      </c>
      <c r="Q30" s="62"/>
      <c r="R30" s="13">
        <v>0</v>
      </c>
      <c r="S30" s="62"/>
      <c r="T30" s="64">
        <f>SUM(Q30:S30)</f>
        <v>0</v>
      </c>
      <c r="U30" s="33">
        <f>SUM(H30,K30,L30,P30,T30)</f>
        <v>472</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5126</v>
      </c>
      <c r="E33" s="75">
        <v>3780</v>
      </c>
      <c r="F33" s="75">
        <v>8906</v>
      </c>
      <c r="G33" s="75">
        <v>1432</v>
      </c>
      <c r="H33" s="75">
        <v>10338</v>
      </c>
      <c r="I33" s="75">
        <v>46</v>
      </c>
      <c r="J33" s="75">
        <v>1652</v>
      </c>
      <c r="K33" s="75">
        <v>1698</v>
      </c>
      <c r="L33" s="75">
        <v>2499</v>
      </c>
      <c r="M33" s="75">
        <v>76</v>
      </c>
      <c r="N33" s="75">
        <v>2706</v>
      </c>
      <c r="O33" s="75">
        <v>381</v>
      </c>
      <c r="P33" s="75">
        <v>3163</v>
      </c>
      <c r="Q33" s="75">
        <v>0</v>
      </c>
      <c r="R33" s="75">
        <v>0</v>
      </c>
      <c r="S33" s="75">
        <v>0</v>
      </c>
      <c r="T33" s="75">
        <v>0</v>
      </c>
      <c r="U33" s="75">
        <v>17698</v>
      </c>
      <c r="V33" s="10"/>
      <c r="W33" s="50"/>
      <c r="X33" s="49"/>
    </row>
    <row r="34" spans="2:24" s="11" customFormat="1" ht="15.95" customHeight="1">
      <c r="B34" s="65" t="s">
        <v>98</v>
      </c>
      <c r="C34" s="75">
        <v>0</v>
      </c>
      <c r="D34" s="75">
        <v>-22</v>
      </c>
      <c r="E34" s="75">
        <v>-260</v>
      </c>
      <c r="F34" s="75">
        <v>-282</v>
      </c>
      <c r="G34" s="75">
        <v>-16</v>
      </c>
      <c r="H34" s="75">
        <v>-298</v>
      </c>
      <c r="I34" s="75">
        <v>0</v>
      </c>
      <c r="J34" s="75">
        <v>-510</v>
      </c>
      <c r="K34" s="75">
        <v>-510</v>
      </c>
      <c r="L34" s="75">
        <v>-3225</v>
      </c>
      <c r="M34" s="75">
        <v>-2</v>
      </c>
      <c r="N34" s="75">
        <v>-305</v>
      </c>
      <c r="O34" s="75">
        <v>-74</v>
      </c>
      <c r="P34" s="75">
        <v>-381</v>
      </c>
      <c r="Q34" s="75">
        <v>0</v>
      </c>
      <c r="R34" s="75">
        <v>0</v>
      </c>
      <c r="S34" s="75">
        <v>0</v>
      </c>
      <c r="T34" s="75">
        <v>0</v>
      </c>
      <c r="U34" s="75">
        <v>-4414</v>
      </c>
      <c r="V34" s="10"/>
      <c r="W34" s="50"/>
      <c r="X34" s="49"/>
    </row>
    <row r="35" spans="2:24" s="11" customFormat="1" ht="15.95" customHeight="1">
      <c r="B35" s="65" t="s">
        <v>99</v>
      </c>
      <c r="C35" s="75">
        <v>0</v>
      </c>
      <c r="D35" s="75">
        <v>5104</v>
      </c>
      <c r="E35" s="75">
        <v>3520</v>
      </c>
      <c r="F35" s="75">
        <v>8624</v>
      </c>
      <c r="G35" s="75">
        <v>1416</v>
      </c>
      <c r="H35" s="75">
        <v>10040</v>
      </c>
      <c r="I35" s="75">
        <v>46</v>
      </c>
      <c r="J35" s="75">
        <v>1142</v>
      </c>
      <c r="K35" s="75">
        <v>1188</v>
      </c>
      <c r="L35" s="75">
        <v>-726</v>
      </c>
      <c r="M35" s="75">
        <v>74</v>
      </c>
      <c r="N35" s="75">
        <v>2401</v>
      </c>
      <c r="O35" s="75">
        <v>307</v>
      </c>
      <c r="P35" s="75">
        <v>2782</v>
      </c>
      <c r="Q35" s="75">
        <v>0</v>
      </c>
      <c r="R35" s="75">
        <v>0</v>
      </c>
      <c r="S35" s="75">
        <v>0</v>
      </c>
      <c r="T35" s="75">
        <v>0</v>
      </c>
      <c r="U35" s="75">
        <v>13284</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2113</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4</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2117</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59" priority="10" stopIfTrue="1" operator="notEqual">
      <formula>0</formula>
    </cfRule>
  </conditionalFormatting>
  <conditionalFormatting sqref="C3:E3">
    <cfRule type="expression" dxfId="158" priority="9">
      <formula>$E$3&lt;&gt;0</formula>
    </cfRule>
  </conditionalFormatting>
  <conditionalFormatting sqref="N49 N52">
    <cfRule type="cellIs" dxfId="157" priority="8" operator="equal">
      <formula>"FAIL"</formula>
    </cfRule>
  </conditionalFormatting>
  <conditionalFormatting sqref="X6:X7">
    <cfRule type="expression" dxfId="156" priority="7">
      <formula>SUM($X$8:$X$28)&lt;&gt;0</formula>
    </cfRule>
  </conditionalFormatting>
  <conditionalFormatting sqref="C35:U35">
    <cfRule type="expression" dxfId="155" priority="1">
      <formula>ABS((C28-C35)/C35)&gt;0.1</formula>
    </cfRule>
    <cfRule type="expression" dxfId="154" priority="4">
      <formula>ABS(C28-C35)&gt;1000</formula>
    </cfRule>
  </conditionalFormatting>
  <conditionalFormatting sqref="C34:U34">
    <cfRule type="expression" dxfId="153" priority="2">
      <formula>ABS((C26-C34)/C34)&gt;0.1</formula>
    </cfRule>
    <cfRule type="expression" dxfId="152" priority="5">
      <formula>ABS(C26-C34)&gt;1000</formula>
    </cfRule>
  </conditionalFormatting>
  <conditionalFormatting sqref="C33:U33">
    <cfRule type="expression" dxfId="151" priority="3">
      <formula>ABS((C16-C33)/C33)&gt;0.1</formula>
    </cfRule>
    <cfRule type="expression" dxfId="15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53</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1</v>
      </c>
      <c r="D8" s="13">
        <v>52</v>
      </c>
      <c r="E8" s="13">
        <v>250</v>
      </c>
      <c r="F8" s="64">
        <f>SUM(D8:E8)</f>
        <v>302</v>
      </c>
      <c r="G8" s="13">
        <v>70</v>
      </c>
      <c r="H8" s="64">
        <f>SUM(C8,F8,G8)</f>
        <v>373</v>
      </c>
      <c r="I8" s="13">
        <v>29</v>
      </c>
      <c r="J8" s="13">
        <v>83</v>
      </c>
      <c r="K8" s="64">
        <f>SUM(I8:J8)</f>
        <v>112</v>
      </c>
      <c r="L8" s="13">
        <v>18</v>
      </c>
      <c r="M8" s="13">
        <v>0</v>
      </c>
      <c r="N8" s="13">
        <v>153</v>
      </c>
      <c r="O8" s="13">
        <v>0</v>
      </c>
      <c r="P8" s="64">
        <f>SUM(M8:O8)</f>
        <v>153</v>
      </c>
      <c r="Q8" s="13">
        <v>0</v>
      </c>
      <c r="R8" s="13">
        <v>0</v>
      </c>
      <c r="S8" s="13">
        <v>168</v>
      </c>
      <c r="T8" s="64">
        <f>SUM(Q8:S8)</f>
        <v>168</v>
      </c>
      <c r="U8" s="33">
        <f>SUM(H8,K8,L8,P8,T8)</f>
        <v>824</v>
      </c>
      <c r="V8" s="70"/>
      <c r="W8" s="80">
        <v>824</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-393</v>
      </c>
      <c r="F11" s="64">
        <f>SUM(D11:E11)</f>
        <v>-393</v>
      </c>
      <c r="G11" s="13">
        <v>-154</v>
      </c>
      <c r="H11" s="64">
        <f>SUM(C11,F11,G11)</f>
        <v>-547</v>
      </c>
      <c r="I11" s="13">
        <v>0</v>
      </c>
      <c r="J11" s="13">
        <v>-181</v>
      </c>
      <c r="K11" s="64">
        <f>SUM(I11:J11)</f>
        <v>-181</v>
      </c>
      <c r="L11" s="13">
        <v>0</v>
      </c>
      <c r="M11" s="13">
        <v>0</v>
      </c>
      <c r="N11" s="13">
        <v>0</v>
      </c>
      <c r="O11" s="13">
        <v>0</v>
      </c>
      <c r="P11" s="64">
        <f>SUM(M11:O11)</f>
        <v>0</v>
      </c>
      <c r="Q11" s="13">
        <v>0</v>
      </c>
      <c r="R11" s="13">
        <v>0</v>
      </c>
      <c r="S11" s="13">
        <v>-1890</v>
      </c>
      <c r="T11" s="64">
        <f>SUM(Q11:S11)</f>
        <v>-1890</v>
      </c>
      <c r="U11" s="33">
        <f>SUM(H11,K11,L11,P11,T11)</f>
        <v>-2618</v>
      </c>
      <c r="V11" s="69"/>
      <c r="W11" s="36">
        <v>-2618</v>
      </c>
      <c r="X11" s="44">
        <f>W11-U11</f>
        <v>0</v>
      </c>
    </row>
    <row r="12" spans="1:25" ht="15.95" customHeight="1">
      <c r="A12" s="11"/>
      <c r="B12" s="47" t="s">
        <v>7</v>
      </c>
      <c r="C12" s="13">
        <v>16</v>
      </c>
      <c r="D12" s="13">
        <v>1044</v>
      </c>
      <c r="E12" s="13">
        <v>6596</v>
      </c>
      <c r="F12" s="64">
        <f>SUM(D12:E12)</f>
        <v>7640</v>
      </c>
      <c r="G12" s="13">
        <v>1826</v>
      </c>
      <c r="H12" s="64">
        <f>SUM(C12,F12,G12)</f>
        <v>9482</v>
      </c>
      <c r="I12" s="13">
        <v>646</v>
      </c>
      <c r="J12" s="13">
        <v>2428</v>
      </c>
      <c r="K12" s="64">
        <f>SUM(I12:J12)</f>
        <v>3074</v>
      </c>
      <c r="L12" s="13">
        <v>558</v>
      </c>
      <c r="M12" s="13">
        <v>287</v>
      </c>
      <c r="N12" s="13">
        <v>2876</v>
      </c>
      <c r="O12" s="13">
        <v>0</v>
      </c>
      <c r="P12" s="64">
        <f>SUM(M12:O12)</f>
        <v>3163</v>
      </c>
      <c r="Q12" s="13">
        <v>0</v>
      </c>
      <c r="R12" s="13">
        <v>0</v>
      </c>
      <c r="S12" s="13">
        <v>4021</v>
      </c>
      <c r="T12" s="64">
        <f>SUM(Q12:S12)</f>
        <v>4021</v>
      </c>
      <c r="U12" s="33">
        <f>SUM(H12,K12,L12,P12,T12)</f>
        <v>20298</v>
      </c>
      <c r="V12" s="70"/>
      <c r="W12" s="36">
        <v>20298</v>
      </c>
      <c r="X12" s="44">
        <f t="shared" si="0"/>
        <v>0</v>
      </c>
    </row>
    <row r="13" spans="1:25" ht="15.95" customHeight="1">
      <c r="B13" s="31" t="s">
        <v>74</v>
      </c>
      <c r="C13" s="32">
        <f>C8+C9+C10+C11+C12</f>
        <v>17</v>
      </c>
      <c r="D13" s="32">
        <f t="shared" ref="D13:U13" si="1">D8+D9+D10+D11+D12</f>
        <v>1096</v>
      </c>
      <c r="E13" s="32">
        <f t="shared" si="1"/>
        <v>6453</v>
      </c>
      <c r="F13" s="32">
        <f t="shared" si="1"/>
        <v>7549</v>
      </c>
      <c r="G13" s="32">
        <f t="shared" si="1"/>
        <v>1742</v>
      </c>
      <c r="H13" s="32">
        <f t="shared" si="1"/>
        <v>9308</v>
      </c>
      <c r="I13" s="32">
        <f t="shared" si="1"/>
        <v>675</v>
      </c>
      <c r="J13" s="32">
        <f t="shared" si="1"/>
        <v>2330</v>
      </c>
      <c r="K13" s="32">
        <f t="shared" si="1"/>
        <v>3005</v>
      </c>
      <c r="L13" s="32">
        <f t="shared" si="1"/>
        <v>576</v>
      </c>
      <c r="M13" s="32">
        <f t="shared" si="1"/>
        <v>287</v>
      </c>
      <c r="N13" s="32">
        <f t="shared" si="1"/>
        <v>3029</v>
      </c>
      <c r="O13" s="32">
        <f t="shared" si="1"/>
        <v>0</v>
      </c>
      <c r="P13" s="32">
        <f t="shared" si="1"/>
        <v>3316</v>
      </c>
      <c r="Q13" s="32">
        <f t="shared" si="1"/>
        <v>0</v>
      </c>
      <c r="R13" s="32">
        <f t="shared" si="1"/>
        <v>0</v>
      </c>
      <c r="S13" s="32">
        <f t="shared" si="1"/>
        <v>2299</v>
      </c>
      <c r="T13" s="32">
        <f t="shared" si="1"/>
        <v>2299</v>
      </c>
      <c r="U13" s="32">
        <f t="shared" si="1"/>
        <v>18504</v>
      </c>
      <c r="V13" s="70"/>
      <c r="W13" s="81">
        <v>18504</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17</v>
      </c>
      <c r="D16" s="32">
        <f t="shared" ref="D16:T16" si="2">SUM(D8:D9,D12,D15)+D19+D20+D11</f>
        <v>1096</v>
      </c>
      <c r="E16" s="32">
        <f t="shared" si="2"/>
        <v>6453</v>
      </c>
      <c r="F16" s="32">
        <f t="shared" si="2"/>
        <v>7549</v>
      </c>
      <c r="G16" s="32">
        <f t="shared" si="2"/>
        <v>1742</v>
      </c>
      <c r="H16" s="32">
        <f t="shared" si="2"/>
        <v>9308</v>
      </c>
      <c r="I16" s="32">
        <f t="shared" si="2"/>
        <v>675</v>
      </c>
      <c r="J16" s="32">
        <f t="shared" si="2"/>
        <v>2330</v>
      </c>
      <c r="K16" s="32">
        <f t="shared" si="2"/>
        <v>3005</v>
      </c>
      <c r="L16" s="32">
        <f t="shared" si="2"/>
        <v>576</v>
      </c>
      <c r="M16" s="32">
        <f t="shared" si="2"/>
        <v>287</v>
      </c>
      <c r="N16" s="32">
        <f t="shared" si="2"/>
        <v>3029</v>
      </c>
      <c r="O16" s="32">
        <f t="shared" si="2"/>
        <v>0</v>
      </c>
      <c r="P16" s="32">
        <f t="shared" si="2"/>
        <v>3316</v>
      </c>
      <c r="Q16" s="32">
        <f t="shared" si="2"/>
        <v>0</v>
      </c>
      <c r="R16" s="32">
        <f t="shared" si="2"/>
        <v>0</v>
      </c>
      <c r="S16" s="32">
        <f t="shared" si="2"/>
        <v>2299</v>
      </c>
      <c r="T16" s="32">
        <f t="shared" si="2"/>
        <v>2299</v>
      </c>
      <c r="U16" s="33">
        <f>SUM(H16,K16,L16,P16,T16)</f>
        <v>18504</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-3263</v>
      </c>
      <c r="F22" s="64">
        <f>SUM(D22:E22)</f>
        <v>-3263</v>
      </c>
      <c r="G22" s="13">
        <v>-100</v>
      </c>
      <c r="H22" s="64">
        <f>SUM(C22,F22,G22)</f>
        <v>-3363</v>
      </c>
      <c r="I22" s="13">
        <v>0</v>
      </c>
      <c r="J22" s="13">
        <v>-642</v>
      </c>
      <c r="K22" s="64">
        <f>SUM(I22:J22)</f>
        <v>-642</v>
      </c>
      <c r="L22" s="13">
        <v>-1080</v>
      </c>
      <c r="M22" s="13">
        <v>0</v>
      </c>
      <c r="N22" s="13">
        <v>0</v>
      </c>
      <c r="O22" s="13">
        <v>0</v>
      </c>
      <c r="P22" s="64">
        <f>SUM(M22:O22)</f>
        <v>0</v>
      </c>
      <c r="Q22" s="13">
        <v>0</v>
      </c>
      <c r="R22" s="13">
        <v>0</v>
      </c>
      <c r="S22" s="13">
        <v>-539</v>
      </c>
      <c r="T22" s="64">
        <f>SUM(Q22:S22)</f>
        <v>-539</v>
      </c>
      <c r="U22" s="33">
        <f t="shared" si="3"/>
        <v>-5624</v>
      </c>
      <c r="V22" s="70"/>
      <c r="W22" s="82">
        <v>-5624</v>
      </c>
      <c r="X22" s="60">
        <f t="shared" si="4"/>
        <v>0</v>
      </c>
    </row>
    <row r="23" spans="1:25" ht="15.95" customHeight="1">
      <c r="B23" s="51" t="s">
        <v>84</v>
      </c>
      <c r="C23" s="32">
        <f t="shared" ref="C23:T23" si="5">SUM(C19:C22)</f>
        <v>0</v>
      </c>
      <c r="D23" s="32">
        <f t="shared" si="5"/>
        <v>0</v>
      </c>
      <c r="E23" s="32">
        <f t="shared" si="5"/>
        <v>-3263</v>
      </c>
      <c r="F23" s="32">
        <f t="shared" si="5"/>
        <v>-3263</v>
      </c>
      <c r="G23" s="32">
        <f t="shared" si="5"/>
        <v>-100</v>
      </c>
      <c r="H23" s="32">
        <f t="shared" si="5"/>
        <v>-3363</v>
      </c>
      <c r="I23" s="32">
        <f t="shared" si="5"/>
        <v>0</v>
      </c>
      <c r="J23" s="32">
        <f t="shared" si="5"/>
        <v>-642</v>
      </c>
      <c r="K23" s="32">
        <f t="shared" si="5"/>
        <v>-642</v>
      </c>
      <c r="L23" s="32">
        <f t="shared" si="5"/>
        <v>-1080</v>
      </c>
      <c r="M23" s="32">
        <f t="shared" si="5"/>
        <v>0</v>
      </c>
      <c r="N23" s="32">
        <f t="shared" si="5"/>
        <v>0</v>
      </c>
      <c r="O23" s="32">
        <f t="shared" si="5"/>
        <v>0</v>
      </c>
      <c r="P23" s="32">
        <f t="shared" si="5"/>
        <v>0</v>
      </c>
      <c r="Q23" s="32">
        <f t="shared" si="5"/>
        <v>0</v>
      </c>
      <c r="R23" s="32">
        <f t="shared" si="5"/>
        <v>0</v>
      </c>
      <c r="S23" s="32">
        <f t="shared" si="5"/>
        <v>-539</v>
      </c>
      <c r="T23" s="32">
        <f t="shared" si="5"/>
        <v>-539</v>
      </c>
      <c r="U23" s="32">
        <f t="shared" si="3"/>
        <v>-5624</v>
      </c>
      <c r="V23" s="70"/>
      <c r="W23" s="82">
        <v>-5624</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-3263</v>
      </c>
      <c r="F26" s="32">
        <f t="shared" si="6"/>
        <v>-3263</v>
      </c>
      <c r="G26" s="32">
        <f t="shared" si="6"/>
        <v>-100</v>
      </c>
      <c r="H26" s="32">
        <f t="shared" si="6"/>
        <v>-3363</v>
      </c>
      <c r="I26" s="32">
        <f t="shared" si="6"/>
        <v>0</v>
      </c>
      <c r="J26" s="32">
        <f t="shared" si="6"/>
        <v>-642</v>
      </c>
      <c r="K26" s="32">
        <f t="shared" si="6"/>
        <v>-642</v>
      </c>
      <c r="L26" s="32">
        <f t="shared" si="6"/>
        <v>-1080</v>
      </c>
      <c r="M26" s="32">
        <f t="shared" si="6"/>
        <v>0</v>
      </c>
      <c r="N26" s="32">
        <f t="shared" si="6"/>
        <v>0</v>
      </c>
      <c r="O26" s="32">
        <f t="shared" si="6"/>
        <v>0</v>
      </c>
      <c r="P26" s="32">
        <f t="shared" si="6"/>
        <v>0</v>
      </c>
      <c r="Q26" s="32">
        <f t="shared" si="6"/>
        <v>0</v>
      </c>
      <c r="R26" s="32">
        <f t="shared" si="6"/>
        <v>0</v>
      </c>
      <c r="S26" s="32">
        <f t="shared" si="6"/>
        <v>-539</v>
      </c>
      <c r="T26" s="32">
        <f t="shared" si="6"/>
        <v>-539</v>
      </c>
      <c r="U26" s="32">
        <f t="shared" si="3"/>
        <v>-5624</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17</v>
      </c>
      <c r="D28" s="53">
        <f t="shared" ref="D28:U28" si="7">D13+D23</f>
        <v>1096</v>
      </c>
      <c r="E28" s="53">
        <f t="shared" si="7"/>
        <v>3190</v>
      </c>
      <c r="F28" s="53">
        <f t="shared" si="7"/>
        <v>4286</v>
      </c>
      <c r="G28" s="53">
        <f t="shared" si="7"/>
        <v>1642</v>
      </c>
      <c r="H28" s="53">
        <f t="shared" si="7"/>
        <v>5945</v>
      </c>
      <c r="I28" s="53">
        <f t="shared" si="7"/>
        <v>675</v>
      </c>
      <c r="J28" s="53">
        <f t="shared" si="7"/>
        <v>1688</v>
      </c>
      <c r="K28" s="53">
        <f t="shared" si="7"/>
        <v>2363</v>
      </c>
      <c r="L28" s="53">
        <f t="shared" si="7"/>
        <v>-504</v>
      </c>
      <c r="M28" s="53">
        <f t="shared" si="7"/>
        <v>287</v>
      </c>
      <c r="N28" s="53">
        <f t="shared" si="7"/>
        <v>3029</v>
      </c>
      <c r="O28" s="53">
        <f t="shared" si="7"/>
        <v>0</v>
      </c>
      <c r="P28" s="53">
        <f t="shared" si="7"/>
        <v>3316</v>
      </c>
      <c r="Q28" s="53">
        <f t="shared" si="7"/>
        <v>0</v>
      </c>
      <c r="R28" s="53">
        <f t="shared" si="7"/>
        <v>0</v>
      </c>
      <c r="S28" s="53">
        <f t="shared" si="7"/>
        <v>1760</v>
      </c>
      <c r="T28" s="53">
        <f t="shared" si="7"/>
        <v>1760</v>
      </c>
      <c r="U28" s="53">
        <f t="shared" si="7"/>
        <v>12880</v>
      </c>
      <c r="V28" s="10"/>
      <c r="W28" s="36">
        <v>12880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31</v>
      </c>
      <c r="D33" s="75">
        <v>1248</v>
      </c>
      <c r="E33" s="75">
        <v>5972</v>
      </c>
      <c r="F33" s="75">
        <v>7220</v>
      </c>
      <c r="G33" s="75">
        <v>1682</v>
      </c>
      <c r="H33" s="75">
        <v>8933</v>
      </c>
      <c r="I33" s="75">
        <v>676</v>
      </c>
      <c r="J33" s="75">
        <v>1965</v>
      </c>
      <c r="K33" s="75">
        <v>2641</v>
      </c>
      <c r="L33" s="75">
        <v>424</v>
      </c>
      <c r="M33" s="75">
        <v>0</v>
      </c>
      <c r="N33" s="75">
        <v>3679</v>
      </c>
      <c r="O33" s="75">
        <v>0</v>
      </c>
      <c r="P33" s="75">
        <v>3679</v>
      </c>
      <c r="Q33" s="75">
        <v>0</v>
      </c>
      <c r="R33" s="75">
        <v>0</v>
      </c>
      <c r="S33" s="75">
        <v>4017</v>
      </c>
      <c r="T33" s="75">
        <v>4017</v>
      </c>
      <c r="U33" s="75">
        <v>19694</v>
      </c>
      <c r="V33" s="10"/>
      <c r="W33" s="50"/>
      <c r="X33" s="49"/>
    </row>
    <row r="34" spans="2:24" s="11" customFormat="1" ht="15.95" customHeight="1">
      <c r="B34" s="65" t="s">
        <v>98</v>
      </c>
      <c r="C34" s="75">
        <v>0</v>
      </c>
      <c r="D34" s="75">
        <v>0</v>
      </c>
      <c r="E34" s="75">
        <v>-1025</v>
      </c>
      <c r="F34" s="75">
        <v>-1025</v>
      </c>
      <c r="G34" s="75">
        <v>-209</v>
      </c>
      <c r="H34" s="75">
        <v>-1234</v>
      </c>
      <c r="I34" s="75">
        <v>0</v>
      </c>
      <c r="J34" s="75">
        <v>-686</v>
      </c>
      <c r="K34" s="75">
        <v>-686</v>
      </c>
      <c r="L34" s="75">
        <v>-1021</v>
      </c>
      <c r="M34" s="75">
        <v>0</v>
      </c>
      <c r="N34" s="75">
        <v>0</v>
      </c>
      <c r="O34" s="75">
        <v>0</v>
      </c>
      <c r="P34" s="75">
        <v>0</v>
      </c>
      <c r="Q34" s="75">
        <v>0</v>
      </c>
      <c r="R34" s="75">
        <v>0</v>
      </c>
      <c r="S34" s="75">
        <v>-2231</v>
      </c>
      <c r="T34" s="75">
        <v>-2231</v>
      </c>
      <c r="U34" s="75">
        <v>-5172</v>
      </c>
      <c r="V34" s="10"/>
      <c r="W34" s="50"/>
      <c r="X34" s="49"/>
    </row>
    <row r="35" spans="2:24" s="11" customFormat="1" ht="15.95" customHeight="1">
      <c r="B35" s="65" t="s">
        <v>99</v>
      </c>
      <c r="C35" s="75">
        <v>31</v>
      </c>
      <c r="D35" s="75">
        <v>1248</v>
      </c>
      <c r="E35" s="75">
        <v>4947</v>
      </c>
      <c r="F35" s="75">
        <v>6195</v>
      </c>
      <c r="G35" s="75">
        <v>1473</v>
      </c>
      <c r="H35" s="75">
        <v>7699</v>
      </c>
      <c r="I35" s="75">
        <v>676</v>
      </c>
      <c r="J35" s="75">
        <v>1279</v>
      </c>
      <c r="K35" s="75">
        <v>1955</v>
      </c>
      <c r="L35" s="75">
        <v>-597</v>
      </c>
      <c r="M35" s="75">
        <v>0</v>
      </c>
      <c r="N35" s="75">
        <v>3679</v>
      </c>
      <c r="O35" s="75">
        <v>0</v>
      </c>
      <c r="P35" s="75">
        <v>3679</v>
      </c>
      <c r="Q35" s="75">
        <v>0</v>
      </c>
      <c r="R35" s="75">
        <v>0</v>
      </c>
      <c r="S35" s="75">
        <v>1786</v>
      </c>
      <c r="T35" s="75">
        <v>1786</v>
      </c>
      <c r="U35" s="75">
        <v>14522</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636</v>
      </c>
      <c r="O40" s="5"/>
      <c r="P40" s="3"/>
      <c r="Q40" s="3"/>
      <c r="R40" s="3"/>
      <c r="S40" s="3"/>
      <c r="T40" s="3"/>
      <c r="U40" s="3"/>
    </row>
    <row r="41" spans="2:24" ht="15.95" customHeight="1">
      <c r="B41" s="47" t="s">
        <v>26</v>
      </c>
      <c r="C41" s="62"/>
      <c r="D41" s="62"/>
      <c r="E41" s="62"/>
      <c r="F41" s="62"/>
      <c r="G41" s="62"/>
      <c r="H41" s="62"/>
      <c r="I41" s="62"/>
      <c r="J41" s="63"/>
      <c r="K41" s="63"/>
      <c r="L41" s="62"/>
      <c r="M41" s="62"/>
      <c r="N41" s="13">
        <v>386</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23</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1232</v>
      </c>
      <c r="O45" s="5"/>
      <c r="P45" s="3"/>
      <c r="Q45" s="3"/>
      <c r="R45" s="3"/>
      <c r="S45" s="3"/>
      <c r="T45" s="3"/>
      <c r="U45" s="3"/>
    </row>
    <row r="46" spans="2:24" ht="15.95" customHeight="1">
      <c r="B46" s="47" t="s">
        <v>30</v>
      </c>
      <c r="C46" s="62"/>
      <c r="D46" s="62"/>
      <c r="E46" s="62"/>
      <c r="F46" s="62"/>
      <c r="G46" s="62"/>
      <c r="H46" s="62"/>
      <c r="I46" s="62"/>
      <c r="J46" s="63"/>
      <c r="K46" s="63"/>
      <c r="L46" s="62"/>
      <c r="M46" s="62"/>
      <c r="N46" s="13">
        <v>599</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2876</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23</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49" priority="10" stopIfTrue="1" operator="notEqual">
      <formula>0</formula>
    </cfRule>
  </conditionalFormatting>
  <conditionalFormatting sqref="C3:E3">
    <cfRule type="expression" dxfId="148" priority="9">
      <formula>$E$3&lt;&gt;0</formula>
    </cfRule>
  </conditionalFormatting>
  <conditionalFormatting sqref="N49 N52">
    <cfRule type="cellIs" dxfId="147" priority="8" operator="equal">
      <formula>"FAIL"</formula>
    </cfRule>
  </conditionalFormatting>
  <conditionalFormatting sqref="X6:X7">
    <cfRule type="expression" dxfId="146" priority="7">
      <formula>SUM($X$8:$X$28)&lt;&gt;0</formula>
    </cfRule>
  </conditionalFormatting>
  <conditionalFormatting sqref="C35:U35">
    <cfRule type="expression" dxfId="145" priority="1">
      <formula>ABS((C28-C35)/C35)&gt;0.1</formula>
    </cfRule>
    <cfRule type="expression" dxfId="144" priority="4">
      <formula>ABS(C28-C35)&gt;1000</formula>
    </cfRule>
  </conditionalFormatting>
  <conditionalFormatting sqref="C34:U34">
    <cfRule type="expression" dxfId="143" priority="2">
      <formula>ABS((C26-C34)/C34)&gt;0.1</formula>
    </cfRule>
    <cfRule type="expression" dxfId="142" priority="5">
      <formula>ABS(C26-C34)&gt;1000</formula>
    </cfRule>
  </conditionalFormatting>
  <conditionalFormatting sqref="C33:U33">
    <cfRule type="expression" dxfId="141" priority="3">
      <formula>ABS((C16-C33)/C33)&gt;0.1</formula>
    </cfRule>
    <cfRule type="expression" dxfId="14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54</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35</v>
      </c>
      <c r="D8" s="13">
        <v>425</v>
      </c>
      <c r="E8" s="13">
        <v>447</v>
      </c>
      <c r="F8" s="64">
        <f>SUM(D8:E8)</f>
        <v>872</v>
      </c>
      <c r="G8" s="13">
        <v>103</v>
      </c>
      <c r="H8" s="64">
        <f>SUM(C8,F8,G8)</f>
        <v>1010</v>
      </c>
      <c r="I8" s="13">
        <v>13</v>
      </c>
      <c r="J8" s="13">
        <v>46</v>
      </c>
      <c r="K8" s="64">
        <f>SUM(I8:J8)</f>
        <v>59</v>
      </c>
      <c r="L8" s="13">
        <v>22</v>
      </c>
      <c r="M8" s="13">
        <v>2</v>
      </c>
      <c r="N8" s="13">
        <v>182</v>
      </c>
      <c r="O8" s="13">
        <v>48</v>
      </c>
      <c r="P8" s="64">
        <f>SUM(M8:O8)</f>
        <v>232</v>
      </c>
      <c r="Q8" s="13">
        <v>0</v>
      </c>
      <c r="R8" s="13">
        <v>0</v>
      </c>
      <c r="S8" s="13">
        <v>2</v>
      </c>
      <c r="T8" s="64">
        <f>SUM(Q8:S8)</f>
        <v>2</v>
      </c>
      <c r="U8" s="33">
        <f>SUM(H8,K8,L8,P8,T8)</f>
        <v>1325</v>
      </c>
      <c r="V8" s="70"/>
      <c r="W8" s="80">
        <v>1325</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-82</v>
      </c>
      <c r="D11" s="13">
        <v>-977</v>
      </c>
      <c r="E11" s="13">
        <v>-6049</v>
      </c>
      <c r="F11" s="64">
        <f>SUM(D11:E11)</f>
        <v>-7026</v>
      </c>
      <c r="G11" s="13">
        <v>-764</v>
      </c>
      <c r="H11" s="64">
        <f>SUM(C11,F11,G11)</f>
        <v>-7872</v>
      </c>
      <c r="I11" s="13">
        <v>-1</v>
      </c>
      <c r="J11" s="13">
        <v>-6</v>
      </c>
      <c r="K11" s="64">
        <f>SUM(I11:J11)</f>
        <v>-7</v>
      </c>
      <c r="L11" s="13">
        <v>-87</v>
      </c>
      <c r="M11" s="13">
        <v>0</v>
      </c>
      <c r="N11" s="13">
        <v>-6384</v>
      </c>
      <c r="O11" s="13">
        <v>-114</v>
      </c>
      <c r="P11" s="64">
        <f>SUM(M11:O11)</f>
        <v>-6498</v>
      </c>
      <c r="Q11" s="13">
        <v>0</v>
      </c>
      <c r="R11" s="13">
        <v>0</v>
      </c>
      <c r="S11" s="13">
        <v>0</v>
      </c>
      <c r="T11" s="64">
        <f>SUM(Q11:S11)</f>
        <v>0</v>
      </c>
      <c r="U11" s="33">
        <f>SUM(H11,K11,L11,P11,T11)</f>
        <v>-14464</v>
      </c>
      <c r="V11" s="69"/>
      <c r="W11" s="36">
        <v>-14464</v>
      </c>
      <c r="X11" s="44">
        <f>W11-U11</f>
        <v>0</v>
      </c>
    </row>
    <row r="12" spans="1:25" ht="15.95" customHeight="1">
      <c r="A12" s="11"/>
      <c r="B12" s="47" t="s">
        <v>7</v>
      </c>
      <c r="C12" s="13">
        <v>418</v>
      </c>
      <c r="D12" s="13">
        <v>5551</v>
      </c>
      <c r="E12" s="13">
        <v>8592</v>
      </c>
      <c r="F12" s="64">
        <f>SUM(D12:E12)</f>
        <v>14143</v>
      </c>
      <c r="G12" s="13">
        <v>1707</v>
      </c>
      <c r="H12" s="64">
        <f>SUM(C12,F12,G12)</f>
        <v>16268</v>
      </c>
      <c r="I12" s="13">
        <v>130</v>
      </c>
      <c r="J12" s="13">
        <v>687</v>
      </c>
      <c r="K12" s="64">
        <f>SUM(I12:J12)</f>
        <v>817</v>
      </c>
      <c r="L12" s="13">
        <v>398</v>
      </c>
      <c r="M12" s="13">
        <v>842</v>
      </c>
      <c r="N12" s="13">
        <v>9162</v>
      </c>
      <c r="O12" s="13">
        <v>778</v>
      </c>
      <c r="P12" s="64">
        <f>SUM(M12:O12)</f>
        <v>10782</v>
      </c>
      <c r="Q12" s="13">
        <v>0</v>
      </c>
      <c r="R12" s="13">
        <v>0</v>
      </c>
      <c r="S12" s="13">
        <v>25</v>
      </c>
      <c r="T12" s="64">
        <f>SUM(Q12:S12)</f>
        <v>25</v>
      </c>
      <c r="U12" s="33">
        <f>SUM(H12,K12,L12,P12,T12)</f>
        <v>28290</v>
      </c>
      <c r="V12" s="70"/>
      <c r="W12" s="36">
        <v>28290</v>
      </c>
      <c r="X12" s="44">
        <f t="shared" si="0"/>
        <v>0</v>
      </c>
    </row>
    <row r="13" spans="1:25" ht="15.95" customHeight="1">
      <c r="B13" s="31" t="s">
        <v>74</v>
      </c>
      <c r="C13" s="32">
        <f>C8+C9+C10+C11+C12</f>
        <v>371</v>
      </c>
      <c r="D13" s="32">
        <f t="shared" ref="D13:U13" si="1">D8+D9+D10+D11+D12</f>
        <v>4999</v>
      </c>
      <c r="E13" s="32">
        <f t="shared" si="1"/>
        <v>2990</v>
      </c>
      <c r="F13" s="32">
        <f t="shared" si="1"/>
        <v>7989</v>
      </c>
      <c r="G13" s="32">
        <f t="shared" si="1"/>
        <v>1046</v>
      </c>
      <c r="H13" s="32">
        <f t="shared" si="1"/>
        <v>9406</v>
      </c>
      <c r="I13" s="32">
        <f t="shared" si="1"/>
        <v>142</v>
      </c>
      <c r="J13" s="32">
        <f t="shared" si="1"/>
        <v>727</v>
      </c>
      <c r="K13" s="32">
        <f t="shared" si="1"/>
        <v>869</v>
      </c>
      <c r="L13" s="32">
        <f t="shared" si="1"/>
        <v>333</v>
      </c>
      <c r="M13" s="32">
        <f t="shared" si="1"/>
        <v>844</v>
      </c>
      <c r="N13" s="32">
        <f t="shared" si="1"/>
        <v>2960</v>
      </c>
      <c r="O13" s="32">
        <f t="shared" si="1"/>
        <v>712</v>
      </c>
      <c r="P13" s="32">
        <f t="shared" si="1"/>
        <v>4516</v>
      </c>
      <c r="Q13" s="32">
        <f t="shared" si="1"/>
        <v>0</v>
      </c>
      <c r="R13" s="32">
        <f t="shared" si="1"/>
        <v>0</v>
      </c>
      <c r="S13" s="32">
        <f t="shared" si="1"/>
        <v>27</v>
      </c>
      <c r="T13" s="32">
        <f t="shared" si="1"/>
        <v>27</v>
      </c>
      <c r="U13" s="32">
        <f t="shared" si="1"/>
        <v>15151</v>
      </c>
      <c r="V13" s="70"/>
      <c r="W13" s="81">
        <v>15151</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371</v>
      </c>
      <c r="D16" s="32">
        <f t="shared" ref="D16:T16" si="2">SUM(D8:D9,D12,D15)+D19+D20+D11</f>
        <v>4998</v>
      </c>
      <c r="E16" s="32">
        <f t="shared" si="2"/>
        <v>2989</v>
      </c>
      <c r="F16" s="32">
        <f t="shared" si="2"/>
        <v>7987</v>
      </c>
      <c r="G16" s="32">
        <f t="shared" si="2"/>
        <v>1046</v>
      </c>
      <c r="H16" s="32">
        <f t="shared" si="2"/>
        <v>9404</v>
      </c>
      <c r="I16" s="32">
        <f t="shared" si="2"/>
        <v>142</v>
      </c>
      <c r="J16" s="32">
        <f t="shared" si="2"/>
        <v>727</v>
      </c>
      <c r="K16" s="32">
        <f t="shared" si="2"/>
        <v>869</v>
      </c>
      <c r="L16" s="32">
        <f t="shared" si="2"/>
        <v>333</v>
      </c>
      <c r="M16" s="32">
        <f t="shared" si="2"/>
        <v>844</v>
      </c>
      <c r="N16" s="32">
        <f t="shared" si="2"/>
        <v>2854</v>
      </c>
      <c r="O16" s="32">
        <f t="shared" si="2"/>
        <v>712</v>
      </c>
      <c r="P16" s="32">
        <f t="shared" si="2"/>
        <v>4410</v>
      </c>
      <c r="Q16" s="32">
        <f t="shared" si="2"/>
        <v>0</v>
      </c>
      <c r="R16" s="32">
        <f t="shared" si="2"/>
        <v>0</v>
      </c>
      <c r="S16" s="32">
        <f t="shared" si="2"/>
        <v>27</v>
      </c>
      <c r="T16" s="32">
        <f t="shared" si="2"/>
        <v>27</v>
      </c>
      <c r="U16" s="33">
        <f>SUM(H16,K16,L16,P16,T16)</f>
        <v>15043</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-1</v>
      </c>
      <c r="E19" s="13">
        <v>-1</v>
      </c>
      <c r="F19" s="64">
        <f>SUM(D19:E19)</f>
        <v>-2</v>
      </c>
      <c r="G19" s="13">
        <v>0</v>
      </c>
      <c r="H19" s="64">
        <f>SUM(C19,F19,G19)</f>
        <v>-2</v>
      </c>
      <c r="I19" s="13">
        <v>0</v>
      </c>
      <c r="J19" s="13">
        <v>0</v>
      </c>
      <c r="K19" s="64">
        <f>SUM(I19:J19)</f>
        <v>0</v>
      </c>
      <c r="L19" s="13">
        <v>0</v>
      </c>
      <c r="M19" s="13">
        <v>0</v>
      </c>
      <c r="N19" s="13">
        <v>-106</v>
      </c>
      <c r="O19" s="13">
        <v>0</v>
      </c>
      <c r="P19" s="64">
        <f>SUM(M19:O19)</f>
        <v>-106</v>
      </c>
      <c r="Q19" s="13">
        <v>0</v>
      </c>
      <c r="R19" s="13">
        <v>0</v>
      </c>
      <c r="S19" s="13">
        <v>0</v>
      </c>
      <c r="T19" s="64">
        <f>SUM(Q19:S19)</f>
        <v>0</v>
      </c>
      <c r="U19" s="33">
        <f t="shared" ref="U19:U26" si="3">SUM(H19,K19,L19,P19,T19)</f>
        <v>-108</v>
      </c>
      <c r="V19" s="69"/>
      <c r="W19" s="82">
        <v>-108</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-21</v>
      </c>
      <c r="D22" s="13">
        <v>-976</v>
      </c>
      <c r="E22" s="13">
        <v>-433</v>
      </c>
      <c r="F22" s="64">
        <f>SUM(D22:E22)</f>
        <v>-1409</v>
      </c>
      <c r="G22" s="13">
        <v>-64</v>
      </c>
      <c r="H22" s="64">
        <f>SUM(C22,F22,G22)</f>
        <v>-1494</v>
      </c>
      <c r="I22" s="13">
        <v>0</v>
      </c>
      <c r="J22" s="13">
        <v>-177</v>
      </c>
      <c r="K22" s="64">
        <f>SUM(I22:J22)</f>
        <v>-177</v>
      </c>
      <c r="L22" s="13">
        <v>-186</v>
      </c>
      <c r="M22" s="13">
        <v>-828</v>
      </c>
      <c r="N22" s="13">
        <v>-1065</v>
      </c>
      <c r="O22" s="13">
        <v>-149</v>
      </c>
      <c r="P22" s="64">
        <f>SUM(M22:O22)</f>
        <v>-2042</v>
      </c>
      <c r="Q22" s="13">
        <v>0</v>
      </c>
      <c r="R22" s="13">
        <v>0</v>
      </c>
      <c r="S22" s="13">
        <v>0</v>
      </c>
      <c r="T22" s="64">
        <f>SUM(Q22:S22)</f>
        <v>0</v>
      </c>
      <c r="U22" s="33">
        <f t="shared" si="3"/>
        <v>-3899</v>
      </c>
      <c r="V22" s="70"/>
      <c r="W22" s="82">
        <v>-3899</v>
      </c>
      <c r="X22" s="60">
        <f t="shared" si="4"/>
        <v>0</v>
      </c>
    </row>
    <row r="23" spans="1:25" ht="15.95" customHeight="1">
      <c r="B23" s="51" t="s">
        <v>84</v>
      </c>
      <c r="C23" s="32">
        <f t="shared" ref="C23:T23" si="5">SUM(C19:C22)</f>
        <v>-21</v>
      </c>
      <c r="D23" s="32">
        <f t="shared" si="5"/>
        <v>-977</v>
      </c>
      <c r="E23" s="32">
        <f t="shared" si="5"/>
        <v>-434</v>
      </c>
      <c r="F23" s="32">
        <f t="shared" si="5"/>
        <v>-1411</v>
      </c>
      <c r="G23" s="32">
        <f t="shared" si="5"/>
        <v>-64</v>
      </c>
      <c r="H23" s="32">
        <f t="shared" si="5"/>
        <v>-1496</v>
      </c>
      <c r="I23" s="32">
        <f t="shared" si="5"/>
        <v>0</v>
      </c>
      <c r="J23" s="32">
        <f t="shared" si="5"/>
        <v>-177</v>
      </c>
      <c r="K23" s="32">
        <f t="shared" si="5"/>
        <v>-177</v>
      </c>
      <c r="L23" s="32">
        <f t="shared" si="5"/>
        <v>-186</v>
      </c>
      <c r="M23" s="32">
        <f t="shared" si="5"/>
        <v>-828</v>
      </c>
      <c r="N23" s="32">
        <f t="shared" si="5"/>
        <v>-1171</v>
      </c>
      <c r="O23" s="32">
        <f t="shared" si="5"/>
        <v>-149</v>
      </c>
      <c r="P23" s="32">
        <f t="shared" si="5"/>
        <v>-2148</v>
      </c>
      <c r="Q23" s="32">
        <f t="shared" si="5"/>
        <v>0</v>
      </c>
      <c r="R23" s="32">
        <f t="shared" si="5"/>
        <v>0</v>
      </c>
      <c r="S23" s="32">
        <f t="shared" si="5"/>
        <v>0</v>
      </c>
      <c r="T23" s="32">
        <f t="shared" si="5"/>
        <v>0</v>
      </c>
      <c r="U23" s="32">
        <f t="shared" si="3"/>
        <v>-4007</v>
      </c>
      <c r="V23" s="70"/>
      <c r="W23" s="82">
        <v>-4007</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-21</v>
      </c>
      <c r="D26" s="32">
        <f t="shared" ref="D26:T26" si="6">SUM(D22,D25)</f>
        <v>-976</v>
      </c>
      <c r="E26" s="32">
        <f t="shared" si="6"/>
        <v>-433</v>
      </c>
      <c r="F26" s="32">
        <f t="shared" si="6"/>
        <v>-1409</v>
      </c>
      <c r="G26" s="32">
        <f t="shared" si="6"/>
        <v>-64</v>
      </c>
      <c r="H26" s="32">
        <f t="shared" si="6"/>
        <v>-1494</v>
      </c>
      <c r="I26" s="32">
        <f t="shared" si="6"/>
        <v>0</v>
      </c>
      <c r="J26" s="32">
        <f t="shared" si="6"/>
        <v>-177</v>
      </c>
      <c r="K26" s="32">
        <f t="shared" si="6"/>
        <v>-177</v>
      </c>
      <c r="L26" s="32">
        <f t="shared" si="6"/>
        <v>-186</v>
      </c>
      <c r="M26" s="32">
        <f t="shared" si="6"/>
        <v>-828</v>
      </c>
      <c r="N26" s="32">
        <f t="shared" si="6"/>
        <v>-1065</v>
      </c>
      <c r="O26" s="32">
        <f t="shared" si="6"/>
        <v>-149</v>
      </c>
      <c r="P26" s="32">
        <f t="shared" si="6"/>
        <v>-2042</v>
      </c>
      <c r="Q26" s="32">
        <f t="shared" si="6"/>
        <v>0</v>
      </c>
      <c r="R26" s="32">
        <f t="shared" si="6"/>
        <v>0</v>
      </c>
      <c r="S26" s="32">
        <f t="shared" si="6"/>
        <v>0</v>
      </c>
      <c r="T26" s="32">
        <f t="shared" si="6"/>
        <v>0</v>
      </c>
      <c r="U26" s="32">
        <f t="shared" si="3"/>
        <v>-3899</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350</v>
      </c>
      <c r="D28" s="53">
        <f t="shared" ref="D28:U28" si="7">D13+D23</f>
        <v>4022</v>
      </c>
      <c r="E28" s="53">
        <f t="shared" si="7"/>
        <v>2556</v>
      </c>
      <c r="F28" s="53">
        <f t="shared" si="7"/>
        <v>6578</v>
      </c>
      <c r="G28" s="53">
        <f t="shared" si="7"/>
        <v>982</v>
      </c>
      <c r="H28" s="53">
        <f t="shared" si="7"/>
        <v>7910</v>
      </c>
      <c r="I28" s="53">
        <f t="shared" si="7"/>
        <v>142</v>
      </c>
      <c r="J28" s="53">
        <f t="shared" si="7"/>
        <v>550</v>
      </c>
      <c r="K28" s="53">
        <f t="shared" si="7"/>
        <v>692</v>
      </c>
      <c r="L28" s="53">
        <f t="shared" si="7"/>
        <v>147</v>
      </c>
      <c r="M28" s="53">
        <f t="shared" si="7"/>
        <v>16</v>
      </c>
      <c r="N28" s="53">
        <f t="shared" si="7"/>
        <v>1789</v>
      </c>
      <c r="O28" s="53">
        <f t="shared" si="7"/>
        <v>563</v>
      </c>
      <c r="P28" s="53">
        <f t="shared" si="7"/>
        <v>2368</v>
      </c>
      <c r="Q28" s="53">
        <f t="shared" si="7"/>
        <v>0</v>
      </c>
      <c r="R28" s="53">
        <f t="shared" si="7"/>
        <v>0</v>
      </c>
      <c r="S28" s="53">
        <f t="shared" si="7"/>
        <v>27</v>
      </c>
      <c r="T28" s="53">
        <f t="shared" si="7"/>
        <v>27</v>
      </c>
      <c r="U28" s="53">
        <f t="shared" si="7"/>
        <v>11144</v>
      </c>
      <c r="V28" s="10"/>
      <c r="W28" s="36">
        <v>11144</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1366</v>
      </c>
      <c r="F30" s="64">
        <f>SUM(D30:E30)</f>
        <v>1366</v>
      </c>
      <c r="G30" s="13">
        <v>0</v>
      </c>
      <c r="H30" s="64">
        <f>SUM(C30,F30,G30)</f>
        <v>1366</v>
      </c>
      <c r="I30" s="13">
        <v>0</v>
      </c>
      <c r="J30" s="83">
        <v>0</v>
      </c>
      <c r="K30" s="64">
        <f>SUM(I30:J30)</f>
        <v>0</v>
      </c>
      <c r="L30" s="13">
        <v>0</v>
      </c>
      <c r="M30" s="13">
        <v>0</v>
      </c>
      <c r="N30" s="62"/>
      <c r="O30" s="13">
        <v>0</v>
      </c>
      <c r="P30" s="64">
        <f>SUM(M30:O30)</f>
        <v>0</v>
      </c>
      <c r="Q30" s="62"/>
      <c r="R30" s="13">
        <v>0</v>
      </c>
      <c r="S30" s="62"/>
      <c r="T30" s="64">
        <f>SUM(Q30:S30)</f>
        <v>0</v>
      </c>
      <c r="U30" s="33">
        <f>SUM(H30,K30,L30,P30,T30)</f>
        <v>1366</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361</v>
      </c>
      <c r="D33" s="75">
        <v>5551</v>
      </c>
      <c r="E33" s="75">
        <v>3914</v>
      </c>
      <c r="F33" s="75">
        <v>9465</v>
      </c>
      <c r="G33" s="75">
        <v>1220</v>
      </c>
      <c r="H33" s="75">
        <v>11046</v>
      </c>
      <c r="I33" s="75">
        <v>140</v>
      </c>
      <c r="J33" s="75">
        <v>656</v>
      </c>
      <c r="K33" s="75">
        <v>796</v>
      </c>
      <c r="L33" s="75">
        <v>387</v>
      </c>
      <c r="M33" s="75">
        <v>822</v>
      </c>
      <c r="N33" s="75">
        <v>3369</v>
      </c>
      <c r="O33" s="75">
        <v>734</v>
      </c>
      <c r="P33" s="75">
        <v>4925</v>
      </c>
      <c r="Q33" s="75">
        <v>0</v>
      </c>
      <c r="R33" s="75">
        <v>0</v>
      </c>
      <c r="S33" s="75">
        <v>23</v>
      </c>
      <c r="T33" s="75">
        <v>23</v>
      </c>
      <c r="U33" s="75">
        <v>17177</v>
      </c>
      <c r="V33" s="10"/>
      <c r="W33" s="50"/>
      <c r="X33" s="49"/>
    </row>
    <row r="34" spans="2:24" s="11" customFormat="1" ht="15.95" customHeight="1">
      <c r="B34" s="65" t="s">
        <v>98</v>
      </c>
      <c r="C34" s="75">
        <v>-28</v>
      </c>
      <c r="D34" s="75">
        <v>-877</v>
      </c>
      <c r="E34" s="75">
        <v>-1465</v>
      </c>
      <c r="F34" s="75">
        <v>-2342</v>
      </c>
      <c r="G34" s="75">
        <v>-74</v>
      </c>
      <c r="H34" s="75">
        <v>-2444</v>
      </c>
      <c r="I34" s="75">
        <v>0</v>
      </c>
      <c r="J34" s="75">
        <v>-156</v>
      </c>
      <c r="K34" s="75">
        <v>-156</v>
      </c>
      <c r="L34" s="75">
        <v>-165</v>
      </c>
      <c r="M34" s="75">
        <v>-807</v>
      </c>
      <c r="N34" s="75">
        <v>-1540</v>
      </c>
      <c r="O34" s="75">
        <v>-205</v>
      </c>
      <c r="P34" s="75">
        <v>-2552</v>
      </c>
      <c r="Q34" s="75">
        <v>0</v>
      </c>
      <c r="R34" s="75">
        <v>0</v>
      </c>
      <c r="S34" s="75">
        <v>0</v>
      </c>
      <c r="T34" s="75">
        <v>0</v>
      </c>
      <c r="U34" s="75">
        <v>-5317</v>
      </c>
      <c r="V34" s="10"/>
      <c r="W34" s="50"/>
      <c r="X34" s="49"/>
    </row>
    <row r="35" spans="2:24" s="11" customFormat="1" ht="15.95" customHeight="1">
      <c r="B35" s="65" t="s">
        <v>99</v>
      </c>
      <c r="C35" s="75">
        <v>333</v>
      </c>
      <c r="D35" s="75">
        <v>4674</v>
      </c>
      <c r="E35" s="75">
        <v>2449</v>
      </c>
      <c r="F35" s="75">
        <v>7123</v>
      </c>
      <c r="G35" s="75">
        <v>1146</v>
      </c>
      <c r="H35" s="75">
        <v>8602</v>
      </c>
      <c r="I35" s="75">
        <v>140</v>
      </c>
      <c r="J35" s="75">
        <v>500</v>
      </c>
      <c r="K35" s="75">
        <v>640</v>
      </c>
      <c r="L35" s="75">
        <v>222</v>
      </c>
      <c r="M35" s="75">
        <v>15</v>
      </c>
      <c r="N35" s="75">
        <v>1829</v>
      </c>
      <c r="O35" s="75">
        <v>529</v>
      </c>
      <c r="P35" s="75">
        <v>2373</v>
      </c>
      <c r="Q35" s="75">
        <v>0</v>
      </c>
      <c r="R35" s="75">
        <v>0</v>
      </c>
      <c r="S35" s="75">
        <v>23</v>
      </c>
      <c r="T35" s="75">
        <v>23</v>
      </c>
      <c r="U35" s="75">
        <v>11860</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3276</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3276</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39" priority="10" stopIfTrue="1" operator="notEqual">
      <formula>0</formula>
    </cfRule>
  </conditionalFormatting>
  <conditionalFormatting sqref="C3:E3">
    <cfRule type="expression" dxfId="138" priority="9">
      <formula>$E$3&lt;&gt;0</formula>
    </cfRule>
  </conditionalFormatting>
  <conditionalFormatting sqref="N49 N52">
    <cfRule type="cellIs" dxfId="137" priority="8" operator="equal">
      <formula>"FAIL"</formula>
    </cfRule>
  </conditionalFormatting>
  <conditionalFormatting sqref="X6:X7">
    <cfRule type="expression" dxfId="136" priority="7">
      <formula>SUM($X$8:$X$28)&lt;&gt;0</formula>
    </cfRule>
  </conditionalFormatting>
  <conditionalFormatting sqref="C35:U35">
    <cfRule type="expression" dxfId="135" priority="1">
      <formula>ABS((C28-C35)/C35)&gt;0.1</formula>
    </cfRule>
    <cfRule type="expression" dxfId="134" priority="4">
      <formula>ABS(C28-C35)&gt;1000</formula>
    </cfRule>
  </conditionalFormatting>
  <conditionalFormatting sqref="C34:U34">
    <cfRule type="expression" dxfId="133" priority="2">
      <formula>ABS((C26-C34)/C34)&gt;0.1</formula>
    </cfRule>
    <cfRule type="expression" dxfId="132" priority="5">
      <formula>ABS(C26-C34)&gt;1000</formula>
    </cfRule>
  </conditionalFormatting>
  <conditionalFormatting sqref="C33:U33">
    <cfRule type="expression" dxfId="131" priority="3">
      <formula>ABS((C16-C33)/C33)&gt;0.1</formula>
    </cfRule>
    <cfRule type="expression" dxfId="13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100</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f>SUM('Aberdeen City:West Lothian'!C8)</f>
        <v>338</v>
      </c>
      <c r="D8" s="13">
        <f>SUM('Aberdeen City:West Lothian'!D8)</f>
        <v>2910</v>
      </c>
      <c r="E8" s="13">
        <f>SUM('Aberdeen City:West Lothian'!E8)</f>
        <v>16210</v>
      </c>
      <c r="F8" s="64">
        <f>SUM(D8:E8)</f>
        <v>19120</v>
      </c>
      <c r="G8" s="13">
        <f>SUM('Aberdeen City:West Lothian'!G8)</f>
        <v>3377</v>
      </c>
      <c r="H8" s="64">
        <f>SUM(C8,F8,G8)</f>
        <v>22835</v>
      </c>
      <c r="I8" s="13">
        <f>SUM('Aberdeen City:West Lothian'!I8)</f>
        <v>797</v>
      </c>
      <c r="J8" s="13">
        <f>SUM('Aberdeen City:West Lothian'!J8)</f>
        <v>4519</v>
      </c>
      <c r="K8" s="64">
        <f>SUM(I8:J8)</f>
        <v>5316</v>
      </c>
      <c r="L8" s="13">
        <f>SUM('Aberdeen City:West Lothian'!L8)</f>
        <v>1336</v>
      </c>
      <c r="M8" s="13">
        <f>SUM('Aberdeen City:West Lothian'!M8)</f>
        <v>44</v>
      </c>
      <c r="N8" s="13">
        <f>SUM('Aberdeen City:West Lothian'!N8)</f>
        <v>2135</v>
      </c>
      <c r="O8" s="13">
        <f>SUM('Aberdeen City:West Lothian'!O8)</f>
        <v>1285</v>
      </c>
      <c r="P8" s="64">
        <f>SUM(M8:O8)</f>
        <v>3464</v>
      </c>
      <c r="Q8" s="13">
        <f>SUM('Aberdeen City:West Lothian'!Q8)</f>
        <v>1</v>
      </c>
      <c r="R8" s="13">
        <f>SUM('Aberdeen City:West Lothian'!R8)</f>
        <v>462</v>
      </c>
      <c r="S8" s="13">
        <f>SUM('Aberdeen City:West Lothian'!S8)</f>
        <v>194</v>
      </c>
      <c r="T8" s="64">
        <f>SUM(Q8:S8)</f>
        <v>657</v>
      </c>
      <c r="U8" s="33">
        <f>SUM(H8,K8,L8,P8,T8)</f>
        <v>33608</v>
      </c>
      <c r="V8" s="70"/>
      <c r="W8" s="80">
        <f>SUM('Aberdeen City:West Lothian'!W8)</f>
        <v>33608</v>
      </c>
      <c r="X8" s="59">
        <f t="shared" ref="X8:X13" si="0">W8-U8</f>
        <v>0</v>
      </c>
    </row>
    <row r="9" spans="1:25" ht="15.95" customHeight="1">
      <c r="A9" s="11"/>
      <c r="B9" s="47" t="s">
        <v>70</v>
      </c>
      <c r="C9" s="13">
        <f>SUM('Aberdeen City:West Lothian'!C9)</f>
        <v>0</v>
      </c>
      <c r="D9" s="13">
        <f>SUM('Aberdeen City:West Lothian'!D9)</f>
        <v>0</v>
      </c>
      <c r="E9" s="13">
        <f>SUM('Aberdeen City:West Lothian'!E9)</f>
        <v>0</v>
      </c>
      <c r="F9" s="64">
        <f>SUM(D9:E9)</f>
        <v>0</v>
      </c>
      <c r="G9" s="13">
        <f>SUM('Aberdeen City:West Lothian'!G9)</f>
        <v>0</v>
      </c>
      <c r="H9" s="64">
        <f>SUM(C9,F9,G9)</f>
        <v>0</v>
      </c>
      <c r="I9" s="13">
        <f>SUM('Aberdeen City:West Lothian'!I9)</f>
        <v>0</v>
      </c>
      <c r="J9" s="13">
        <f>SUM('Aberdeen City:West Lothian'!J9)</f>
        <v>0</v>
      </c>
      <c r="K9" s="64">
        <f>SUM(I9:J9)</f>
        <v>0</v>
      </c>
      <c r="L9" s="13">
        <f>SUM('Aberdeen City:West Lothian'!L9)</f>
        <v>0</v>
      </c>
      <c r="M9" s="13">
        <f>SUM('Aberdeen City:West Lothian'!M9)</f>
        <v>0</v>
      </c>
      <c r="N9" s="13">
        <f>SUM('Aberdeen City:West Lothian'!N9)</f>
        <v>0</v>
      </c>
      <c r="O9" s="13">
        <f>SUM('Aberdeen City:West Lothian'!O9)</f>
        <v>0</v>
      </c>
      <c r="P9" s="64">
        <f>SUM(M9:O9)</f>
        <v>0</v>
      </c>
      <c r="Q9" s="13">
        <f>SUM('Aberdeen City:West Lothian'!Q9)</f>
        <v>0</v>
      </c>
      <c r="R9" s="13">
        <f>SUM('Aberdeen City:West Lothian'!R9)</f>
        <v>0</v>
      </c>
      <c r="S9" s="13">
        <f>SUM('Aberdeen City:West Lothian'!S9)</f>
        <v>0</v>
      </c>
      <c r="T9" s="64">
        <f>SUM(Q9:S9)</f>
        <v>0</v>
      </c>
      <c r="U9" s="33">
        <f>SUM(H9,K9,L9,P9,T9)</f>
        <v>0</v>
      </c>
      <c r="V9" s="70"/>
      <c r="W9" s="71"/>
      <c r="X9" s="72"/>
    </row>
    <row r="10" spans="1:25" ht="15.95" customHeight="1">
      <c r="A10" s="11"/>
      <c r="B10" s="30" t="s">
        <v>88</v>
      </c>
      <c r="C10" s="13">
        <f>SUM('Aberdeen City:West Lothian'!C10)</f>
        <v>0</v>
      </c>
      <c r="D10" s="13">
        <f>SUM('Aberdeen City:West Lothian'!D10)</f>
        <v>0</v>
      </c>
      <c r="E10" s="13">
        <f>SUM('Aberdeen City:West Lothian'!E10)</f>
        <v>0</v>
      </c>
      <c r="F10" s="64">
        <f>SUM(D10:E10)</f>
        <v>0</v>
      </c>
      <c r="G10" s="13">
        <f>SUM('Aberdeen City:West Lothian'!G10)</f>
        <v>0</v>
      </c>
      <c r="H10" s="64">
        <f>SUM(C10,F10,G10)</f>
        <v>0</v>
      </c>
      <c r="I10" s="13">
        <f>SUM('Aberdeen City:West Lothian'!I10)</f>
        <v>0</v>
      </c>
      <c r="J10" s="13">
        <f>SUM('Aberdeen City:West Lothian'!J10)</f>
        <v>0</v>
      </c>
      <c r="K10" s="64">
        <f>SUM(I10:J10)</f>
        <v>0</v>
      </c>
      <c r="L10" s="13">
        <f>SUM('Aberdeen City:West Lothian'!L10)</f>
        <v>0</v>
      </c>
      <c r="M10" s="13">
        <f>SUM('Aberdeen City:West Lothian'!M10)</f>
        <v>0</v>
      </c>
      <c r="N10" s="13">
        <f>SUM('Aberdeen City:West Lothian'!N10)</f>
        <v>0</v>
      </c>
      <c r="O10" s="13">
        <f>SUM('Aberdeen City:West Lothian'!O10)</f>
        <v>0</v>
      </c>
      <c r="P10" s="64">
        <f>SUM(M10:O10)</f>
        <v>0</v>
      </c>
      <c r="Q10" s="13">
        <f>SUM('Aberdeen City:West Lothian'!Q10)</f>
        <v>0</v>
      </c>
      <c r="R10" s="13">
        <f>SUM('Aberdeen City:West Lothian'!R10)</f>
        <v>0</v>
      </c>
      <c r="S10" s="13">
        <f>SUM('Aberdeen City:West Lothian'!S10)</f>
        <v>0</v>
      </c>
      <c r="T10" s="64">
        <f>SUM(Q10:S10)</f>
        <v>0</v>
      </c>
      <c r="U10" s="33">
        <f>SUM(H10,K10,L10,P10,T10)</f>
        <v>0</v>
      </c>
      <c r="V10" s="70"/>
      <c r="W10" s="36">
        <f>SUM('Aberdeen City:West Lothian'!W10)</f>
        <v>0</v>
      </c>
      <c r="X10" s="44">
        <f t="shared" si="0"/>
        <v>0</v>
      </c>
    </row>
    <row r="11" spans="1:25" ht="15.95" customHeight="1">
      <c r="A11" s="11"/>
      <c r="B11" s="30" t="s">
        <v>85</v>
      </c>
      <c r="C11" s="13">
        <f>SUM('Aberdeen City:West Lothian'!C11)</f>
        <v>-6112</v>
      </c>
      <c r="D11" s="13">
        <f>SUM('Aberdeen City:West Lothian'!D11)</f>
        <v>-7369</v>
      </c>
      <c r="E11" s="13">
        <f>SUM('Aberdeen City:West Lothian'!E11)</f>
        <v>-93552</v>
      </c>
      <c r="F11" s="64">
        <f>SUM(D11:E11)</f>
        <v>-100921</v>
      </c>
      <c r="G11" s="13">
        <f>SUM('Aberdeen City:West Lothian'!G11)</f>
        <v>-7803</v>
      </c>
      <c r="H11" s="64">
        <f>SUM(C11,F11,G11)</f>
        <v>-114836</v>
      </c>
      <c r="I11" s="13">
        <f>SUM('Aberdeen City:West Lothian'!I11)</f>
        <v>-206</v>
      </c>
      <c r="J11" s="13">
        <f>SUM('Aberdeen City:West Lothian'!J11)</f>
        <v>-4631</v>
      </c>
      <c r="K11" s="64">
        <f>SUM(I11:J11)</f>
        <v>-4837</v>
      </c>
      <c r="L11" s="13">
        <f>SUM('Aberdeen City:West Lothian'!L11)</f>
        <v>-804</v>
      </c>
      <c r="M11" s="13">
        <f>SUM('Aberdeen City:West Lothian'!M11)</f>
        <v>0</v>
      </c>
      <c r="N11" s="13">
        <f>SUM('Aberdeen City:West Lothian'!N11)</f>
        <v>-14217</v>
      </c>
      <c r="O11" s="13">
        <f>SUM('Aberdeen City:West Lothian'!O11)</f>
        <v>-2025</v>
      </c>
      <c r="P11" s="64">
        <f>SUM(M11:O11)</f>
        <v>-16242</v>
      </c>
      <c r="Q11" s="13">
        <f>SUM('Aberdeen City:West Lothian'!Q11)</f>
        <v>-96</v>
      </c>
      <c r="R11" s="13">
        <f>SUM('Aberdeen City:West Lothian'!R11)</f>
        <v>-745</v>
      </c>
      <c r="S11" s="13">
        <f>SUM('Aberdeen City:West Lothian'!S11)</f>
        <v>-2718</v>
      </c>
      <c r="T11" s="64">
        <f>SUM(Q11:S11)</f>
        <v>-3559</v>
      </c>
      <c r="U11" s="33">
        <f>SUM(H11,K11,L11,P11,T11)</f>
        <v>-140278</v>
      </c>
      <c r="V11" s="69"/>
      <c r="W11" s="36">
        <f>SUM('Aberdeen City:West Lothian'!W11)</f>
        <v>-140278</v>
      </c>
      <c r="X11" s="44">
        <f>W11-U11</f>
        <v>0</v>
      </c>
    </row>
    <row r="12" spans="1:25" ht="15.95" customHeight="1">
      <c r="A12" s="11"/>
      <c r="B12" s="47" t="s">
        <v>7</v>
      </c>
      <c r="C12" s="13">
        <f>SUM('Aberdeen City:West Lothian'!C12)</f>
        <v>27109</v>
      </c>
      <c r="D12" s="13">
        <f>SUM('Aberdeen City:West Lothian'!D12)</f>
        <v>70038</v>
      </c>
      <c r="E12" s="13">
        <f>SUM('Aberdeen City:West Lothian'!E12)</f>
        <v>265392</v>
      </c>
      <c r="F12" s="64">
        <f>SUM(D12:E12)</f>
        <v>335430</v>
      </c>
      <c r="G12" s="13">
        <f>SUM('Aberdeen City:West Lothian'!G12)</f>
        <v>76125</v>
      </c>
      <c r="H12" s="64">
        <f>SUM(C12,F12,G12)</f>
        <v>438664</v>
      </c>
      <c r="I12" s="13">
        <f>SUM('Aberdeen City:West Lothian'!I12)</f>
        <v>11924</v>
      </c>
      <c r="J12" s="13">
        <f>SUM('Aberdeen City:West Lothian'!J12)</f>
        <v>53003</v>
      </c>
      <c r="K12" s="64">
        <f>SUM(I12:J12)</f>
        <v>64927</v>
      </c>
      <c r="L12" s="13">
        <f>SUM('Aberdeen City:West Lothian'!L12)</f>
        <v>36694</v>
      </c>
      <c r="M12" s="13">
        <f>SUM('Aberdeen City:West Lothian'!M12)</f>
        <v>7697</v>
      </c>
      <c r="N12" s="13">
        <f>SUM('Aberdeen City:West Lothian'!N12)</f>
        <v>101543</v>
      </c>
      <c r="O12" s="13">
        <f>SUM('Aberdeen City:West Lothian'!O12)</f>
        <v>31543</v>
      </c>
      <c r="P12" s="64">
        <f>SUM(M12:O12)</f>
        <v>140783</v>
      </c>
      <c r="Q12" s="13">
        <f>SUM('Aberdeen City:West Lothian'!Q12)</f>
        <v>1533</v>
      </c>
      <c r="R12" s="13">
        <f>SUM('Aberdeen City:West Lothian'!R12)</f>
        <v>28340</v>
      </c>
      <c r="S12" s="13">
        <f>SUM('Aberdeen City:West Lothian'!S12)</f>
        <v>5755</v>
      </c>
      <c r="T12" s="64">
        <f>SUM(Q12:S12)</f>
        <v>35628</v>
      </c>
      <c r="U12" s="33">
        <f>SUM(H12,K12,L12,P12,T12)</f>
        <v>716696</v>
      </c>
      <c r="V12" s="70"/>
      <c r="W12" s="36">
        <f>SUM('Aberdeen City:West Lothian'!W12)</f>
        <v>716696</v>
      </c>
      <c r="X12" s="44">
        <f t="shared" si="0"/>
        <v>0</v>
      </c>
    </row>
    <row r="13" spans="1:25" ht="15.95" customHeight="1">
      <c r="B13" s="31" t="s">
        <v>74</v>
      </c>
      <c r="C13" s="32">
        <f>C8+C9+C10+C11+C12</f>
        <v>21335</v>
      </c>
      <c r="D13" s="32">
        <f t="shared" ref="D13:U13" si="1">D8+D9+D10+D11+D12</f>
        <v>65579</v>
      </c>
      <c r="E13" s="32">
        <f t="shared" si="1"/>
        <v>188050</v>
      </c>
      <c r="F13" s="32">
        <f t="shared" si="1"/>
        <v>253629</v>
      </c>
      <c r="G13" s="32">
        <f t="shared" si="1"/>
        <v>71699</v>
      </c>
      <c r="H13" s="32">
        <f t="shared" si="1"/>
        <v>346663</v>
      </c>
      <c r="I13" s="32">
        <f t="shared" si="1"/>
        <v>12515</v>
      </c>
      <c r="J13" s="32">
        <f t="shared" si="1"/>
        <v>52891</v>
      </c>
      <c r="K13" s="32">
        <f t="shared" si="1"/>
        <v>65406</v>
      </c>
      <c r="L13" s="32">
        <f t="shared" si="1"/>
        <v>37226</v>
      </c>
      <c r="M13" s="32">
        <f t="shared" si="1"/>
        <v>7741</v>
      </c>
      <c r="N13" s="32">
        <f t="shared" si="1"/>
        <v>89461</v>
      </c>
      <c r="O13" s="32">
        <f t="shared" si="1"/>
        <v>30803</v>
      </c>
      <c r="P13" s="32">
        <f t="shared" si="1"/>
        <v>128005</v>
      </c>
      <c r="Q13" s="32">
        <f t="shared" si="1"/>
        <v>1438</v>
      </c>
      <c r="R13" s="32">
        <f t="shared" si="1"/>
        <v>28057</v>
      </c>
      <c r="S13" s="32">
        <f t="shared" si="1"/>
        <v>3231</v>
      </c>
      <c r="T13" s="32">
        <f t="shared" si="1"/>
        <v>32726</v>
      </c>
      <c r="U13" s="32">
        <f t="shared" si="1"/>
        <v>610026</v>
      </c>
      <c r="V13" s="70"/>
      <c r="W13" s="81">
        <f>SUM('Aberdeen City:West Lothian'!W13)</f>
        <v>610026</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SUM('Aberdeen City:West Lothian'!C15)</f>
        <v>0</v>
      </c>
      <c r="D15" s="75">
        <f>SUM('Aberdeen City:West Lothian'!D15)</f>
        <v>0</v>
      </c>
      <c r="E15" s="75">
        <f>SUM('Aberdeen City:West Lothian'!E15)</f>
        <v>0</v>
      </c>
      <c r="F15" s="64">
        <f>SUM(D15:E15)</f>
        <v>0</v>
      </c>
      <c r="G15" s="75">
        <f>SUM('Aberdeen City:West Lothian'!G15)</f>
        <v>0</v>
      </c>
      <c r="H15" s="64">
        <f>SUM(C15,F15,G15)</f>
        <v>0</v>
      </c>
      <c r="I15" s="75">
        <f>SUM('Aberdeen City:West Lothian'!I15)</f>
        <v>0</v>
      </c>
      <c r="J15" s="75">
        <f>SUM('Aberdeen City:West Lothian'!J15)</f>
        <v>0</v>
      </c>
      <c r="K15" s="64">
        <f>SUM(I15:J15)</f>
        <v>0</v>
      </c>
      <c r="L15" s="75">
        <f>SUM('Aberdeen City:West Lothian'!L15)</f>
        <v>0</v>
      </c>
      <c r="M15" s="75">
        <f>SUM('Aberdeen City:West Lothian'!M15)</f>
        <v>0</v>
      </c>
      <c r="N15" s="75">
        <f>SUM('Aberdeen City:West Lothian'!N15)</f>
        <v>0</v>
      </c>
      <c r="O15" s="75">
        <f>SUM('Aberdeen City:West Lothian'!O15)</f>
        <v>0</v>
      </c>
      <c r="P15" s="64">
        <f>SUM(M15:O15)</f>
        <v>0</v>
      </c>
      <c r="Q15" s="75">
        <f>SUM('Aberdeen City:West Lothian'!Q15)</f>
        <v>0</v>
      </c>
      <c r="R15" s="75">
        <f>SUM('Aberdeen City:West Lothian'!R15)</f>
        <v>0</v>
      </c>
      <c r="S15" s="75">
        <f>SUM('Aberdeen City:West Lothian'!S15)</f>
        <v>0</v>
      </c>
      <c r="T15" s="64">
        <f>SUM(Q15:S15)</f>
        <v>0</v>
      </c>
      <c r="U15" s="33">
        <f>SUM(H15,K15,L15,P15,T15)</f>
        <v>0</v>
      </c>
      <c r="W15" s="3"/>
      <c r="X15" s="3"/>
    </row>
    <row r="16" spans="1:25" ht="15.95" customHeight="1">
      <c r="B16" s="31" t="s">
        <v>86</v>
      </c>
      <c r="C16" s="32">
        <f>SUM(C8:C9,C12,C15)+C19+C20+C11</f>
        <v>16575</v>
      </c>
      <c r="D16" s="32">
        <f t="shared" ref="D16:T16" si="2">SUM(D8:D9,D12,D15)+D19+D20+D11</f>
        <v>64988</v>
      </c>
      <c r="E16" s="32">
        <f t="shared" si="2"/>
        <v>182704</v>
      </c>
      <c r="F16" s="32">
        <f t="shared" si="2"/>
        <v>247692</v>
      </c>
      <c r="G16" s="32">
        <f t="shared" si="2"/>
        <v>70129</v>
      </c>
      <c r="H16" s="32">
        <f t="shared" si="2"/>
        <v>334396</v>
      </c>
      <c r="I16" s="32">
        <f t="shared" si="2"/>
        <v>12515</v>
      </c>
      <c r="J16" s="32">
        <f t="shared" si="2"/>
        <v>51896</v>
      </c>
      <c r="K16" s="32">
        <f t="shared" si="2"/>
        <v>64411</v>
      </c>
      <c r="L16" s="32">
        <f t="shared" si="2"/>
        <v>36601</v>
      </c>
      <c r="M16" s="32">
        <f t="shared" si="2"/>
        <v>7741</v>
      </c>
      <c r="N16" s="32">
        <f t="shared" si="2"/>
        <v>89030</v>
      </c>
      <c r="O16" s="32">
        <f t="shared" si="2"/>
        <v>30766</v>
      </c>
      <c r="P16" s="32">
        <f t="shared" si="2"/>
        <v>127537</v>
      </c>
      <c r="Q16" s="32">
        <f t="shared" si="2"/>
        <v>1438</v>
      </c>
      <c r="R16" s="32">
        <f t="shared" si="2"/>
        <v>28057</v>
      </c>
      <c r="S16" s="32">
        <f t="shared" si="2"/>
        <v>3231</v>
      </c>
      <c r="T16" s="32">
        <f t="shared" si="2"/>
        <v>32726</v>
      </c>
      <c r="U16" s="33">
        <f>SUM(H16,K16,L16,P16,T16)</f>
        <v>595671</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f>SUM('Aberdeen City:West Lothian'!C19)</f>
        <v>-4760</v>
      </c>
      <c r="D19" s="13">
        <f>SUM('Aberdeen City:West Lothian'!D19)</f>
        <v>-591</v>
      </c>
      <c r="E19" s="13">
        <f>SUM('Aberdeen City:West Lothian'!E19)</f>
        <v>-5346</v>
      </c>
      <c r="F19" s="64">
        <f>SUM(D19:E19)</f>
        <v>-5937</v>
      </c>
      <c r="G19" s="13">
        <f>SUM('Aberdeen City:West Lothian'!G19)</f>
        <v>-1570</v>
      </c>
      <c r="H19" s="64">
        <f>SUM(C19,F19,G19)</f>
        <v>-12267</v>
      </c>
      <c r="I19" s="13">
        <f>SUM('Aberdeen City:West Lothian'!I19)</f>
        <v>0</v>
      </c>
      <c r="J19" s="13">
        <f>SUM('Aberdeen City:West Lothian'!J19)</f>
        <v>-995</v>
      </c>
      <c r="K19" s="64">
        <f>SUM(I19:J19)</f>
        <v>-995</v>
      </c>
      <c r="L19" s="13">
        <f>SUM('Aberdeen City:West Lothian'!L19)</f>
        <v>-625</v>
      </c>
      <c r="M19" s="13">
        <f>SUM('Aberdeen City:West Lothian'!M19)</f>
        <v>0</v>
      </c>
      <c r="N19" s="13">
        <f>SUM('Aberdeen City:West Lothian'!N19)</f>
        <v>-431</v>
      </c>
      <c r="O19" s="13">
        <f>SUM('Aberdeen City:West Lothian'!O19)</f>
        <v>-37</v>
      </c>
      <c r="P19" s="64">
        <f>SUM(M19:O19)</f>
        <v>-468</v>
      </c>
      <c r="Q19" s="13">
        <f>SUM('Aberdeen City:West Lothian'!Q19)</f>
        <v>0</v>
      </c>
      <c r="R19" s="13">
        <f>SUM('Aberdeen City:West Lothian'!R19)</f>
        <v>0</v>
      </c>
      <c r="S19" s="13">
        <f>SUM('Aberdeen City:West Lothian'!S19)</f>
        <v>0</v>
      </c>
      <c r="T19" s="64">
        <f>SUM(Q19:S19)</f>
        <v>0</v>
      </c>
      <c r="U19" s="33">
        <f t="shared" ref="U19:U26" si="3">SUM(H19,K19,L19,P19,T19)</f>
        <v>-14355</v>
      </c>
      <c r="V19" s="69"/>
      <c r="W19" s="82">
        <f>SUM('Aberdeen City:West Lothian'!W19)</f>
        <v>-14355</v>
      </c>
      <c r="X19" s="60">
        <f t="shared" ref="X19:X23" si="4">W19-U19</f>
        <v>0</v>
      </c>
    </row>
    <row r="20" spans="1:25" ht="15.95" customHeight="1">
      <c r="A20" s="11"/>
      <c r="B20" s="47" t="s">
        <v>69</v>
      </c>
      <c r="C20" s="13">
        <f>SUM('Aberdeen City:West Lothian'!C20)</f>
        <v>0</v>
      </c>
      <c r="D20" s="13">
        <f>SUM('Aberdeen City:West Lothian'!D20)</f>
        <v>0</v>
      </c>
      <c r="E20" s="13">
        <f>SUM('Aberdeen City:West Lothian'!E20)</f>
        <v>0</v>
      </c>
      <c r="F20" s="64">
        <f>SUM(D20:E20)</f>
        <v>0</v>
      </c>
      <c r="G20" s="13">
        <f>SUM('Aberdeen City:West Lothian'!G20)</f>
        <v>0</v>
      </c>
      <c r="H20" s="64">
        <f>SUM(C20,F20,G20)</f>
        <v>0</v>
      </c>
      <c r="I20" s="13">
        <f>SUM('Aberdeen City:West Lothian'!I20)</f>
        <v>0</v>
      </c>
      <c r="J20" s="13">
        <f>SUM('Aberdeen City:West Lothian'!J20)</f>
        <v>0</v>
      </c>
      <c r="K20" s="64">
        <f>SUM(I20:J20)</f>
        <v>0</v>
      </c>
      <c r="L20" s="13">
        <f>SUM('Aberdeen City:West Lothian'!L20)</f>
        <v>0</v>
      </c>
      <c r="M20" s="13">
        <f>SUM('Aberdeen City:West Lothian'!M20)</f>
        <v>0</v>
      </c>
      <c r="N20" s="13">
        <f>SUM('Aberdeen City:West Lothian'!N20)</f>
        <v>0</v>
      </c>
      <c r="O20" s="13">
        <f>SUM('Aberdeen City:West Lothian'!O20)</f>
        <v>0</v>
      </c>
      <c r="P20" s="64">
        <f>SUM(M20:O20)</f>
        <v>0</v>
      </c>
      <c r="Q20" s="13">
        <f>SUM('Aberdeen City:West Lothian'!Q20)</f>
        <v>0</v>
      </c>
      <c r="R20" s="13">
        <f>SUM('Aberdeen City:West Lothian'!R20)</f>
        <v>0</v>
      </c>
      <c r="S20" s="13">
        <f>SUM('Aberdeen City:West Lothian'!S20)</f>
        <v>0</v>
      </c>
      <c r="T20" s="64">
        <f>SUM(Q20:S20)</f>
        <v>0</v>
      </c>
      <c r="U20" s="33">
        <f t="shared" si="3"/>
        <v>0</v>
      </c>
      <c r="V20" s="69"/>
      <c r="W20" s="82">
        <f>SUM('Aberdeen City:West Lothian'!W20)</f>
        <v>0</v>
      </c>
      <c r="X20" s="60">
        <f t="shared" si="4"/>
        <v>0</v>
      </c>
    </row>
    <row r="21" spans="1:25" ht="15.95" customHeight="1">
      <c r="A21" s="11"/>
      <c r="B21" s="48" t="s">
        <v>91</v>
      </c>
      <c r="C21" s="13">
        <f>SUM('Aberdeen City:West Lothian'!C21)</f>
        <v>0</v>
      </c>
      <c r="D21" s="13">
        <f>SUM('Aberdeen City:West Lothian'!D21)</f>
        <v>0</v>
      </c>
      <c r="E21" s="13">
        <f>SUM('Aberdeen City:West Lothian'!E21)</f>
        <v>0</v>
      </c>
      <c r="F21" s="64">
        <f>SUM(D21:E21)</f>
        <v>0</v>
      </c>
      <c r="G21" s="13">
        <f>SUM('Aberdeen City:West Lothian'!G21)</f>
        <v>0</v>
      </c>
      <c r="H21" s="64">
        <f>SUM(C21,F21,G21)</f>
        <v>0</v>
      </c>
      <c r="I21" s="13">
        <f>SUM('Aberdeen City:West Lothian'!I21)</f>
        <v>0</v>
      </c>
      <c r="J21" s="13">
        <f>SUM('Aberdeen City:West Lothian'!J21)</f>
        <v>0</v>
      </c>
      <c r="K21" s="64">
        <f>SUM(I21:J21)</f>
        <v>0</v>
      </c>
      <c r="L21" s="13">
        <f>SUM('Aberdeen City:West Lothian'!L21)</f>
        <v>0</v>
      </c>
      <c r="M21" s="13">
        <f>SUM('Aberdeen City:West Lothian'!M21)</f>
        <v>0</v>
      </c>
      <c r="N21" s="13">
        <f>SUM('Aberdeen City:West Lothian'!N21)</f>
        <v>0</v>
      </c>
      <c r="O21" s="13">
        <f>SUM('Aberdeen City:West Lothian'!O21)</f>
        <v>0</v>
      </c>
      <c r="P21" s="64">
        <f>SUM(M21:O21)</f>
        <v>0</v>
      </c>
      <c r="Q21" s="13">
        <f>SUM('Aberdeen City:West Lothian'!Q21)</f>
        <v>0</v>
      </c>
      <c r="R21" s="13">
        <f>SUM('Aberdeen City:West Lothian'!R21)</f>
        <v>0</v>
      </c>
      <c r="S21" s="13">
        <f>SUM('Aberdeen City:West Lothian'!S21)</f>
        <v>0</v>
      </c>
      <c r="T21" s="64">
        <f>SUM(Q21:S21)</f>
        <v>0</v>
      </c>
      <c r="U21" s="33">
        <f t="shared" si="3"/>
        <v>0</v>
      </c>
      <c r="V21" s="69"/>
      <c r="W21" s="82">
        <f>SUM('Aberdeen City:West Lothian'!W21)</f>
        <v>0</v>
      </c>
      <c r="X21" s="60">
        <f t="shared" si="4"/>
        <v>0</v>
      </c>
    </row>
    <row r="22" spans="1:25" ht="15.95" customHeight="1">
      <c r="A22" s="11"/>
      <c r="B22" s="47" t="s">
        <v>8</v>
      </c>
      <c r="C22" s="13">
        <f>SUM('Aberdeen City:West Lothian'!C22)</f>
        <v>-13097</v>
      </c>
      <c r="D22" s="13">
        <f>SUM('Aberdeen City:West Lothian'!D22)</f>
        <v>-2780</v>
      </c>
      <c r="E22" s="13">
        <f>SUM('Aberdeen City:West Lothian'!E22)</f>
        <v>-46567</v>
      </c>
      <c r="F22" s="64">
        <f>SUM(D22:E22)</f>
        <v>-49347</v>
      </c>
      <c r="G22" s="13">
        <f>SUM('Aberdeen City:West Lothian'!G22)</f>
        <v>-6928</v>
      </c>
      <c r="H22" s="64">
        <f>SUM(C22,F22,G22)</f>
        <v>-69372</v>
      </c>
      <c r="I22" s="13">
        <f>SUM('Aberdeen City:West Lothian'!I22)</f>
        <v>-24</v>
      </c>
      <c r="J22" s="13">
        <f>SUM('Aberdeen City:West Lothian'!J22)</f>
        <v>-18650</v>
      </c>
      <c r="K22" s="64">
        <f>SUM(I22:J22)</f>
        <v>-18674</v>
      </c>
      <c r="L22" s="13">
        <f>SUM('Aberdeen City:West Lothian'!L22)</f>
        <v>-80685</v>
      </c>
      <c r="M22" s="13">
        <f>SUM('Aberdeen City:West Lothian'!M22)</f>
        <v>-1131</v>
      </c>
      <c r="N22" s="13">
        <f>SUM('Aberdeen City:West Lothian'!N22)</f>
        <v>-3372</v>
      </c>
      <c r="O22" s="13">
        <f>SUM('Aberdeen City:West Lothian'!O22)</f>
        <v>-28607</v>
      </c>
      <c r="P22" s="64">
        <f>SUM(M22:O22)</f>
        <v>-33110</v>
      </c>
      <c r="Q22" s="13">
        <f>SUM('Aberdeen City:West Lothian'!Q22)</f>
        <v>-508</v>
      </c>
      <c r="R22" s="13">
        <f>SUM('Aberdeen City:West Lothian'!R22)</f>
        <v>-14254</v>
      </c>
      <c r="S22" s="13">
        <f>SUM('Aberdeen City:West Lothian'!S22)</f>
        <v>-620</v>
      </c>
      <c r="T22" s="64">
        <f>SUM(Q22:S22)</f>
        <v>-15382</v>
      </c>
      <c r="U22" s="33">
        <f t="shared" si="3"/>
        <v>-217223</v>
      </c>
      <c r="V22" s="70"/>
      <c r="W22" s="82">
        <f>SUM('Aberdeen City:West Lothian'!W22)</f>
        <v>-217223</v>
      </c>
      <c r="X22" s="60">
        <f t="shared" si="4"/>
        <v>0</v>
      </c>
    </row>
    <row r="23" spans="1:25" ht="15.95" customHeight="1">
      <c r="B23" s="51" t="s">
        <v>84</v>
      </c>
      <c r="C23" s="32">
        <f t="shared" ref="C23:T23" si="5">SUM(C19:C22)</f>
        <v>-17857</v>
      </c>
      <c r="D23" s="32">
        <f t="shared" si="5"/>
        <v>-3371</v>
      </c>
      <c r="E23" s="32">
        <f t="shared" si="5"/>
        <v>-51913</v>
      </c>
      <c r="F23" s="32">
        <f t="shared" si="5"/>
        <v>-55284</v>
      </c>
      <c r="G23" s="32">
        <f t="shared" si="5"/>
        <v>-8498</v>
      </c>
      <c r="H23" s="32">
        <f t="shared" si="5"/>
        <v>-81639</v>
      </c>
      <c r="I23" s="32">
        <f t="shared" si="5"/>
        <v>-24</v>
      </c>
      <c r="J23" s="32">
        <f t="shared" si="5"/>
        <v>-19645</v>
      </c>
      <c r="K23" s="32">
        <f t="shared" si="5"/>
        <v>-19669</v>
      </c>
      <c r="L23" s="32">
        <f t="shared" si="5"/>
        <v>-81310</v>
      </c>
      <c r="M23" s="32">
        <f t="shared" si="5"/>
        <v>-1131</v>
      </c>
      <c r="N23" s="32">
        <f t="shared" si="5"/>
        <v>-3803</v>
      </c>
      <c r="O23" s="32">
        <f t="shared" si="5"/>
        <v>-28644</v>
      </c>
      <c r="P23" s="32">
        <f t="shared" si="5"/>
        <v>-33578</v>
      </c>
      <c r="Q23" s="32">
        <f t="shared" si="5"/>
        <v>-508</v>
      </c>
      <c r="R23" s="32">
        <f t="shared" si="5"/>
        <v>-14254</v>
      </c>
      <c r="S23" s="32">
        <f t="shared" si="5"/>
        <v>-620</v>
      </c>
      <c r="T23" s="32">
        <f t="shared" si="5"/>
        <v>-15382</v>
      </c>
      <c r="U23" s="32">
        <f t="shared" si="3"/>
        <v>-231578</v>
      </c>
      <c r="V23" s="70"/>
      <c r="W23" s="82">
        <f>SUM('Aberdeen City:West Lothian'!W23)</f>
        <v>-231578</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SUM('Aberdeen City:West Lothian'!C25)</f>
        <v>0</v>
      </c>
      <c r="D25" s="75">
        <f>SUM('Aberdeen City:West Lothian'!D25)</f>
        <v>0</v>
      </c>
      <c r="E25" s="75">
        <f>SUM('Aberdeen City:West Lothian'!E25)</f>
        <v>0</v>
      </c>
      <c r="F25" s="64">
        <f>SUM(D25:E25)</f>
        <v>0</v>
      </c>
      <c r="G25" s="75">
        <f>SUM('Aberdeen City:West Lothian'!G25)</f>
        <v>0</v>
      </c>
      <c r="H25" s="64">
        <f>SUM(C25,F25,G25)</f>
        <v>0</v>
      </c>
      <c r="I25" s="75">
        <f>SUM('Aberdeen City:West Lothian'!I25)</f>
        <v>0</v>
      </c>
      <c r="J25" s="75">
        <f>SUM('Aberdeen City:West Lothian'!J25)</f>
        <v>0</v>
      </c>
      <c r="K25" s="64">
        <f>SUM(I25:J25)</f>
        <v>0</v>
      </c>
      <c r="L25" s="75">
        <f>SUM('Aberdeen City:West Lothian'!L25)</f>
        <v>0</v>
      </c>
      <c r="M25" s="75">
        <f>SUM('Aberdeen City:West Lothian'!M25)</f>
        <v>0</v>
      </c>
      <c r="N25" s="75">
        <f>SUM('Aberdeen City:West Lothian'!N25)</f>
        <v>0</v>
      </c>
      <c r="O25" s="75">
        <f>SUM('Aberdeen City:West Lothian'!O25)</f>
        <v>0</v>
      </c>
      <c r="P25" s="64">
        <f>SUM(M25:O25)</f>
        <v>0</v>
      </c>
      <c r="Q25" s="75">
        <f>SUM('Aberdeen City:West Lothian'!Q25)</f>
        <v>0</v>
      </c>
      <c r="R25" s="75">
        <f>SUM('Aberdeen City:West Lothian'!R25)</f>
        <v>0</v>
      </c>
      <c r="S25" s="75">
        <f>SUM('Aberdeen City:West Lothian'!S25)</f>
        <v>0</v>
      </c>
      <c r="T25" s="64">
        <f>SUM(Q25:S25)</f>
        <v>0</v>
      </c>
      <c r="U25" s="33">
        <f t="shared" si="3"/>
        <v>0</v>
      </c>
      <c r="W25" s="3"/>
      <c r="X25" s="3"/>
    </row>
    <row r="26" spans="1:25" ht="15.95" customHeight="1">
      <c r="A26" s="11"/>
      <c r="B26" s="31" t="s">
        <v>87</v>
      </c>
      <c r="C26" s="32">
        <f>SUM(C22,C25)</f>
        <v>-13097</v>
      </c>
      <c r="D26" s="32">
        <f t="shared" ref="D26:T26" si="6">SUM(D22,D25)</f>
        <v>-2780</v>
      </c>
      <c r="E26" s="32">
        <f t="shared" si="6"/>
        <v>-46567</v>
      </c>
      <c r="F26" s="32">
        <f t="shared" si="6"/>
        <v>-49347</v>
      </c>
      <c r="G26" s="32">
        <f t="shared" si="6"/>
        <v>-6928</v>
      </c>
      <c r="H26" s="32">
        <f t="shared" si="6"/>
        <v>-69372</v>
      </c>
      <c r="I26" s="32">
        <f t="shared" si="6"/>
        <v>-24</v>
      </c>
      <c r="J26" s="32">
        <f t="shared" si="6"/>
        <v>-18650</v>
      </c>
      <c r="K26" s="32">
        <f t="shared" si="6"/>
        <v>-18674</v>
      </c>
      <c r="L26" s="32">
        <f t="shared" si="6"/>
        <v>-80685</v>
      </c>
      <c r="M26" s="32">
        <f t="shared" si="6"/>
        <v>-1131</v>
      </c>
      <c r="N26" s="32">
        <f t="shared" si="6"/>
        <v>-3372</v>
      </c>
      <c r="O26" s="32">
        <f t="shared" si="6"/>
        <v>-28607</v>
      </c>
      <c r="P26" s="32">
        <f t="shared" si="6"/>
        <v>-33110</v>
      </c>
      <c r="Q26" s="32">
        <f t="shared" si="6"/>
        <v>-508</v>
      </c>
      <c r="R26" s="32">
        <f t="shared" si="6"/>
        <v>-14254</v>
      </c>
      <c r="S26" s="32">
        <f t="shared" si="6"/>
        <v>-620</v>
      </c>
      <c r="T26" s="32">
        <f t="shared" si="6"/>
        <v>-15382</v>
      </c>
      <c r="U26" s="32">
        <f t="shared" si="3"/>
        <v>-217223</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3478</v>
      </c>
      <c r="D28" s="53">
        <f t="shared" ref="D28:U28" si="7">D13+D23</f>
        <v>62208</v>
      </c>
      <c r="E28" s="53">
        <f t="shared" si="7"/>
        <v>136137</v>
      </c>
      <c r="F28" s="53">
        <f t="shared" si="7"/>
        <v>198345</v>
      </c>
      <c r="G28" s="53">
        <f t="shared" si="7"/>
        <v>63201</v>
      </c>
      <c r="H28" s="53">
        <f t="shared" si="7"/>
        <v>265024</v>
      </c>
      <c r="I28" s="53">
        <f t="shared" si="7"/>
        <v>12491</v>
      </c>
      <c r="J28" s="53">
        <f t="shared" si="7"/>
        <v>33246</v>
      </c>
      <c r="K28" s="53">
        <f t="shared" si="7"/>
        <v>45737</v>
      </c>
      <c r="L28" s="53">
        <f t="shared" si="7"/>
        <v>-44084</v>
      </c>
      <c r="M28" s="53">
        <f t="shared" si="7"/>
        <v>6610</v>
      </c>
      <c r="N28" s="53">
        <f t="shared" si="7"/>
        <v>85658</v>
      </c>
      <c r="O28" s="53">
        <f t="shared" si="7"/>
        <v>2159</v>
      </c>
      <c r="P28" s="53">
        <f t="shared" si="7"/>
        <v>94427</v>
      </c>
      <c r="Q28" s="53">
        <f t="shared" si="7"/>
        <v>930</v>
      </c>
      <c r="R28" s="53">
        <f t="shared" si="7"/>
        <v>13803</v>
      </c>
      <c r="S28" s="53">
        <f t="shared" si="7"/>
        <v>2611</v>
      </c>
      <c r="T28" s="53">
        <f t="shared" si="7"/>
        <v>17344</v>
      </c>
      <c r="U28" s="53">
        <f t="shared" si="7"/>
        <v>378448</v>
      </c>
      <c r="V28" s="10"/>
      <c r="W28" s="36">
        <f>SUM('Aberdeen City:West Lothian'!W28)</f>
        <v>378448</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f>SUM('Aberdeen City:West Lothian'!C30)</f>
        <v>679</v>
      </c>
      <c r="D30" s="13">
        <f>SUM('Aberdeen City:West Lothian'!D30)</f>
        <v>63</v>
      </c>
      <c r="E30" s="13">
        <f>SUM('Aberdeen City:West Lothian'!E30)</f>
        <v>3312</v>
      </c>
      <c r="F30" s="64">
        <f>SUM(D30:E30)</f>
        <v>3375</v>
      </c>
      <c r="G30" s="13">
        <f>SUM('Aberdeen City:West Lothian'!G30)</f>
        <v>2577</v>
      </c>
      <c r="H30" s="64">
        <f>SUM(C30,F30,G30)</f>
        <v>6631</v>
      </c>
      <c r="I30" s="13">
        <f>SUM('Aberdeen City:West Lothian'!I30)</f>
        <v>1</v>
      </c>
      <c r="J30" s="83">
        <f>SUM('Aberdeen City:West Lothian'!J30)</f>
        <v>471</v>
      </c>
      <c r="K30" s="64">
        <f>SUM(I30:J30)</f>
        <v>472</v>
      </c>
      <c r="L30" s="13">
        <f>SUM('Aberdeen City:West Lothian'!L30)</f>
        <v>82</v>
      </c>
      <c r="M30" s="13">
        <f>SUM('Aberdeen City:West Lothian'!M30)</f>
        <v>13</v>
      </c>
      <c r="N30" s="62"/>
      <c r="O30" s="13">
        <f>SUM('Aberdeen City:West Lothian'!O30)</f>
        <v>19</v>
      </c>
      <c r="P30" s="64">
        <f>SUM(M30:O30)</f>
        <v>32</v>
      </c>
      <c r="Q30" s="62"/>
      <c r="R30" s="13">
        <f>SUM('Aberdeen City:West Lothian'!R30)</f>
        <v>3</v>
      </c>
      <c r="S30" s="62"/>
      <c r="T30" s="64">
        <f>SUM(Q30:S30)</f>
        <v>3</v>
      </c>
      <c r="U30" s="33">
        <f>SUM(H30,K30,L30,P30,T30)</f>
        <v>7220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f>SUM('Aberdeen City:West Lothian'!C33)</f>
        <v>2449</v>
      </c>
      <c r="D33" s="75">
        <f>SUM('Aberdeen City:West Lothian'!D33)</f>
        <v>88241</v>
      </c>
      <c r="E33" s="75">
        <f>SUM('Aberdeen City:West Lothian'!E33)</f>
        <v>192910</v>
      </c>
      <c r="F33" s="75">
        <f>SUM('Aberdeen City:West Lothian'!F33)</f>
        <v>281151</v>
      </c>
      <c r="G33" s="75">
        <f>SUM('Aberdeen City:West Lothian'!G33)</f>
        <v>69791</v>
      </c>
      <c r="H33" s="75">
        <f>SUM('Aberdeen City:West Lothian'!H33)</f>
        <v>353391</v>
      </c>
      <c r="I33" s="75">
        <f>SUM('Aberdeen City:West Lothian'!I33)</f>
        <v>13154</v>
      </c>
      <c r="J33" s="75">
        <f>SUM('Aberdeen City:West Lothian'!J33)</f>
        <v>45104</v>
      </c>
      <c r="K33" s="75">
        <f>SUM('Aberdeen City:West Lothian'!K33)</f>
        <v>58258</v>
      </c>
      <c r="L33" s="75">
        <f>SUM('Aberdeen City:West Lothian'!L33)</f>
        <v>38573</v>
      </c>
      <c r="M33" s="75">
        <f>SUM('Aberdeen City:West Lothian'!M33)</f>
        <v>8116</v>
      </c>
      <c r="N33" s="75">
        <f>SUM('Aberdeen City:West Lothian'!N33)</f>
        <v>90405</v>
      </c>
      <c r="O33" s="75">
        <f>SUM('Aberdeen City:West Lothian'!O33)</f>
        <v>30595</v>
      </c>
      <c r="P33" s="75">
        <f>SUM('Aberdeen City:West Lothian'!P33)</f>
        <v>129116</v>
      </c>
      <c r="Q33" s="75">
        <f>SUM('Aberdeen City:West Lothian'!Q33)</f>
        <v>405</v>
      </c>
      <c r="R33" s="75">
        <f>SUM('Aberdeen City:West Lothian'!R33)</f>
        <v>25079</v>
      </c>
      <c r="S33" s="75">
        <f>SUM('Aberdeen City:West Lothian'!S33)</f>
        <v>4555</v>
      </c>
      <c r="T33" s="75">
        <f>SUM('Aberdeen City:West Lothian'!T33)</f>
        <v>30039</v>
      </c>
      <c r="U33" s="75">
        <f>SUM('Aberdeen City:West Lothian'!U33)</f>
        <v>609377</v>
      </c>
      <c r="V33" s="10"/>
      <c r="W33" s="50"/>
      <c r="X33" s="49"/>
    </row>
    <row r="34" spans="2:24" s="11" customFormat="1" ht="15.95" customHeight="1">
      <c r="B34" s="65" t="s">
        <v>98</v>
      </c>
      <c r="C34" s="75">
        <f>SUM('Aberdeen City:West Lothian'!C34)</f>
        <v>913</v>
      </c>
      <c r="D34" s="75">
        <f>SUM('Aberdeen City:West Lothian'!D34)</f>
        <v>-6759</v>
      </c>
      <c r="E34" s="75">
        <f>SUM('Aberdeen City:West Lothian'!E34)</f>
        <v>-53036</v>
      </c>
      <c r="F34" s="75">
        <f>SUM('Aberdeen City:West Lothian'!F34)</f>
        <v>-59795</v>
      </c>
      <c r="G34" s="75">
        <f>SUM('Aberdeen City:West Lothian'!G34)</f>
        <v>-6360</v>
      </c>
      <c r="H34" s="75">
        <f>SUM('Aberdeen City:West Lothian'!H34)</f>
        <v>-65242</v>
      </c>
      <c r="I34" s="75">
        <f>SUM('Aberdeen City:West Lothian'!I34)</f>
        <v>-16</v>
      </c>
      <c r="J34" s="75">
        <f>SUM('Aberdeen City:West Lothian'!J34)</f>
        <v>-14343</v>
      </c>
      <c r="K34" s="75">
        <f>SUM('Aberdeen City:West Lothian'!K34)</f>
        <v>-14359</v>
      </c>
      <c r="L34" s="75">
        <f>SUM('Aberdeen City:West Lothian'!L34)</f>
        <v>-79818</v>
      </c>
      <c r="M34" s="75">
        <f>SUM('Aberdeen City:West Lothian'!M34)</f>
        <v>-1168</v>
      </c>
      <c r="N34" s="75">
        <f>SUM('Aberdeen City:West Lothian'!N34)</f>
        <v>-4251</v>
      </c>
      <c r="O34" s="75">
        <f>SUM('Aberdeen City:West Lothian'!O34)</f>
        <v>-11287</v>
      </c>
      <c r="P34" s="75">
        <f>SUM('Aberdeen City:West Lothian'!P34)</f>
        <v>-16706</v>
      </c>
      <c r="Q34" s="75">
        <f>SUM('Aberdeen City:West Lothian'!Q34)</f>
        <v>-412</v>
      </c>
      <c r="R34" s="75">
        <f>SUM('Aberdeen City:West Lothian'!R34)</f>
        <v>-3723</v>
      </c>
      <c r="S34" s="75">
        <f>SUM('Aberdeen City:West Lothian'!S34)</f>
        <v>-2383</v>
      </c>
      <c r="T34" s="75">
        <f>SUM('Aberdeen City:West Lothian'!T34)</f>
        <v>-6518</v>
      </c>
      <c r="U34" s="75">
        <f>SUM('Aberdeen City:West Lothian'!U34)</f>
        <v>-182643</v>
      </c>
      <c r="V34" s="10"/>
      <c r="W34" s="50"/>
      <c r="X34" s="49"/>
    </row>
    <row r="35" spans="2:24" s="11" customFormat="1" ht="15.95" customHeight="1">
      <c r="B35" s="65" t="s">
        <v>99</v>
      </c>
      <c r="C35" s="75">
        <f>SUM('Aberdeen City:West Lothian'!C35)</f>
        <v>3362</v>
      </c>
      <c r="D35" s="75">
        <f>SUM('Aberdeen City:West Lothian'!D35)</f>
        <v>81482</v>
      </c>
      <c r="E35" s="75">
        <f>SUM('Aberdeen City:West Lothian'!E35)</f>
        <v>139874</v>
      </c>
      <c r="F35" s="75">
        <f>SUM('Aberdeen City:West Lothian'!F35)</f>
        <v>221356</v>
      </c>
      <c r="G35" s="75">
        <f>SUM('Aberdeen City:West Lothian'!G35)</f>
        <v>63431</v>
      </c>
      <c r="H35" s="75">
        <f>SUM('Aberdeen City:West Lothian'!H35)</f>
        <v>288149</v>
      </c>
      <c r="I35" s="75">
        <f>SUM('Aberdeen City:West Lothian'!I35)</f>
        <v>13138</v>
      </c>
      <c r="J35" s="75">
        <f>SUM('Aberdeen City:West Lothian'!J35)</f>
        <v>30761</v>
      </c>
      <c r="K35" s="75">
        <f>SUM('Aberdeen City:West Lothian'!K35)</f>
        <v>43899</v>
      </c>
      <c r="L35" s="75">
        <f>SUM('Aberdeen City:West Lothian'!L35)</f>
        <v>-41245</v>
      </c>
      <c r="M35" s="75">
        <f>SUM('Aberdeen City:West Lothian'!M35)</f>
        <v>6948</v>
      </c>
      <c r="N35" s="75">
        <f>SUM('Aberdeen City:West Lothian'!N35)</f>
        <v>86154</v>
      </c>
      <c r="O35" s="75">
        <f>SUM('Aberdeen City:West Lothian'!O35)</f>
        <v>19308</v>
      </c>
      <c r="P35" s="75">
        <f>SUM('Aberdeen City:West Lothian'!P35)</f>
        <v>112410</v>
      </c>
      <c r="Q35" s="75">
        <f>SUM('Aberdeen City:West Lothian'!Q35)</f>
        <v>-7</v>
      </c>
      <c r="R35" s="75">
        <f>SUM('Aberdeen City:West Lothian'!R35)</f>
        <v>21356</v>
      </c>
      <c r="S35" s="75">
        <f>SUM('Aberdeen City:West Lothian'!S35)</f>
        <v>2172</v>
      </c>
      <c r="T35" s="75">
        <f>SUM('Aberdeen City:West Lothian'!T35)</f>
        <v>23521</v>
      </c>
      <c r="U35" s="75">
        <f>SUM('Aberdeen City:West Lothian'!U35)</f>
        <v>426734</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f>SUM('Aberdeen City:West Lothian'!N40)</f>
        <v>50290</v>
      </c>
      <c r="O40" s="5"/>
      <c r="P40" s="3"/>
      <c r="Q40" s="3"/>
      <c r="R40" s="3"/>
      <c r="S40" s="3"/>
      <c r="T40" s="3"/>
      <c r="U40" s="3"/>
    </row>
    <row r="41" spans="2:24" ht="15.95" customHeight="1">
      <c r="B41" s="47" t="s">
        <v>26</v>
      </c>
      <c r="C41" s="62"/>
      <c r="D41" s="62"/>
      <c r="E41" s="62"/>
      <c r="F41" s="62"/>
      <c r="G41" s="62"/>
      <c r="H41" s="62"/>
      <c r="I41" s="62"/>
      <c r="J41" s="63"/>
      <c r="K41" s="63"/>
      <c r="L41" s="62"/>
      <c r="M41" s="62"/>
      <c r="N41" s="13">
        <f>SUM('Aberdeen City:West Lothian'!N41)</f>
        <v>6857</v>
      </c>
      <c r="O41" s="5"/>
      <c r="P41" s="3"/>
      <c r="Q41" s="3"/>
      <c r="R41" s="3"/>
      <c r="S41" s="3"/>
      <c r="T41" s="3"/>
      <c r="U41" s="3"/>
    </row>
    <row r="42" spans="2:24" ht="15.95" customHeight="1">
      <c r="B42" s="47" t="s">
        <v>27</v>
      </c>
      <c r="C42" s="62"/>
      <c r="D42" s="62"/>
      <c r="E42" s="62"/>
      <c r="F42" s="62"/>
      <c r="G42" s="62"/>
      <c r="H42" s="62"/>
      <c r="I42" s="62"/>
      <c r="J42" s="63"/>
      <c r="K42" s="63"/>
      <c r="L42" s="62"/>
      <c r="M42" s="62"/>
      <c r="N42" s="13">
        <f>SUM('Aberdeen City:West Lothian'!N42)</f>
        <v>202</v>
      </c>
      <c r="O42" s="5"/>
      <c r="P42" s="3"/>
      <c r="Q42" s="3"/>
      <c r="R42" s="3"/>
      <c r="S42" s="3"/>
      <c r="T42" s="3"/>
      <c r="U42" s="3"/>
    </row>
    <row r="43" spans="2:24" ht="15.95" customHeight="1">
      <c r="B43" s="47" t="s">
        <v>21</v>
      </c>
      <c r="C43" s="62"/>
      <c r="D43" s="62"/>
      <c r="E43" s="62"/>
      <c r="F43" s="62"/>
      <c r="G43" s="62"/>
      <c r="H43" s="62"/>
      <c r="I43" s="62"/>
      <c r="J43" s="63"/>
      <c r="K43" s="63"/>
      <c r="L43" s="62"/>
      <c r="M43" s="62"/>
      <c r="N43" s="13">
        <f>SUM('Aberdeen City:West Lothian'!N43)</f>
        <v>871</v>
      </c>
      <c r="O43" s="5"/>
      <c r="P43" s="3"/>
      <c r="Q43" s="3"/>
      <c r="R43" s="3"/>
      <c r="S43" s="3"/>
      <c r="T43" s="3"/>
      <c r="U43" s="3"/>
    </row>
    <row r="44" spans="2:24" ht="15.95" customHeight="1">
      <c r="B44" s="47" t="s">
        <v>28</v>
      </c>
      <c r="C44" s="62"/>
      <c r="D44" s="62"/>
      <c r="E44" s="62"/>
      <c r="F44" s="62"/>
      <c r="G44" s="62"/>
      <c r="H44" s="62"/>
      <c r="I44" s="62"/>
      <c r="J44" s="63"/>
      <c r="K44" s="63"/>
      <c r="L44" s="62"/>
      <c r="M44" s="62"/>
      <c r="N44" s="13">
        <f>SUM('Aberdeen City:West Lothian'!N44)</f>
        <v>3234</v>
      </c>
      <c r="O44" s="5"/>
      <c r="P44" s="3"/>
      <c r="Q44" s="3"/>
      <c r="R44" s="3"/>
      <c r="S44" s="3"/>
      <c r="T44" s="3"/>
      <c r="U44" s="3"/>
    </row>
    <row r="45" spans="2:24" ht="15.95" customHeight="1">
      <c r="B45" s="47" t="s">
        <v>29</v>
      </c>
      <c r="C45" s="62"/>
      <c r="D45" s="62"/>
      <c r="E45" s="62"/>
      <c r="F45" s="62"/>
      <c r="G45" s="62"/>
      <c r="H45" s="62"/>
      <c r="I45" s="62"/>
      <c r="J45" s="63"/>
      <c r="K45" s="63"/>
      <c r="L45" s="62"/>
      <c r="M45" s="62"/>
      <c r="N45" s="13">
        <f>SUM('Aberdeen City:West Lothian'!N45)</f>
        <v>13727</v>
      </c>
      <c r="O45" s="5"/>
      <c r="P45" s="3"/>
      <c r="Q45" s="3"/>
      <c r="R45" s="3"/>
      <c r="S45" s="3"/>
      <c r="T45" s="3"/>
      <c r="U45" s="3"/>
    </row>
    <row r="46" spans="2:24" ht="15.95" customHeight="1">
      <c r="B46" s="47" t="s">
        <v>30</v>
      </c>
      <c r="C46" s="62"/>
      <c r="D46" s="62"/>
      <c r="E46" s="62"/>
      <c r="F46" s="62"/>
      <c r="G46" s="62"/>
      <c r="H46" s="62"/>
      <c r="I46" s="62"/>
      <c r="J46" s="63"/>
      <c r="K46" s="63"/>
      <c r="L46" s="62"/>
      <c r="M46" s="62"/>
      <c r="N46" s="13">
        <f>SUM('Aberdeen City:West Lothian'!N46)</f>
        <v>6702</v>
      </c>
      <c r="O46" s="5"/>
      <c r="P46" s="3"/>
      <c r="Q46" s="3"/>
      <c r="R46" s="3"/>
      <c r="S46" s="3"/>
      <c r="T46" s="3"/>
      <c r="U46" s="3"/>
    </row>
    <row r="47" spans="2:24" ht="15.95" customHeight="1">
      <c r="B47" s="47" t="s">
        <v>6</v>
      </c>
      <c r="C47" s="62"/>
      <c r="D47" s="62"/>
      <c r="E47" s="62"/>
      <c r="F47" s="62"/>
      <c r="G47" s="62"/>
      <c r="H47" s="62"/>
      <c r="I47" s="62"/>
      <c r="J47" s="63"/>
      <c r="K47" s="63"/>
      <c r="L47" s="62"/>
      <c r="M47" s="62"/>
      <c r="N47" s="13">
        <f>SUM('Aberdeen City:West Lothian'!N47)</f>
        <v>2769</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84652</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f>SUM('Aberdeen City:West Lothian'!N51)</f>
        <v>871</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99" priority="10" stopIfTrue="1" operator="notEqual">
      <formula>0</formula>
    </cfRule>
  </conditionalFormatting>
  <conditionalFormatting sqref="C3:E3">
    <cfRule type="expression" dxfId="398" priority="9">
      <formula>$E$3&lt;&gt;0</formula>
    </cfRule>
  </conditionalFormatting>
  <conditionalFormatting sqref="N49 N52">
    <cfRule type="cellIs" dxfId="397" priority="8" operator="equal">
      <formula>"FAIL"</formula>
    </cfRule>
  </conditionalFormatting>
  <conditionalFormatting sqref="X6:X7">
    <cfRule type="expression" dxfId="396" priority="7">
      <formula>SUM($X$8:$X$28)&lt;&gt;0</formula>
    </cfRule>
  </conditionalFormatting>
  <conditionalFormatting sqref="C35:U35">
    <cfRule type="expression" dxfId="395" priority="1">
      <formula>ABS((C28-C35)/C35)&gt;0.1</formula>
    </cfRule>
    <cfRule type="expression" dxfId="394" priority="4">
      <formula>ABS(C28-C35)&gt;1000</formula>
    </cfRule>
  </conditionalFormatting>
  <conditionalFormatting sqref="C34:U34">
    <cfRule type="expression" dxfId="393" priority="2">
      <formula>ABS((C26-C34)/C34)&gt;0.1</formula>
    </cfRule>
    <cfRule type="expression" dxfId="392" priority="5">
      <formula>ABS(C26-C34)&gt;1000</formula>
    </cfRule>
  </conditionalFormatting>
  <conditionalFormatting sqref="C33:U33">
    <cfRule type="expression" dxfId="391" priority="3">
      <formula>ABS((C16-C33)/C33)&gt;0.1</formula>
    </cfRule>
    <cfRule type="expression" dxfId="39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ignoredErrors>
    <ignoredError sqref="C8:E8 G8:G12 I8:J8 L8:O8 Q8:S8 C9:E9 I9:J9 L9:O9 Q9:S9 C10:E10 I10:J10 L10:O10 Q10:S10 C11:E11 I11:J11 L11:O11 Q11:S11 C12:E12 I12:J12 L12:O12 Q12:S12 C19:E19 G19:G22 I19:J19 L19:O19 Q19:S19 C20:E20 I20:J20 L20:O20 Q20:S20 C21:E21 I21:J21 L21:O21 Q21:S21 C22:E22 I22:J22 L22:O22 Q22:S22 C30:E30 G30 I30:J30 L30:M30 O30 R30 N40:N47 N51" unlocked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55</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18</v>
      </c>
      <c r="F8" s="64">
        <f>SUM(D8:E8)</f>
        <v>18</v>
      </c>
      <c r="G8" s="13">
        <v>26</v>
      </c>
      <c r="H8" s="64">
        <f>SUM(C8,F8,G8)</f>
        <v>44</v>
      </c>
      <c r="I8" s="13">
        <v>0</v>
      </c>
      <c r="J8" s="13">
        <v>3</v>
      </c>
      <c r="K8" s="64">
        <f>SUM(I8:J8)</f>
        <v>3</v>
      </c>
      <c r="L8" s="13">
        <v>0</v>
      </c>
      <c r="M8" s="13">
        <v>0</v>
      </c>
      <c r="N8" s="13">
        <v>2</v>
      </c>
      <c r="O8" s="13">
        <v>0</v>
      </c>
      <c r="P8" s="64">
        <f>SUM(M8:O8)</f>
        <v>2</v>
      </c>
      <c r="Q8" s="13">
        <v>1</v>
      </c>
      <c r="R8" s="13">
        <v>130</v>
      </c>
      <c r="S8" s="13">
        <v>24</v>
      </c>
      <c r="T8" s="64">
        <f>SUM(Q8:S8)</f>
        <v>155</v>
      </c>
      <c r="U8" s="33">
        <f>SUM(H8,K8,L8,P8,T8)</f>
        <v>204</v>
      </c>
      <c r="V8" s="70"/>
      <c r="W8" s="80">
        <v>204</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-12</v>
      </c>
      <c r="E11" s="13">
        <v>-4388</v>
      </c>
      <c r="F11" s="64">
        <f>SUM(D11:E11)</f>
        <v>-4400</v>
      </c>
      <c r="G11" s="13">
        <v>-11</v>
      </c>
      <c r="H11" s="64">
        <f>SUM(C11,F11,G11)</f>
        <v>-4411</v>
      </c>
      <c r="I11" s="13">
        <v>0</v>
      </c>
      <c r="J11" s="13">
        <v>-35</v>
      </c>
      <c r="K11" s="64">
        <f>SUM(I11:J11)</f>
        <v>-35</v>
      </c>
      <c r="L11" s="13">
        <v>0</v>
      </c>
      <c r="M11" s="13">
        <v>0</v>
      </c>
      <c r="N11" s="13">
        <v>0</v>
      </c>
      <c r="O11" s="13">
        <v>0</v>
      </c>
      <c r="P11" s="64">
        <f>SUM(M11:O11)</f>
        <v>0</v>
      </c>
      <c r="Q11" s="13">
        <v>-62</v>
      </c>
      <c r="R11" s="13">
        <v>-240</v>
      </c>
      <c r="S11" s="13">
        <v>-828</v>
      </c>
      <c r="T11" s="64">
        <f>SUM(Q11:S11)</f>
        <v>-1130</v>
      </c>
      <c r="U11" s="33">
        <f>SUM(H11,K11,L11,P11,T11)</f>
        <v>-5576</v>
      </c>
      <c r="V11" s="69"/>
      <c r="W11" s="36">
        <v>-5576</v>
      </c>
      <c r="X11" s="44">
        <f>W11-U11</f>
        <v>0</v>
      </c>
    </row>
    <row r="12" spans="1:25" ht="15.95" customHeight="1">
      <c r="A12" s="11"/>
      <c r="B12" s="47" t="s">
        <v>7</v>
      </c>
      <c r="C12" s="13">
        <v>0</v>
      </c>
      <c r="D12" s="13">
        <v>1158</v>
      </c>
      <c r="E12" s="13">
        <v>7883</v>
      </c>
      <c r="F12" s="64">
        <f>SUM(D12:E12)</f>
        <v>9041</v>
      </c>
      <c r="G12" s="13">
        <v>439</v>
      </c>
      <c r="H12" s="64">
        <f>SUM(C12,F12,G12)</f>
        <v>9480</v>
      </c>
      <c r="I12" s="13">
        <v>13</v>
      </c>
      <c r="J12" s="13">
        <v>670</v>
      </c>
      <c r="K12" s="64">
        <f>SUM(I12:J12)</f>
        <v>683</v>
      </c>
      <c r="L12" s="13">
        <v>33</v>
      </c>
      <c r="M12" s="13">
        <v>7</v>
      </c>
      <c r="N12" s="13">
        <v>3767</v>
      </c>
      <c r="O12" s="13">
        <v>300</v>
      </c>
      <c r="P12" s="64">
        <f>SUM(M12:O12)</f>
        <v>4074</v>
      </c>
      <c r="Q12" s="13">
        <v>62</v>
      </c>
      <c r="R12" s="13">
        <v>15622</v>
      </c>
      <c r="S12" s="13">
        <v>1328</v>
      </c>
      <c r="T12" s="64">
        <f>SUM(Q12:S12)</f>
        <v>17012</v>
      </c>
      <c r="U12" s="33">
        <f>SUM(H12,K12,L12,P12,T12)</f>
        <v>31282</v>
      </c>
      <c r="V12" s="70"/>
      <c r="W12" s="36">
        <v>31282</v>
      </c>
      <c r="X12" s="44">
        <f t="shared" si="0"/>
        <v>0</v>
      </c>
    </row>
    <row r="13" spans="1:25" ht="15.95" customHeight="1">
      <c r="B13" s="31" t="s">
        <v>74</v>
      </c>
      <c r="C13" s="32">
        <f>C8+C9+C10+C11+C12</f>
        <v>0</v>
      </c>
      <c r="D13" s="32">
        <f t="shared" ref="D13:U13" si="1">D8+D9+D10+D11+D12</f>
        <v>1146</v>
      </c>
      <c r="E13" s="32">
        <f t="shared" si="1"/>
        <v>3513</v>
      </c>
      <c r="F13" s="32">
        <f t="shared" si="1"/>
        <v>4659</v>
      </c>
      <c r="G13" s="32">
        <f t="shared" si="1"/>
        <v>454</v>
      </c>
      <c r="H13" s="32">
        <f t="shared" si="1"/>
        <v>5113</v>
      </c>
      <c r="I13" s="32">
        <f t="shared" si="1"/>
        <v>13</v>
      </c>
      <c r="J13" s="32">
        <f t="shared" si="1"/>
        <v>638</v>
      </c>
      <c r="K13" s="32">
        <f t="shared" si="1"/>
        <v>651</v>
      </c>
      <c r="L13" s="32">
        <f t="shared" si="1"/>
        <v>33</v>
      </c>
      <c r="M13" s="32">
        <f t="shared" si="1"/>
        <v>7</v>
      </c>
      <c r="N13" s="32">
        <f t="shared" si="1"/>
        <v>3769</v>
      </c>
      <c r="O13" s="32">
        <f t="shared" si="1"/>
        <v>300</v>
      </c>
      <c r="P13" s="32">
        <f t="shared" si="1"/>
        <v>4076</v>
      </c>
      <c r="Q13" s="32">
        <f t="shared" si="1"/>
        <v>1</v>
      </c>
      <c r="R13" s="32">
        <f t="shared" si="1"/>
        <v>15512</v>
      </c>
      <c r="S13" s="32">
        <f t="shared" si="1"/>
        <v>524</v>
      </c>
      <c r="T13" s="32">
        <f t="shared" si="1"/>
        <v>16037</v>
      </c>
      <c r="U13" s="32">
        <f t="shared" si="1"/>
        <v>25910</v>
      </c>
      <c r="V13" s="70"/>
      <c r="W13" s="81">
        <v>25910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1146</v>
      </c>
      <c r="E16" s="32">
        <f t="shared" si="2"/>
        <v>3513</v>
      </c>
      <c r="F16" s="32">
        <f t="shared" si="2"/>
        <v>4659</v>
      </c>
      <c r="G16" s="32">
        <f t="shared" si="2"/>
        <v>454</v>
      </c>
      <c r="H16" s="32">
        <f t="shared" si="2"/>
        <v>5113</v>
      </c>
      <c r="I16" s="32">
        <f t="shared" si="2"/>
        <v>13</v>
      </c>
      <c r="J16" s="32">
        <f t="shared" si="2"/>
        <v>638</v>
      </c>
      <c r="K16" s="32">
        <f t="shared" si="2"/>
        <v>651</v>
      </c>
      <c r="L16" s="32">
        <f t="shared" si="2"/>
        <v>33</v>
      </c>
      <c r="M16" s="32">
        <f t="shared" si="2"/>
        <v>7</v>
      </c>
      <c r="N16" s="32">
        <f t="shared" si="2"/>
        <v>3769</v>
      </c>
      <c r="O16" s="32">
        <f t="shared" si="2"/>
        <v>300</v>
      </c>
      <c r="P16" s="32">
        <f t="shared" si="2"/>
        <v>4076</v>
      </c>
      <c r="Q16" s="32">
        <f t="shared" si="2"/>
        <v>1</v>
      </c>
      <c r="R16" s="32">
        <f t="shared" si="2"/>
        <v>15512</v>
      </c>
      <c r="S16" s="32">
        <f t="shared" si="2"/>
        <v>524</v>
      </c>
      <c r="T16" s="32">
        <f t="shared" si="2"/>
        <v>16037</v>
      </c>
      <c r="U16" s="33">
        <f>SUM(H16,K16,L16,P16,T16)</f>
        <v>25910</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-23</v>
      </c>
      <c r="E22" s="13">
        <v>-165</v>
      </c>
      <c r="F22" s="64">
        <f>SUM(D22:E22)</f>
        <v>-188</v>
      </c>
      <c r="G22" s="13">
        <v>-2</v>
      </c>
      <c r="H22" s="64">
        <f>SUM(C22,F22,G22)</f>
        <v>-190</v>
      </c>
      <c r="I22" s="13">
        <v>0</v>
      </c>
      <c r="J22" s="13">
        <v>-40</v>
      </c>
      <c r="K22" s="64">
        <f>SUM(I22:J22)</f>
        <v>-40</v>
      </c>
      <c r="L22" s="13">
        <v>-13</v>
      </c>
      <c r="M22" s="13">
        <v>0</v>
      </c>
      <c r="N22" s="13">
        <v>-133</v>
      </c>
      <c r="O22" s="13">
        <v>0</v>
      </c>
      <c r="P22" s="64">
        <f>SUM(M22:O22)</f>
        <v>-133</v>
      </c>
      <c r="Q22" s="13">
        <v>-1</v>
      </c>
      <c r="R22" s="13">
        <v>-7016</v>
      </c>
      <c r="S22" s="13">
        <v>-81</v>
      </c>
      <c r="T22" s="64">
        <f>SUM(Q22:S22)</f>
        <v>-7098</v>
      </c>
      <c r="U22" s="33">
        <f t="shared" si="3"/>
        <v>-7474</v>
      </c>
      <c r="V22" s="70"/>
      <c r="W22" s="82">
        <v>-7474</v>
      </c>
      <c r="X22" s="60">
        <f t="shared" si="4"/>
        <v>0</v>
      </c>
    </row>
    <row r="23" spans="1:25" ht="15.95" customHeight="1">
      <c r="B23" s="51" t="s">
        <v>84</v>
      </c>
      <c r="C23" s="32">
        <f t="shared" ref="C23:T23" si="5">SUM(C19:C22)</f>
        <v>0</v>
      </c>
      <c r="D23" s="32">
        <f t="shared" si="5"/>
        <v>-23</v>
      </c>
      <c r="E23" s="32">
        <f t="shared" si="5"/>
        <v>-165</v>
      </c>
      <c r="F23" s="32">
        <f t="shared" si="5"/>
        <v>-188</v>
      </c>
      <c r="G23" s="32">
        <f t="shared" si="5"/>
        <v>-2</v>
      </c>
      <c r="H23" s="32">
        <f t="shared" si="5"/>
        <v>-190</v>
      </c>
      <c r="I23" s="32">
        <f t="shared" si="5"/>
        <v>0</v>
      </c>
      <c r="J23" s="32">
        <f t="shared" si="5"/>
        <v>-40</v>
      </c>
      <c r="K23" s="32">
        <f t="shared" si="5"/>
        <v>-40</v>
      </c>
      <c r="L23" s="32">
        <f t="shared" si="5"/>
        <v>-13</v>
      </c>
      <c r="M23" s="32">
        <f t="shared" si="5"/>
        <v>0</v>
      </c>
      <c r="N23" s="32">
        <f t="shared" si="5"/>
        <v>-133</v>
      </c>
      <c r="O23" s="32">
        <f t="shared" si="5"/>
        <v>0</v>
      </c>
      <c r="P23" s="32">
        <f t="shared" si="5"/>
        <v>-133</v>
      </c>
      <c r="Q23" s="32">
        <f t="shared" si="5"/>
        <v>-1</v>
      </c>
      <c r="R23" s="32">
        <f t="shared" si="5"/>
        <v>-7016</v>
      </c>
      <c r="S23" s="32">
        <f t="shared" si="5"/>
        <v>-81</v>
      </c>
      <c r="T23" s="32">
        <f t="shared" si="5"/>
        <v>-7098</v>
      </c>
      <c r="U23" s="32">
        <f t="shared" si="3"/>
        <v>-7474</v>
      </c>
      <c r="V23" s="70"/>
      <c r="W23" s="82">
        <v>-7474</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-23</v>
      </c>
      <c r="E26" s="32">
        <f t="shared" si="6"/>
        <v>-165</v>
      </c>
      <c r="F26" s="32">
        <f t="shared" si="6"/>
        <v>-188</v>
      </c>
      <c r="G26" s="32">
        <f t="shared" si="6"/>
        <v>-2</v>
      </c>
      <c r="H26" s="32">
        <f t="shared" si="6"/>
        <v>-190</v>
      </c>
      <c r="I26" s="32">
        <f t="shared" si="6"/>
        <v>0</v>
      </c>
      <c r="J26" s="32">
        <f t="shared" si="6"/>
        <v>-40</v>
      </c>
      <c r="K26" s="32">
        <f t="shared" si="6"/>
        <v>-40</v>
      </c>
      <c r="L26" s="32">
        <f t="shared" si="6"/>
        <v>-13</v>
      </c>
      <c r="M26" s="32">
        <f t="shared" si="6"/>
        <v>0</v>
      </c>
      <c r="N26" s="32">
        <f t="shared" si="6"/>
        <v>-133</v>
      </c>
      <c r="O26" s="32">
        <f t="shared" si="6"/>
        <v>0</v>
      </c>
      <c r="P26" s="32">
        <f t="shared" si="6"/>
        <v>-133</v>
      </c>
      <c r="Q26" s="32">
        <f t="shared" si="6"/>
        <v>-1</v>
      </c>
      <c r="R26" s="32">
        <f t="shared" si="6"/>
        <v>-7016</v>
      </c>
      <c r="S26" s="32">
        <f t="shared" si="6"/>
        <v>-81</v>
      </c>
      <c r="T26" s="32">
        <f t="shared" si="6"/>
        <v>-7098</v>
      </c>
      <c r="U26" s="32">
        <f t="shared" si="3"/>
        <v>-7474</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1123</v>
      </c>
      <c r="E28" s="53">
        <f t="shared" si="7"/>
        <v>3348</v>
      </c>
      <c r="F28" s="53">
        <f t="shared" si="7"/>
        <v>4471</v>
      </c>
      <c r="G28" s="53">
        <f t="shared" si="7"/>
        <v>452</v>
      </c>
      <c r="H28" s="53">
        <f t="shared" si="7"/>
        <v>4923</v>
      </c>
      <c r="I28" s="53">
        <f t="shared" si="7"/>
        <v>13</v>
      </c>
      <c r="J28" s="53">
        <f t="shared" si="7"/>
        <v>598</v>
      </c>
      <c r="K28" s="53">
        <f t="shared" si="7"/>
        <v>611</v>
      </c>
      <c r="L28" s="53">
        <f t="shared" si="7"/>
        <v>20</v>
      </c>
      <c r="M28" s="53">
        <f t="shared" si="7"/>
        <v>7</v>
      </c>
      <c r="N28" s="53">
        <f t="shared" si="7"/>
        <v>3636</v>
      </c>
      <c r="O28" s="53">
        <f t="shared" si="7"/>
        <v>300</v>
      </c>
      <c r="P28" s="53">
        <f t="shared" si="7"/>
        <v>3943</v>
      </c>
      <c r="Q28" s="53">
        <f t="shared" si="7"/>
        <v>0</v>
      </c>
      <c r="R28" s="53">
        <f t="shared" si="7"/>
        <v>8496</v>
      </c>
      <c r="S28" s="53">
        <f t="shared" si="7"/>
        <v>443</v>
      </c>
      <c r="T28" s="53">
        <f t="shared" si="7"/>
        <v>8939</v>
      </c>
      <c r="U28" s="53">
        <f t="shared" si="7"/>
        <v>18436</v>
      </c>
      <c r="V28" s="10"/>
      <c r="W28" s="36">
        <v>18436</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14</v>
      </c>
      <c r="F30" s="64">
        <f>SUM(D30:E30)</f>
        <v>14</v>
      </c>
      <c r="G30" s="13">
        <v>0</v>
      </c>
      <c r="H30" s="64">
        <f>SUM(C30,F30,G30)</f>
        <v>14</v>
      </c>
      <c r="I30" s="13">
        <v>0</v>
      </c>
      <c r="J30" s="83">
        <v>0</v>
      </c>
      <c r="K30" s="64">
        <f>SUM(I30:J30)</f>
        <v>0</v>
      </c>
      <c r="L30" s="13">
        <v>0</v>
      </c>
      <c r="M30" s="13">
        <v>0</v>
      </c>
      <c r="N30" s="62"/>
      <c r="O30" s="13">
        <v>0</v>
      </c>
      <c r="P30" s="64">
        <f>SUM(M30:O30)</f>
        <v>0</v>
      </c>
      <c r="Q30" s="62"/>
      <c r="R30" s="13">
        <v>0</v>
      </c>
      <c r="S30" s="62"/>
      <c r="T30" s="64">
        <f>SUM(Q30:S30)</f>
        <v>0</v>
      </c>
      <c r="U30" s="33">
        <f>SUM(H30,K30,L30,P30,T30)</f>
        <v>14</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1437</v>
      </c>
      <c r="E33" s="75">
        <v>3359</v>
      </c>
      <c r="F33" s="75">
        <v>4796</v>
      </c>
      <c r="G33" s="75">
        <v>477</v>
      </c>
      <c r="H33" s="75">
        <v>5273</v>
      </c>
      <c r="I33" s="75">
        <v>16</v>
      </c>
      <c r="J33" s="75">
        <v>636</v>
      </c>
      <c r="K33" s="75">
        <v>652</v>
      </c>
      <c r="L33" s="75">
        <v>24</v>
      </c>
      <c r="M33" s="75">
        <v>5</v>
      </c>
      <c r="N33" s="75">
        <v>3386</v>
      </c>
      <c r="O33" s="75">
        <v>73</v>
      </c>
      <c r="P33" s="75">
        <v>3464</v>
      </c>
      <c r="Q33" s="75">
        <v>1</v>
      </c>
      <c r="R33" s="75">
        <v>14409</v>
      </c>
      <c r="S33" s="75">
        <v>514</v>
      </c>
      <c r="T33" s="75">
        <v>14924</v>
      </c>
      <c r="U33" s="75">
        <v>24337</v>
      </c>
      <c r="V33" s="10"/>
      <c r="W33" s="50"/>
      <c r="X33" s="49"/>
    </row>
    <row r="34" spans="2:24" s="11" customFormat="1" ht="15.95" customHeight="1">
      <c r="B34" s="65" t="s">
        <v>98</v>
      </c>
      <c r="C34" s="75">
        <v>0</v>
      </c>
      <c r="D34" s="75">
        <v>-165</v>
      </c>
      <c r="E34" s="75">
        <v>-160</v>
      </c>
      <c r="F34" s="75">
        <v>-325</v>
      </c>
      <c r="G34" s="75">
        <v>-8</v>
      </c>
      <c r="H34" s="75">
        <v>-333</v>
      </c>
      <c r="I34" s="75">
        <v>0</v>
      </c>
      <c r="J34" s="75">
        <v>-20</v>
      </c>
      <c r="K34" s="75">
        <v>-20</v>
      </c>
      <c r="L34" s="75">
        <v>-28</v>
      </c>
      <c r="M34" s="75">
        <v>0</v>
      </c>
      <c r="N34" s="75">
        <v>-67</v>
      </c>
      <c r="O34" s="75">
        <v>0</v>
      </c>
      <c r="P34" s="75">
        <v>-67</v>
      </c>
      <c r="Q34" s="75">
        <v>-1</v>
      </c>
      <c r="R34" s="75">
        <v>-2011</v>
      </c>
      <c r="S34" s="75">
        <v>-152</v>
      </c>
      <c r="T34" s="75">
        <v>-2164</v>
      </c>
      <c r="U34" s="75">
        <v>-2612</v>
      </c>
      <c r="V34" s="10"/>
      <c r="W34" s="50"/>
      <c r="X34" s="49"/>
    </row>
    <row r="35" spans="2:24" s="11" customFormat="1" ht="15.95" customHeight="1">
      <c r="B35" s="65" t="s">
        <v>99</v>
      </c>
      <c r="C35" s="75">
        <v>0</v>
      </c>
      <c r="D35" s="75">
        <v>1272</v>
      </c>
      <c r="E35" s="75">
        <v>3199</v>
      </c>
      <c r="F35" s="75">
        <v>4471</v>
      </c>
      <c r="G35" s="75">
        <v>469</v>
      </c>
      <c r="H35" s="75">
        <v>4940</v>
      </c>
      <c r="I35" s="75">
        <v>16</v>
      </c>
      <c r="J35" s="75">
        <v>616</v>
      </c>
      <c r="K35" s="75">
        <v>632</v>
      </c>
      <c r="L35" s="75">
        <v>-4</v>
      </c>
      <c r="M35" s="75">
        <v>5</v>
      </c>
      <c r="N35" s="75">
        <v>3319</v>
      </c>
      <c r="O35" s="75">
        <v>73</v>
      </c>
      <c r="P35" s="75">
        <v>3397</v>
      </c>
      <c r="Q35" s="75">
        <v>0</v>
      </c>
      <c r="R35" s="75">
        <v>12398</v>
      </c>
      <c r="S35" s="75">
        <v>362</v>
      </c>
      <c r="T35" s="75">
        <v>12760</v>
      </c>
      <c r="U35" s="75">
        <v>21725</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2293</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389</v>
      </c>
      <c r="O43" s="5"/>
      <c r="P43" s="3"/>
      <c r="Q43" s="3"/>
      <c r="R43" s="3"/>
      <c r="S43" s="3"/>
      <c r="T43" s="3"/>
      <c r="U43" s="3"/>
    </row>
    <row r="44" spans="2:24" ht="15.95" customHeight="1">
      <c r="B44" s="47" t="s">
        <v>28</v>
      </c>
      <c r="C44" s="62"/>
      <c r="D44" s="62"/>
      <c r="E44" s="62"/>
      <c r="F44" s="62"/>
      <c r="G44" s="62"/>
      <c r="H44" s="62"/>
      <c r="I44" s="62"/>
      <c r="J44" s="63"/>
      <c r="K44" s="63"/>
      <c r="L44" s="62"/>
      <c r="M44" s="62"/>
      <c r="N44" s="13">
        <v>1085</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3767</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389</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29" priority="10" stopIfTrue="1" operator="notEqual">
      <formula>0</formula>
    </cfRule>
  </conditionalFormatting>
  <conditionalFormatting sqref="C3:E3">
    <cfRule type="expression" dxfId="128" priority="9">
      <formula>$E$3&lt;&gt;0</formula>
    </cfRule>
  </conditionalFormatting>
  <conditionalFormatting sqref="N49 N52">
    <cfRule type="cellIs" dxfId="127" priority="8" operator="equal">
      <formula>"FAIL"</formula>
    </cfRule>
  </conditionalFormatting>
  <conditionalFormatting sqref="X6:X7">
    <cfRule type="expression" dxfId="126" priority="7">
      <formula>SUM($X$8:$X$28)&lt;&gt;0</formula>
    </cfRule>
  </conditionalFormatting>
  <conditionalFormatting sqref="C35:U35">
    <cfRule type="expression" dxfId="125" priority="1">
      <formula>ABS((C28-C35)/C35)&gt;0.1</formula>
    </cfRule>
    <cfRule type="expression" dxfId="124" priority="4">
      <formula>ABS(C28-C35)&gt;1000</formula>
    </cfRule>
  </conditionalFormatting>
  <conditionalFormatting sqref="C34:U34">
    <cfRule type="expression" dxfId="123" priority="2">
      <formula>ABS((C26-C34)/C34)&gt;0.1</formula>
    </cfRule>
    <cfRule type="expression" dxfId="122" priority="5">
      <formula>ABS(C26-C34)&gt;1000</formula>
    </cfRule>
  </conditionalFormatting>
  <conditionalFormatting sqref="C33:U33">
    <cfRule type="expression" dxfId="121" priority="3">
      <formula>ABS((C16-C33)/C33)&gt;0.1</formula>
    </cfRule>
    <cfRule type="expression" dxfId="12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56</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58</v>
      </c>
      <c r="E8" s="13">
        <v>378</v>
      </c>
      <c r="F8" s="64">
        <f>SUM(D8:E8)</f>
        <v>436</v>
      </c>
      <c r="G8" s="13">
        <v>103</v>
      </c>
      <c r="H8" s="64">
        <f>SUM(C8,F8,G8)</f>
        <v>539</v>
      </c>
      <c r="I8" s="13">
        <v>7</v>
      </c>
      <c r="J8" s="13">
        <v>56</v>
      </c>
      <c r="K8" s="64">
        <f>SUM(I8:J8)</f>
        <v>63</v>
      </c>
      <c r="L8" s="13">
        <v>29</v>
      </c>
      <c r="M8" s="13">
        <v>0</v>
      </c>
      <c r="N8" s="13">
        <v>0</v>
      </c>
      <c r="O8" s="13">
        <v>0</v>
      </c>
      <c r="P8" s="64">
        <f>SUM(M8:O8)</f>
        <v>0</v>
      </c>
      <c r="Q8" s="13">
        <v>0</v>
      </c>
      <c r="R8" s="13">
        <v>0</v>
      </c>
      <c r="S8" s="13">
        <v>0</v>
      </c>
      <c r="T8" s="64">
        <f>SUM(Q8:S8)</f>
        <v>0</v>
      </c>
      <c r="U8" s="33">
        <f>SUM(H8,K8,L8,P8,T8)</f>
        <v>631</v>
      </c>
      <c r="V8" s="70"/>
      <c r="W8" s="80">
        <v>631</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-690</v>
      </c>
      <c r="F11" s="64">
        <f>SUM(D11:E11)</f>
        <v>-690</v>
      </c>
      <c r="G11" s="13">
        <v>0</v>
      </c>
      <c r="H11" s="64">
        <f>SUM(C11,F11,G11)</f>
        <v>-690</v>
      </c>
      <c r="I11" s="13">
        <v>0</v>
      </c>
      <c r="J11" s="13">
        <v>-59</v>
      </c>
      <c r="K11" s="64">
        <f>SUM(I11:J11)</f>
        <v>-59</v>
      </c>
      <c r="L11" s="13">
        <v>0</v>
      </c>
      <c r="M11" s="13">
        <v>0</v>
      </c>
      <c r="N11" s="13">
        <v>0</v>
      </c>
      <c r="O11" s="13">
        <v>0</v>
      </c>
      <c r="P11" s="64">
        <f>SUM(M11:O11)</f>
        <v>0</v>
      </c>
      <c r="Q11" s="13">
        <v>0</v>
      </c>
      <c r="R11" s="13">
        <v>0</v>
      </c>
      <c r="S11" s="13">
        <v>0</v>
      </c>
      <c r="T11" s="64">
        <f>SUM(Q11:S11)</f>
        <v>0</v>
      </c>
      <c r="U11" s="33">
        <f>SUM(H11,K11,L11,P11,T11)</f>
        <v>-749</v>
      </c>
      <c r="V11" s="69"/>
      <c r="W11" s="36">
        <v>-749</v>
      </c>
      <c r="X11" s="44">
        <f>W11-U11</f>
        <v>0</v>
      </c>
    </row>
    <row r="12" spans="1:25" ht="15.95" customHeight="1">
      <c r="A12" s="11"/>
      <c r="B12" s="47" t="s">
        <v>7</v>
      </c>
      <c r="C12" s="13">
        <v>0</v>
      </c>
      <c r="D12" s="13">
        <v>571</v>
      </c>
      <c r="E12" s="13">
        <v>5300</v>
      </c>
      <c r="F12" s="64">
        <f>SUM(D12:E12)</f>
        <v>5871</v>
      </c>
      <c r="G12" s="13">
        <v>1611</v>
      </c>
      <c r="H12" s="64">
        <f>SUM(C12,F12,G12)</f>
        <v>7482</v>
      </c>
      <c r="I12" s="13">
        <v>102</v>
      </c>
      <c r="J12" s="13">
        <v>951</v>
      </c>
      <c r="K12" s="64">
        <f>SUM(I12:J12)</f>
        <v>1053</v>
      </c>
      <c r="L12" s="13">
        <v>476</v>
      </c>
      <c r="M12" s="13">
        <v>261</v>
      </c>
      <c r="N12" s="13">
        <v>1731</v>
      </c>
      <c r="O12" s="13">
        <v>159</v>
      </c>
      <c r="P12" s="64">
        <f>SUM(M12:O12)</f>
        <v>2151</v>
      </c>
      <c r="Q12" s="13">
        <v>0</v>
      </c>
      <c r="R12" s="13">
        <v>0</v>
      </c>
      <c r="S12" s="13">
        <v>0</v>
      </c>
      <c r="T12" s="64">
        <f>SUM(Q12:S12)</f>
        <v>0</v>
      </c>
      <c r="U12" s="33">
        <f>SUM(H12,K12,L12,P12,T12)</f>
        <v>11162</v>
      </c>
      <c r="V12" s="70"/>
      <c r="W12" s="36">
        <v>11162</v>
      </c>
      <c r="X12" s="44">
        <f t="shared" si="0"/>
        <v>0</v>
      </c>
    </row>
    <row r="13" spans="1:25" ht="15.95" customHeight="1">
      <c r="B13" s="31" t="s">
        <v>74</v>
      </c>
      <c r="C13" s="32">
        <f>C8+C9+C10+C11+C12</f>
        <v>0</v>
      </c>
      <c r="D13" s="32">
        <f t="shared" ref="D13:U13" si="1">D8+D9+D10+D11+D12</f>
        <v>629</v>
      </c>
      <c r="E13" s="32">
        <f t="shared" si="1"/>
        <v>4988</v>
      </c>
      <c r="F13" s="32">
        <f t="shared" si="1"/>
        <v>5617</v>
      </c>
      <c r="G13" s="32">
        <f t="shared" si="1"/>
        <v>1714</v>
      </c>
      <c r="H13" s="32">
        <f t="shared" si="1"/>
        <v>7331</v>
      </c>
      <c r="I13" s="32">
        <f t="shared" si="1"/>
        <v>109</v>
      </c>
      <c r="J13" s="32">
        <f t="shared" si="1"/>
        <v>948</v>
      </c>
      <c r="K13" s="32">
        <f t="shared" si="1"/>
        <v>1057</v>
      </c>
      <c r="L13" s="32">
        <f t="shared" si="1"/>
        <v>505</v>
      </c>
      <c r="M13" s="32">
        <f t="shared" si="1"/>
        <v>261</v>
      </c>
      <c r="N13" s="32">
        <f t="shared" si="1"/>
        <v>1731</v>
      </c>
      <c r="O13" s="32">
        <f t="shared" si="1"/>
        <v>159</v>
      </c>
      <c r="P13" s="32">
        <f t="shared" si="1"/>
        <v>2151</v>
      </c>
      <c r="Q13" s="32">
        <f t="shared" si="1"/>
        <v>0</v>
      </c>
      <c r="R13" s="32">
        <f t="shared" si="1"/>
        <v>0</v>
      </c>
      <c r="S13" s="32">
        <f t="shared" si="1"/>
        <v>0</v>
      </c>
      <c r="T13" s="32">
        <f t="shared" si="1"/>
        <v>0</v>
      </c>
      <c r="U13" s="32">
        <f t="shared" si="1"/>
        <v>11044</v>
      </c>
      <c r="V13" s="70"/>
      <c r="W13" s="81">
        <v>11044</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629</v>
      </c>
      <c r="E16" s="32">
        <f t="shared" si="2"/>
        <v>4988</v>
      </c>
      <c r="F16" s="32">
        <f t="shared" si="2"/>
        <v>5617</v>
      </c>
      <c r="G16" s="32">
        <f t="shared" si="2"/>
        <v>1714</v>
      </c>
      <c r="H16" s="32">
        <f t="shared" si="2"/>
        <v>7331</v>
      </c>
      <c r="I16" s="32">
        <f t="shared" si="2"/>
        <v>109</v>
      </c>
      <c r="J16" s="32">
        <f t="shared" si="2"/>
        <v>948</v>
      </c>
      <c r="K16" s="32">
        <f t="shared" si="2"/>
        <v>1057</v>
      </c>
      <c r="L16" s="32">
        <f t="shared" si="2"/>
        <v>505</v>
      </c>
      <c r="M16" s="32">
        <f t="shared" si="2"/>
        <v>261</v>
      </c>
      <c r="N16" s="32">
        <f t="shared" si="2"/>
        <v>1731</v>
      </c>
      <c r="O16" s="32">
        <f t="shared" si="2"/>
        <v>159</v>
      </c>
      <c r="P16" s="32">
        <f t="shared" si="2"/>
        <v>2151</v>
      </c>
      <c r="Q16" s="32">
        <f t="shared" si="2"/>
        <v>0</v>
      </c>
      <c r="R16" s="32">
        <f t="shared" si="2"/>
        <v>0</v>
      </c>
      <c r="S16" s="32">
        <f t="shared" si="2"/>
        <v>0</v>
      </c>
      <c r="T16" s="32">
        <f t="shared" si="2"/>
        <v>0</v>
      </c>
      <c r="U16" s="33">
        <f>SUM(H16,K16,L16,P16,T16)</f>
        <v>11044</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-353</v>
      </c>
      <c r="F22" s="64">
        <f>SUM(D22:E22)</f>
        <v>-353</v>
      </c>
      <c r="G22" s="13">
        <v>-16</v>
      </c>
      <c r="H22" s="64">
        <f>SUM(C22,F22,G22)</f>
        <v>-369</v>
      </c>
      <c r="I22" s="13">
        <v>0</v>
      </c>
      <c r="J22" s="13">
        <v>-271</v>
      </c>
      <c r="K22" s="64">
        <f>SUM(I22:J22)</f>
        <v>-271</v>
      </c>
      <c r="L22" s="13">
        <v>-1009</v>
      </c>
      <c r="M22" s="13">
        <v>0</v>
      </c>
      <c r="N22" s="13">
        <v>0</v>
      </c>
      <c r="O22" s="13">
        <v>0</v>
      </c>
      <c r="P22" s="64">
        <f>SUM(M22:O22)</f>
        <v>0</v>
      </c>
      <c r="Q22" s="13">
        <v>0</v>
      </c>
      <c r="R22" s="13">
        <v>0</v>
      </c>
      <c r="S22" s="13">
        <v>0</v>
      </c>
      <c r="T22" s="64">
        <f>SUM(Q22:S22)</f>
        <v>0</v>
      </c>
      <c r="U22" s="33">
        <f t="shared" si="3"/>
        <v>-1649</v>
      </c>
      <c r="V22" s="70"/>
      <c r="W22" s="82">
        <v>-1649</v>
      </c>
      <c r="X22" s="60">
        <f t="shared" si="4"/>
        <v>0</v>
      </c>
    </row>
    <row r="23" spans="1:25" ht="15.95" customHeight="1">
      <c r="B23" s="51" t="s">
        <v>84</v>
      </c>
      <c r="C23" s="32">
        <f t="shared" ref="C23:T23" si="5">SUM(C19:C22)</f>
        <v>0</v>
      </c>
      <c r="D23" s="32">
        <f t="shared" si="5"/>
        <v>0</v>
      </c>
      <c r="E23" s="32">
        <f t="shared" si="5"/>
        <v>-353</v>
      </c>
      <c r="F23" s="32">
        <f t="shared" si="5"/>
        <v>-353</v>
      </c>
      <c r="G23" s="32">
        <f t="shared" si="5"/>
        <v>-16</v>
      </c>
      <c r="H23" s="32">
        <f t="shared" si="5"/>
        <v>-369</v>
      </c>
      <c r="I23" s="32">
        <f t="shared" si="5"/>
        <v>0</v>
      </c>
      <c r="J23" s="32">
        <f t="shared" si="5"/>
        <v>-271</v>
      </c>
      <c r="K23" s="32">
        <f t="shared" si="5"/>
        <v>-271</v>
      </c>
      <c r="L23" s="32">
        <f t="shared" si="5"/>
        <v>-1009</v>
      </c>
      <c r="M23" s="32">
        <f t="shared" si="5"/>
        <v>0</v>
      </c>
      <c r="N23" s="32">
        <f t="shared" si="5"/>
        <v>0</v>
      </c>
      <c r="O23" s="32">
        <f t="shared" si="5"/>
        <v>0</v>
      </c>
      <c r="P23" s="32">
        <f t="shared" si="5"/>
        <v>0</v>
      </c>
      <c r="Q23" s="32">
        <f t="shared" si="5"/>
        <v>0</v>
      </c>
      <c r="R23" s="32">
        <f t="shared" si="5"/>
        <v>0</v>
      </c>
      <c r="S23" s="32">
        <f t="shared" si="5"/>
        <v>0</v>
      </c>
      <c r="T23" s="32">
        <f t="shared" si="5"/>
        <v>0</v>
      </c>
      <c r="U23" s="32">
        <f t="shared" si="3"/>
        <v>-1649</v>
      </c>
      <c r="V23" s="70"/>
      <c r="W23" s="82">
        <v>-1649</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-353</v>
      </c>
      <c r="F26" s="32">
        <f t="shared" si="6"/>
        <v>-353</v>
      </c>
      <c r="G26" s="32">
        <f t="shared" si="6"/>
        <v>-16</v>
      </c>
      <c r="H26" s="32">
        <f t="shared" si="6"/>
        <v>-369</v>
      </c>
      <c r="I26" s="32">
        <f t="shared" si="6"/>
        <v>0</v>
      </c>
      <c r="J26" s="32">
        <f t="shared" si="6"/>
        <v>-271</v>
      </c>
      <c r="K26" s="32">
        <f t="shared" si="6"/>
        <v>-271</v>
      </c>
      <c r="L26" s="32">
        <f t="shared" si="6"/>
        <v>-1009</v>
      </c>
      <c r="M26" s="32">
        <f t="shared" si="6"/>
        <v>0</v>
      </c>
      <c r="N26" s="32">
        <f t="shared" si="6"/>
        <v>0</v>
      </c>
      <c r="O26" s="32">
        <f t="shared" si="6"/>
        <v>0</v>
      </c>
      <c r="P26" s="32">
        <f t="shared" si="6"/>
        <v>0</v>
      </c>
      <c r="Q26" s="32">
        <f t="shared" si="6"/>
        <v>0</v>
      </c>
      <c r="R26" s="32">
        <f t="shared" si="6"/>
        <v>0</v>
      </c>
      <c r="S26" s="32">
        <f t="shared" si="6"/>
        <v>0</v>
      </c>
      <c r="T26" s="32">
        <f t="shared" si="6"/>
        <v>0</v>
      </c>
      <c r="U26" s="32">
        <f t="shared" si="3"/>
        <v>-1649</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629</v>
      </c>
      <c r="E28" s="53">
        <f t="shared" si="7"/>
        <v>4635</v>
      </c>
      <c r="F28" s="53">
        <f t="shared" si="7"/>
        <v>5264</v>
      </c>
      <c r="G28" s="53">
        <f t="shared" si="7"/>
        <v>1698</v>
      </c>
      <c r="H28" s="53">
        <f t="shared" si="7"/>
        <v>6962</v>
      </c>
      <c r="I28" s="53">
        <f t="shared" si="7"/>
        <v>109</v>
      </c>
      <c r="J28" s="53">
        <f t="shared" si="7"/>
        <v>677</v>
      </c>
      <c r="K28" s="53">
        <f t="shared" si="7"/>
        <v>786</v>
      </c>
      <c r="L28" s="53">
        <f t="shared" si="7"/>
        <v>-504</v>
      </c>
      <c r="M28" s="53">
        <f t="shared" si="7"/>
        <v>261</v>
      </c>
      <c r="N28" s="53">
        <f t="shared" si="7"/>
        <v>1731</v>
      </c>
      <c r="O28" s="53">
        <f t="shared" si="7"/>
        <v>159</v>
      </c>
      <c r="P28" s="53">
        <f t="shared" si="7"/>
        <v>2151</v>
      </c>
      <c r="Q28" s="53">
        <f t="shared" si="7"/>
        <v>0</v>
      </c>
      <c r="R28" s="53">
        <f t="shared" si="7"/>
        <v>0</v>
      </c>
      <c r="S28" s="53">
        <f t="shared" si="7"/>
        <v>0</v>
      </c>
      <c r="T28" s="53">
        <f t="shared" si="7"/>
        <v>0</v>
      </c>
      <c r="U28" s="53">
        <f t="shared" si="7"/>
        <v>9395</v>
      </c>
      <c r="V28" s="10"/>
      <c r="W28" s="36">
        <v>9395</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992</v>
      </c>
      <c r="E33" s="75">
        <v>6018</v>
      </c>
      <c r="F33" s="75">
        <v>7010</v>
      </c>
      <c r="G33" s="75">
        <v>1782</v>
      </c>
      <c r="H33" s="75">
        <v>8792</v>
      </c>
      <c r="I33" s="75">
        <v>106</v>
      </c>
      <c r="J33" s="75">
        <v>969</v>
      </c>
      <c r="K33" s="75">
        <v>1075</v>
      </c>
      <c r="L33" s="75">
        <v>579</v>
      </c>
      <c r="M33" s="75">
        <v>259</v>
      </c>
      <c r="N33" s="75">
        <v>1767</v>
      </c>
      <c r="O33" s="75">
        <v>0</v>
      </c>
      <c r="P33" s="75">
        <v>2026</v>
      </c>
      <c r="Q33" s="75">
        <v>0</v>
      </c>
      <c r="R33" s="75">
        <v>0</v>
      </c>
      <c r="S33" s="75">
        <v>0</v>
      </c>
      <c r="T33" s="75">
        <v>0</v>
      </c>
      <c r="U33" s="75">
        <v>12472</v>
      </c>
      <c r="V33" s="10"/>
      <c r="W33" s="50"/>
      <c r="X33" s="49"/>
    </row>
    <row r="34" spans="2:24" s="11" customFormat="1" ht="15.95" customHeight="1">
      <c r="B34" s="65" t="s">
        <v>98</v>
      </c>
      <c r="C34" s="75">
        <v>0</v>
      </c>
      <c r="D34" s="75">
        <v>-214</v>
      </c>
      <c r="E34" s="75">
        <v>-559</v>
      </c>
      <c r="F34" s="75">
        <v>-773</v>
      </c>
      <c r="G34" s="75">
        <v>-35</v>
      </c>
      <c r="H34" s="75">
        <v>-808</v>
      </c>
      <c r="I34" s="75">
        <v>0</v>
      </c>
      <c r="J34" s="75">
        <v>-182</v>
      </c>
      <c r="K34" s="75">
        <v>-182</v>
      </c>
      <c r="L34" s="75">
        <v>-886</v>
      </c>
      <c r="M34" s="75">
        <v>0</v>
      </c>
      <c r="N34" s="75">
        <v>0</v>
      </c>
      <c r="O34" s="75">
        <v>0</v>
      </c>
      <c r="P34" s="75">
        <v>0</v>
      </c>
      <c r="Q34" s="75">
        <v>0</v>
      </c>
      <c r="R34" s="75">
        <v>0</v>
      </c>
      <c r="S34" s="75">
        <v>0</v>
      </c>
      <c r="T34" s="75">
        <v>0</v>
      </c>
      <c r="U34" s="75">
        <v>-1876</v>
      </c>
      <c r="V34" s="10"/>
      <c r="W34" s="50"/>
      <c r="X34" s="49"/>
    </row>
    <row r="35" spans="2:24" s="11" customFormat="1" ht="15.95" customHeight="1">
      <c r="B35" s="65" t="s">
        <v>99</v>
      </c>
      <c r="C35" s="75">
        <v>0</v>
      </c>
      <c r="D35" s="75">
        <v>778</v>
      </c>
      <c r="E35" s="75">
        <v>5459</v>
      </c>
      <c r="F35" s="75">
        <v>6237</v>
      </c>
      <c r="G35" s="75">
        <v>1747</v>
      </c>
      <c r="H35" s="75">
        <v>7984</v>
      </c>
      <c r="I35" s="75">
        <v>106</v>
      </c>
      <c r="J35" s="75">
        <v>787</v>
      </c>
      <c r="K35" s="75">
        <v>893</v>
      </c>
      <c r="L35" s="75">
        <v>-307</v>
      </c>
      <c r="M35" s="75">
        <v>259</v>
      </c>
      <c r="N35" s="75">
        <v>1767</v>
      </c>
      <c r="O35" s="75">
        <v>0</v>
      </c>
      <c r="P35" s="75">
        <v>2026</v>
      </c>
      <c r="Q35" s="75">
        <v>0</v>
      </c>
      <c r="R35" s="75">
        <v>0</v>
      </c>
      <c r="S35" s="75">
        <v>0</v>
      </c>
      <c r="T35" s="75">
        <v>0</v>
      </c>
      <c r="U35" s="75">
        <v>10596</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577</v>
      </c>
      <c r="O40" s="5"/>
      <c r="P40" s="3"/>
      <c r="Q40" s="3"/>
      <c r="R40" s="3"/>
      <c r="S40" s="3"/>
      <c r="T40" s="3"/>
      <c r="U40" s="3"/>
    </row>
    <row r="41" spans="2:24" ht="15.95" customHeight="1">
      <c r="B41" s="47" t="s">
        <v>26</v>
      </c>
      <c r="C41" s="62"/>
      <c r="D41" s="62"/>
      <c r="E41" s="62"/>
      <c r="F41" s="62"/>
      <c r="G41" s="62"/>
      <c r="H41" s="62"/>
      <c r="I41" s="62"/>
      <c r="J41" s="63"/>
      <c r="K41" s="63"/>
      <c r="L41" s="62"/>
      <c r="M41" s="62"/>
      <c r="N41" s="13">
        <v>159</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17</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632</v>
      </c>
      <c r="O45" s="5"/>
      <c r="P45" s="3"/>
      <c r="Q45" s="3"/>
      <c r="R45" s="3"/>
      <c r="S45" s="3"/>
      <c r="T45" s="3"/>
      <c r="U45" s="3"/>
    </row>
    <row r="46" spans="2:24" ht="15.95" customHeight="1">
      <c r="B46" s="47" t="s">
        <v>30</v>
      </c>
      <c r="C46" s="62"/>
      <c r="D46" s="62"/>
      <c r="E46" s="62"/>
      <c r="F46" s="62"/>
      <c r="G46" s="62"/>
      <c r="H46" s="62"/>
      <c r="I46" s="62"/>
      <c r="J46" s="63"/>
      <c r="K46" s="63"/>
      <c r="L46" s="62"/>
      <c r="M46" s="62"/>
      <c r="N46" s="13">
        <v>346</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1731</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17</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19" priority="10" stopIfTrue="1" operator="notEqual">
      <formula>0</formula>
    </cfRule>
  </conditionalFormatting>
  <conditionalFormatting sqref="C3:E3">
    <cfRule type="expression" dxfId="118" priority="9">
      <formula>$E$3&lt;&gt;0</formula>
    </cfRule>
  </conditionalFormatting>
  <conditionalFormatting sqref="N49 N52">
    <cfRule type="cellIs" dxfId="117" priority="8" operator="equal">
      <formula>"FAIL"</formula>
    </cfRule>
  </conditionalFormatting>
  <conditionalFormatting sqref="X6:X7">
    <cfRule type="expression" dxfId="116" priority="7">
      <formula>SUM($X$8:$X$28)&lt;&gt;0</formula>
    </cfRule>
  </conditionalFormatting>
  <conditionalFormatting sqref="C35:U35">
    <cfRule type="expression" dxfId="115" priority="1">
      <formula>ABS((C28-C35)/C35)&gt;0.1</formula>
    </cfRule>
    <cfRule type="expression" dxfId="114" priority="4">
      <formula>ABS(C28-C35)&gt;1000</formula>
    </cfRule>
  </conditionalFormatting>
  <conditionalFormatting sqref="C34:U34">
    <cfRule type="expression" dxfId="113" priority="2">
      <formula>ABS((C26-C34)/C34)&gt;0.1</formula>
    </cfRule>
    <cfRule type="expression" dxfId="112" priority="5">
      <formula>ABS(C26-C34)&gt;1000</formula>
    </cfRule>
  </conditionalFormatting>
  <conditionalFormatting sqref="C33:U33">
    <cfRule type="expression" dxfId="111" priority="3">
      <formula>ABS((C16-C33)/C33)&gt;0.1</formula>
    </cfRule>
    <cfRule type="expression" dxfId="11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57</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18</v>
      </c>
      <c r="D8" s="13">
        <v>0</v>
      </c>
      <c r="E8" s="13">
        <v>160</v>
      </c>
      <c r="F8" s="64">
        <f>SUM(D8:E8)</f>
        <v>160</v>
      </c>
      <c r="G8" s="13">
        <v>41</v>
      </c>
      <c r="H8" s="64">
        <f>SUM(C8,F8,G8)</f>
        <v>219</v>
      </c>
      <c r="I8" s="13">
        <v>0</v>
      </c>
      <c r="J8" s="13">
        <v>769</v>
      </c>
      <c r="K8" s="64">
        <f>SUM(I8:J8)</f>
        <v>769</v>
      </c>
      <c r="L8" s="13">
        <v>80</v>
      </c>
      <c r="M8" s="13">
        <v>0</v>
      </c>
      <c r="N8" s="13">
        <v>0</v>
      </c>
      <c r="O8" s="13">
        <v>0</v>
      </c>
      <c r="P8" s="64">
        <f>SUM(M8:O8)</f>
        <v>0</v>
      </c>
      <c r="Q8" s="13">
        <v>0</v>
      </c>
      <c r="R8" s="13">
        <v>0</v>
      </c>
      <c r="S8" s="13">
        <v>0</v>
      </c>
      <c r="T8" s="64">
        <f>SUM(Q8:S8)</f>
        <v>0</v>
      </c>
      <c r="U8" s="33">
        <f>SUM(H8,K8,L8,P8,T8)</f>
        <v>1068</v>
      </c>
      <c r="V8" s="70"/>
      <c r="W8" s="80">
        <v>1068</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-730</v>
      </c>
      <c r="F11" s="64">
        <f>SUM(D11:E11)</f>
        <v>-730</v>
      </c>
      <c r="G11" s="13">
        <v>0</v>
      </c>
      <c r="H11" s="64">
        <f>SUM(C11,F11,G11)</f>
        <v>-730</v>
      </c>
      <c r="I11" s="13">
        <v>0</v>
      </c>
      <c r="J11" s="13">
        <v>-57</v>
      </c>
      <c r="K11" s="64">
        <f>SUM(I11:J11)</f>
        <v>-57</v>
      </c>
      <c r="L11" s="13">
        <v>0</v>
      </c>
      <c r="M11" s="13">
        <v>0</v>
      </c>
      <c r="N11" s="13">
        <v>0</v>
      </c>
      <c r="O11" s="13">
        <v>0</v>
      </c>
      <c r="P11" s="64">
        <f>SUM(M11:O11)</f>
        <v>0</v>
      </c>
      <c r="Q11" s="13">
        <v>0</v>
      </c>
      <c r="R11" s="13">
        <v>0</v>
      </c>
      <c r="S11" s="13">
        <v>0</v>
      </c>
      <c r="T11" s="64">
        <f>SUM(Q11:S11)</f>
        <v>0</v>
      </c>
      <c r="U11" s="33">
        <f>SUM(H11,K11,L11,P11,T11)</f>
        <v>-787</v>
      </c>
      <c r="V11" s="69"/>
      <c r="W11" s="36">
        <v>-787</v>
      </c>
      <c r="X11" s="44">
        <f>W11-U11</f>
        <v>0</v>
      </c>
    </row>
    <row r="12" spans="1:25" ht="15.95" customHeight="1">
      <c r="A12" s="11"/>
      <c r="B12" s="47" t="s">
        <v>7</v>
      </c>
      <c r="C12" s="13">
        <v>119</v>
      </c>
      <c r="D12" s="13">
        <v>4416</v>
      </c>
      <c r="E12" s="13">
        <v>9041</v>
      </c>
      <c r="F12" s="64">
        <f>SUM(D12:E12)</f>
        <v>13457</v>
      </c>
      <c r="G12" s="13">
        <v>2495</v>
      </c>
      <c r="H12" s="64">
        <f>SUM(C12,F12,G12)</f>
        <v>16071</v>
      </c>
      <c r="I12" s="13">
        <v>855</v>
      </c>
      <c r="J12" s="13">
        <v>3684</v>
      </c>
      <c r="K12" s="64">
        <f>SUM(I12:J12)</f>
        <v>4539</v>
      </c>
      <c r="L12" s="13">
        <v>1480</v>
      </c>
      <c r="M12" s="13">
        <v>563</v>
      </c>
      <c r="N12" s="13">
        <v>5318</v>
      </c>
      <c r="O12" s="13">
        <v>0</v>
      </c>
      <c r="P12" s="64">
        <f>SUM(M12:O12)</f>
        <v>5881</v>
      </c>
      <c r="Q12" s="13">
        <v>0</v>
      </c>
      <c r="R12" s="13">
        <v>0</v>
      </c>
      <c r="S12" s="13">
        <v>0</v>
      </c>
      <c r="T12" s="64">
        <f>SUM(Q12:S12)</f>
        <v>0</v>
      </c>
      <c r="U12" s="33">
        <f>SUM(H12,K12,L12,P12,T12)</f>
        <v>27971</v>
      </c>
      <c r="V12" s="70"/>
      <c r="W12" s="36">
        <v>27971</v>
      </c>
      <c r="X12" s="44">
        <f t="shared" si="0"/>
        <v>0</v>
      </c>
    </row>
    <row r="13" spans="1:25" ht="15.95" customHeight="1">
      <c r="B13" s="31" t="s">
        <v>74</v>
      </c>
      <c r="C13" s="32">
        <f>C8+C9+C10+C11+C12</f>
        <v>137</v>
      </c>
      <c r="D13" s="32">
        <f t="shared" ref="D13:U13" si="1">D8+D9+D10+D11+D12</f>
        <v>4416</v>
      </c>
      <c r="E13" s="32">
        <f t="shared" si="1"/>
        <v>8471</v>
      </c>
      <c r="F13" s="32">
        <f t="shared" si="1"/>
        <v>12887</v>
      </c>
      <c r="G13" s="32">
        <f t="shared" si="1"/>
        <v>2536</v>
      </c>
      <c r="H13" s="32">
        <f t="shared" si="1"/>
        <v>15560</v>
      </c>
      <c r="I13" s="32">
        <f t="shared" si="1"/>
        <v>855</v>
      </c>
      <c r="J13" s="32">
        <f t="shared" si="1"/>
        <v>4396</v>
      </c>
      <c r="K13" s="32">
        <f t="shared" si="1"/>
        <v>5251</v>
      </c>
      <c r="L13" s="32">
        <f t="shared" si="1"/>
        <v>1560</v>
      </c>
      <c r="M13" s="32">
        <f t="shared" si="1"/>
        <v>563</v>
      </c>
      <c r="N13" s="32">
        <f t="shared" si="1"/>
        <v>5318</v>
      </c>
      <c r="O13" s="32">
        <f t="shared" si="1"/>
        <v>0</v>
      </c>
      <c r="P13" s="32">
        <f t="shared" si="1"/>
        <v>5881</v>
      </c>
      <c r="Q13" s="32">
        <f t="shared" si="1"/>
        <v>0</v>
      </c>
      <c r="R13" s="32">
        <f t="shared" si="1"/>
        <v>0</v>
      </c>
      <c r="S13" s="32">
        <f t="shared" si="1"/>
        <v>0</v>
      </c>
      <c r="T13" s="32">
        <f t="shared" si="1"/>
        <v>0</v>
      </c>
      <c r="U13" s="32">
        <f t="shared" si="1"/>
        <v>28252</v>
      </c>
      <c r="V13" s="70"/>
      <c r="W13" s="81">
        <v>28252</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137</v>
      </c>
      <c r="D16" s="32">
        <f t="shared" ref="D16:T16" si="2">SUM(D8:D9,D12,D15)+D19+D20+D11</f>
        <v>4416</v>
      </c>
      <c r="E16" s="32">
        <f t="shared" si="2"/>
        <v>8471</v>
      </c>
      <c r="F16" s="32">
        <f t="shared" si="2"/>
        <v>12887</v>
      </c>
      <c r="G16" s="32">
        <f t="shared" si="2"/>
        <v>2536</v>
      </c>
      <c r="H16" s="32">
        <f t="shared" si="2"/>
        <v>15560</v>
      </c>
      <c r="I16" s="32">
        <f t="shared" si="2"/>
        <v>855</v>
      </c>
      <c r="J16" s="32">
        <f t="shared" si="2"/>
        <v>4396</v>
      </c>
      <c r="K16" s="32">
        <f t="shared" si="2"/>
        <v>5251</v>
      </c>
      <c r="L16" s="32">
        <f t="shared" si="2"/>
        <v>1560</v>
      </c>
      <c r="M16" s="32">
        <f t="shared" si="2"/>
        <v>563</v>
      </c>
      <c r="N16" s="32">
        <f t="shared" si="2"/>
        <v>5318</v>
      </c>
      <c r="O16" s="32">
        <f t="shared" si="2"/>
        <v>0</v>
      </c>
      <c r="P16" s="32">
        <f t="shared" si="2"/>
        <v>5881</v>
      </c>
      <c r="Q16" s="32">
        <f t="shared" si="2"/>
        <v>0</v>
      </c>
      <c r="R16" s="32">
        <f t="shared" si="2"/>
        <v>0</v>
      </c>
      <c r="S16" s="32">
        <f t="shared" si="2"/>
        <v>0</v>
      </c>
      <c r="T16" s="32">
        <f t="shared" si="2"/>
        <v>0</v>
      </c>
      <c r="U16" s="33">
        <f>SUM(H16,K16,L16,P16,T16)</f>
        <v>28252</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-4</v>
      </c>
      <c r="D22" s="13">
        <v>0</v>
      </c>
      <c r="E22" s="13">
        <v>-799</v>
      </c>
      <c r="F22" s="64">
        <f>SUM(D22:E22)</f>
        <v>-799</v>
      </c>
      <c r="G22" s="13">
        <v>-155</v>
      </c>
      <c r="H22" s="64">
        <f>SUM(C22,F22,G22)</f>
        <v>-958</v>
      </c>
      <c r="I22" s="13">
        <v>0</v>
      </c>
      <c r="J22" s="13">
        <v>-1435</v>
      </c>
      <c r="K22" s="64">
        <f>SUM(I22:J22)</f>
        <v>-1435</v>
      </c>
      <c r="L22" s="13">
        <v>-2301</v>
      </c>
      <c r="M22" s="13">
        <v>0</v>
      </c>
      <c r="N22" s="13">
        <v>0</v>
      </c>
      <c r="O22" s="13">
        <v>0</v>
      </c>
      <c r="P22" s="64">
        <f>SUM(M22:O22)</f>
        <v>0</v>
      </c>
      <c r="Q22" s="13">
        <v>0</v>
      </c>
      <c r="R22" s="13">
        <v>0</v>
      </c>
      <c r="S22" s="13">
        <v>0</v>
      </c>
      <c r="T22" s="64">
        <f>SUM(Q22:S22)</f>
        <v>0</v>
      </c>
      <c r="U22" s="33">
        <f t="shared" si="3"/>
        <v>-4694</v>
      </c>
      <c r="V22" s="70"/>
      <c r="W22" s="82">
        <v>-4694</v>
      </c>
      <c r="X22" s="60">
        <f t="shared" si="4"/>
        <v>0</v>
      </c>
    </row>
    <row r="23" spans="1:25" ht="15.95" customHeight="1">
      <c r="B23" s="51" t="s">
        <v>84</v>
      </c>
      <c r="C23" s="32">
        <f t="shared" ref="C23:T23" si="5">SUM(C19:C22)</f>
        <v>-4</v>
      </c>
      <c r="D23" s="32">
        <f t="shared" si="5"/>
        <v>0</v>
      </c>
      <c r="E23" s="32">
        <f t="shared" si="5"/>
        <v>-799</v>
      </c>
      <c r="F23" s="32">
        <f t="shared" si="5"/>
        <v>-799</v>
      </c>
      <c r="G23" s="32">
        <f t="shared" si="5"/>
        <v>-155</v>
      </c>
      <c r="H23" s="32">
        <f t="shared" si="5"/>
        <v>-958</v>
      </c>
      <c r="I23" s="32">
        <f t="shared" si="5"/>
        <v>0</v>
      </c>
      <c r="J23" s="32">
        <f t="shared" si="5"/>
        <v>-1435</v>
      </c>
      <c r="K23" s="32">
        <f t="shared" si="5"/>
        <v>-1435</v>
      </c>
      <c r="L23" s="32">
        <f t="shared" si="5"/>
        <v>-2301</v>
      </c>
      <c r="M23" s="32">
        <f t="shared" si="5"/>
        <v>0</v>
      </c>
      <c r="N23" s="32">
        <f t="shared" si="5"/>
        <v>0</v>
      </c>
      <c r="O23" s="32">
        <f t="shared" si="5"/>
        <v>0</v>
      </c>
      <c r="P23" s="32">
        <f t="shared" si="5"/>
        <v>0</v>
      </c>
      <c r="Q23" s="32">
        <f t="shared" si="5"/>
        <v>0</v>
      </c>
      <c r="R23" s="32">
        <f t="shared" si="5"/>
        <v>0</v>
      </c>
      <c r="S23" s="32">
        <f t="shared" si="5"/>
        <v>0</v>
      </c>
      <c r="T23" s="32">
        <f t="shared" si="5"/>
        <v>0</v>
      </c>
      <c r="U23" s="32">
        <f t="shared" si="3"/>
        <v>-4694</v>
      </c>
      <c r="V23" s="70"/>
      <c r="W23" s="82">
        <v>-4694</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-4</v>
      </c>
      <c r="D26" s="32">
        <f t="shared" ref="D26:T26" si="6">SUM(D22,D25)</f>
        <v>0</v>
      </c>
      <c r="E26" s="32">
        <f t="shared" si="6"/>
        <v>-799</v>
      </c>
      <c r="F26" s="32">
        <f t="shared" si="6"/>
        <v>-799</v>
      </c>
      <c r="G26" s="32">
        <f t="shared" si="6"/>
        <v>-155</v>
      </c>
      <c r="H26" s="32">
        <f t="shared" si="6"/>
        <v>-958</v>
      </c>
      <c r="I26" s="32">
        <f t="shared" si="6"/>
        <v>0</v>
      </c>
      <c r="J26" s="32">
        <f t="shared" si="6"/>
        <v>-1435</v>
      </c>
      <c r="K26" s="32">
        <f t="shared" si="6"/>
        <v>-1435</v>
      </c>
      <c r="L26" s="32">
        <f t="shared" si="6"/>
        <v>-2301</v>
      </c>
      <c r="M26" s="32">
        <f t="shared" si="6"/>
        <v>0</v>
      </c>
      <c r="N26" s="32">
        <f t="shared" si="6"/>
        <v>0</v>
      </c>
      <c r="O26" s="32">
        <f t="shared" si="6"/>
        <v>0</v>
      </c>
      <c r="P26" s="32">
        <f t="shared" si="6"/>
        <v>0</v>
      </c>
      <c r="Q26" s="32">
        <f t="shared" si="6"/>
        <v>0</v>
      </c>
      <c r="R26" s="32">
        <f t="shared" si="6"/>
        <v>0</v>
      </c>
      <c r="S26" s="32">
        <f t="shared" si="6"/>
        <v>0</v>
      </c>
      <c r="T26" s="32">
        <f t="shared" si="6"/>
        <v>0</v>
      </c>
      <c r="U26" s="32">
        <f t="shared" si="3"/>
        <v>-4694</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133</v>
      </c>
      <c r="D28" s="53">
        <f t="shared" ref="D28:U28" si="7">D13+D23</f>
        <v>4416</v>
      </c>
      <c r="E28" s="53">
        <f t="shared" si="7"/>
        <v>7672</v>
      </c>
      <c r="F28" s="53">
        <f t="shared" si="7"/>
        <v>12088</v>
      </c>
      <c r="G28" s="53">
        <f t="shared" si="7"/>
        <v>2381</v>
      </c>
      <c r="H28" s="53">
        <f t="shared" si="7"/>
        <v>14602</v>
      </c>
      <c r="I28" s="53">
        <f t="shared" si="7"/>
        <v>855</v>
      </c>
      <c r="J28" s="53">
        <f t="shared" si="7"/>
        <v>2961</v>
      </c>
      <c r="K28" s="53">
        <f t="shared" si="7"/>
        <v>3816</v>
      </c>
      <c r="L28" s="53">
        <f t="shared" si="7"/>
        <v>-741</v>
      </c>
      <c r="M28" s="53">
        <f t="shared" si="7"/>
        <v>563</v>
      </c>
      <c r="N28" s="53">
        <f t="shared" si="7"/>
        <v>5318</v>
      </c>
      <c r="O28" s="53">
        <f t="shared" si="7"/>
        <v>0</v>
      </c>
      <c r="P28" s="53">
        <f t="shared" si="7"/>
        <v>5881</v>
      </c>
      <c r="Q28" s="53">
        <f t="shared" si="7"/>
        <v>0</v>
      </c>
      <c r="R28" s="53">
        <f t="shared" si="7"/>
        <v>0</v>
      </c>
      <c r="S28" s="53">
        <f t="shared" si="7"/>
        <v>0</v>
      </c>
      <c r="T28" s="53">
        <f t="shared" si="7"/>
        <v>0</v>
      </c>
      <c r="U28" s="53">
        <f t="shared" si="7"/>
        <v>23558</v>
      </c>
      <c r="V28" s="10"/>
      <c r="W28" s="36">
        <v>23558</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376</v>
      </c>
      <c r="F30" s="64">
        <f>SUM(D30:E30)</f>
        <v>376</v>
      </c>
      <c r="G30" s="13">
        <v>0</v>
      </c>
      <c r="H30" s="64">
        <f>SUM(C30,F30,G30)</f>
        <v>376</v>
      </c>
      <c r="I30" s="13">
        <v>0</v>
      </c>
      <c r="J30" s="83">
        <v>0</v>
      </c>
      <c r="K30" s="64">
        <f>SUM(I30:J30)</f>
        <v>0</v>
      </c>
      <c r="L30" s="13">
        <v>0</v>
      </c>
      <c r="M30" s="13">
        <v>0</v>
      </c>
      <c r="N30" s="62"/>
      <c r="O30" s="13">
        <v>0</v>
      </c>
      <c r="P30" s="64">
        <f>SUM(M30:O30)</f>
        <v>0</v>
      </c>
      <c r="Q30" s="62"/>
      <c r="R30" s="13">
        <v>0</v>
      </c>
      <c r="S30" s="62"/>
      <c r="T30" s="64">
        <f>SUM(Q30:S30)</f>
        <v>0</v>
      </c>
      <c r="U30" s="33">
        <f>SUM(H30,K30,L30,P30,T30)</f>
        <v>376</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261</v>
      </c>
      <c r="D33" s="75">
        <v>7321</v>
      </c>
      <c r="E33" s="75">
        <v>12985</v>
      </c>
      <c r="F33" s="75">
        <v>20306</v>
      </c>
      <c r="G33" s="75">
        <v>2647</v>
      </c>
      <c r="H33" s="75">
        <v>23214</v>
      </c>
      <c r="I33" s="75">
        <v>886</v>
      </c>
      <c r="J33" s="75">
        <v>2386</v>
      </c>
      <c r="K33" s="75">
        <v>3272</v>
      </c>
      <c r="L33" s="75">
        <v>1502</v>
      </c>
      <c r="M33" s="75">
        <v>575</v>
      </c>
      <c r="N33" s="75">
        <v>5424</v>
      </c>
      <c r="O33" s="75">
        <v>0</v>
      </c>
      <c r="P33" s="75">
        <v>5999</v>
      </c>
      <c r="Q33" s="75">
        <v>0</v>
      </c>
      <c r="R33" s="75">
        <v>0</v>
      </c>
      <c r="S33" s="75">
        <v>0</v>
      </c>
      <c r="T33" s="75">
        <v>0</v>
      </c>
      <c r="U33" s="75">
        <v>33987</v>
      </c>
      <c r="V33" s="10"/>
      <c r="W33" s="50"/>
      <c r="X33" s="49"/>
    </row>
    <row r="34" spans="2:24" s="11" customFormat="1" ht="15.95" customHeight="1">
      <c r="B34" s="65" t="s">
        <v>98</v>
      </c>
      <c r="C34" s="75">
        <v>-1</v>
      </c>
      <c r="D34" s="75">
        <v>-509</v>
      </c>
      <c r="E34" s="75">
        <v>-479</v>
      </c>
      <c r="F34" s="75">
        <v>-988</v>
      </c>
      <c r="G34" s="75">
        <v>-83</v>
      </c>
      <c r="H34" s="75">
        <v>-1072</v>
      </c>
      <c r="I34" s="75">
        <v>0</v>
      </c>
      <c r="J34" s="75">
        <v>-1152</v>
      </c>
      <c r="K34" s="75">
        <v>-1152</v>
      </c>
      <c r="L34" s="75">
        <v>-2275</v>
      </c>
      <c r="M34" s="75">
        <v>0</v>
      </c>
      <c r="N34" s="75">
        <v>0</v>
      </c>
      <c r="O34" s="75">
        <v>0</v>
      </c>
      <c r="P34" s="75">
        <v>0</v>
      </c>
      <c r="Q34" s="75">
        <v>0</v>
      </c>
      <c r="R34" s="75">
        <v>0</v>
      </c>
      <c r="S34" s="75">
        <v>0</v>
      </c>
      <c r="T34" s="75">
        <v>0</v>
      </c>
      <c r="U34" s="75">
        <v>-4499</v>
      </c>
      <c r="V34" s="10"/>
      <c r="W34" s="50"/>
      <c r="X34" s="49"/>
    </row>
    <row r="35" spans="2:24" s="11" customFormat="1" ht="15.95" customHeight="1">
      <c r="B35" s="65" t="s">
        <v>99</v>
      </c>
      <c r="C35" s="75">
        <v>260</v>
      </c>
      <c r="D35" s="75">
        <v>6812</v>
      </c>
      <c r="E35" s="75">
        <v>12506</v>
      </c>
      <c r="F35" s="75">
        <v>19318</v>
      </c>
      <c r="G35" s="75">
        <v>2564</v>
      </c>
      <c r="H35" s="75">
        <v>22142</v>
      </c>
      <c r="I35" s="75">
        <v>886</v>
      </c>
      <c r="J35" s="75">
        <v>1234</v>
      </c>
      <c r="K35" s="75">
        <v>2120</v>
      </c>
      <c r="L35" s="75">
        <v>-773</v>
      </c>
      <c r="M35" s="75">
        <v>575</v>
      </c>
      <c r="N35" s="75">
        <v>5424</v>
      </c>
      <c r="O35" s="75">
        <v>0</v>
      </c>
      <c r="P35" s="75">
        <v>5999</v>
      </c>
      <c r="Q35" s="75">
        <v>0</v>
      </c>
      <c r="R35" s="75">
        <v>0</v>
      </c>
      <c r="S35" s="75">
        <v>0</v>
      </c>
      <c r="T35" s="75">
        <v>0</v>
      </c>
      <c r="U35" s="75">
        <v>29488</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1788</v>
      </c>
      <c r="O40" s="5"/>
      <c r="P40" s="3"/>
      <c r="Q40" s="3"/>
      <c r="R40" s="3"/>
      <c r="S40" s="3"/>
      <c r="T40" s="3"/>
      <c r="U40" s="3"/>
    </row>
    <row r="41" spans="2:24" ht="15.95" customHeight="1">
      <c r="B41" s="47" t="s">
        <v>26</v>
      </c>
      <c r="C41" s="62"/>
      <c r="D41" s="62"/>
      <c r="E41" s="62"/>
      <c r="F41" s="62"/>
      <c r="G41" s="62"/>
      <c r="H41" s="62"/>
      <c r="I41" s="62"/>
      <c r="J41" s="63"/>
      <c r="K41" s="63"/>
      <c r="L41" s="62"/>
      <c r="M41" s="62"/>
      <c r="N41" s="13">
        <v>258</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29</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1318</v>
      </c>
      <c r="O45" s="5"/>
      <c r="P45" s="3"/>
      <c r="Q45" s="3"/>
      <c r="R45" s="3"/>
      <c r="S45" s="3"/>
      <c r="T45" s="3"/>
      <c r="U45" s="3"/>
    </row>
    <row r="46" spans="2:24" ht="15.95" customHeight="1">
      <c r="B46" s="47" t="s">
        <v>30</v>
      </c>
      <c r="C46" s="62"/>
      <c r="D46" s="62"/>
      <c r="E46" s="62"/>
      <c r="F46" s="62"/>
      <c r="G46" s="62"/>
      <c r="H46" s="62"/>
      <c r="I46" s="62"/>
      <c r="J46" s="63"/>
      <c r="K46" s="63"/>
      <c r="L46" s="62"/>
      <c r="M46" s="62"/>
      <c r="N46" s="13">
        <v>102</v>
      </c>
      <c r="O46" s="5"/>
      <c r="P46" s="3"/>
      <c r="Q46" s="3"/>
      <c r="R46" s="3"/>
      <c r="S46" s="3"/>
      <c r="T46" s="3"/>
      <c r="U46" s="3"/>
    </row>
    <row r="47" spans="2:24" ht="15.95" customHeight="1">
      <c r="B47" s="47" t="s">
        <v>6</v>
      </c>
      <c r="C47" s="62"/>
      <c r="D47" s="62"/>
      <c r="E47" s="62"/>
      <c r="F47" s="62"/>
      <c r="G47" s="62"/>
      <c r="H47" s="62"/>
      <c r="I47" s="62"/>
      <c r="J47" s="63"/>
      <c r="K47" s="63"/>
      <c r="L47" s="62"/>
      <c r="M47" s="62"/>
      <c r="N47" s="13">
        <v>1823</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5318</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29</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09" priority="10" stopIfTrue="1" operator="notEqual">
      <formula>0</formula>
    </cfRule>
  </conditionalFormatting>
  <conditionalFormatting sqref="C3:E3">
    <cfRule type="expression" dxfId="108" priority="9">
      <formula>$E$3&lt;&gt;0</formula>
    </cfRule>
  </conditionalFormatting>
  <conditionalFormatting sqref="N49 N52">
    <cfRule type="cellIs" dxfId="107" priority="8" operator="equal">
      <formula>"FAIL"</formula>
    </cfRule>
  </conditionalFormatting>
  <conditionalFormatting sqref="X6:X7">
    <cfRule type="expression" dxfId="106" priority="7">
      <formula>SUM($X$8:$X$28)&lt;&gt;0</formula>
    </cfRule>
  </conditionalFormatting>
  <conditionalFormatting sqref="C35:U35">
    <cfRule type="expression" dxfId="105" priority="1">
      <formula>ABS((C28-C35)/C35)&gt;0.1</formula>
    </cfRule>
    <cfRule type="expression" dxfId="104" priority="4">
      <formula>ABS(C28-C35)&gt;1000</formula>
    </cfRule>
  </conditionalFormatting>
  <conditionalFormatting sqref="C34:U34">
    <cfRule type="expression" dxfId="103" priority="2">
      <formula>ABS((C26-C34)/C34)&gt;0.1</formula>
    </cfRule>
    <cfRule type="expression" dxfId="102" priority="5">
      <formula>ABS(C26-C34)&gt;1000</formula>
    </cfRule>
  </conditionalFormatting>
  <conditionalFormatting sqref="C33:U33">
    <cfRule type="expression" dxfId="101" priority="3">
      <formula>ABS((C16-C33)/C33)&gt;0.1</formula>
    </cfRule>
    <cfRule type="expression" dxfId="10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58</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43</v>
      </c>
      <c r="E8" s="13">
        <v>438</v>
      </c>
      <c r="F8" s="64">
        <f>SUM(D8:E8)</f>
        <v>481</v>
      </c>
      <c r="G8" s="13">
        <v>108</v>
      </c>
      <c r="H8" s="64">
        <f>SUM(C8,F8,G8)</f>
        <v>589</v>
      </c>
      <c r="I8" s="13">
        <v>22</v>
      </c>
      <c r="J8" s="13">
        <v>75</v>
      </c>
      <c r="K8" s="64">
        <f>SUM(I8:J8)</f>
        <v>97</v>
      </c>
      <c r="L8" s="13">
        <v>10</v>
      </c>
      <c r="M8" s="13">
        <v>0</v>
      </c>
      <c r="N8" s="13">
        <v>13</v>
      </c>
      <c r="O8" s="13">
        <v>0</v>
      </c>
      <c r="P8" s="64">
        <f>SUM(M8:O8)</f>
        <v>13</v>
      </c>
      <c r="Q8" s="13">
        <v>0</v>
      </c>
      <c r="R8" s="13">
        <v>0</v>
      </c>
      <c r="S8" s="13">
        <v>0</v>
      </c>
      <c r="T8" s="64">
        <f>SUM(Q8:S8)</f>
        <v>0</v>
      </c>
      <c r="U8" s="33">
        <f>SUM(H8,K8,L8,P8,T8)</f>
        <v>709</v>
      </c>
      <c r="V8" s="70"/>
      <c r="W8" s="80">
        <v>709</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1119</v>
      </c>
      <c r="E12" s="13">
        <v>3352</v>
      </c>
      <c r="F12" s="64">
        <f>SUM(D12:E12)</f>
        <v>4471</v>
      </c>
      <c r="G12" s="13">
        <v>2900</v>
      </c>
      <c r="H12" s="64">
        <f>SUM(C12,F12,G12)</f>
        <v>7371</v>
      </c>
      <c r="I12" s="13">
        <v>114</v>
      </c>
      <c r="J12" s="13">
        <v>404</v>
      </c>
      <c r="K12" s="64">
        <f>SUM(I12:J12)</f>
        <v>518</v>
      </c>
      <c r="L12" s="13">
        <v>1800</v>
      </c>
      <c r="M12" s="13">
        <v>0</v>
      </c>
      <c r="N12" s="13">
        <v>1480</v>
      </c>
      <c r="O12" s="13">
        <v>784</v>
      </c>
      <c r="P12" s="64">
        <f>SUM(M12:O12)</f>
        <v>2264</v>
      </c>
      <c r="Q12" s="13">
        <v>0</v>
      </c>
      <c r="R12" s="13">
        <v>0</v>
      </c>
      <c r="S12" s="13">
        <v>0</v>
      </c>
      <c r="T12" s="64">
        <f>SUM(Q12:S12)</f>
        <v>0</v>
      </c>
      <c r="U12" s="33">
        <f>SUM(H12,K12,L12,P12,T12)</f>
        <v>11953</v>
      </c>
      <c r="V12" s="70"/>
      <c r="W12" s="36">
        <v>11953</v>
      </c>
      <c r="X12" s="44">
        <f t="shared" si="0"/>
        <v>0</v>
      </c>
    </row>
    <row r="13" spans="1:25" ht="15.95" customHeight="1">
      <c r="B13" s="31" t="s">
        <v>74</v>
      </c>
      <c r="C13" s="32">
        <f>C8+C9+C10+C11+C12</f>
        <v>0</v>
      </c>
      <c r="D13" s="32">
        <f t="shared" ref="D13:U13" si="1">D8+D9+D10+D11+D12</f>
        <v>1162</v>
      </c>
      <c r="E13" s="32">
        <f t="shared" si="1"/>
        <v>3790</v>
      </c>
      <c r="F13" s="32">
        <f t="shared" si="1"/>
        <v>4952</v>
      </c>
      <c r="G13" s="32">
        <f t="shared" si="1"/>
        <v>3008</v>
      </c>
      <c r="H13" s="32">
        <f t="shared" si="1"/>
        <v>7960</v>
      </c>
      <c r="I13" s="32">
        <f t="shared" si="1"/>
        <v>136</v>
      </c>
      <c r="J13" s="32">
        <f t="shared" si="1"/>
        <v>479</v>
      </c>
      <c r="K13" s="32">
        <f t="shared" si="1"/>
        <v>615</v>
      </c>
      <c r="L13" s="32">
        <f t="shared" si="1"/>
        <v>1810</v>
      </c>
      <c r="M13" s="32">
        <f t="shared" si="1"/>
        <v>0</v>
      </c>
      <c r="N13" s="32">
        <f t="shared" si="1"/>
        <v>1493</v>
      </c>
      <c r="O13" s="32">
        <f t="shared" si="1"/>
        <v>784</v>
      </c>
      <c r="P13" s="32">
        <f t="shared" si="1"/>
        <v>2277</v>
      </c>
      <c r="Q13" s="32">
        <f t="shared" si="1"/>
        <v>0</v>
      </c>
      <c r="R13" s="32">
        <f t="shared" si="1"/>
        <v>0</v>
      </c>
      <c r="S13" s="32">
        <f t="shared" si="1"/>
        <v>0</v>
      </c>
      <c r="T13" s="32">
        <f t="shared" si="1"/>
        <v>0</v>
      </c>
      <c r="U13" s="32">
        <f t="shared" si="1"/>
        <v>12662</v>
      </c>
      <c r="V13" s="70"/>
      <c r="W13" s="81">
        <v>12662</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1128</v>
      </c>
      <c r="E16" s="32">
        <f t="shared" si="2"/>
        <v>3743</v>
      </c>
      <c r="F16" s="32">
        <f t="shared" si="2"/>
        <v>4871</v>
      </c>
      <c r="G16" s="32">
        <f t="shared" si="2"/>
        <v>3008</v>
      </c>
      <c r="H16" s="32">
        <f t="shared" si="2"/>
        <v>7879</v>
      </c>
      <c r="I16" s="32">
        <f t="shared" si="2"/>
        <v>136</v>
      </c>
      <c r="J16" s="32">
        <f t="shared" si="2"/>
        <v>382</v>
      </c>
      <c r="K16" s="32">
        <f t="shared" si="2"/>
        <v>518</v>
      </c>
      <c r="L16" s="32">
        <f t="shared" si="2"/>
        <v>1661</v>
      </c>
      <c r="M16" s="32">
        <f t="shared" si="2"/>
        <v>0</v>
      </c>
      <c r="N16" s="32">
        <f t="shared" si="2"/>
        <v>1387</v>
      </c>
      <c r="O16" s="32">
        <f t="shared" si="2"/>
        <v>784</v>
      </c>
      <c r="P16" s="32">
        <f t="shared" si="2"/>
        <v>2171</v>
      </c>
      <c r="Q16" s="32">
        <f t="shared" si="2"/>
        <v>0</v>
      </c>
      <c r="R16" s="32">
        <f t="shared" si="2"/>
        <v>0</v>
      </c>
      <c r="S16" s="32">
        <f t="shared" si="2"/>
        <v>0</v>
      </c>
      <c r="T16" s="32">
        <f t="shared" si="2"/>
        <v>0</v>
      </c>
      <c r="U16" s="33">
        <f>SUM(H16,K16,L16,P16,T16)</f>
        <v>12229</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-34</v>
      </c>
      <c r="E19" s="13">
        <v>-47</v>
      </c>
      <c r="F19" s="64">
        <f>SUM(D19:E19)</f>
        <v>-81</v>
      </c>
      <c r="G19" s="13">
        <v>0</v>
      </c>
      <c r="H19" s="64">
        <f>SUM(C19,F19,G19)</f>
        <v>-81</v>
      </c>
      <c r="I19" s="13">
        <v>0</v>
      </c>
      <c r="J19" s="13">
        <v>-97</v>
      </c>
      <c r="K19" s="64">
        <f>SUM(I19:J19)</f>
        <v>-97</v>
      </c>
      <c r="L19" s="13">
        <v>-149</v>
      </c>
      <c r="M19" s="13">
        <v>0</v>
      </c>
      <c r="N19" s="13">
        <v>-106</v>
      </c>
      <c r="O19" s="13">
        <v>0</v>
      </c>
      <c r="P19" s="64">
        <f>SUM(M19:O19)</f>
        <v>-106</v>
      </c>
      <c r="Q19" s="13">
        <v>0</v>
      </c>
      <c r="R19" s="13">
        <v>0</v>
      </c>
      <c r="S19" s="13">
        <v>0</v>
      </c>
      <c r="T19" s="64">
        <f>SUM(Q19:S19)</f>
        <v>0</v>
      </c>
      <c r="U19" s="33">
        <f t="shared" ref="U19:U26" si="3">SUM(H19,K19,L19,P19,T19)</f>
        <v>-433</v>
      </c>
      <c r="V19" s="69"/>
      <c r="W19" s="82">
        <v>-433</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-2</v>
      </c>
      <c r="E22" s="13">
        <v>-1062</v>
      </c>
      <c r="F22" s="64">
        <f>SUM(D22:E22)</f>
        <v>-1064</v>
      </c>
      <c r="G22" s="13">
        <v>-320</v>
      </c>
      <c r="H22" s="64">
        <f>SUM(C22,F22,G22)</f>
        <v>-1384</v>
      </c>
      <c r="I22" s="13">
        <v>0</v>
      </c>
      <c r="J22" s="13">
        <v>-95</v>
      </c>
      <c r="K22" s="64">
        <f>SUM(I22:J22)</f>
        <v>-95</v>
      </c>
      <c r="L22" s="13">
        <v>-2040</v>
      </c>
      <c r="M22" s="13">
        <v>0</v>
      </c>
      <c r="N22" s="13">
        <v>-180</v>
      </c>
      <c r="O22" s="13">
        <v>-366</v>
      </c>
      <c r="P22" s="64">
        <f>SUM(M22:O22)</f>
        <v>-546</v>
      </c>
      <c r="Q22" s="13">
        <v>0</v>
      </c>
      <c r="R22" s="13">
        <v>0</v>
      </c>
      <c r="S22" s="13">
        <v>0</v>
      </c>
      <c r="T22" s="64">
        <f>SUM(Q22:S22)</f>
        <v>0</v>
      </c>
      <c r="U22" s="33">
        <f t="shared" si="3"/>
        <v>-4065</v>
      </c>
      <c r="V22" s="70"/>
      <c r="W22" s="82">
        <v>-4065</v>
      </c>
      <c r="X22" s="60">
        <f t="shared" si="4"/>
        <v>0</v>
      </c>
    </row>
    <row r="23" spans="1:25" ht="15.95" customHeight="1">
      <c r="B23" s="51" t="s">
        <v>84</v>
      </c>
      <c r="C23" s="32">
        <f t="shared" ref="C23:T23" si="5">SUM(C19:C22)</f>
        <v>0</v>
      </c>
      <c r="D23" s="32">
        <f t="shared" si="5"/>
        <v>-36</v>
      </c>
      <c r="E23" s="32">
        <f t="shared" si="5"/>
        <v>-1109</v>
      </c>
      <c r="F23" s="32">
        <f t="shared" si="5"/>
        <v>-1145</v>
      </c>
      <c r="G23" s="32">
        <f t="shared" si="5"/>
        <v>-320</v>
      </c>
      <c r="H23" s="32">
        <f t="shared" si="5"/>
        <v>-1465</v>
      </c>
      <c r="I23" s="32">
        <f t="shared" si="5"/>
        <v>0</v>
      </c>
      <c r="J23" s="32">
        <f t="shared" si="5"/>
        <v>-192</v>
      </c>
      <c r="K23" s="32">
        <f t="shared" si="5"/>
        <v>-192</v>
      </c>
      <c r="L23" s="32">
        <f t="shared" si="5"/>
        <v>-2189</v>
      </c>
      <c r="M23" s="32">
        <f t="shared" si="5"/>
        <v>0</v>
      </c>
      <c r="N23" s="32">
        <f t="shared" si="5"/>
        <v>-286</v>
      </c>
      <c r="O23" s="32">
        <f t="shared" si="5"/>
        <v>-366</v>
      </c>
      <c r="P23" s="32">
        <f t="shared" si="5"/>
        <v>-652</v>
      </c>
      <c r="Q23" s="32">
        <f t="shared" si="5"/>
        <v>0</v>
      </c>
      <c r="R23" s="32">
        <f t="shared" si="5"/>
        <v>0</v>
      </c>
      <c r="S23" s="32">
        <f t="shared" si="5"/>
        <v>0</v>
      </c>
      <c r="T23" s="32">
        <f t="shared" si="5"/>
        <v>0</v>
      </c>
      <c r="U23" s="32">
        <f t="shared" si="3"/>
        <v>-4498</v>
      </c>
      <c r="V23" s="70"/>
      <c r="W23" s="82">
        <v>-4498</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-2</v>
      </c>
      <c r="E26" s="32">
        <f t="shared" si="6"/>
        <v>-1062</v>
      </c>
      <c r="F26" s="32">
        <f t="shared" si="6"/>
        <v>-1064</v>
      </c>
      <c r="G26" s="32">
        <f t="shared" si="6"/>
        <v>-320</v>
      </c>
      <c r="H26" s="32">
        <f t="shared" si="6"/>
        <v>-1384</v>
      </c>
      <c r="I26" s="32">
        <f t="shared" si="6"/>
        <v>0</v>
      </c>
      <c r="J26" s="32">
        <f t="shared" si="6"/>
        <v>-95</v>
      </c>
      <c r="K26" s="32">
        <f t="shared" si="6"/>
        <v>-95</v>
      </c>
      <c r="L26" s="32">
        <f t="shared" si="6"/>
        <v>-2040</v>
      </c>
      <c r="M26" s="32">
        <f t="shared" si="6"/>
        <v>0</v>
      </c>
      <c r="N26" s="32">
        <f t="shared" si="6"/>
        <v>-180</v>
      </c>
      <c r="O26" s="32">
        <f t="shared" si="6"/>
        <v>-366</v>
      </c>
      <c r="P26" s="32">
        <f t="shared" si="6"/>
        <v>-546</v>
      </c>
      <c r="Q26" s="32">
        <f t="shared" si="6"/>
        <v>0</v>
      </c>
      <c r="R26" s="32">
        <f t="shared" si="6"/>
        <v>0</v>
      </c>
      <c r="S26" s="32">
        <f t="shared" si="6"/>
        <v>0</v>
      </c>
      <c r="T26" s="32">
        <f t="shared" si="6"/>
        <v>0</v>
      </c>
      <c r="U26" s="32">
        <f t="shared" si="3"/>
        <v>-4065</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1126</v>
      </c>
      <c r="E28" s="53">
        <f t="shared" si="7"/>
        <v>2681</v>
      </c>
      <c r="F28" s="53">
        <f t="shared" si="7"/>
        <v>3807</v>
      </c>
      <c r="G28" s="53">
        <f t="shared" si="7"/>
        <v>2688</v>
      </c>
      <c r="H28" s="53">
        <f t="shared" si="7"/>
        <v>6495</v>
      </c>
      <c r="I28" s="53">
        <f t="shared" si="7"/>
        <v>136</v>
      </c>
      <c r="J28" s="53">
        <f t="shared" si="7"/>
        <v>287</v>
      </c>
      <c r="K28" s="53">
        <f t="shared" si="7"/>
        <v>423</v>
      </c>
      <c r="L28" s="53">
        <f t="shared" si="7"/>
        <v>-379</v>
      </c>
      <c r="M28" s="53">
        <f t="shared" si="7"/>
        <v>0</v>
      </c>
      <c r="N28" s="53">
        <f t="shared" si="7"/>
        <v>1207</v>
      </c>
      <c r="O28" s="53">
        <f t="shared" si="7"/>
        <v>418</v>
      </c>
      <c r="P28" s="53">
        <f t="shared" si="7"/>
        <v>1625</v>
      </c>
      <c r="Q28" s="53">
        <f t="shared" si="7"/>
        <v>0</v>
      </c>
      <c r="R28" s="53">
        <f t="shared" si="7"/>
        <v>0</v>
      </c>
      <c r="S28" s="53">
        <f t="shared" si="7"/>
        <v>0</v>
      </c>
      <c r="T28" s="53">
        <f t="shared" si="7"/>
        <v>0</v>
      </c>
      <c r="U28" s="53">
        <f t="shared" si="7"/>
        <v>8164</v>
      </c>
      <c r="V28" s="10"/>
      <c r="W28" s="36">
        <v>8164</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59</v>
      </c>
      <c r="F30" s="64">
        <f>SUM(D30:E30)</f>
        <v>59</v>
      </c>
      <c r="G30" s="13">
        <v>0</v>
      </c>
      <c r="H30" s="64">
        <f>SUM(C30,F30,G30)</f>
        <v>59</v>
      </c>
      <c r="I30" s="13">
        <v>0</v>
      </c>
      <c r="J30" s="83">
        <v>0</v>
      </c>
      <c r="K30" s="64">
        <f>SUM(I30:J30)</f>
        <v>0</v>
      </c>
      <c r="L30" s="13">
        <v>1</v>
      </c>
      <c r="M30" s="13">
        <v>0</v>
      </c>
      <c r="N30" s="62"/>
      <c r="O30" s="13">
        <v>1</v>
      </c>
      <c r="P30" s="64">
        <f>SUM(M30:O30)</f>
        <v>1</v>
      </c>
      <c r="Q30" s="62"/>
      <c r="R30" s="13">
        <v>0</v>
      </c>
      <c r="S30" s="62"/>
      <c r="T30" s="64">
        <f>SUM(Q30:S30)</f>
        <v>0</v>
      </c>
      <c r="U30" s="33">
        <f>SUM(H30,K30,L30,P30,T30)</f>
        <v>61</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1808</v>
      </c>
      <c r="E33" s="75">
        <v>2139</v>
      </c>
      <c r="F33" s="75">
        <v>3947</v>
      </c>
      <c r="G33" s="75">
        <v>2927</v>
      </c>
      <c r="H33" s="75">
        <v>6874</v>
      </c>
      <c r="I33" s="75">
        <v>178</v>
      </c>
      <c r="J33" s="75">
        <v>403</v>
      </c>
      <c r="K33" s="75">
        <v>581</v>
      </c>
      <c r="L33" s="75">
        <v>1693</v>
      </c>
      <c r="M33" s="75">
        <v>0</v>
      </c>
      <c r="N33" s="75">
        <v>1584</v>
      </c>
      <c r="O33" s="75">
        <v>817</v>
      </c>
      <c r="P33" s="75">
        <v>2401</v>
      </c>
      <c r="Q33" s="75">
        <v>0</v>
      </c>
      <c r="R33" s="75">
        <v>0</v>
      </c>
      <c r="S33" s="75">
        <v>0</v>
      </c>
      <c r="T33" s="75">
        <v>0</v>
      </c>
      <c r="U33" s="75">
        <v>11549</v>
      </c>
      <c r="V33" s="10"/>
      <c r="W33" s="50"/>
      <c r="X33" s="49"/>
    </row>
    <row r="34" spans="2:24" s="11" customFormat="1" ht="15.95" customHeight="1">
      <c r="B34" s="65" t="s">
        <v>98</v>
      </c>
      <c r="C34" s="75">
        <v>0</v>
      </c>
      <c r="D34" s="75">
        <v>-288</v>
      </c>
      <c r="E34" s="75">
        <v>-790</v>
      </c>
      <c r="F34" s="75">
        <v>-1078</v>
      </c>
      <c r="G34" s="75">
        <v>-465</v>
      </c>
      <c r="H34" s="75">
        <v>-1543</v>
      </c>
      <c r="I34" s="75">
        <v>0</v>
      </c>
      <c r="J34" s="75">
        <v>-35</v>
      </c>
      <c r="K34" s="75">
        <v>-35</v>
      </c>
      <c r="L34" s="75">
        <v>-2218</v>
      </c>
      <c r="M34" s="75">
        <v>0</v>
      </c>
      <c r="N34" s="75">
        <v>-395</v>
      </c>
      <c r="O34" s="75">
        <v>-378</v>
      </c>
      <c r="P34" s="75">
        <v>-773</v>
      </c>
      <c r="Q34" s="75">
        <v>0</v>
      </c>
      <c r="R34" s="75">
        <v>0</v>
      </c>
      <c r="S34" s="75">
        <v>0</v>
      </c>
      <c r="T34" s="75">
        <v>0</v>
      </c>
      <c r="U34" s="75">
        <v>-4569</v>
      </c>
      <c r="V34" s="10"/>
      <c r="W34" s="50"/>
      <c r="X34" s="49"/>
    </row>
    <row r="35" spans="2:24" s="11" customFormat="1" ht="15.95" customHeight="1">
      <c r="B35" s="65" t="s">
        <v>99</v>
      </c>
      <c r="C35" s="75">
        <v>0</v>
      </c>
      <c r="D35" s="75">
        <v>1520</v>
      </c>
      <c r="E35" s="75">
        <v>1349</v>
      </c>
      <c r="F35" s="75">
        <v>2869</v>
      </c>
      <c r="G35" s="75">
        <v>2462</v>
      </c>
      <c r="H35" s="75">
        <v>5331</v>
      </c>
      <c r="I35" s="75">
        <v>178</v>
      </c>
      <c r="J35" s="75">
        <v>368</v>
      </c>
      <c r="K35" s="75">
        <v>546</v>
      </c>
      <c r="L35" s="75">
        <v>-525</v>
      </c>
      <c r="M35" s="75">
        <v>0</v>
      </c>
      <c r="N35" s="75">
        <v>1189</v>
      </c>
      <c r="O35" s="75">
        <v>439</v>
      </c>
      <c r="P35" s="75">
        <v>1628</v>
      </c>
      <c r="Q35" s="75">
        <v>0</v>
      </c>
      <c r="R35" s="75">
        <v>0</v>
      </c>
      <c r="S35" s="75">
        <v>0</v>
      </c>
      <c r="T35" s="75">
        <v>0</v>
      </c>
      <c r="U35" s="75">
        <v>6980</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1480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1480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99" priority="10" stopIfTrue="1" operator="notEqual">
      <formula>0</formula>
    </cfRule>
  </conditionalFormatting>
  <conditionalFormatting sqref="C3:E3">
    <cfRule type="expression" dxfId="98" priority="9">
      <formula>$E$3&lt;&gt;0</formula>
    </cfRule>
  </conditionalFormatting>
  <conditionalFormatting sqref="N49 N52">
    <cfRule type="cellIs" dxfId="97" priority="8" operator="equal">
      <formula>"FAIL"</formula>
    </cfRule>
  </conditionalFormatting>
  <conditionalFormatting sqref="X6:X7">
    <cfRule type="expression" dxfId="96" priority="7">
      <formula>SUM($X$8:$X$28)&lt;&gt;0</formula>
    </cfRule>
  </conditionalFormatting>
  <conditionalFormatting sqref="C35:U35">
    <cfRule type="expression" dxfId="95" priority="1">
      <formula>ABS((C28-C35)/C35)&gt;0.1</formula>
    </cfRule>
    <cfRule type="expression" dxfId="94" priority="4">
      <formula>ABS(C28-C35)&gt;1000</formula>
    </cfRule>
  </conditionalFormatting>
  <conditionalFormatting sqref="C34:U34">
    <cfRule type="expression" dxfId="93" priority="2">
      <formula>ABS((C26-C34)/C34)&gt;0.1</formula>
    </cfRule>
    <cfRule type="expression" dxfId="92" priority="5">
      <formula>ABS(C26-C34)&gt;1000</formula>
    </cfRule>
  </conditionalFormatting>
  <conditionalFormatting sqref="C33:U33">
    <cfRule type="expression" dxfId="91" priority="3">
      <formula>ABS((C16-C33)/C33)&gt;0.1</formula>
    </cfRule>
    <cfRule type="expression" dxfId="9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59</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50</v>
      </c>
      <c r="E8" s="13">
        <v>486</v>
      </c>
      <c r="F8" s="64">
        <f>SUM(D8:E8)</f>
        <v>536</v>
      </c>
      <c r="G8" s="13">
        <v>30</v>
      </c>
      <c r="H8" s="64">
        <f>SUM(C8,F8,G8)</f>
        <v>566</v>
      </c>
      <c r="I8" s="13">
        <v>0</v>
      </c>
      <c r="J8" s="13">
        <v>50</v>
      </c>
      <c r="K8" s="64">
        <f>SUM(I8:J8)</f>
        <v>50</v>
      </c>
      <c r="L8" s="13">
        <v>0</v>
      </c>
      <c r="M8" s="13">
        <v>0</v>
      </c>
      <c r="N8" s="13">
        <v>0</v>
      </c>
      <c r="O8" s="13">
        <v>0</v>
      </c>
      <c r="P8" s="64">
        <f>SUM(M8:O8)</f>
        <v>0</v>
      </c>
      <c r="Q8" s="13">
        <v>0</v>
      </c>
      <c r="R8" s="13">
        <v>0</v>
      </c>
      <c r="S8" s="13">
        <v>0</v>
      </c>
      <c r="T8" s="64">
        <f>SUM(Q8:S8)</f>
        <v>0</v>
      </c>
      <c r="U8" s="33">
        <f>SUM(H8,K8,L8,P8,T8)</f>
        <v>616</v>
      </c>
      <c r="V8" s="70"/>
      <c r="W8" s="80">
        <v>616</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-2733</v>
      </c>
      <c r="F11" s="64">
        <f>SUM(D11:E11)</f>
        <v>-2733</v>
      </c>
      <c r="G11" s="13">
        <v>-7</v>
      </c>
      <c r="H11" s="64">
        <f>SUM(C11,F11,G11)</f>
        <v>-2740</v>
      </c>
      <c r="I11" s="13">
        <v>0</v>
      </c>
      <c r="J11" s="13">
        <v>-66</v>
      </c>
      <c r="K11" s="64">
        <f>SUM(I11:J11)</f>
        <v>-66</v>
      </c>
      <c r="L11" s="13">
        <v>0</v>
      </c>
      <c r="M11" s="13">
        <v>0</v>
      </c>
      <c r="N11" s="13">
        <v>0</v>
      </c>
      <c r="O11" s="13">
        <v>0</v>
      </c>
      <c r="P11" s="64">
        <f>SUM(M11:O11)</f>
        <v>0</v>
      </c>
      <c r="Q11" s="13">
        <v>0</v>
      </c>
      <c r="R11" s="13">
        <v>0</v>
      </c>
      <c r="S11" s="13">
        <v>0</v>
      </c>
      <c r="T11" s="64">
        <f>SUM(Q11:S11)</f>
        <v>0</v>
      </c>
      <c r="U11" s="33">
        <f>SUM(H11,K11,L11,P11,T11)</f>
        <v>-2806</v>
      </c>
      <c r="V11" s="69"/>
      <c r="W11" s="36">
        <v>-2806</v>
      </c>
      <c r="X11" s="44">
        <f>W11-U11</f>
        <v>0</v>
      </c>
    </row>
    <row r="12" spans="1:25" ht="15.95" customHeight="1">
      <c r="A12" s="11"/>
      <c r="B12" s="47" t="s">
        <v>7</v>
      </c>
      <c r="C12" s="13">
        <v>0</v>
      </c>
      <c r="D12" s="13">
        <v>617</v>
      </c>
      <c r="E12" s="13">
        <v>5747</v>
      </c>
      <c r="F12" s="64">
        <f>SUM(D12:E12)</f>
        <v>6364</v>
      </c>
      <c r="G12" s="13">
        <v>661</v>
      </c>
      <c r="H12" s="64">
        <f>SUM(C12,F12,G12)</f>
        <v>7025</v>
      </c>
      <c r="I12" s="13">
        <v>169</v>
      </c>
      <c r="J12" s="13">
        <v>549</v>
      </c>
      <c r="K12" s="64">
        <f>SUM(I12:J12)</f>
        <v>718</v>
      </c>
      <c r="L12" s="13">
        <v>91</v>
      </c>
      <c r="M12" s="13">
        <v>0</v>
      </c>
      <c r="N12" s="13">
        <v>1771</v>
      </c>
      <c r="O12" s="13">
        <v>0</v>
      </c>
      <c r="P12" s="64">
        <f>SUM(M12:O12)</f>
        <v>1771</v>
      </c>
      <c r="Q12" s="13">
        <v>0</v>
      </c>
      <c r="R12" s="13">
        <v>0</v>
      </c>
      <c r="S12" s="13">
        <v>0</v>
      </c>
      <c r="T12" s="64">
        <f>SUM(Q12:S12)</f>
        <v>0</v>
      </c>
      <c r="U12" s="33">
        <f>SUM(H12,K12,L12,P12,T12)</f>
        <v>9605</v>
      </c>
      <c r="V12" s="70"/>
      <c r="W12" s="36">
        <v>9605</v>
      </c>
      <c r="X12" s="44">
        <f t="shared" si="0"/>
        <v>0</v>
      </c>
    </row>
    <row r="13" spans="1:25" ht="15.95" customHeight="1">
      <c r="B13" s="31" t="s">
        <v>74</v>
      </c>
      <c r="C13" s="32">
        <f>C8+C9+C10+C11+C12</f>
        <v>0</v>
      </c>
      <c r="D13" s="32">
        <f t="shared" ref="D13:U13" si="1">D8+D9+D10+D11+D12</f>
        <v>667</v>
      </c>
      <c r="E13" s="32">
        <f t="shared" si="1"/>
        <v>3500</v>
      </c>
      <c r="F13" s="32">
        <f t="shared" si="1"/>
        <v>4167</v>
      </c>
      <c r="G13" s="32">
        <f t="shared" si="1"/>
        <v>684</v>
      </c>
      <c r="H13" s="32">
        <f t="shared" si="1"/>
        <v>4851</v>
      </c>
      <c r="I13" s="32">
        <f t="shared" si="1"/>
        <v>169</v>
      </c>
      <c r="J13" s="32">
        <f t="shared" si="1"/>
        <v>533</v>
      </c>
      <c r="K13" s="32">
        <f t="shared" si="1"/>
        <v>702</v>
      </c>
      <c r="L13" s="32">
        <f t="shared" si="1"/>
        <v>91</v>
      </c>
      <c r="M13" s="32">
        <f t="shared" si="1"/>
        <v>0</v>
      </c>
      <c r="N13" s="32">
        <f t="shared" si="1"/>
        <v>1771</v>
      </c>
      <c r="O13" s="32">
        <f t="shared" si="1"/>
        <v>0</v>
      </c>
      <c r="P13" s="32">
        <f t="shared" si="1"/>
        <v>1771</v>
      </c>
      <c r="Q13" s="32">
        <f t="shared" si="1"/>
        <v>0</v>
      </c>
      <c r="R13" s="32">
        <f t="shared" si="1"/>
        <v>0</v>
      </c>
      <c r="S13" s="32">
        <f t="shared" si="1"/>
        <v>0</v>
      </c>
      <c r="T13" s="32">
        <f t="shared" si="1"/>
        <v>0</v>
      </c>
      <c r="U13" s="32">
        <f t="shared" si="1"/>
        <v>7415</v>
      </c>
      <c r="V13" s="70"/>
      <c r="W13" s="81">
        <v>7415</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667</v>
      </c>
      <c r="E16" s="32">
        <f t="shared" si="2"/>
        <v>3500</v>
      </c>
      <c r="F16" s="32">
        <f t="shared" si="2"/>
        <v>4167</v>
      </c>
      <c r="G16" s="32">
        <f t="shared" si="2"/>
        <v>684</v>
      </c>
      <c r="H16" s="32">
        <f t="shared" si="2"/>
        <v>4851</v>
      </c>
      <c r="I16" s="32">
        <f t="shared" si="2"/>
        <v>169</v>
      </c>
      <c r="J16" s="32">
        <f t="shared" si="2"/>
        <v>533</v>
      </c>
      <c r="K16" s="32">
        <f t="shared" si="2"/>
        <v>702</v>
      </c>
      <c r="L16" s="32">
        <f t="shared" si="2"/>
        <v>91</v>
      </c>
      <c r="M16" s="32">
        <f t="shared" si="2"/>
        <v>0</v>
      </c>
      <c r="N16" s="32">
        <f t="shared" si="2"/>
        <v>1771</v>
      </c>
      <c r="O16" s="32">
        <f t="shared" si="2"/>
        <v>0</v>
      </c>
      <c r="P16" s="32">
        <f t="shared" si="2"/>
        <v>1771</v>
      </c>
      <c r="Q16" s="32">
        <f t="shared" si="2"/>
        <v>0</v>
      </c>
      <c r="R16" s="32">
        <f t="shared" si="2"/>
        <v>0</v>
      </c>
      <c r="S16" s="32">
        <f t="shared" si="2"/>
        <v>0</v>
      </c>
      <c r="T16" s="32">
        <f t="shared" si="2"/>
        <v>0</v>
      </c>
      <c r="U16" s="33">
        <f>SUM(H16,K16,L16,P16,T16)</f>
        <v>7415</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-1782</v>
      </c>
      <c r="F22" s="64">
        <f>SUM(D22:E22)</f>
        <v>-1782</v>
      </c>
      <c r="G22" s="13">
        <v>-61</v>
      </c>
      <c r="H22" s="64">
        <f>SUM(C22,F22,G22)</f>
        <v>-1843</v>
      </c>
      <c r="I22" s="13">
        <v>0</v>
      </c>
      <c r="J22" s="13">
        <v>-18</v>
      </c>
      <c r="K22" s="64">
        <f>SUM(I22:J22)</f>
        <v>-18</v>
      </c>
      <c r="L22" s="13">
        <v>0</v>
      </c>
      <c r="M22" s="13">
        <v>0</v>
      </c>
      <c r="N22" s="13">
        <v>0</v>
      </c>
      <c r="O22" s="13">
        <v>0</v>
      </c>
      <c r="P22" s="64">
        <f>SUM(M22:O22)</f>
        <v>0</v>
      </c>
      <c r="Q22" s="13">
        <v>0</v>
      </c>
      <c r="R22" s="13">
        <v>0</v>
      </c>
      <c r="S22" s="13">
        <v>0</v>
      </c>
      <c r="T22" s="64">
        <f>SUM(Q22:S22)</f>
        <v>0</v>
      </c>
      <c r="U22" s="33">
        <f t="shared" si="3"/>
        <v>-1861</v>
      </c>
      <c r="V22" s="70"/>
      <c r="W22" s="82">
        <v>-1861</v>
      </c>
      <c r="X22" s="60">
        <f t="shared" si="4"/>
        <v>0</v>
      </c>
    </row>
    <row r="23" spans="1:25" ht="15.95" customHeight="1">
      <c r="B23" s="51" t="s">
        <v>84</v>
      </c>
      <c r="C23" s="32">
        <f t="shared" ref="C23:T23" si="5">SUM(C19:C22)</f>
        <v>0</v>
      </c>
      <c r="D23" s="32">
        <f t="shared" si="5"/>
        <v>0</v>
      </c>
      <c r="E23" s="32">
        <f t="shared" si="5"/>
        <v>-1782</v>
      </c>
      <c r="F23" s="32">
        <f t="shared" si="5"/>
        <v>-1782</v>
      </c>
      <c r="G23" s="32">
        <f t="shared" si="5"/>
        <v>-61</v>
      </c>
      <c r="H23" s="32">
        <f t="shared" si="5"/>
        <v>-1843</v>
      </c>
      <c r="I23" s="32">
        <f t="shared" si="5"/>
        <v>0</v>
      </c>
      <c r="J23" s="32">
        <f t="shared" si="5"/>
        <v>-18</v>
      </c>
      <c r="K23" s="32">
        <f t="shared" si="5"/>
        <v>-18</v>
      </c>
      <c r="L23" s="32">
        <f t="shared" si="5"/>
        <v>0</v>
      </c>
      <c r="M23" s="32">
        <f t="shared" si="5"/>
        <v>0</v>
      </c>
      <c r="N23" s="32">
        <f t="shared" si="5"/>
        <v>0</v>
      </c>
      <c r="O23" s="32">
        <f t="shared" si="5"/>
        <v>0</v>
      </c>
      <c r="P23" s="32">
        <f t="shared" si="5"/>
        <v>0</v>
      </c>
      <c r="Q23" s="32">
        <f t="shared" si="5"/>
        <v>0</v>
      </c>
      <c r="R23" s="32">
        <f t="shared" si="5"/>
        <v>0</v>
      </c>
      <c r="S23" s="32">
        <f t="shared" si="5"/>
        <v>0</v>
      </c>
      <c r="T23" s="32">
        <f t="shared" si="5"/>
        <v>0</v>
      </c>
      <c r="U23" s="32">
        <f t="shared" si="3"/>
        <v>-1861</v>
      </c>
      <c r="V23" s="70"/>
      <c r="W23" s="82">
        <v>-1861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-1782</v>
      </c>
      <c r="F26" s="32">
        <f t="shared" si="6"/>
        <v>-1782</v>
      </c>
      <c r="G26" s="32">
        <f t="shared" si="6"/>
        <v>-61</v>
      </c>
      <c r="H26" s="32">
        <f t="shared" si="6"/>
        <v>-1843</v>
      </c>
      <c r="I26" s="32">
        <f t="shared" si="6"/>
        <v>0</v>
      </c>
      <c r="J26" s="32">
        <f t="shared" si="6"/>
        <v>-18</v>
      </c>
      <c r="K26" s="32">
        <f t="shared" si="6"/>
        <v>-18</v>
      </c>
      <c r="L26" s="32">
        <f t="shared" si="6"/>
        <v>0</v>
      </c>
      <c r="M26" s="32">
        <f t="shared" si="6"/>
        <v>0</v>
      </c>
      <c r="N26" s="32">
        <f t="shared" si="6"/>
        <v>0</v>
      </c>
      <c r="O26" s="32">
        <f t="shared" si="6"/>
        <v>0</v>
      </c>
      <c r="P26" s="32">
        <f t="shared" si="6"/>
        <v>0</v>
      </c>
      <c r="Q26" s="32">
        <f t="shared" si="6"/>
        <v>0</v>
      </c>
      <c r="R26" s="32">
        <f t="shared" si="6"/>
        <v>0</v>
      </c>
      <c r="S26" s="32">
        <f t="shared" si="6"/>
        <v>0</v>
      </c>
      <c r="T26" s="32">
        <f t="shared" si="6"/>
        <v>0</v>
      </c>
      <c r="U26" s="32">
        <f t="shared" si="3"/>
        <v>-1861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667</v>
      </c>
      <c r="E28" s="53">
        <f t="shared" si="7"/>
        <v>1718</v>
      </c>
      <c r="F28" s="53">
        <f t="shared" si="7"/>
        <v>2385</v>
      </c>
      <c r="G28" s="53">
        <f t="shared" si="7"/>
        <v>623</v>
      </c>
      <c r="H28" s="53">
        <f t="shared" si="7"/>
        <v>3008</v>
      </c>
      <c r="I28" s="53">
        <f t="shared" si="7"/>
        <v>169</v>
      </c>
      <c r="J28" s="53">
        <f t="shared" si="7"/>
        <v>515</v>
      </c>
      <c r="K28" s="53">
        <f t="shared" si="7"/>
        <v>684</v>
      </c>
      <c r="L28" s="53">
        <f t="shared" si="7"/>
        <v>91</v>
      </c>
      <c r="M28" s="53">
        <f t="shared" si="7"/>
        <v>0</v>
      </c>
      <c r="N28" s="53">
        <f t="shared" si="7"/>
        <v>1771</v>
      </c>
      <c r="O28" s="53">
        <f t="shared" si="7"/>
        <v>0</v>
      </c>
      <c r="P28" s="53">
        <f t="shared" si="7"/>
        <v>1771</v>
      </c>
      <c r="Q28" s="53">
        <f t="shared" si="7"/>
        <v>0</v>
      </c>
      <c r="R28" s="53">
        <f t="shared" si="7"/>
        <v>0</v>
      </c>
      <c r="S28" s="53">
        <f t="shared" si="7"/>
        <v>0</v>
      </c>
      <c r="T28" s="53">
        <f t="shared" si="7"/>
        <v>0</v>
      </c>
      <c r="U28" s="53">
        <f t="shared" si="7"/>
        <v>5554</v>
      </c>
      <c r="V28" s="10"/>
      <c r="W28" s="36">
        <v>5554</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1358</v>
      </c>
      <c r="E33" s="75">
        <v>1664</v>
      </c>
      <c r="F33" s="75">
        <v>3022</v>
      </c>
      <c r="G33" s="75">
        <v>726</v>
      </c>
      <c r="H33" s="75">
        <v>3748</v>
      </c>
      <c r="I33" s="75">
        <v>151</v>
      </c>
      <c r="J33" s="75">
        <v>592</v>
      </c>
      <c r="K33" s="75">
        <v>743</v>
      </c>
      <c r="L33" s="75">
        <v>98</v>
      </c>
      <c r="M33" s="75">
        <v>0</v>
      </c>
      <c r="N33" s="75">
        <v>1811</v>
      </c>
      <c r="O33" s="75">
        <v>0</v>
      </c>
      <c r="P33" s="75">
        <v>1811</v>
      </c>
      <c r="Q33" s="75">
        <v>0</v>
      </c>
      <c r="R33" s="75">
        <v>0</v>
      </c>
      <c r="S33" s="75">
        <v>0</v>
      </c>
      <c r="T33" s="75">
        <v>0</v>
      </c>
      <c r="U33" s="75">
        <v>6400</v>
      </c>
      <c r="V33" s="10"/>
      <c r="W33" s="50"/>
      <c r="X33" s="49"/>
    </row>
    <row r="34" spans="2:24" s="11" customFormat="1" ht="15.95" customHeight="1">
      <c r="B34" s="65" t="s">
        <v>98</v>
      </c>
      <c r="C34" s="75">
        <v>0</v>
      </c>
      <c r="D34" s="75">
        <v>0</v>
      </c>
      <c r="E34" s="75">
        <v>-244</v>
      </c>
      <c r="F34" s="75">
        <v>-244</v>
      </c>
      <c r="G34" s="75">
        <v>-15</v>
      </c>
      <c r="H34" s="75">
        <v>-259</v>
      </c>
      <c r="I34" s="75">
        <v>0</v>
      </c>
      <c r="J34" s="75">
        <v>-26</v>
      </c>
      <c r="K34" s="75">
        <v>-26</v>
      </c>
      <c r="L34" s="75">
        <v>0</v>
      </c>
      <c r="M34" s="75">
        <v>0</v>
      </c>
      <c r="N34" s="75">
        <v>0</v>
      </c>
      <c r="O34" s="75">
        <v>0</v>
      </c>
      <c r="P34" s="75">
        <v>0</v>
      </c>
      <c r="Q34" s="75">
        <v>0</v>
      </c>
      <c r="R34" s="75">
        <v>0</v>
      </c>
      <c r="S34" s="75">
        <v>0</v>
      </c>
      <c r="T34" s="75">
        <v>0</v>
      </c>
      <c r="U34" s="75">
        <v>-285</v>
      </c>
      <c r="V34" s="10"/>
      <c r="W34" s="50"/>
      <c r="X34" s="49"/>
    </row>
    <row r="35" spans="2:24" s="11" customFormat="1" ht="15.95" customHeight="1">
      <c r="B35" s="65" t="s">
        <v>99</v>
      </c>
      <c r="C35" s="75">
        <v>0</v>
      </c>
      <c r="D35" s="75">
        <v>1358</v>
      </c>
      <c r="E35" s="75">
        <v>1420</v>
      </c>
      <c r="F35" s="75">
        <v>2778</v>
      </c>
      <c r="G35" s="75">
        <v>711</v>
      </c>
      <c r="H35" s="75">
        <v>3489</v>
      </c>
      <c r="I35" s="75">
        <v>151</v>
      </c>
      <c r="J35" s="75">
        <v>566</v>
      </c>
      <c r="K35" s="75">
        <v>717</v>
      </c>
      <c r="L35" s="75">
        <v>98</v>
      </c>
      <c r="M35" s="75">
        <v>0</v>
      </c>
      <c r="N35" s="75">
        <v>1811</v>
      </c>
      <c r="O35" s="75">
        <v>0</v>
      </c>
      <c r="P35" s="75">
        <v>1811</v>
      </c>
      <c r="Q35" s="75">
        <v>0</v>
      </c>
      <c r="R35" s="75">
        <v>0</v>
      </c>
      <c r="S35" s="75">
        <v>0</v>
      </c>
      <c r="T35" s="75">
        <v>0</v>
      </c>
      <c r="U35" s="75">
        <v>6115</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348</v>
      </c>
      <c r="O40" s="5"/>
      <c r="P40" s="3"/>
      <c r="Q40" s="3"/>
      <c r="R40" s="3"/>
      <c r="S40" s="3"/>
      <c r="T40" s="3"/>
      <c r="U40" s="3"/>
    </row>
    <row r="41" spans="2:24" ht="15.95" customHeight="1">
      <c r="B41" s="47" t="s">
        <v>26</v>
      </c>
      <c r="C41" s="62"/>
      <c r="D41" s="62"/>
      <c r="E41" s="62"/>
      <c r="F41" s="62"/>
      <c r="G41" s="62"/>
      <c r="H41" s="62"/>
      <c r="I41" s="62"/>
      <c r="J41" s="63"/>
      <c r="K41" s="63"/>
      <c r="L41" s="62"/>
      <c r="M41" s="62"/>
      <c r="N41" s="13">
        <v>212</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13</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676</v>
      </c>
      <c r="O45" s="5"/>
      <c r="P45" s="3"/>
      <c r="Q45" s="3"/>
      <c r="R45" s="3"/>
      <c r="S45" s="3"/>
      <c r="T45" s="3"/>
      <c r="U45" s="3"/>
    </row>
    <row r="46" spans="2:24" ht="15.95" customHeight="1">
      <c r="B46" s="47" t="s">
        <v>30</v>
      </c>
      <c r="C46" s="62"/>
      <c r="D46" s="62"/>
      <c r="E46" s="62"/>
      <c r="F46" s="62"/>
      <c r="G46" s="62"/>
      <c r="H46" s="62"/>
      <c r="I46" s="62"/>
      <c r="J46" s="63"/>
      <c r="K46" s="63"/>
      <c r="L46" s="62"/>
      <c r="M46" s="62"/>
      <c r="N46" s="13">
        <v>23</v>
      </c>
      <c r="O46" s="5"/>
      <c r="P46" s="3"/>
      <c r="Q46" s="3"/>
      <c r="R46" s="3"/>
      <c r="S46" s="3"/>
      <c r="T46" s="3"/>
      <c r="U46" s="3"/>
    </row>
    <row r="47" spans="2:24" ht="15.95" customHeight="1">
      <c r="B47" s="47" t="s">
        <v>6</v>
      </c>
      <c r="C47" s="62"/>
      <c r="D47" s="62"/>
      <c r="E47" s="62"/>
      <c r="F47" s="62"/>
      <c r="G47" s="62"/>
      <c r="H47" s="62"/>
      <c r="I47" s="62"/>
      <c r="J47" s="63"/>
      <c r="K47" s="63"/>
      <c r="L47" s="62"/>
      <c r="M47" s="62"/>
      <c r="N47" s="13">
        <v>328</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1600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13</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89" priority="10" stopIfTrue="1" operator="notEqual">
      <formula>0</formula>
    </cfRule>
  </conditionalFormatting>
  <conditionalFormatting sqref="C3:E3">
    <cfRule type="expression" dxfId="88" priority="9">
      <formula>$E$3&lt;&gt;0</formula>
    </cfRule>
  </conditionalFormatting>
  <conditionalFormatting sqref="N49 N52">
    <cfRule type="cellIs" dxfId="87" priority="8" operator="equal">
      <formula>"FAIL"</formula>
    </cfRule>
  </conditionalFormatting>
  <conditionalFormatting sqref="X6:X7">
    <cfRule type="expression" dxfId="86" priority="7">
      <formula>SUM($X$8:$X$28)&lt;&gt;0</formula>
    </cfRule>
  </conditionalFormatting>
  <conditionalFormatting sqref="C35:U35">
    <cfRule type="expression" dxfId="85" priority="1">
      <formula>ABS((C28-C35)/C35)&gt;0.1</formula>
    </cfRule>
    <cfRule type="expression" dxfId="84" priority="4">
      <formula>ABS(C28-C35)&gt;1000</formula>
    </cfRule>
  </conditionalFormatting>
  <conditionalFormatting sqref="C34:U34">
    <cfRule type="expression" dxfId="83" priority="2">
      <formula>ABS((C26-C34)/C34)&gt;0.1</formula>
    </cfRule>
    <cfRule type="expression" dxfId="82" priority="5">
      <formula>ABS(C26-C34)&gt;1000</formula>
    </cfRule>
  </conditionalFormatting>
  <conditionalFormatting sqref="C33:U33">
    <cfRule type="expression" dxfId="81" priority="3">
      <formula>ABS((C16-C33)/C33)&gt;0.1</formula>
    </cfRule>
    <cfRule type="expression" dxfId="8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60</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57</v>
      </c>
      <c r="E8" s="13">
        <v>225</v>
      </c>
      <c r="F8" s="64">
        <f>SUM(D8:E8)</f>
        <v>282</v>
      </c>
      <c r="G8" s="13">
        <v>87</v>
      </c>
      <c r="H8" s="64">
        <f>SUM(C8,F8,G8)</f>
        <v>369</v>
      </c>
      <c r="I8" s="13">
        <v>11</v>
      </c>
      <c r="J8" s="13">
        <v>19</v>
      </c>
      <c r="K8" s="64">
        <f>SUM(I8:J8)</f>
        <v>30</v>
      </c>
      <c r="L8" s="13">
        <v>5</v>
      </c>
      <c r="M8" s="13">
        <v>13</v>
      </c>
      <c r="N8" s="13">
        <v>84</v>
      </c>
      <c r="O8" s="13">
        <v>9</v>
      </c>
      <c r="P8" s="64">
        <f>SUM(M8:O8)</f>
        <v>106</v>
      </c>
      <c r="Q8" s="13">
        <v>0</v>
      </c>
      <c r="R8" s="13">
        <v>0</v>
      </c>
      <c r="S8" s="13">
        <v>0</v>
      </c>
      <c r="T8" s="64">
        <f>SUM(Q8:S8)</f>
        <v>0</v>
      </c>
      <c r="U8" s="33">
        <f>SUM(H8,K8,L8,P8,T8)</f>
        <v>510</v>
      </c>
      <c r="V8" s="70"/>
      <c r="W8" s="80">
        <v>510</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-333</v>
      </c>
      <c r="E11" s="13">
        <v>-1087</v>
      </c>
      <c r="F11" s="64">
        <f>SUM(D11:E11)</f>
        <v>-1420</v>
      </c>
      <c r="G11" s="13">
        <v>-247</v>
      </c>
      <c r="H11" s="64">
        <f>SUM(C11,F11,G11)</f>
        <v>-1667</v>
      </c>
      <c r="I11" s="13">
        <v>0</v>
      </c>
      <c r="J11" s="13">
        <v>0</v>
      </c>
      <c r="K11" s="64">
        <f>SUM(I11:J11)</f>
        <v>0</v>
      </c>
      <c r="L11" s="13">
        <v>0</v>
      </c>
      <c r="M11" s="13">
        <v>0</v>
      </c>
      <c r="N11" s="13">
        <v>0</v>
      </c>
      <c r="O11" s="13">
        <v>0</v>
      </c>
      <c r="P11" s="64">
        <f>SUM(M11:O11)</f>
        <v>0</v>
      </c>
      <c r="Q11" s="13">
        <v>0</v>
      </c>
      <c r="R11" s="13">
        <v>0</v>
      </c>
      <c r="S11" s="13">
        <v>0</v>
      </c>
      <c r="T11" s="64">
        <f>SUM(Q11:S11)</f>
        <v>0</v>
      </c>
      <c r="U11" s="33">
        <f>SUM(H11,K11,L11,P11,T11)</f>
        <v>-1667</v>
      </c>
      <c r="V11" s="69"/>
      <c r="W11" s="36">
        <v>-1667</v>
      </c>
      <c r="X11" s="44">
        <f>W11-U11</f>
        <v>0</v>
      </c>
    </row>
    <row r="12" spans="1:25" ht="15.95" customHeight="1">
      <c r="A12" s="11"/>
      <c r="B12" s="47" t="s">
        <v>7</v>
      </c>
      <c r="C12" s="13">
        <v>0</v>
      </c>
      <c r="D12" s="13">
        <v>2400</v>
      </c>
      <c r="E12" s="13">
        <v>7223</v>
      </c>
      <c r="F12" s="64">
        <f>SUM(D12:E12)</f>
        <v>9623</v>
      </c>
      <c r="G12" s="13">
        <v>2931</v>
      </c>
      <c r="H12" s="64">
        <f>SUM(C12,F12,G12)</f>
        <v>12554</v>
      </c>
      <c r="I12" s="13">
        <v>367</v>
      </c>
      <c r="J12" s="13">
        <v>651</v>
      </c>
      <c r="K12" s="64">
        <f>SUM(I12:J12)</f>
        <v>1018</v>
      </c>
      <c r="L12" s="13">
        <v>168</v>
      </c>
      <c r="M12" s="13">
        <v>441</v>
      </c>
      <c r="N12" s="13">
        <v>2843</v>
      </c>
      <c r="O12" s="13">
        <v>293</v>
      </c>
      <c r="P12" s="64">
        <f>SUM(M12:O12)</f>
        <v>3577</v>
      </c>
      <c r="Q12" s="13">
        <v>0</v>
      </c>
      <c r="R12" s="13">
        <v>0</v>
      </c>
      <c r="S12" s="13">
        <v>0</v>
      </c>
      <c r="T12" s="64">
        <f>SUM(Q12:S12)</f>
        <v>0</v>
      </c>
      <c r="U12" s="33">
        <f>SUM(H12,K12,L12,P12,T12)</f>
        <v>17317</v>
      </c>
      <c r="V12" s="70"/>
      <c r="W12" s="36">
        <v>17317</v>
      </c>
      <c r="X12" s="44">
        <f t="shared" si="0"/>
        <v>0</v>
      </c>
    </row>
    <row r="13" spans="1:25" ht="15.95" customHeight="1">
      <c r="B13" s="31" t="s">
        <v>74</v>
      </c>
      <c r="C13" s="32">
        <f>C8+C9+C10+C11+C12</f>
        <v>0</v>
      </c>
      <c r="D13" s="32">
        <f t="shared" ref="D13:U13" si="1">D8+D9+D10+D11+D12</f>
        <v>2124</v>
      </c>
      <c r="E13" s="32">
        <f t="shared" si="1"/>
        <v>6361</v>
      </c>
      <c r="F13" s="32">
        <f t="shared" si="1"/>
        <v>8485</v>
      </c>
      <c r="G13" s="32">
        <f t="shared" si="1"/>
        <v>2771</v>
      </c>
      <c r="H13" s="32">
        <f t="shared" si="1"/>
        <v>11256</v>
      </c>
      <c r="I13" s="32">
        <f t="shared" si="1"/>
        <v>378</v>
      </c>
      <c r="J13" s="32">
        <f t="shared" si="1"/>
        <v>670</v>
      </c>
      <c r="K13" s="32">
        <f t="shared" si="1"/>
        <v>1048</v>
      </c>
      <c r="L13" s="32">
        <f t="shared" si="1"/>
        <v>173</v>
      </c>
      <c r="M13" s="32">
        <f t="shared" si="1"/>
        <v>454</v>
      </c>
      <c r="N13" s="32">
        <f t="shared" si="1"/>
        <v>2927</v>
      </c>
      <c r="O13" s="32">
        <f t="shared" si="1"/>
        <v>302</v>
      </c>
      <c r="P13" s="32">
        <f t="shared" si="1"/>
        <v>3683</v>
      </c>
      <c r="Q13" s="32">
        <f t="shared" si="1"/>
        <v>0</v>
      </c>
      <c r="R13" s="32">
        <f t="shared" si="1"/>
        <v>0</v>
      </c>
      <c r="S13" s="32">
        <f t="shared" si="1"/>
        <v>0</v>
      </c>
      <c r="T13" s="32">
        <f t="shared" si="1"/>
        <v>0</v>
      </c>
      <c r="U13" s="32">
        <f t="shared" si="1"/>
        <v>16160</v>
      </c>
      <c r="V13" s="70"/>
      <c r="W13" s="81">
        <v>16160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2124</v>
      </c>
      <c r="E16" s="32">
        <f t="shared" si="2"/>
        <v>6361</v>
      </c>
      <c r="F16" s="32">
        <f t="shared" si="2"/>
        <v>8485</v>
      </c>
      <c r="G16" s="32">
        <f t="shared" si="2"/>
        <v>2771</v>
      </c>
      <c r="H16" s="32">
        <f t="shared" si="2"/>
        <v>11256</v>
      </c>
      <c r="I16" s="32">
        <f t="shared" si="2"/>
        <v>378</v>
      </c>
      <c r="J16" s="32">
        <f t="shared" si="2"/>
        <v>670</v>
      </c>
      <c r="K16" s="32">
        <f t="shared" si="2"/>
        <v>1048</v>
      </c>
      <c r="L16" s="32">
        <f t="shared" si="2"/>
        <v>173</v>
      </c>
      <c r="M16" s="32">
        <f t="shared" si="2"/>
        <v>454</v>
      </c>
      <c r="N16" s="32">
        <f t="shared" si="2"/>
        <v>2747</v>
      </c>
      <c r="O16" s="32">
        <f t="shared" si="2"/>
        <v>302</v>
      </c>
      <c r="P16" s="32">
        <f t="shared" si="2"/>
        <v>3503</v>
      </c>
      <c r="Q16" s="32">
        <f t="shared" si="2"/>
        <v>0</v>
      </c>
      <c r="R16" s="32">
        <f t="shared" si="2"/>
        <v>0</v>
      </c>
      <c r="S16" s="32">
        <f t="shared" si="2"/>
        <v>0</v>
      </c>
      <c r="T16" s="32">
        <f t="shared" si="2"/>
        <v>0</v>
      </c>
      <c r="U16" s="33">
        <f>SUM(H16,K16,L16,P16,T16)</f>
        <v>15980</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-180</v>
      </c>
      <c r="O19" s="13">
        <v>0</v>
      </c>
      <c r="P19" s="64">
        <f>SUM(M19:O19)</f>
        <v>-180</v>
      </c>
      <c r="Q19" s="13">
        <v>0</v>
      </c>
      <c r="R19" s="13">
        <v>0</v>
      </c>
      <c r="S19" s="13">
        <v>0</v>
      </c>
      <c r="T19" s="64">
        <f>SUM(Q19:S19)</f>
        <v>0</v>
      </c>
      <c r="U19" s="33">
        <f t="shared" ref="U19:U26" si="3">SUM(H19,K19,L19,P19,T19)</f>
        <v>-180</v>
      </c>
      <c r="V19" s="69"/>
      <c r="W19" s="82">
        <v>-180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-1</v>
      </c>
      <c r="E22" s="13">
        <v>-166</v>
      </c>
      <c r="F22" s="64">
        <f>SUM(D22:E22)</f>
        <v>-167</v>
      </c>
      <c r="G22" s="13">
        <v>-12</v>
      </c>
      <c r="H22" s="64">
        <f>SUM(C22,F22,G22)</f>
        <v>-179</v>
      </c>
      <c r="I22" s="13">
        <v>0</v>
      </c>
      <c r="J22" s="13">
        <v>0</v>
      </c>
      <c r="K22" s="64">
        <f>SUM(I22:J22)</f>
        <v>0</v>
      </c>
      <c r="L22" s="13">
        <v>0</v>
      </c>
      <c r="M22" s="13">
        <v>0</v>
      </c>
      <c r="N22" s="13">
        <v>-562</v>
      </c>
      <c r="O22" s="13">
        <v>-11</v>
      </c>
      <c r="P22" s="64">
        <f>SUM(M22:O22)</f>
        <v>-573</v>
      </c>
      <c r="Q22" s="13">
        <v>0</v>
      </c>
      <c r="R22" s="13">
        <v>0</v>
      </c>
      <c r="S22" s="13">
        <v>0</v>
      </c>
      <c r="T22" s="64">
        <f>SUM(Q22:S22)</f>
        <v>0</v>
      </c>
      <c r="U22" s="33">
        <f t="shared" si="3"/>
        <v>-752</v>
      </c>
      <c r="V22" s="70"/>
      <c r="W22" s="82">
        <v>-752</v>
      </c>
      <c r="X22" s="60">
        <f t="shared" si="4"/>
        <v>0</v>
      </c>
    </row>
    <row r="23" spans="1:25" ht="15.95" customHeight="1">
      <c r="B23" s="51" t="s">
        <v>84</v>
      </c>
      <c r="C23" s="32">
        <f t="shared" ref="C23:T23" si="5">SUM(C19:C22)</f>
        <v>0</v>
      </c>
      <c r="D23" s="32">
        <f t="shared" si="5"/>
        <v>-1</v>
      </c>
      <c r="E23" s="32">
        <f t="shared" si="5"/>
        <v>-166</v>
      </c>
      <c r="F23" s="32">
        <f t="shared" si="5"/>
        <v>-167</v>
      </c>
      <c r="G23" s="32">
        <f t="shared" si="5"/>
        <v>-12</v>
      </c>
      <c r="H23" s="32">
        <f t="shared" si="5"/>
        <v>-179</v>
      </c>
      <c r="I23" s="32">
        <f t="shared" si="5"/>
        <v>0</v>
      </c>
      <c r="J23" s="32">
        <f t="shared" si="5"/>
        <v>0</v>
      </c>
      <c r="K23" s="32">
        <f t="shared" si="5"/>
        <v>0</v>
      </c>
      <c r="L23" s="32">
        <f t="shared" si="5"/>
        <v>0</v>
      </c>
      <c r="M23" s="32">
        <f t="shared" si="5"/>
        <v>0</v>
      </c>
      <c r="N23" s="32">
        <f t="shared" si="5"/>
        <v>-742</v>
      </c>
      <c r="O23" s="32">
        <f t="shared" si="5"/>
        <v>-11</v>
      </c>
      <c r="P23" s="32">
        <f t="shared" si="5"/>
        <v>-753</v>
      </c>
      <c r="Q23" s="32">
        <f t="shared" si="5"/>
        <v>0</v>
      </c>
      <c r="R23" s="32">
        <f t="shared" si="5"/>
        <v>0</v>
      </c>
      <c r="S23" s="32">
        <f t="shared" si="5"/>
        <v>0</v>
      </c>
      <c r="T23" s="32">
        <f t="shared" si="5"/>
        <v>0</v>
      </c>
      <c r="U23" s="32">
        <f t="shared" si="3"/>
        <v>-932</v>
      </c>
      <c r="V23" s="70"/>
      <c r="W23" s="82">
        <v>-932</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-1</v>
      </c>
      <c r="E26" s="32">
        <f t="shared" si="6"/>
        <v>-166</v>
      </c>
      <c r="F26" s="32">
        <f t="shared" si="6"/>
        <v>-167</v>
      </c>
      <c r="G26" s="32">
        <f t="shared" si="6"/>
        <v>-12</v>
      </c>
      <c r="H26" s="32">
        <f t="shared" si="6"/>
        <v>-179</v>
      </c>
      <c r="I26" s="32">
        <f t="shared" si="6"/>
        <v>0</v>
      </c>
      <c r="J26" s="32">
        <f t="shared" si="6"/>
        <v>0</v>
      </c>
      <c r="K26" s="32">
        <f t="shared" si="6"/>
        <v>0</v>
      </c>
      <c r="L26" s="32">
        <f t="shared" si="6"/>
        <v>0</v>
      </c>
      <c r="M26" s="32">
        <f t="shared" si="6"/>
        <v>0</v>
      </c>
      <c r="N26" s="32">
        <f t="shared" si="6"/>
        <v>-562</v>
      </c>
      <c r="O26" s="32">
        <f t="shared" si="6"/>
        <v>-11</v>
      </c>
      <c r="P26" s="32">
        <f t="shared" si="6"/>
        <v>-573</v>
      </c>
      <c r="Q26" s="32">
        <f t="shared" si="6"/>
        <v>0</v>
      </c>
      <c r="R26" s="32">
        <f t="shared" si="6"/>
        <v>0</v>
      </c>
      <c r="S26" s="32">
        <f t="shared" si="6"/>
        <v>0</v>
      </c>
      <c r="T26" s="32">
        <f t="shared" si="6"/>
        <v>0</v>
      </c>
      <c r="U26" s="32">
        <f t="shared" si="3"/>
        <v>-752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2123</v>
      </c>
      <c r="E28" s="53">
        <f t="shared" si="7"/>
        <v>6195</v>
      </c>
      <c r="F28" s="53">
        <f t="shared" si="7"/>
        <v>8318</v>
      </c>
      <c r="G28" s="53">
        <f t="shared" si="7"/>
        <v>2759</v>
      </c>
      <c r="H28" s="53">
        <f t="shared" si="7"/>
        <v>11077</v>
      </c>
      <c r="I28" s="53">
        <f t="shared" si="7"/>
        <v>378</v>
      </c>
      <c r="J28" s="53">
        <f t="shared" si="7"/>
        <v>670</v>
      </c>
      <c r="K28" s="53">
        <f t="shared" si="7"/>
        <v>1048</v>
      </c>
      <c r="L28" s="53">
        <f t="shared" si="7"/>
        <v>173</v>
      </c>
      <c r="M28" s="53">
        <f t="shared" si="7"/>
        <v>454</v>
      </c>
      <c r="N28" s="53">
        <f t="shared" si="7"/>
        <v>2185</v>
      </c>
      <c r="O28" s="53">
        <f t="shared" si="7"/>
        <v>291</v>
      </c>
      <c r="P28" s="53">
        <f t="shared" si="7"/>
        <v>2930</v>
      </c>
      <c r="Q28" s="53">
        <f t="shared" si="7"/>
        <v>0</v>
      </c>
      <c r="R28" s="53">
        <f t="shared" si="7"/>
        <v>0</v>
      </c>
      <c r="S28" s="53">
        <f t="shared" si="7"/>
        <v>0</v>
      </c>
      <c r="T28" s="53">
        <f t="shared" si="7"/>
        <v>0</v>
      </c>
      <c r="U28" s="53">
        <f t="shared" si="7"/>
        <v>15228</v>
      </c>
      <c r="V28" s="10"/>
      <c r="W28" s="36">
        <v>15228</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27</v>
      </c>
      <c r="E30" s="13">
        <v>2</v>
      </c>
      <c r="F30" s="64">
        <f>SUM(D30:E30)</f>
        <v>29</v>
      </c>
      <c r="G30" s="13">
        <v>1</v>
      </c>
      <c r="H30" s="64">
        <f>SUM(C30,F30,G30)</f>
        <v>30</v>
      </c>
      <c r="I30" s="13">
        <v>0</v>
      </c>
      <c r="J30" s="83">
        <v>0</v>
      </c>
      <c r="K30" s="64">
        <f>SUM(I30:J30)</f>
        <v>0</v>
      </c>
      <c r="L30" s="13">
        <v>0</v>
      </c>
      <c r="M30" s="13">
        <v>0</v>
      </c>
      <c r="N30" s="62"/>
      <c r="O30" s="13">
        <v>1</v>
      </c>
      <c r="P30" s="64">
        <f>SUM(M30:O30)</f>
        <v>1</v>
      </c>
      <c r="Q30" s="62"/>
      <c r="R30" s="13">
        <v>0</v>
      </c>
      <c r="S30" s="62"/>
      <c r="T30" s="64">
        <f>SUM(Q30:S30)</f>
        <v>0</v>
      </c>
      <c r="U30" s="33">
        <f>SUM(H30,K30,L30,P30,T30)</f>
        <v>31</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3817</v>
      </c>
      <c r="E33" s="75">
        <v>5176</v>
      </c>
      <c r="F33" s="75">
        <v>8993</v>
      </c>
      <c r="G33" s="75">
        <v>2829</v>
      </c>
      <c r="H33" s="75">
        <v>11822</v>
      </c>
      <c r="I33" s="75">
        <v>363</v>
      </c>
      <c r="J33" s="75">
        <v>682</v>
      </c>
      <c r="K33" s="75">
        <v>1045</v>
      </c>
      <c r="L33" s="75">
        <v>144</v>
      </c>
      <c r="M33" s="75">
        <v>550</v>
      </c>
      <c r="N33" s="75">
        <v>2682</v>
      </c>
      <c r="O33" s="75">
        <v>309</v>
      </c>
      <c r="P33" s="75">
        <v>3541</v>
      </c>
      <c r="Q33" s="75">
        <v>0</v>
      </c>
      <c r="R33" s="75">
        <v>0</v>
      </c>
      <c r="S33" s="75">
        <v>0</v>
      </c>
      <c r="T33" s="75">
        <v>0</v>
      </c>
      <c r="U33" s="75">
        <v>16552</v>
      </c>
      <c r="V33" s="10"/>
      <c r="W33" s="50"/>
      <c r="X33" s="49"/>
    </row>
    <row r="34" spans="2:24" s="11" customFormat="1" ht="15.95" customHeight="1">
      <c r="B34" s="65" t="s">
        <v>98</v>
      </c>
      <c r="C34" s="75">
        <v>0</v>
      </c>
      <c r="D34" s="75">
        <v>-281</v>
      </c>
      <c r="E34" s="75">
        <v>-174</v>
      </c>
      <c r="F34" s="75">
        <v>-455</v>
      </c>
      <c r="G34" s="75">
        <v>-2</v>
      </c>
      <c r="H34" s="75">
        <v>-457</v>
      </c>
      <c r="I34" s="75">
        <v>0</v>
      </c>
      <c r="J34" s="75">
        <v>-2</v>
      </c>
      <c r="K34" s="75">
        <v>-2</v>
      </c>
      <c r="L34" s="75">
        <v>0</v>
      </c>
      <c r="M34" s="75">
        <v>0</v>
      </c>
      <c r="N34" s="75">
        <v>-658</v>
      </c>
      <c r="O34" s="75">
        <v>-7</v>
      </c>
      <c r="P34" s="75">
        <v>-665</v>
      </c>
      <c r="Q34" s="75">
        <v>0</v>
      </c>
      <c r="R34" s="75">
        <v>0</v>
      </c>
      <c r="S34" s="75">
        <v>0</v>
      </c>
      <c r="T34" s="75">
        <v>0</v>
      </c>
      <c r="U34" s="75">
        <v>-1124</v>
      </c>
      <c r="V34" s="10"/>
      <c r="W34" s="50"/>
      <c r="X34" s="49"/>
    </row>
    <row r="35" spans="2:24" s="11" customFormat="1" ht="15.95" customHeight="1">
      <c r="B35" s="65" t="s">
        <v>99</v>
      </c>
      <c r="C35" s="75">
        <v>0</v>
      </c>
      <c r="D35" s="75">
        <v>3536</v>
      </c>
      <c r="E35" s="75">
        <v>5002</v>
      </c>
      <c r="F35" s="75">
        <v>8538</v>
      </c>
      <c r="G35" s="75">
        <v>2827</v>
      </c>
      <c r="H35" s="75">
        <v>11365</v>
      </c>
      <c r="I35" s="75">
        <v>363</v>
      </c>
      <c r="J35" s="75">
        <v>680</v>
      </c>
      <c r="K35" s="75">
        <v>1043</v>
      </c>
      <c r="L35" s="75">
        <v>144</v>
      </c>
      <c r="M35" s="75">
        <v>550</v>
      </c>
      <c r="N35" s="75">
        <v>2024</v>
      </c>
      <c r="O35" s="75">
        <v>302</v>
      </c>
      <c r="P35" s="75">
        <v>2876</v>
      </c>
      <c r="Q35" s="75">
        <v>0</v>
      </c>
      <c r="R35" s="75">
        <v>0</v>
      </c>
      <c r="S35" s="75">
        <v>0</v>
      </c>
      <c r="T35" s="75">
        <v>0</v>
      </c>
      <c r="U35" s="75">
        <v>15428</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1929</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176</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2105</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79" priority="10" stopIfTrue="1" operator="notEqual">
      <formula>0</formula>
    </cfRule>
  </conditionalFormatting>
  <conditionalFormatting sqref="C3:E3">
    <cfRule type="expression" dxfId="78" priority="9">
      <formula>$E$3&lt;&gt;0</formula>
    </cfRule>
  </conditionalFormatting>
  <conditionalFormatting sqref="N49 N52">
    <cfRule type="cellIs" dxfId="77" priority="8" operator="equal">
      <formula>"FAIL"</formula>
    </cfRule>
  </conditionalFormatting>
  <conditionalFormatting sqref="X6:X7">
    <cfRule type="expression" dxfId="76" priority="7">
      <formula>SUM($X$8:$X$28)&lt;&gt;0</formula>
    </cfRule>
  </conditionalFormatting>
  <conditionalFormatting sqref="C35:U35">
    <cfRule type="expression" dxfId="75" priority="1">
      <formula>ABS((C28-C35)/C35)&gt;0.1</formula>
    </cfRule>
    <cfRule type="expression" dxfId="74" priority="4">
      <formula>ABS(C28-C35)&gt;1000</formula>
    </cfRule>
  </conditionalFormatting>
  <conditionalFormatting sqref="C34:U34">
    <cfRule type="expression" dxfId="73" priority="2">
      <formula>ABS((C26-C34)/C34)&gt;0.1</formula>
    </cfRule>
    <cfRule type="expression" dxfId="72" priority="5">
      <formula>ABS(C26-C34)&gt;1000</formula>
    </cfRule>
  </conditionalFormatting>
  <conditionalFormatting sqref="C33:U33">
    <cfRule type="expression" dxfId="71" priority="3">
      <formula>ABS((C16-C33)/C33)&gt;0.1</formula>
    </cfRule>
    <cfRule type="expression" dxfId="7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61</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0</v>
      </c>
      <c r="F8" s="64">
        <f>SUM(D8:E8)</f>
        <v>0</v>
      </c>
      <c r="G8" s="13">
        <v>0</v>
      </c>
      <c r="H8" s="64">
        <f>SUM(C8,F8,G8)</f>
        <v>0</v>
      </c>
      <c r="I8" s="13">
        <v>0</v>
      </c>
      <c r="J8" s="13">
        <v>0</v>
      </c>
      <c r="K8" s="64">
        <f>SUM(I8:J8)</f>
        <v>0</v>
      </c>
      <c r="L8" s="13">
        <v>0</v>
      </c>
      <c r="M8" s="13">
        <v>0</v>
      </c>
      <c r="N8" s="13">
        <v>0</v>
      </c>
      <c r="O8" s="13">
        <v>38</v>
      </c>
      <c r="P8" s="64">
        <f>SUM(M8:O8)</f>
        <v>38</v>
      </c>
      <c r="Q8" s="13">
        <v>0</v>
      </c>
      <c r="R8" s="13">
        <v>0</v>
      </c>
      <c r="S8" s="13">
        <v>0</v>
      </c>
      <c r="T8" s="64">
        <f>SUM(Q8:S8)</f>
        <v>0</v>
      </c>
      <c r="U8" s="33">
        <f>SUM(H8,K8,L8,P8,T8)</f>
        <v>38</v>
      </c>
      <c r="V8" s="70"/>
      <c r="W8" s="80">
        <v>38</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0</v>
      </c>
      <c r="E12" s="13">
        <v>0</v>
      </c>
      <c r="F12" s="64">
        <f>SUM(D12:E12)</f>
        <v>0</v>
      </c>
      <c r="G12" s="13">
        <v>0</v>
      </c>
      <c r="H12" s="64">
        <f>SUM(C12,F12,G12)</f>
        <v>0</v>
      </c>
      <c r="I12" s="13">
        <v>0</v>
      </c>
      <c r="J12" s="13">
        <v>0</v>
      </c>
      <c r="K12" s="64">
        <f>SUM(I12:J12)</f>
        <v>0</v>
      </c>
      <c r="L12" s="13">
        <v>0</v>
      </c>
      <c r="M12" s="13">
        <v>0</v>
      </c>
      <c r="N12" s="13">
        <v>0</v>
      </c>
      <c r="O12" s="13">
        <v>1432</v>
      </c>
      <c r="P12" s="64">
        <f>SUM(M12:O12)</f>
        <v>1432</v>
      </c>
      <c r="Q12" s="13">
        <v>0</v>
      </c>
      <c r="R12" s="13">
        <v>0</v>
      </c>
      <c r="S12" s="13">
        <v>0</v>
      </c>
      <c r="T12" s="64">
        <f>SUM(Q12:S12)</f>
        <v>0</v>
      </c>
      <c r="U12" s="33">
        <f>SUM(H12,K12,L12,P12,T12)</f>
        <v>1432</v>
      </c>
      <c r="V12" s="70"/>
      <c r="W12" s="36">
        <v>1432</v>
      </c>
      <c r="X12" s="44">
        <f t="shared" si="0"/>
        <v>0</v>
      </c>
    </row>
    <row r="13" spans="1:25" ht="15.95" customHeight="1">
      <c r="B13" s="31" t="s">
        <v>74</v>
      </c>
      <c r="C13" s="32">
        <f>C8+C9+C10+C11+C12</f>
        <v>0</v>
      </c>
      <c r="D13" s="32">
        <f t="shared" ref="D13:U13" si="1">D8+D9+D10+D11+D12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1470</v>
      </c>
      <c r="P13" s="32">
        <f t="shared" si="1"/>
        <v>1470</v>
      </c>
      <c r="Q13" s="32">
        <f t="shared" si="1"/>
        <v>0</v>
      </c>
      <c r="R13" s="32">
        <f t="shared" si="1"/>
        <v>0</v>
      </c>
      <c r="S13" s="32">
        <f t="shared" si="1"/>
        <v>0</v>
      </c>
      <c r="T13" s="32">
        <f t="shared" si="1"/>
        <v>0</v>
      </c>
      <c r="U13" s="32">
        <f t="shared" si="1"/>
        <v>1470</v>
      </c>
      <c r="V13" s="70"/>
      <c r="W13" s="81">
        <v>1470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0</v>
      </c>
      <c r="E16" s="32">
        <f t="shared" si="2"/>
        <v>0</v>
      </c>
      <c r="F16" s="32">
        <f t="shared" si="2"/>
        <v>0</v>
      </c>
      <c r="G16" s="32">
        <f t="shared" si="2"/>
        <v>0</v>
      </c>
      <c r="H16" s="32">
        <f t="shared" si="2"/>
        <v>0</v>
      </c>
      <c r="I16" s="32">
        <f t="shared" si="2"/>
        <v>0</v>
      </c>
      <c r="J16" s="32">
        <f t="shared" si="2"/>
        <v>0</v>
      </c>
      <c r="K16" s="32">
        <f t="shared" si="2"/>
        <v>0</v>
      </c>
      <c r="L16" s="32">
        <f t="shared" si="2"/>
        <v>0</v>
      </c>
      <c r="M16" s="32">
        <f t="shared" si="2"/>
        <v>0</v>
      </c>
      <c r="N16" s="32">
        <f t="shared" si="2"/>
        <v>0</v>
      </c>
      <c r="O16" s="32">
        <f t="shared" si="2"/>
        <v>1251</v>
      </c>
      <c r="P16" s="32">
        <f t="shared" si="2"/>
        <v>1251</v>
      </c>
      <c r="Q16" s="32">
        <f t="shared" si="2"/>
        <v>0</v>
      </c>
      <c r="R16" s="32">
        <f t="shared" si="2"/>
        <v>0</v>
      </c>
      <c r="S16" s="32">
        <f t="shared" si="2"/>
        <v>0</v>
      </c>
      <c r="T16" s="32">
        <f t="shared" si="2"/>
        <v>0</v>
      </c>
      <c r="U16" s="33">
        <f>SUM(H16,K16,L16,P16,T16)</f>
        <v>1251</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-65</v>
      </c>
      <c r="P19" s="64">
        <f>SUM(M19:O19)</f>
        <v>-65</v>
      </c>
      <c r="Q19" s="13">
        <v>0</v>
      </c>
      <c r="R19" s="13">
        <v>0</v>
      </c>
      <c r="S19" s="13">
        <v>0</v>
      </c>
      <c r="T19" s="64">
        <f>SUM(Q19:S19)</f>
        <v>0</v>
      </c>
      <c r="U19" s="33">
        <f t="shared" ref="U19:U26" si="3">SUM(H19,K19,L19,P19,T19)</f>
        <v>-65</v>
      </c>
      <c r="V19" s="69"/>
      <c r="W19" s="82">
        <v>-65</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-154</v>
      </c>
      <c r="P20" s="64">
        <f>SUM(M20:O20)</f>
        <v>-154</v>
      </c>
      <c r="Q20" s="13">
        <v>0</v>
      </c>
      <c r="R20" s="13">
        <v>0</v>
      </c>
      <c r="S20" s="13">
        <v>0</v>
      </c>
      <c r="T20" s="64">
        <f>SUM(Q20:S20)</f>
        <v>0</v>
      </c>
      <c r="U20" s="33">
        <f t="shared" si="3"/>
        <v>-154</v>
      </c>
      <c r="V20" s="69"/>
      <c r="W20" s="82">
        <v>-154</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0</v>
      </c>
      <c r="F22" s="64">
        <f>SUM(D22:E22)</f>
        <v>0</v>
      </c>
      <c r="G22" s="13">
        <v>0</v>
      </c>
      <c r="H22" s="64">
        <f>SUM(C22,F22,G22)</f>
        <v>0</v>
      </c>
      <c r="I22" s="13">
        <v>0</v>
      </c>
      <c r="J22" s="13">
        <v>0</v>
      </c>
      <c r="K22" s="64">
        <f>SUM(I22:J22)</f>
        <v>0</v>
      </c>
      <c r="L22" s="13">
        <v>0</v>
      </c>
      <c r="M22" s="13">
        <v>0</v>
      </c>
      <c r="N22" s="13">
        <v>0</v>
      </c>
      <c r="O22" s="13">
        <v>-1251</v>
      </c>
      <c r="P22" s="64">
        <f>SUM(M22:O22)</f>
        <v>-1251</v>
      </c>
      <c r="Q22" s="13">
        <v>0</v>
      </c>
      <c r="R22" s="13">
        <v>0</v>
      </c>
      <c r="S22" s="13">
        <v>0</v>
      </c>
      <c r="T22" s="64">
        <f>SUM(Q22:S22)</f>
        <v>0</v>
      </c>
      <c r="U22" s="33">
        <f t="shared" si="3"/>
        <v>-1251</v>
      </c>
      <c r="V22" s="70"/>
      <c r="W22" s="82">
        <v>-1251</v>
      </c>
      <c r="X22" s="60">
        <f t="shared" si="4"/>
        <v>0</v>
      </c>
    </row>
    <row r="23" spans="1:25" ht="15.95" customHeight="1">
      <c r="B23" s="51" t="s">
        <v>84</v>
      </c>
      <c r="C23" s="32">
        <f t="shared" ref="C23:T23" si="5">SUM(C19:C22)</f>
        <v>0</v>
      </c>
      <c r="D23" s="32">
        <f t="shared" si="5"/>
        <v>0</v>
      </c>
      <c r="E23" s="32">
        <f t="shared" si="5"/>
        <v>0</v>
      </c>
      <c r="F23" s="32">
        <f t="shared" si="5"/>
        <v>0</v>
      </c>
      <c r="G23" s="32">
        <f t="shared" si="5"/>
        <v>0</v>
      </c>
      <c r="H23" s="32">
        <f t="shared" si="5"/>
        <v>0</v>
      </c>
      <c r="I23" s="32">
        <f t="shared" si="5"/>
        <v>0</v>
      </c>
      <c r="J23" s="32">
        <f t="shared" si="5"/>
        <v>0</v>
      </c>
      <c r="K23" s="32">
        <f t="shared" si="5"/>
        <v>0</v>
      </c>
      <c r="L23" s="32">
        <f t="shared" si="5"/>
        <v>0</v>
      </c>
      <c r="M23" s="32">
        <f t="shared" si="5"/>
        <v>0</v>
      </c>
      <c r="N23" s="32">
        <f t="shared" si="5"/>
        <v>0</v>
      </c>
      <c r="O23" s="32">
        <f t="shared" si="5"/>
        <v>-1470</v>
      </c>
      <c r="P23" s="32">
        <f t="shared" si="5"/>
        <v>-1470</v>
      </c>
      <c r="Q23" s="32">
        <f t="shared" si="5"/>
        <v>0</v>
      </c>
      <c r="R23" s="32">
        <f t="shared" si="5"/>
        <v>0</v>
      </c>
      <c r="S23" s="32">
        <f t="shared" si="5"/>
        <v>0</v>
      </c>
      <c r="T23" s="32">
        <f t="shared" si="5"/>
        <v>0</v>
      </c>
      <c r="U23" s="32">
        <f t="shared" si="3"/>
        <v>-1470</v>
      </c>
      <c r="V23" s="70"/>
      <c r="W23" s="82">
        <v>-1470</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0</v>
      </c>
      <c r="F26" s="32">
        <f t="shared" si="6"/>
        <v>0</v>
      </c>
      <c r="G26" s="32">
        <f t="shared" si="6"/>
        <v>0</v>
      </c>
      <c r="H26" s="32">
        <f t="shared" si="6"/>
        <v>0</v>
      </c>
      <c r="I26" s="32">
        <f t="shared" si="6"/>
        <v>0</v>
      </c>
      <c r="J26" s="32">
        <f t="shared" si="6"/>
        <v>0</v>
      </c>
      <c r="K26" s="32">
        <f t="shared" si="6"/>
        <v>0</v>
      </c>
      <c r="L26" s="32">
        <f t="shared" si="6"/>
        <v>0</v>
      </c>
      <c r="M26" s="32">
        <f t="shared" si="6"/>
        <v>0</v>
      </c>
      <c r="N26" s="32">
        <f t="shared" si="6"/>
        <v>0</v>
      </c>
      <c r="O26" s="32">
        <f t="shared" si="6"/>
        <v>-1251</v>
      </c>
      <c r="P26" s="32">
        <f t="shared" si="6"/>
        <v>-1251</v>
      </c>
      <c r="Q26" s="32">
        <f t="shared" si="6"/>
        <v>0</v>
      </c>
      <c r="R26" s="32">
        <f t="shared" si="6"/>
        <v>0</v>
      </c>
      <c r="S26" s="32">
        <f t="shared" si="6"/>
        <v>0</v>
      </c>
      <c r="T26" s="32">
        <f t="shared" si="6"/>
        <v>0</v>
      </c>
      <c r="U26" s="32">
        <f t="shared" si="3"/>
        <v>-1251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0</v>
      </c>
      <c r="E28" s="53">
        <f t="shared" si="7"/>
        <v>0</v>
      </c>
      <c r="F28" s="53">
        <f t="shared" si="7"/>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7"/>
        <v>0</v>
      </c>
      <c r="R28" s="53">
        <f t="shared" si="7"/>
        <v>0</v>
      </c>
      <c r="S28" s="53">
        <f t="shared" si="7"/>
        <v>0</v>
      </c>
      <c r="T28" s="53">
        <f t="shared" si="7"/>
        <v>0</v>
      </c>
      <c r="U28" s="53">
        <f t="shared" si="7"/>
        <v>0</v>
      </c>
      <c r="V28" s="10"/>
      <c r="W28" s="36">
        <v>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0</v>
      </c>
      <c r="E33" s="75">
        <v>0</v>
      </c>
      <c r="F33" s="75">
        <v>0</v>
      </c>
      <c r="G33" s="75">
        <v>0</v>
      </c>
      <c r="H33" s="75">
        <v>0</v>
      </c>
      <c r="I33" s="75">
        <v>0</v>
      </c>
      <c r="J33" s="75">
        <v>0</v>
      </c>
      <c r="K33" s="75">
        <v>0</v>
      </c>
      <c r="L33" s="75">
        <v>0</v>
      </c>
      <c r="M33" s="75">
        <v>0</v>
      </c>
      <c r="N33" s="75">
        <v>0</v>
      </c>
      <c r="O33" s="75">
        <v>698</v>
      </c>
      <c r="P33" s="75">
        <v>698</v>
      </c>
      <c r="Q33" s="75">
        <v>0</v>
      </c>
      <c r="R33" s="75">
        <v>0</v>
      </c>
      <c r="S33" s="75">
        <v>0</v>
      </c>
      <c r="T33" s="75">
        <v>0</v>
      </c>
      <c r="U33" s="75">
        <v>698</v>
      </c>
      <c r="V33" s="10"/>
      <c r="W33" s="50"/>
      <c r="X33" s="49"/>
    </row>
    <row r="34" spans="2:24" s="11" customFormat="1" ht="15.95" customHeight="1">
      <c r="B34" s="65" t="s">
        <v>98</v>
      </c>
      <c r="C34" s="75">
        <v>0</v>
      </c>
      <c r="D34" s="75">
        <v>0</v>
      </c>
      <c r="E34" s="75">
        <v>0</v>
      </c>
      <c r="F34" s="75">
        <v>0</v>
      </c>
      <c r="G34" s="75">
        <v>0</v>
      </c>
      <c r="H34" s="75">
        <v>0</v>
      </c>
      <c r="I34" s="75">
        <v>0</v>
      </c>
      <c r="J34" s="75">
        <v>0</v>
      </c>
      <c r="K34" s="75">
        <v>0</v>
      </c>
      <c r="L34" s="75">
        <v>0</v>
      </c>
      <c r="M34" s="75">
        <v>0</v>
      </c>
      <c r="N34" s="75">
        <v>0</v>
      </c>
      <c r="O34" s="75">
        <v>-698</v>
      </c>
      <c r="P34" s="75">
        <v>-698</v>
      </c>
      <c r="Q34" s="75">
        <v>0</v>
      </c>
      <c r="R34" s="75">
        <v>0</v>
      </c>
      <c r="S34" s="75">
        <v>0</v>
      </c>
      <c r="T34" s="75">
        <v>0</v>
      </c>
      <c r="U34" s="75">
        <v>-698</v>
      </c>
      <c r="V34" s="10"/>
      <c r="W34" s="50"/>
      <c r="X34" s="49"/>
    </row>
    <row r="35" spans="2:24" s="11" customFormat="1" ht="15.95" customHeight="1">
      <c r="B35" s="65" t="s">
        <v>99</v>
      </c>
      <c r="C35" s="75">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69" priority="10" stopIfTrue="1" operator="notEqual">
      <formula>0</formula>
    </cfRule>
  </conditionalFormatting>
  <conditionalFormatting sqref="C3:E3">
    <cfRule type="expression" dxfId="68" priority="9">
      <formula>$E$3&lt;&gt;0</formula>
    </cfRule>
  </conditionalFormatting>
  <conditionalFormatting sqref="N49 N52">
    <cfRule type="cellIs" dxfId="67" priority="8" operator="equal">
      <formula>"FAIL"</formula>
    </cfRule>
  </conditionalFormatting>
  <conditionalFormatting sqref="X6:X7">
    <cfRule type="expression" dxfId="66" priority="7">
      <formula>SUM($X$8:$X$28)&lt;&gt;0</formula>
    </cfRule>
  </conditionalFormatting>
  <conditionalFormatting sqref="C35:U35">
    <cfRule type="expression" dxfId="65" priority="1">
      <formula>ABS((C28-C35)/C35)&gt;0.1</formula>
    </cfRule>
    <cfRule type="expression" dxfId="64" priority="4">
      <formula>ABS(C28-C35)&gt;1000</formula>
    </cfRule>
  </conditionalFormatting>
  <conditionalFormatting sqref="C34:U34">
    <cfRule type="expression" dxfId="63" priority="2">
      <formula>ABS((C26-C34)/C34)&gt;0.1</formula>
    </cfRule>
    <cfRule type="expression" dxfId="62" priority="5">
      <formula>ABS(C26-C34)&gt;1000</formula>
    </cfRule>
  </conditionalFormatting>
  <conditionalFormatting sqref="C33:U33">
    <cfRule type="expression" dxfId="61" priority="3">
      <formula>ABS((C16-C33)/C33)&gt;0.1</formula>
    </cfRule>
    <cfRule type="expression" dxfId="6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62</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0</v>
      </c>
      <c r="F8" s="64">
        <f>SUM(D8:E8)</f>
        <v>0</v>
      </c>
      <c r="G8" s="13">
        <v>0</v>
      </c>
      <c r="H8" s="64">
        <f>SUM(C8,F8,G8)</f>
        <v>0</v>
      </c>
      <c r="I8" s="13">
        <v>0</v>
      </c>
      <c r="J8" s="13">
        <v>0</v>
      </c>
      <c r="K8" s="64">
        <f>SUM(I8:J8)</f>
        <v>0</v>
      </c>
      <c r="L8" s="13">
        <v>0</v>
      </c>
      <c r="M8" s="13">
        <v>0</v>
      </c>
      <c r="N8" s="13">
        <v>0</v>
      </c>
      <c r="O8" s="13">
        <v>67</v>
      </c>
      <c r="P8" s="64">
        <f>SUM(M8:O8)</f>
        <v>67</v>
      </c>
      <c r="Q8" s="13">
        <v>0</v>
      </c>
      <c r="R8" s="13">
        <v>0</v>
      </c>
      <c r="S8" s="13">
        <v>0</v>
      </c>
      <c r="T8" s="64">
        <f>SUM(Q8:S8)</f>
        <v>0</v>
      </c>
      <c r="U8" s="33">
        <f>SUM(H8,K8,L8,P8,T8)</f>
        <v>67</v>
      </c>
      <c r="V8" s="70"/>
      <c r="W8" s="80">
        <v>67</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0</v>
      </c>
      <c r="E12" s="13">
        <v>0</v>
      </c>
      <c r="F12" s="64">
        <f>SUM(D12:E12)</f>
        <v>0</v>
      </c>
      <c r="G12" s="13">
        <v>0</v>
      </c>
      <c r="H12" s="64">
        <f>SUM(C12,F12,G12)</f>
        <v>0</v>
      </c>
      <c r="I12" s="13">
        <v>0</v>
      </c>
      <c r="J12" s="13">
        <v>0</v>
      </c>
      <c r="K12" s="64">
        <f>SUM(I12:J12)</f>
        <v>0</v>
      </c>
      <c r="L12" s="13">
        <v>0</v>
      </c>
      <c r="M12" s="13">
        <v>0</v>
      </c>
      <c r="N12" s="13">
        <v>0</v>
      </c>
      <c r="O12" s="13">
        <v>2978</v>
      </c>
      <c r="P12" s="64">
        <f>SUM(M12:O12)</f>
        <v>2978</v>
      </c>
      <c r="Q12" s="13">
        <v>0</v>
      </c>
      <c r="R12" s="13">
        <v>0</v>
      </c>
      <c r="S12" s="13">
        <v>0</v>
      </c>
      <c r="T12" s="64">
        <f>SUM(Q12:S12)</f>
        <v>0</v>
      </c>
      <c r="U12" s="33">
        <f>SUM(H12,K12,L12,P12,T12)</f>
        <v>2978</v>
      </c>
      <c r="V12" s="70"/>
      <c r="W12" s="36">
        <v>2978</v>
      </c>
      <c r="X12" s="44">
        <f t="shared" si="0"/>
        <v>0</v>
      </c>
    </row>
    <row r="13" spans="1:25" ht="15.95" customHeight="1">
      <c r="B13" s="31" t="s">
        <v>74</v>
      </c>
      <c r="C13" s="32">
        <f>C8+C9+C10+C11+C12</f>
        <v>0</v>
      </c>
      <c r="D13" s="32">
        <f t="shared" ref="D13:U13" si="1">D8+D9+D10+D11+D12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3045</v>
      </c>
      <c r="P13" s="32">
        <f t="shared" si="1"/>
        <v>3045</v>
      </c>
      <c r="Q13" s="32">
        <f t="shared" si="1"/>
        <v>0</v>
      </c>
      <c r="R13" s="32">
        <f t="shared" si="1"/>
        <v>0</v>
      </c>
      <c r="S13" s="32">
        <f t="shared" si="1"/>
        <v>0</v>
      </c>
      <c r="T13" s="32">
        <f t="shared" si="1"/>
        <v>0</v>
      </c>
      <c r="U13" s="32">
        <f t="shared" si="1"/>
        <v>3045</v>
      </c>
      <c r="V13" s="70"/>
      <c r="W13" s="81">
        <v>3045</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0</v>
      </c>
      <c r="E16" s="32">
        <f t="shared" si="2"/>
        <v>0</v>
      </c>
      <c r="F16" s="32">
        <f t="shared" si="2"/>
        <v>0</v>
      </c>
      <c r="G16" s="32">
        <f t="shared" si="2"/>
        <v>0</v>
      </c>
      <c r="H16" s="32">
        <f t="shared" si="2"/>
        <v>0</v>
      </c>
      <c r="I16" s="32">
        <f t="shared" si="2"/>
        <v>0</v>
      </c>
      <c r="J16" s="32">
        <f t="shared" si="2"/>
        <v>0</v>
      </c>
      <c r="K16" s="32">
        <f t="shared" si="2"/>
        <v>0</v>
      </c>
      <c r="L16" s="32">
        <f t="shared" si="2"/>
        <v>0</v>
      </c>
      <c r="M16" s="32">
        <f t="shared" si="2"/>
        <v>0</v>
      </c>
      <c r="N16" s="32">
        <f t="shared" si="2"/>
        <v>0</v>
      </c>
      <c r="O16" s="32">
        <f t="shared" si="2"/>
        <v>854</v>
      </c>
      <c r="P16" s="32">
        <f t="shared" si="2"/>
        <v>854</v>
      </c>
      <c r="Q16" s="32">
        <f t="shared" si="2"/>
        <v>0</v>
      </c>
      <c r="R16" s="32">
        <f t="shared" si="2"/>
        <v>0</v>
      </c>
      <c r="S16" s="32">
        <f t="shared" si="2"/>
        <v>0</v>
      </c>
      <c r="T16" s="32">
        <f t="shared" si="2"/>
        <v>0</v>
      </c>
      <c r="U16" s="33">
        <f>SUM(H16,K16,L16,P16,T16)</f>
        <v>854</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-2191</v>
      </c>
      <c r="P19" s="64">
        <f>SUM(M19:O19)</f>
        <v>-2191</v>
      </c>
      <c r="Q19" s="13">
        <v>0</v>
      </c>
      <c r="R19" s="13">
        <v>0</v>
      </c>
      <c r="S19" s="13">
        <v>0</v>
      </c>
      <c r="T19" s="64">
        <f>SUM(Q19:S19)</f>
        <v>0</v>
      </c>
      <c r="U19" s="33">
        <f t="shared" ref="U19:U26" si="3">SUM(H19,K19,L19,P19,T19)</f>
        <v>-2191</v>
      </c>
      <c r="V19" s="69"/>
      <c r="W19" s="82">
        <v>-2191</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0</v>
      </c>
      <c r="F22" s="64">
        <f>SUM(D22:E22)</f>
        <v>0</v>
      </c>
      <c r="G22" s="13">
        <v>0</v>
      </c>
      <c r="H22" s="64">
        <f>SUM(C22,F22,G22)</f>
        <v>0</v>
      </c>
      <c r="I22" s="13">
        <v>0</v>
      </c>
      <c r="J22" s="13">
        <v>0</v>
      </c>
      <c r="K22" s="64">
        <f>SUM(I22:J22)</f>
        <v>0</v>
      </c>
      <c r="L22" s="13">
        <v>0</v>
      </c>
      <c r="M22" s="13">
        <v>0</v>
      </c>
      <c r="N22" s="13">
        <v>0</v>
      </c>
      <c r="O22" s="13">
        <v>-844</v>
      </c>
      <c r="P22" s="64">
        <f>SUM(M22:O22)</f>
        <v>-844</v>
      </c>
      <c r="Q22" s="13">
        <v>0</v>
      </c>
      <c r="R22" s="13">
        <v>0</v>
      </c>
      <c r="S22" s="13">
        <v>0</v>
      </c>
      <c r="T22" s="64">
        <f>SUM(Q22:S22)</f>
        <v>0</v>
      </c>
      <c r="U22" s="33">
        <f t="shared" si="3"/>
        <v>-844</v>
      </c>
      <c r="V22" s="70"/>
      <c r="W22" s="82">
        <v>-844</v>
      </c>
      <c r="X22" s="60">
        <f t="shared" si="4"/>
        <v>0</v>
      </c>
    </row>
    <row r="23" spans="1:25" ht="15.95" customHeight="1">
      <c r="B23" s="51" t="s">
        <v>84</v>
      </c>
      <c r="C23" s="32">
        <f t="shared" ref="C23:T23" si="5">SUM(C19:C22)</f>
        <v>0</v>
      </c>
      <c r="D23" s="32">
        <f t="shared" si="5"/>
        <v>0</v>
      </c>
      <c r="E23" s="32">
        <f t="shared" si="5"/>
        <v>0</v>
      </c>
      <c r="F23" s="32">
        <f t="shared" si="5"/>
        <v>0</v>
      </c>
      <c r="G23" s="32">
        <f t="shared" si="5"/>
        <v>0</v>
      </c>
      <c r="H23" s="32">
        <f t="shared" si="5"/>
        <v>0</v>
      </c>
      <c r="I23" s="32">
        <f t="shared" si="5"/>
        <v>0</v>
      </c>
      <c r="J23" s="32">
        <f t="shared" si="5"/>
        <v>0</v>
      </c>
      <c r="K23" s="32">
        <f t="shared" si="5"/>
        <v>0</v>
      </c>
      <c r="L23" s="32">
        <f t="shared" si="5"/>
        <v>0</v>
      </c>
      <c r="M23" s="32">
        <f t="shared" si="5"/>
        <v>0</v>
      </c>
      <c r="N23" s="32">
        <f t="shared" si="5"/>
        <v>0</v>
      </c>
      <c r="O23" s="32">
        <f t="shared" si="5"/>
        <v>-3035</v>
      </c>
      <c r="P23" s="32">
        <f t="shared" si="5"/>
        <v>-3035</v>
      </c>
      <c r="Q23" s="32">
        <f t="shared" si="5"/>
        <v>0</v>
      </c>
      <c r="R23" s="32">
        <f t="shared" si="5"/>
        <v>0</v>
      </c>
      <c r="S23" s="32">
        <f t="shared" si="5"/>
        <v>0</v>
      </c>
      <c r="T23" s="32">
        <f t="shared" si="5"/>
        <v>0</v>
      </c>
      <c r="U23" s="32">
        <f t="shared" si="3"/>
        <v>-3035</v>
      </c>
      <c r="V23" s="70"/>
      <c r="W23" s="82">
        <v>-3035</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0</v>
      </c>
      <c r="F26" s="32">
        <f t="shared" si="6"/>
        <v>0</v>
      </c>
      <c r="G26" s="32">
        <f t="shared" si="6"/>
        <v>0</v>
      </c>
      <c r="H26" s="32">
        <f t="shared" si="6"/>
        <v>0</v>
      </c>
      <c r="I26" s="32">
        <f t="shared" si="6"/>
        <v>0</v>
      </c>
      <c r="J26" s="32">
        <f t="shared" si="6"/>
        <v>0</v>
      </c>
      <c r="K26" s="32">
        <f t="shared" si="6"/>
        <v>0</v>
      </c>
      <c r="L26" s="32">
        <f t="shared" si="6"/>
        <v>0</v>
      </c>
      <c r="M26" s="32">
        <f t="shared" si="6"/>
        <v>0</v>
      </c>
      <c r="N26" s="32">
        <f t="shared" si="6"/>
        <v>0</v>
      </c>
      <c r="O26" s="32">
        <f t="shared" si="6"/>
        <v>-844</v>
      </c>
      <c r="P26" s="32">
        <f t="shared" si="6"/>
        <v>-844</v>
      </c>
      <c r="Q26" s="32">
        <f t="shared" si="6"/>
        <v>0</v>
      </c>
      <c r="R26" s="32">
        <f t="shared" si="6"/>
        <v>0</v>
      </c>
      <c r="S26" s="32">
        <f t="shared" si="6"/>
        <v>0</v>
      </c>
      <c r="T26" s="32">
        <f t="shared" si="6"/>
        <v>0</v>
      </c>
      <c r="U26" s="32">
        <f t="shared" si="3"/>
        <v>-844</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0</v>
      </c>
      <c r="E28" s="53">
        <f t="shared" si="7"/>
        <v>0</v>
      </c>
      <c r="F28" s="53">
        <f t="shared" si="7"/>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10</v>
      </c>
      <c r="P28" s="53">
        <f t="shared" si="7"/>
        <v>10</v>
      </c>
      <c r="Q28" s="53">
        <f t="shared" si="7"/>
        <v>0</v>
      </c>
      <c r="R28" s="53">
        <f t="shared" si="7"/>
        <v>0</v>
      </c>
      <c r="S28" s="53">
        <f t="shared" si="7"/>
        <v>0</v>
      </c>
      <c r="T28" s="53">
        <f t="shared" si="7"/>
        <v>0</v>
      </c>
      <c r="U28" s="53">
        <f t="shared" si="7"/>
        <v>10</v>
      </c>
      <c r="V28" s="10"/>
      <c r="W28" s="36">
        <v>10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0</v>
      </c>
      <c r="E33" s="75">
        <v>0</v>
      </c>
      <c r="F33" s="75">
        <v>0</v>
      </c>
      <c r="G33" s="75">
        <v>0</v>
      </c>
      <c r="H33" s="75">
        <v>0</v>
      </c>
      <c r="I33" s="75">
        <v>0</v>
      </c>
      <c r="J33" s="75">
        <v>0</v>
      </c>
      <c r="K33" s="75">
        <v>0</v>
      </c>
      <c r="L33" s="75">
        <v>0</v>
      </c>
      <c r="M33" s="75">
        <v>0</v>
      </c>
      <c r="N33" s="75">
        <v>0</v>
      </c>
      <c r="O33" s="75">
        <v>995</v>
      </c>
      <c r="P33" s="75">
        <v>995</v>
      </c>
      <c r="Q33" s="75">
        <v>0</v>
      </c>
      <c r="R33" s="75">
        <v>0</v>
      </c>
      <c r="S33" s="75">
        <v>0</v>
      </c>
      <c r="T33" s="75">
        <v>0</v>
      </c>
      <c r="U33" s="75">
        <v>995</v>
      </c>
      <c r="V33" s="10"/>
      <c r="W33" s="50"/>
      <c r="X33" s="49"/>
    </row>
    <row r="34" spans="2:24" s="11" customFormat="1" ht="15.95" customHeight="1">
      <c r="B34" s="65" t="s">
        <v>98</v>
      </c>
      <c r="C34" s="75">
        <v>0</v>
      </c>
      <c r="D34" s="75">
        <v>0</v>
      </c>
      <c r="E34" s="75">
        <v>0</v>
      </c>
      <c r="F34" s="75">
        <v>0</v>
      </c>
      <c r="G34" s="75">
        <v>0</v>
      </c>
      <c r="H34" s="75">
        <v>0</v>
      </c>
      <c r="I34" s="75">
        <v>0</v>
      </c>
      <c r="J34" s="75">
        <v>0</v>
      </c>
      <c r="K34" s="75">
        <v>0</v>
      </c>
      <c r="L34" s="75">
        <v>0</v>
      </c>
      <c r="M34" s="75">
        <v>0</v>
      </c>
      <c r="N34" s="75">
        <v>0</v>
      </c>
      <c r="O34" s="75">
        <v>-996</v>
      </c>
      <c r="P34" s="75">
        <v>-996</v>
      </c>
      <c r="Q34" s="75">
        <v>0</v>
      </c>
      <c r="R34" s="75">
        <v>0</v>
      </c>
      <c r="S34" s="75">
        <v>0</v>
      </c>
      <c r="T34" s="75">
        <v>0</v>
      </c>
      <c r="U34" s="75">
        <v>-996</v>
      </c>
      <c r="V34" s="10"/>
      <c r="W34" s="50"/>
      <c r="X34" s="49"/>
    </row>
    <row r="35" spans="2:24" s="11" customFormat="1" ht="15.95" customHeight="1">
      <c r="B35" s="65" t="s">
        <v>99</v>
      </c>
      <c r="C35" s="75">
        <v>0</v>
      </c>
      <c r="D35" s="75">
        <v>0</v>
      </c>
      <c r="E35" s="75">
        <v>0</v>
      </c>
      <c r="F35" s="75">
        <v>0</v>
      </c>
      <c r="G35" s="75">
        <v>0</v>
      </c>
      <c r="H35" s="75">
        <v>0</v>
      </c>
      <c r="I35" s="75">
        <v>0</v>
      </c>
      <c r="J35" s="75">
        <v>0</v>
      </c>
      <c r="K35" s="75">
        <v>0</v>
      </c>
      <c r="L35" s="75">
        <v>0</v>
      </c>
      <c r="M35" s="75">
        <v>0</v>
      </c>
      <c r="N35" s="75">
        <v>0</v>
      </c>
      <c r="O35" s="75">
        <v>-1</v>
      </c>
      <c r="P35" s="75">
        <v>-1</v>
      </c>
      <c r="Q35" s="75">
        <v>0</v>
      </c>
      <c r="R35" s="75">
        <v>0</v>
      </c>
      <c r="S35" s="75">
        <v>0</v>
      </c>
      <c r="T35" s="75">
        <v>0</v>
      </c>
      <c r="U35" s="75">
        <v>-1</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59" priority="10" stopIfTrue="1" operator="notEqual">
      <formula>0</formula>
    </cfRule>
  </conditionalFormatting>
  <conditionalFormatting sqref="C3:E3">
    <cfRule type="expression" dxfId="58" priority="9">
      <formula>$E$3&lt;&gt;0</formula>
    </cfRule>
  </conditionalFormatting>
  <conditionalFormatting sqref="N49 N52">
    <cfRule type="cellIs" dxfId="57" priority="8" operator="equal">
      <formula>"FAIL"</formula>
    </cfRule>
  </conditionalFormatting>
  <conditionalFormatting sqref="X6:X7">
    <cfRule type="expression" dxfId="56" priority="7">
      <formula>SUM($X$8:$X$28)&lt;&gt;0</formula>
    </cfRule>
  </conditionalFormatting>
  <conditionalFormatting sqref="C35:U35">
    <cfRule type="expression" dxfId="55" priority="1">
      <formula>ABS((C28-C35)/C35)&gt;0.1</formula>
    </cfRule>
    <cfRule type="expression" dxfId="54" priority="4">
      <formula>ABS(C28-C35)&gt;1000</formula>
    </cfRule>
  </conditionalFormatting>
  <conditionalFormatting sqref="C34:U34">
    <cfRule type="expression" dxfId="53" priority="2">
      <formula>ABS((C26-C34)/C34)&gt;0.1</formula>
    </cfRule>
    <cfRule type="expression" dxfId="52" priority="5">
      <formula>ABS(C26-C34)&gt;1000</formula>
    </cfRule>
  </conditionalFormatting>
  <conditionalFormatting sqref="C33:U33">
    <cfRule type="expression" dxfId="51" priority="3">
      <formula>ABS((C16-C33)/C33)&gt;0.1</formula>
    </cfRule>
    <cfRule type="expression" dxfId="5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63</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0</v>
      </c>
      <c r="F8" s="64">
        <f>SUM(D8:E8)</f>
        <v>0</v>
      </c>
      <c r="G8" s="13">
        <v>0</v>
      </c>
      <c r="H8" s="64">
        <f>SUM(C8,F8,G8)</f>
        <v>0</v>
      </c>
      <c r="I8" s="13">
        <v>0</v>
      </c>
      <c r="J8" s="13">
        <v>0</v>
      </c>
      <c r="K8" s="64">
        <f>SUM(I8:J8)</f>
        <v>0</v>
      </c>
      <c r="L8" s="13">
        <v>0</v>
      </c>
      <c r="M8" s="13">
        <v>0</v>
      </c>
      <c r="N8" s="13">
        <v>0</v>
      </c>
      <c r="O8" s="13">
        <v>0</v>
      </c>
      <c r="P8" s="64">
        <f>SUM(M8:O8)</f>
        <v>0</v>
      </c>
      <c r="Q8" s="13">
        <v>0</v>
      </c>
      <c r="R8" s="13">
        <v>0</v>
      </c>
      <c r="S8" s="13">
        <v>0</v>
      </c>
      <c r="T8" s="64">
        <f>SUM(Q8:S8)</f>
        <v>0</v>
      </c>
      <c r="U8" s="33">
        <f>SUM(H8,K8,L8,P8,T8)</f>
        <v>0</v>
      </c>
      <c r="V8" s="70"/>
      <c r="W8" s="80">
        <v>0</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0</v>
      </c>
      <c r="E12" s="13">
        <v>0</v>
      </c>
      <c r="F12" s="64">
        <f>SUM(D12:E12)</f>
        <v>0</v>
      </c>
      <c r="G12" s="13">
        <v>0</v>
      </c>
      <c r="H12" s="64">
        <f>SUM(C12,F12,G12)</f>
        <v>0</v>
      </c>
      <c r="I12" s="13">
        <v>0</v>
      </c>
      <c r="J12" s="13">
        <v>0</v>
      </c>
      <c r="K12" s="64">
        <f>SUM(I12:J12)</f>
        <v>0</v>
      </c>
      <c r="L12" s="13">
        <v>0</v>
      </c>
      <c r="M12" s="13">
        <v>0</v>
      </c>
      <c r="N12" s="13">
        <v>0</v>
      </c>
      <c r="O12" s="13">
        <v>1198</v>
      </c>
      <c r="P12" s="64">
        <f>SUM(M12:O12)</f>
        <v>1198</v>
      </c>
      <c r="Q12" s="13">
        <v>0</v>
      </c>
      <c r="R12" s="13">
        <v>0</v>
      </c>
      <c r="S12" s="13">
        <v>0</v>
      </c>
      <c r="T12" s="64">
        <f>SUM(Q12:S12)</f>
        <v>0</v>
      </c>
      <c r="U12" s="33">
        <f>SUM(H12,K12,L12,P12,T12)</f>
        <v>1198</v>
      </c>
      <c r="V12" s="70"/>
      <c r="W12" s="36">
        <v>1198</v>
      </c>
      <c r="X12" s="44">
        <f t="shared" si="0"/>
        <v>0</v>
      </c>
    </row>
    <row r="13" spans="1:25" ht="15.95" customHeight="1">
      <c r="B13" s="31" t="s">
        <v>74</v>
      </c>
      <c r="C13" s="32">
        <f>C8+C9+C10+C11+C12</f>
        <v>0</v>
      </c>
      <c r="D13" s="32">
        <f t="shared" ref="D13:U13" si="1">D8+D9+D10+D11+D12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1198</v>
      </c>
      <c r="P13" s="32">
        <f t="shared" si="1"/>
        <v>1198</v>
      </c>
      <c r="Q13" s="32">
        <f t="shared" si="1"/>
        <v>0</v>
      </c>
      <c r="R13" s="32">
        <f t="shared" si="1"/>
        <v>0</v>
      </c>
      <c r="S13" s="32">
        <f t="shared" si="1"/>
        <v>0</v>
      </c>
      <c r="T13" s="32">
        <f t="shared" si="1"/>
        <v>0</v>
      </c>
      <c r="U13" s="32">
        <f t="shared" si="1"/>
        <v>1198</v>
      </c>
      <c r="V13" s="70"/>
      <c r="W13" s="81">
        <v>1198</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0</v>
      </c>
      <c r="E16" s="32">
        <f t="shared" si="2"/>
        <v>0</v>
      </c>
      <c r="F16" s="32">
        <f t="shared" si="2"/>
        <v>0</v>
      </c>
      <c r="G16" s="32">
        <f t="shared" si="2"/>
        <v>0</v>
      </c>
      <c r="H16" s="32">
        <f t="shared" si="2"/>
        <v>0</v>
      </c>
      <c r="I16" s="32">
        <f t="shared" si="2"/>
        <v>0</v>
      </c>
      <c r="J16" s="32">
        <f t="shared" si="2"/>
        <v>0</v>
      </c>
      <c r="K16" s="32">
        <f t="shared" si="2"/>
        <v>0</v>
      </c>
      <c r="L16" s="32">
        <f t="shared" si="2"/>
        <v>0</v>
      </c>
      <c r="M16" s="32">
        <f t="shared" si="2"/>
        <v>0</v>
      </c>
      <c r="N16" s="32">
        <f t="shared" si="2"/>
        <v>0</v>
      </c>
      <c r="O16" s="32">
        <f t="shared" si="2"/>
        <v>1048</v>
      </c>
      <c r="P16" s="32">
        <f t="shared" si="2"/>
        <v>1048</v>
      </c>
      <c r="Q16" s="32">
        <f t="shared" si="2"/>
        <v>0</v>
      </c>
      <c r="R16" s="32">
        <f t="shared" si="2"/>
        <v>0</v>
      </c>
      <c r="S16" s="32">
        <f t="shared" si="2"/>
        <v>0</v>
      </c>
      <c r="T16" s="32">
        <f t="shared" si="2"/>
        <v>0</v>
      </c>
      <c r="U16" s="33">
        <f>SUM(H16,K16,L16,P16,T16)</f>
        <v>1048</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-150</v>
      </c>
      <c r="P20" s="64">
        <f>SUM(M20:O20)</f>
        <v>-150</v>
      </c>
      <c r="Q20" s="13">
        <v>0</v>
      </c>
      <c r="R20" s="13">
        <v>0</v>
      </c>
      <c r="S20" s="13">
        <v>0</v>
      </c>
      <c r="T20" s="64">
        <f>SUM(Q20:S20)</f>
        <v>0</v>
      </c>
      <c r="U20" s="33">
        <f t="shared" si="3"/>
        <v>-150</v>
      </c>
      <c r="V20" s="69"/>
      <c r="W20" s="82">
        <v>-150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0</v>
      </c>
      <c r="F22" s="64">
        <f>SUM(D22:E22)</f>
        <v>0</v>
      </c>
      <c r="G22" s="13">
        <v>0</v>
      </c>
      <c r="H22" s="64">
        <f>SUM(C22,F22,G22)</f>
        <v>0</v>
      </c>
      <c r="I22" s="13">
        <v>0</v>
      </c>
      <c r="J22" s="13">
        <v>0</v>
      </c>
      <c r="K22" s="64">
        <f>SUM(I22:J22)</f>
        <v>0</v>
      </c>
      <c r="L22" s="13">
        <v>0</v>
      </c>
      <c r="M22" s="13">
        <v>0</v>
      </c>
      <c r="N22" s="13">
        <v>0</v>
      </c>
      <c r="O22" s="13">
        <v>-336</v>
      </c>
      <c r="P22" s="64">
        <f>SUM(M22:O22)</f>
        <v>-336</v>
      </c>
      <c r="Q22" s="13">
        <v>0</v>
      </c>
      <c r="R22" s="13">
        <v>0</v>
      </c>
      <c r="S22" s="13">
        <v>0</v>
      </c>
      <c r="T22" s="64">
        <f>SUM(Q22:S22)</f>
        <v>0</v>
      </c>
      <c r="U22" s="33">
        <f t="shared" si="3"/>
        <v>-336</v>
      </c>
      <c r="V22" s="70"/>
      <c r="W22" s="82">
        <v>-336</v>
      </c>
      <c r="X22" s="60">
        <f t="shared" si="4"/>
        <v>0</v>
      </c>
    </row>
    <row r="23" spans="1:25" ht="15.95" customHeight="1">
      <c r="B23" s="51" t="s">
        <v>84</v>
      </c>
      <c r="C23" s="32">
        <f t="shared" ref="C23:T23" si="5">SUM(C19:C22)</f>
        <v>0</v>
      </c>
      <c r="D23" s="32">
        <f t="shared" si="5"/>
        <v>0</v>
      </c>
      <c r="E23" s="32">
        <f t="shared" si="5"/>
        <v>0</v>
      </c>
      <c r="F23" s="32">
        <f t="shared" si="5"/>
        <v>0</v>
      </c>
      <c r="G23" s="32">
        <f t="shared" si="5"/>
        <v>0</v>
      </c>
      <c r="H23" s="32">
        <f t="shared" si="5"/>
        <v>0</v>
      </c>
      <c r="I23" s="32">
        <f t="shared" si="5"/>
        <v>0</v>
      </c>
      <c r="J23" s="32">
        <f t="shared" si="5"/>
        <v>0</v>
      </c>
      <c r="K23" s="32">
        <f t="shared" si="5"/>
        <v>0</v>
      </c>
      <c r="L23" s="32">
        <f t="shared" si="5"/>
        <v>0</v>
      </c>
      <c r="M23" s="32">
        <f t="shared" si="5"/>
        <v>0</v>
      </c>
      <c r="N23" s="32">
        <f t="shared" si="5"/>
        <v>0</v>
      </c>
      <c r="O23" s="32">
        <f t="shared" si="5"/>
        <v>-486</v>
      </c>
      <c r="P23" s="32">
        <f t="shared" si="5"/>
        <v>-486</v>
      </c>
      <c r="Q23" s="32">
        <f t="shared" si="5"/>
        <v>0</v>
      </c>
      <c r="R23" s="32">
        <f t="shared" si="5"/>
        <v>0</v>
      </c>
      <c r="S23" s="32">
        <f t="shared" si="5"/>
        <v>0</v>
      </c>
      <c r="T23" s="32">
        <f t="shared" si="5"/>
        <v>0</v>
      </c>
      <c r="U23" s="32">
        <f t="shared" si="3"/>
        <v>-486</v>
      </c>
      <c r="V23" s="70"/>
      <c r="W23" s="82">
        <v>-486</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0</v>
      </c>
      <c r="F26" s="32">
        <f t="shared" si="6"/>
        <v>0</v>
      </c>
      <c r="G26" s="32">
        <f t="shared" si="6"/>
        <v>0</v>
      </c>
      <c r="H26" s="32">
        <f t="shared" si="6"/>
        <v>0</v>
      </c>
      <c r="I26" s="32">
        <f t="shared" si="6"/>
        <v>0</v>
      </c>
      <c r="J26" s="32">
        <f t="shared" si="6"/>
        <v>0</v>
      </c>
      <c r="K26" s="32">
        <f t="shared" si="6"/>
        <v>0</v>
      </c>
      <c r="L26" s="32">
        <f t="shared" si="6"/>
        <v>0</v>
      </c>
      <c r="M26" s="32">
        <f t="shared" si="6"/>
        <v>0</v>
      </c>
      <c r="N26" s="32">
        <f t="shared" si="6"/>
        <v>0</v>
      </c>
      <c r="O26" s="32">
        <f t="shared" si="6"/>
        <v>-336</v>
      </c>
      <c r="P26" s="32">
        <f t="shared" si="6"/>
        <v>-336</v>
      </c>
      <c r="Q26" s="32">
        <f t="shared" si="6"/>
        <v>0</v>
      </c>
      <c r="R26" s="32">
        <f t="shared" si="6"/>
        <v>0</v>
      </c>
      <c r="S26" s="32">
        <f t="shared" si="6"/>
        <v>0</v>
      </c>
      <c r="T26" s="32">
        <f t="shared" si="6"/>
        <v>0</v>
      </c>
      <c r="U26" s="32">
        <f t="shared" si="3"/>
        <v>-336</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0</v>
      </c>
      <c r="E28" s="53">
        <f t="shared" si="7"/>
        <v>0</v>
      </c>
      <c r="F28" s="53">
        <f t="shared" si="7"/>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712</v>
      </c>
      <c r="P28" s="53">
        <f t="shared" si="7"/>
        <v>712</v>
      </c>
      <c r="Q28" s="53">
        <f t="shared" si="7"/>
        <v>0</v>
      </c>
      <c r="R28" s="53">
        <f t="shared" si="7"/>
        <v>0</v>
      </c>
      <c r="S28" s="53">
        <f t="shared" si="7"/>
        <v>0</v>
      </c>
      <c r="T28" s="53">
        <f t="shared" si="7"/>
        <v>0</v>
      </c>
      <c r="U28" s="53">
        <f t="shared" si="7"/>
        <v>712</v>
      </c>
      <c r="V28" s="10"/>
      <c r="W28" s="36">
        <v>712</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0</v>
      </c>
      <c r="E33" s="75">
        <v>0</v>
      </c>
      <c r="F33" s="75">
        <v>0</v>
      </c>
      <c r="G33" s="75">
        <v>0</v>
      </c>
      <c r="H33" s="75">
        <v>0</v>
      </c>
      <c r="I33" s="75">
        <v>0</v>
      </c>
      <c r="J33" s="75">
        <v>0</v>
      </c>
      <c r="K33" s="75">
        <v>0</v>
      </c>
      <c r="L33" s="75">
        <v>0</v>
      </c>
      <c r="M33" s="75">
        <v>0</v>
      </c>
      <c r="N33" s="75">
        <v>0</v>
      </c>
      <c r="O33" s="75">
        <v>1221</v>
      </c>
      <c r="P33" s="75">
        <v>1221</v>
      </c>
      <c r="Q33" s="75">
        <v>0</v>
      </c>
      <c r="R33" s="75">
        <v>0</v>
      </c>
      <c r="S33" s="75">
        <v>0</v>
      </c>
      <c r="T33" s="75">
        <v>0</v>
      </c>
      <c r="U33" s="75">
        <v>1221</v>
      </c>
      <c r="V33" s="10"/>
      <c r="W33" s="50"/>
      <c r="X33" s="49"/>
    </row>
    <row r="34" spans="2:24" s="11" customFormat="1" ht="15.95" customHeight="1">
      <c r="B34" s="65" t="s">
        <v>98</v>
      </c>
      <c r="C34" s="75">
        <v>0</v>
      </c>
      <c r="D34" s="75">
        <v>0</v>
      </c>
      <c r="E34" s="75">
        <v>0</v>
      </c>
      <c r="F34" s="75">
        <v>0</v>
      </c>
      <c r="G34" s="75">
        <v>0</v>
      </c>
      <c r="H34" s="75">
        <v>0</v>
      </c>
      <c r="I34" s="75">
        <v>0</v>
      </c>
      <c r="J34" s="75">
        <v>0</v>
      </c>
      <c r="K34" s="75">
        <v>0</v>
      </c>
      <c r="L34" s="75">
        <v>0</v>
      </c>
      <c r="M34" s="75">
        <v>0</v>
      </c>
      <c r="N34" s="75">
        <v>0</v>
      </c>
      <c r="O34" s="75">
        <v>-641</v>
      </c>
      <c r="P34" s="75">
        <v>-641</v>
      </c>
      <c r="Q34" s="75">
        <v>0</v>
      </c>
      <c r="R34" s="75">
        <v>0</v>
      </c>
      <c r="S34" s="75">
        <v>0</v>
      </c>
      <c r="T34" s="75">
        <v>0</v>
      </c>
      <c r="U34" s="75">
        <v>-641</v>
      </c>
      <c r="V34" s="10"/>
      <c r="W34" s="50"/>
      <c r="X34" s="49"/>
    </row>
    <row r="35" spans="2:24" s="11" customFormat="1" ht="15.95" customHeight="1">
      <c r="B35" s="65" t="s">
        <v>99</v>
      </c>
      <c r="C35" s="75">
        <v>0</v>
      </c>
      <c r="D35" s="75">
        <v>0</v>
      </c>
      <c r="E35" s="75">
        <v>0</v>
      </c>
      <c r="F35" s="75">
        <v>0</v>
      </c>
      <c r="G35" s="75">
        <v>0</v>
      </c>
      <c r="H35" s="75">
        <v>0</v>
      </c>
      <c r="I35" s="75">
        <v>0</v>
      </c>
      <c r="J35" s="75">
        <v>0</v>
      </c>
      <c r="K35" s="75">
        <v>0</v>
      </c>
      <c r="L35" s="75">
        <v>0</v>
      </c>
      <c r="M35" s="75">
        <v>0</v>
      </c>
      <c r="N35" s="75">
        <v>0</v>
      </c>
      <c r="O35" s="75">
        <v>580</v>
      </c>
      <c r="P35" s="75">
        <v>580</v>
      </c>
      <c r="Q35" s="75">
        <v>0</v>
      </c>
      <c r="R35" s="75">
        <v>0</v>
      </c>
      <c r="S35" s="75">
        <v>0</v>
      </c>
      <c r="T35" s="75">
        <v>0</v>
      </c>
      <c r="U35" s="75">
        <v>580</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49" priority="10" stopIfTrue="1" operator="notEqual">
      <formula>0</formula>
    </cfRule>
  </conditionalFormatting>
  <conditionalFormatting sqref="C3:E3">
    <cfRule type="expression" dxfId="48" priority="9">
      <formula>$E$3&lt;&gt;0</formula>
    </cfRule>
  </conditionalFormatting>
  <conditionalFormatting sqref="N49 N52">
    <cfRule type="cellIs" dxfId="47" priority="8" operator="equal">
      <formula>"FAIL"</formula>
    </cfRule>
  </conditionalFormatting>
  <conditionalFormatting sqref="X6:X7">
    <cfRule type="expression" dxfId="46" priority="7">
      <formula>SUM($X$8:$X$28)&lt;&gt;0</formula>
    </cfRule>
  </conditionalFormatting>
  <conditionalFormatting sqref="C35:U35">
    <cfRule type="expression" dxfId="45" priority="1">
      <formula>ABS((C28-C35)/C35)&gt;0.1</formula>
    </cfRule>
    <cfRule type="expression" dxfId="44" priority="4">
      <formula>ABS(C28-C35)&gt;1000</formula>
    </cfRule>
  </conditionalFormatting>
  <conditionalFormatting sqref="C34:U34">
    <cfRule type="expression" dxfId="43" priority="2">
      <formula>ABS((C26-C34)/C34)&gt;0.1</formula>
    </cfRule>
    <cfRule type="expression" dxfId="42" priority="5">
      <formula>ABS(C26-C34)&gt;1000</formula>
    </cfRule>
  </conditionalFormatting>
  <conditionalFormatting sqref="C33:U33">
    <cfRule type="expression" dxfId="41" priority="3">
      <formula>ABS((C16-C33)/C33)&gt;0.1</formula>
    </cfRule>
    <cfRule type="expression" dxfId="4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64</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0</v>
      </c>
      <c r="F8" s="64">
        <f>SUM(D8:E8)</f>
        <v>0</v>
      </c>
      <c r="G8" s="13">
        <v>0</v>
      </c>
      <c r="H8" s="64">
        <f>SUM(C8,F8,G8)</f>
        <v>0</v>
      </c>
      <c r="I8" s="13">
        <v>0</v>
      </c>
      <c r="J8" s="13">
        <v>0</v>
      </c>
      <c r="K8" s="64">
        <f>SUM(I8:J8)</f>
        <v>0</v>
      </c>
      <c r="L8" s="13">
        <v>0</v>
      </c>
      <c r="M8" s="13">
        <v>0</v>
      </c>
      <c r="N8" s="13">
        <v>0</v>
      </c>
      <c r="O8" s="13">
        <v>45</v>
      </c>
      <c r="P8" s="64">
        <f>SUM(M8:O8)</f>
        <v>45</v>
      </c>
      <c r="Q8" s="13">
        <v>0</v>
      </c>
      <c r="R8" s="13">
        <v>0</v>
      </c>
      <c r="S8" s="13">
        <v>0</v>
      </c>
      <c r="T8" s="64">
        <f>SUM(Q8:S8)</f>
        <v>0</v>
      </c>
      <c r="U8" s="33">
        <f>SUM(H8,K8,L8,P8,T8)</f>
        <v>45</v>
      </c>
      <c r="V8" s="70"/>
      <c r="W8" s="80">
        <v>45</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0</v>
      </c>
      <c r="E12" s="13">
        <v>0</v>
      </c>
      <c r="F12" s="64">
        <f>SUM(D12:E12)</f>
        <v>0</v>
      </c>
      <c r="G12" s="13">
        <v>0</v>
      </c>
      <c r="H12" s="64">
        <f>SUM(C12,F12,G12)</f>
        <v>0</v>
      </c>
      <c r="I12" s="13">
        <v>0</v>
      </c>
      <c r="J12" s="13">
        <v>0</v>
      </c>
      <c r="K12" s="64">
        <f>SUM(I12:J12)</f>
        <v>0</v>
      </c>
      <c r="L12" s="13">
        <v>0</v>
      </c>
      <c r="M12" s="13">
        <v>0</v>
      </c>
      <c r="N12" s="13">
        <v>0</v>
      </c>
      <c r="O12" s="13">
        <v>4505</v>
      </c>
      <c r="P12" s="64">
        <f>SUM(M12:O12)</f>
        <v>4505</v>
      </c>
      <c r="Q12" s="13">
        <v>0</v>
      </c>
      <c r="R12" s="13">
        <v>0</v>
      </c>
      <c r="S12" s="13">
        <v>0</v>
      </c>
      <c r="T12" s="64">
        <f>SUM(Q12:S12)</f>
        <v>0</v>
      </c>
      <c r="U12" s="33">
        <f>SUM(H12,K12,L12,P12,T12)</f>
        <v>4505</v>
      </c>
      <c r="V12" s="70"/>
      <c r="W12" s="36">
        <v>4505</v>
      </c>
      <c r="X12" s="44">
        <f t="shared" si="0"/>
        <v>0</v>
      </c>
    </row>
    <row r="13" spans="1:25" ht="15.95" customHeight="1">
      <c r="B13" s="31" t="s">
        <v>74</v>
      </c>
      <c r="C13" s="32">
        <f>C8+C9+C10+C11+C12</f>
        <v>0</v>
      </c>
      <c r="D13" s="32">
        <f t="shared" ref="D13:U13" si="1">D8+D9+D10+D11+D12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4550</v>
      </c>
      <c r="P13" s="32">
        <f t="shared" si="1"/>
        <v>4550</v>
      </c>
      <c r="Q13" s="32">
        <f t="shared" si="1"/>
        <v>0</v>
      </c>
      <c r="R13" s="32">
        <f t="shared" si="1"/>
        <v>0</v>
      </c>
      <c r="S13" s="32">
        <f t="shared" si="1"/>
        <v>0</v>
      </c>
      <c r="T13" s="32">
        <f t="shared" si="1"/>
        <v>0</v>
      </c>
      <c r="U13" s="32">
        <f t="shared" si="1"/>
        <v>4550</v>
      </c>
      <c r="V13" s="70"/>
      <c r="W13" s="81">
        <v>4550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0</v>
      </c>
      <c r="E16" s="32">
        <f t="shared" si="2"/>
        <v>0</v>
      </c>
      <c r="F16" s="32">
        <f t="shared" si="2"/>
        <v>0</v>
      </c>
      <c r="G16" s="32">
        <f t="shared" si="2"/>
        <v>0</v>
      </c>
      <c r="H16" s="32">
        <f t="shared" si="2"/>
        <v>0</v>
      </c>
      <c r="I16" s="32">
        <f t="shared" si="2"/>
        <v>0</v>
      </c>
      <c r="J16" s="32">
        <f t="shared" si="2"/>
        <v>0</v>
      </c>
      <c r="K16" s="32">
        <f t="shared" si="2"/>
        <v>0</v>
      </c>
      <c r="L16" s="32">
        <f t="shared" si="2"/>
        <v>0</v>
      </c>
      <c r="M16" s="32">
        <f t="shared" si="2"/>
        <v>0</v>
      </c>
      <c r="N16" s="32">
        <f t="shared" si="2"/>
        <v>0</v>
      </c>
      <c r="O16" s="32">
        <f t="shared" si="2"/>
        <v>492</v>
      </c>
      <c r="P16" s="32">
        <f t="shared" si="2"/>
        <v>492</v>
      </c>
      <c r="Q16" s="32">
        <f t="shared" si="2"/>
        <v>0</v>
      </c>
      <c r="R16" s="32">
        <f t="shared" si="2"/>
        <v>0</v>
      </c>
      <c r="S16" s="32">
        <f t="shared" si="2"/>
        <v>0</v>
      </c>
      <c r="T16" s="32">
        <f t="shared" si="2"/>
        <v>0</v>
      </c>
      <c r="U16" s="33">
        <f>SUM(H16,K16,L16,P16,T16)</f>
        <v>492</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-4058</v>
      </c>
      <c r="P19" s="64">
        <f>SUM(M19:O19)</f>
        <v>-4058</v>
      </c>
      <c r="Q19" s="13">
        <v>0</v>
      </c>
      <c r="R19" s="13">
        <v>0</v>
      </c>
      <c r="S19" s="13">
        <v>0</v>
      </c>
      <c r="T19" s="64">
        <f>SUM(Q19:S19)</f>
        <v>0</v>
      </c>
      <c r="U19" s="33">
        <f t="shared" ref="U19:U26" si="3">SUM(H19,K19,L19,P19,T19)</f>
        <v>-4058</v>
      </c>
      <c r="V19" s="69"/>
      <c r="W19" s="82">
        <v>-4058</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0</v>
      </c>
      <c r="F22" s="64">
        <f>SUM(D22:E22)</f>
        <v>0</v>
      </c>
      <c r="G22" s="13">
        <v>0</v>
      </c>
      <c r="H22" s="64">
        <f>SUM(C22,F22,G22)</f>
        <v>0</v>
      </c>
      <c r="I22" s="13">
        <v>0</v>
      </c>
      <c r="J22" s="13">
        <v>0</v>
      </c>
      <c r="K22" s="64">
        <f>SUM(I22:J22)</f>
        <v>0</v>
      </c>
      <c r="L22" s="13">
        <v>0</v>
      </c>
      <c r="M22" s="13">
        <v>0</v>
      </c>
      <c r="N22" s="13">
        <v>0</v>
      </c>
      <c r="O22" s="13">
        <v>-492</v>
      </c>
      <c r="P22" s="64">
        <f>SUM(M22:O22)</f>
        <v>-492</v>
      </c>
      <c r="Q22" s="13">
        <v>0</v>
      </c>
      <c r="R22" s="13">
        <v>0</v>
      </c>
      <c r="S22" s="13">
        <v>0</v>
      </c>
      <c r="T22" s="64">
        <f>SUM(Q22:S22)</f>
        <v>0</v>
      </c>
      <c r="U22" s="33">
        <f t="shared" si="3"/>
        <v>-492</v>
      </c>
      <c r="V22" s="70"/>
      <c r="W22" s="82">
        <v>-492</v>
      </c>
      <c r="X22" s="60">
        <f t="shared" si="4"/>
        <v>0</v>
      </c>
    </row>
    <row r="23" spans="1:25" ht="15.95" customHeight="1">
      <c r="B23" s="51" t="s">
        <v>84</v>
      </c>
      <c r="C23" s="32">
        <f t="shared" ref="C23:T23" si="5">SUM(C19:C22)</f>
        <v>0</v>
      </c>
      <c r="D23" s="32">
        <f t="shared" si="5"/>
        <v>0</v>
      </c>
      <c r="E23" s="32">
        <f t="shared" si="5"/>
        <v>0</v>
      </c>
      <c r="F23" s="32">
        <f t="shared" si="5"/>
        <v>0</v>
      </c>
      <c r="G23" s="32">
        <f t="shared" si="5"/>
        <v>0</v>
      </c>
      <c r="H23" s="32">
        <f t="shared" si="5"/>
        <v>0</v>
      </c>
      <c r="I23" s="32">
        <f t="shared" si="5"/>
        <v>0</v>
      </c>
      <c r="J23" s="32">
        <f t="shared" si="5"/>
        <v>0</v>
      </c>
      <c r="K23" s="32">
        <f t="shared" si="5"/>
        <v>0</v>
      </c>
      <c r="L23" s="32">
        <f t="shared" si="5"/>
        <v>0</v>
      </c>
      <c r="M23" s="32">
        <f t="shared" si="5"/>
        <v>0</v>
      </c>
      <c r="N23" s="32">
        <f t="shared" si="5"/>
        <v>0</v>
      </c>
      <c r="O23" s="32">
        <f t="shared" si="5"/>
        <v>-4550</v>
      </c>
      <c r="P23" s="32">
        <f t="shared" si="5"/>
        <v>-4550</v>
      </c>
      <c r="Q23" s="32">
        <f t="shared" si="5"/>
        <v>0</v>
      </c>
      <c r="R23" s="32">
        <f t="shared" si="5"/>
        <v>0</v>
      </c>
      <c r="S23" s="32">
        <f t="shared" si="5"/>
        <v>0</v>
      </c>
      <c r="T23" s="32">
        <f t="shared" si="5"/>
        <v>0</v>
      </c>
      <c r="U23" s="32">
        <f t="shared" si="3"/>
        <v>-4550</v>
      </c>
      <c r="V23" s="70"/>
      <c r="W23" s="82">
        <v>-4550</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0</v>
      </c>
      <c r="F26" s="32">
        <f t="shared" si="6"/>
        <v>0</v>
      </c>
      <c r="G26" s="32">
        <f t="shared" si="6"/>
        <v>0</v>
      </c>
      <c r="H26" s="32">
        <f t="shared" si="6"/>
        <v>0</v>
      </c>
      <c r="I26" s="32">
        <f t="shared" si="6"/>
        <v>0</v>
      </c>
      <c r="J26" s="32">
        <f t="shared" si="6"/>
        <v>0</v>
      </c>
      <c r="K26" s="32">
        <f t="shared" si="6"/>
        <v>0</v>
      </c>
      <c r="L26" s="32">
        <f t="shared" si="6"/>
        <v>0</v>
      </c>
      <c r="M26" s="32">
        <f t="shared" si="6"/>
        <v>0</v>
      </c>
      <c r="N26" s="32">
        <f t="shared" si="6"/>
        <v>0</v>
      </c>
      <c r="O26" s="32">
        <f t="shared" si="6"/>
        <v>-492</v>
      </c>
      <c r="P26" s="32">
        <f t="shared" si="6"/>
        <v>-492</v>
      </c>
      <c r="Q26" s="32">
        <f t="shared" si="6"/>
        <v>0</v>
      </c>
      <c r="R26" s="32">
        <f t="shared" si="6"/>
        <v>0</v>
      </c>
      <c r="S26" s="32">
        <f t="shared" si="6"/>
        <v>0</v>
      </c>
      <c r="T26" s="32">
        <f t="shared" si="6"/>
        <v>0</v>
      </c>
      <c r="U26" s="32">
        <f t="shared" si="3"/>
        <v>-492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0</v>
      </c>
      <c r="E28" s="53">
        <f t="shared" si="7"/>
        <v>0</v>
      </c>
      <c r="F28" s="53">
        <f t="shared" si="7"/>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7"/>
        <v>0</v>
      </c>
      <c r="R28" s="53">
        <f t="shared" si="7"/>
        <v>0</v>
      </c>
      <c r="S28" s="53">
        <f t="shared" si="7"/>
        <v>0</v>
      </c>
      <c r="T28" s="53">
        <f t="shared" si="7"/>
        <v>0</v>
      </c>
      <c r="U28" s="53">
        <f t="shared" si="7"/>
        <v>0</v>
      </c>
      <c r="V28" s="10"/>
      <c r="W28" s="36">
        <v>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0</v>
      </c>
      <c r="E33" s="75">
        <v>0</v>
      </c>
      <c r="F33" s="75">
        <v>0</v>
      </c>
      <c r="G33" s="75">
        <v>0</v>
      </c>
      <c r="H33" s="75">
        <v>0</v>
      </c>
      <c r="I33" s="75">
        <v>0</v>
      </c>
      <c r="J33" s="75">
        <v>0</v>
      </c>
      <c r="K33" s="75">
        <v>0</v>
      </c>
      <c r="L33" s="75">
        <v>0</v>
      </c>
      <c r="M33" s="75">
        <v>0</v>
      </c>
      <c r="N33" s="75">
        <v>0</v>
      </c>
      <c r="O33" s="75">
        <v>376</v>
      </c>
      <c r="P33" s="75">
        <v>376</v>
      </c>
      <c r="Q33" s="75">
        <v>0</v>
      </c>
      <c r="R33" s="75">
        <v>0</v>
      </c>
      <c r="S33" s="75">
        <v>0</v>
      </c>
      <c r="T33" s="75">
        <v>0</v>
      </c>
      <c r="U33" s="75">
        <v>376</v>
      </c>
      <c r="V33" s="10"/>
      <c r="W33" s="50"/>
      <c r="X33" s="49"/>
    </row>
    <row r="34" spans="2:24" s="11" customFormat="1" ht="15.95" customHeight="1">
      <c r="B34" s="65" t="s">
        <v>98</v>
      </c>
      <c r="C34" s="75">
        <v>0</v>
      </c>
      <c r="D34" s="75">
        <v>0</v>
      </c>
      <c r="E34" s="75">
        <v>0</v>
      </c>
      <c r="F34" s="75">
        <v>0</v>
      </c>
      <c r="G34" s="75">
        <v>0</v>
      </c>
      <c r="H34" s="75">
        <v>0</v>
      </c>
      <c r="I34" s="75">
        <v>0</v>
      </c>
      <c r="J34" s="75">
        <v>0</v>
      </c>
      <c r="K34" s="75">
        <v>0</v>
      </c>
      <c r="L34" s="75">
        <v>0</v>
      </c>
      <c r="M34" s="75">
        <v>0</v>
      </c>
      <c r="N34" s="75">
        <v>0</v>
      </c>
      <c r="O34" s="75">
        <v>-376</v>
      </c>
      <c r="P34" s="75">
        <v>-376</v>
      </c>
      <c r="Q34" s="75">
        <v>0</v>
      </c>
      <c r="R34" s="75">
        <v>0</v>
      </c>
      <c r="S34" s="75">
        <v>0</v>
      </c>
      <c r="T34" s="75">
        <v>0</v>
      </c>
      <c r="U34" s="75">
        <v>-376</v>
      </c>
      <c r="V34" s="10"/>
      <c r="W34" s="50"/>
      <c r="X34" s="49"/>
    </row>
    <row r="35" spans="2:24" s="11" customFormat="1" ht="15.95" customHeight="1">
      <c r="B35" s="65" t="s">
        <v>99</v>
      </c>
      <c r="C35" s="75">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0</v>
      </c>
      <c r="U35" s="75">
        <v>0</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9" priority="10" stopIfTrue="1" operator="notEqual">
      <formula>0</formula>
    </cfRule>
  </conditionalFormatting>
  <conditionalFormatting sqref="C3:E3">
    <cfRule type="expression" dxfId="38" priority="9">
      <formula>$E$3&lt;&gt;0</formula>
    </cfRule>
  </conditionalFormatting>
  <conditionalFormatting sqref="N49 N52">
    <cfRule type="cellIs" dxfId="37" priority="8" operator="equal">
      <formula>"FAIL"</formula>
    </cfRule>
  </conditionalFormatting>
  <conditionalFormatting sqref="X6:X7">
    <cfRule type="expression" dxfId="36" priority="7">
      <formula>SUM($X$8:$X$28)&lt;&gt;0</formula>
    </cfRule>
  </conditionalFormatting>
  <conditionalFormatting sqref="C35:U35">
    <cfRule type="expression" dxfId="35" priority="1">
      <formula>ABS((C28-C35)/C35)&gt;0.1</formula>
    </cfRule>
    <cfRule type="expression" dxfId="34" priority="4">
      <formula>ABS(C28-C35)&gt;1000</formula>
    </cfRule>
  </conditionalFormatting>
  <conditionalFormatting sqref="C34:U34">
    <cfRule type="expression" dxfId="33" priority="2">
      <formula>ABS((C26-C34)/C34)&gt;0.1</formula>
    </cfRule>
    <cfRule type="expression" dxfId="32" priority="5">
      <formula>ABS(C26-C34)&gt;1000</formula>
    </cfRule>
  </conditionalFormatting>
  <conditionalFormatting sqref="C33:U33">
    <cfRule type="expression" dxfId="31" priority="3">
      <formula>ABS((C16-C33)/C33)&gt;0.1</formula>
    </cfRule>
    <cfRule type="expression" dxfId="3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31</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599</v>
      </c>
      <c r="F8" s="64">
        <f>SUM(D8:E8)</f>
        <v>599</v>
      </c>
      <c r="G8" s="13">
        <v>113</v>
      </c>
      <c r="H8" s="64">
        <f>SUM(C8,F8,G8)</f>
        <v>712</v>
      </c>
      <c r="I8" s="13">
        <v>5</v>
      </c>
      <c r="J8" s="13">
        <v>88</v>
      </c>
      <c r="K8" s="64">
        <f>SUM(I8:J8)</f>
        <v>93</v>
      </c>
      <c r="L8" s="13">
        <v>0</v>
      </c>
      <c r="M8" s="13">
        <v>0</v>
      </c>
      <c r="N8" s="13">
        <v>8</v>
      </c>
      <c r="O8" s="13">
        <v>0</v>
      </c>
      <c r="P8" s="64">
        <f>SUM(M8:O8)</f>
        <v>8</v>
      </c>
      <c r="Q8" s="13">
        <v>0</v>
      </c>
      <c r="R8" s="13">
        <v>0</v>
      </c>
      <c r="S8" s="13">
        <v>0</v>
      </c>
      <c r="T8" s="64">
        <f>SUM(Q8:S8)</f>
        <v>0</v>
      </c>
      <c r="U8" s="33">
        <f>SUM(H8,K8,L8,P8,T8)</f>
        <v>813</v>
      </c>
      <c r="V8" s="70"/>
      <c r="W8" s="80">
        <v>813</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-4991</v>
      </c>
      <c r="D11" s="13">
        <v>0</v>
      </c>
      <c r="E11" s="13">
        <v>-6864</v>
      </c>
      <c r="F11" s="64">
        <f>SUM(D11:E11)</f>
        <v>-6864</v>
      </c>
      <c r="G11" s="13">
        <v>-1882</v>
      </c>
      <c r="H11" s="64">
        <f>SUM(C11,F11,G11)</f>
        <v>-13737</v>
      </c>
      <c r="I11" s="13">
        <v>0</v>
      </c>
      <c r="J11" s="13">
        <v>0</v>
      </c>
      <c r="K11" s="64">
        <f>SUM(I11:J11)</f>
        <v>0</v>
      </c>
      <c r="L11" s="13">
        <v>0</v>
      </c>
      <c r="M11" s="13">
        <v>0</v>
      </c>
      <c r="N11" s="13">
        <v>0</v>
      </c>
      <c r="O11" s="13">
        <v>0</v>
      </c>
      <c r="P11" s="64">
        <f>SUM(M11:O11)</f>
        <v>0</v>
      </c>
      <c r="Q11" s="13">
        <v>0</v>
      </c>
      <c r="R11" s="13">
        <v>0</v>
      </c>
      <c r="S11" s="13">
        <v>0</v>
      </c>
      <c r="T11" s="64">
        <f>SUM(Q11:S11)</f>
        <v>0</v>
      </c>
      <c r="U11" s="33">
        <f>SUM(H11,K11,L11,P11,T11)</f>
        <v>-13737</v>
      </c>
      <c r="V11" s="69"/>
      <c r="W11" s="36">
        <v>-13737</v>
      </c>
      <c r="X11" s="44">
        <f>W11-U11</f>
        <v>0</v>
      </c>
    </row>
    <row r="12" spans="1:25" ht="15.95" customHeight="1">
      <c r="A12" s="11"/>
      <c r="B12" s="47" t="s">
        <v>7</v>
      </c>
      <c r="C12" s="13">
        <v>22785</v>
      </c>
      <c r="D12" s="13">
        <v>1705</v>
      </c>
      <c r="E12" s="13">
        <v>8677</v>
      </c>
      <c r="F12" s="64">
        <f>SUM(D12:E12)</f>
        <v>10382</v>
      </c>
      <c r="G12" s="13">
        <v>6081</v>
      </c>
      <c r="H12" s="64">
        <f>SUM(C12,F12,G12)</f>
        <v>39248</v>
      </c>
      <c r="I12" s="13">
        <v>290</v>
      </c>
      <c r="J12" s="13">
        <v>4965</v>
      </c>
      <c r="K12" s="64">
        <f>SUM(I12:J12)</f>
        <v>5255</v>
      </c>
      <c r="L12" s="13">
        <v>0</v>
      </c>
      <c r="M12" s="13">
        <v>0</v>
      </c>
      <c r="N12" s="13">
        <v>421</v>
      </c>
      <c r="O12" s="13">
        <v>0</v>
      </c>
      <c r="P12" s="64">
        <f>SUM(M12:O12)</f>
        <v>421</v>
      </c>
      <c r="Q12" s="13">
        <v>0</v>
      </c>
      <c r="R12" s="13">
        <v>0</v>
      </c>
      <c r="S12" s="13">
        <v>0</v>
      </c>
      <c r="T12" s="64">
        <f>SUM(Q12:S12)</f>
        <v>0</v>
      </c>
      <c r="U12" s="33">
        <f>SUM(H12,K12,L12,P12,T12)</f>
        <v>44924</v>
      </c>
      <c r="V12" s="70"/>
      <c r="W12" s="36">
        <v>44924</v>
      </c>
      <c r="X12" s="44">
        <f t="shared" si="0"/>
        <v>0</v>
      </c>
    </row>
    <row r="13" spans="1:25" ht="15.95" customHeight="1">
      <c r="B13" s="31" t="s">
        <v>74</v>
      </c>
      <c r="C13" s="32">
        <f>C8+C9+C10+C11+C12</f>
        <v>17794</v>
      </c>
      <c r="D13" s="32">
        <f t="shared" ref="D13:U13" si="1">D8+D9+D10+D11+D12</f>
        <v>1705</v>
      </c>
      <c r="E13" s="32">
        <f t="shared" si="1"/>
        <v>2412</v>
      </c>
      <c r="F13" s="32">
        <f t="shared" si="1"/>
        <v>4117</v>
      </c>
      <c r="G13" s="32">
        <f t="shared" si="1"/>
        <v>4312</v>
      </c>
      <c r="H13" s="32">
        <f t="shared" si="1"/>
        <v>26223</v>
      </c>
      <c r="I13" s="32">
        <f t="shared" si="1"/>
        <v>295</v>
      </c>
      <c r="J13" s="32">
        <f t="shared" si="1"/>
        <v>5053</v>
      </c>
      <c r="K13" s="32">
        <f t="shared" si="1"/>
        <v>5348</v>
      </c>
      <c r="L13" s="32">
        <f t="shared" si="1"/>
        <v>0</v>
      </c>
      <c r="M13" s="32">
        <f t="shared" si="1"/>
        <v>0</v>
      </c>
      <c r="N13" s="32">
        <f t="shared" si="1"/>
        <v>429</v>
      </c>
      <c r="O13" s="32">
        <f t="shared" si="1"/>
        <v>0</v>
      </c>
      <c r="P13" s="32">
        <f t="shared" si="1"/>
        <v>429</v>
      </c>
      <c r="Q13" s="32">
        <f t="shared" si="1"/>
        <v>0</v>
      </c>
      <c r="R13" s="32">
        <f t="shared" si="1"/>
        <v>0</v>
      </c>
      <c r="S13" s="32">
        <f t="shared" si="1"/>
        <v>0</v>
      </c>
      <c r="T13" s="32">
        <f t="shared" si="1"/>
        <v>0</v>
      </c>
      <c r="U13" s="32">
        <f t="shared" si="1"/>
        <v>32000</v>
      </c>
      <c r="V13" s="70"/>
      <c r="W13" s="81">
        <v>32000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13034</v>
      </c>
      <c r="D16" s="32">
        <f t="shared" ref="D16:T16" si="2">SUM(D8:D9,D12,D15)+D19+D20+D11</f>
        <v>1705</v>
      </c>
      <c r="E16" s="32">
        <f t="shared" si="2"/>
        <v>2412</v>
      </c>
      <c r="F16" s="32">
        <f t="shared" si="2"/>
        <v>4117</v>
      </c>
      <c r="G16" s="32">
        <f t="shared" si="2"/>
        <v>4312</v>
      </c>
      <c r="H16" s="32">
        <f t="shared" si="2"/>
        <v>21463</v>
      </c>
      <c r="I16" s="32">
        <f t="shared" si="2"/>
        <v>295</v>
      </c>
      <c r="J16" s="32">
        <f t="shared" si="2"/>
        <v>5053</v>
      </c>
      <c r="K16" s="32">
        <f t="shared" si="2"/>
        <v>5348</v>
      </c>
      <c r="L16" s="32">
        <f t="shared" si="2"/>
        <v>0</v>
      </c>
      <c r="M16" s="32">
        <f t="shared" si="2"/>
        <v>0</v>
      </c>
      <c r="N16" s="32">
        <f t="shared" si="2"/>
        <v>429</v>
      </c>
      <c r="O16" s="32">
        <f t="shared" si="2"/>
        <v>0</v>
      </c>
      <c r="P16" s="32">
        <f t="shared" si="2"/>
        <v>429</v>
      </c>
      <c r="Q16" s="32">
        <f t="shared" si="2"/>
        <v>0</v>
      </c>
      <c r="R16" s="32">
        <f t="shared" si="2"/>
        <v>0</v>
      </c>
      <c r="S16" s="32">
        <f t="shared" si="2"/>
        <v>0</v>
      </c>
      <c r="T16" s="32">
        <f t="shared" si="2"/>
        <v>0</v>
      </c>
      <c r="U16" s="33">
        <f>SUM(H16,K16,L16,P16,T16)</f>
        <v>27240</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-4760</v>
      </c>
      <c r="D19" s="13">
        <v>0</v>
      </c>
      <c r="E19" s="13">
        <v>0</v>
      </c>
      <c r="F19" s="64">
        <f>SUM(D19:E19)</f>
        <v>0</v>
      </c>
      <c r="G19" s="13">
        <v>0</v>
      </c>
      <c r="H19" s="64">
        <f>SUM(C19,F19,G19)</f>
        <v>-4760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-4760</v>
      </c>
      <c r="V19" s="69"/>
      <c r="W19" s="82">
        <v>-4760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-13034</v>
      </c>
      <c r="D22" s="13">
        <v>-28</v>
      </c>
      <c r="E22" s="13">
        <v>-3960</v>
      </c>
      <c r="F22" s="64">
        <f>SUM(D22:E22)</f>
        <v>-3988</v>
      </c>
      <c r="G22" s="13">
        <v>-19</v>
      </c>
      <c r="H22" s="64">
        <f>SUM(C22,F22,G22)</f>
        <v>-17041</v>
      </c>
      <c r="I22" s="13">
        <v>-9</v>
      </c>
      <c r="J22" s="13">
        <v>-1534</v>
      </c>
      <c r="K22" s="64">
        <f>SUM(I22:J22)</f>
        <v>-1543</v>
      </c>
      <c r="L22" s="13">
        <v>0</v>
      </c>
      <c r="M22" s="13">
        <v>0</v>
      </c>
      <c r="N22" s="13">
        <v>0</v>
      </c>
      <c r="O22" s="13">
        <v>0</v>
      </c>
      <c r="P22" s="64">
        <f>SUM(M22:O22)</f>
        <v>0</v>
      </c>
      <c r="Q22" s="13">
        <v>0</v>
      </c>
      <c r="R22" s="13">
        <v>0</v>
      </c>
      <c r="S22" s="13">
        <v>0</v>
      </c>
      <c r="T22" s="64">
        <f>SUM(Q22:S22)</f>
        <v>0</v>
      </c>
      <c r="U22" s="33">
        <f t="shared" si="3"/>
        <v>-18584</v>
      </c>
      <c r="V22" s="70"/>
      <c r="W22" s="82">
        <v>-18584</v>
      </c>
      <c r="X22" s="60">
        <f t="shared" si="4"/>
        <v>0</v>
      </c>
    </row>
    <row r="23" spans="1:25" ht="15.95" customHeight="1">
      <c r="B23" s="51" t="s">
        <v>84</v>
      </c>
      <c r="C23" s="32">
        <f t="shared" ref="C23:T23" si="5">SUM(C19:C22)</f>
        <v>-17794</v>
      </c>
      <c r="D23" s="32">
        <f t="shared" si="5"/>
        <v>-28</v>
      </c>
      <c r="E23" s="32">
        <f t="shared" si="5"/>
        <v>-3960</v>
      </c>
      <c r="F23" s="32">
        <f t="shared" si="5"/>
        <v>-3988</v>
      </c>
      <c r="G23" s="32">
        <f t="shared" si="5"/>
        <v>-19</v>
      </c>
      <c r="H23" s="32">
        <f t="shared" si="5"/>
        <v>-21801</v>
      </c>
      <c r="I23" s="32">
        <f t="shared" si="5"/>
        <v>-9</v>
      </c>
      <c r="J23" s="32">
        <f t="shared" si="5"/>
        <v>-1534</v>
      </c>
      <c r="K23" s="32">
        <f t="shared" si="5"/>
        <v>-1543</v>
      </c>
      <c r="L23" s="32">
        <f t="shared" si="5"/>
        <v>0</v>
      </c>
      <c r="M23" s="32">
        <f t="shared" si="5"/>
        <v>0</v>
      </c>
      <c r="N23" s="32">
        <f t="shared" si="5"/>
        <v>0</v>
      </c>
      <c r="O23" s="32">
        <f t="shared" si="5"/>
        <v>0</v>
      </c>
      <c r="P23" s="32">
        <f t="shared" si="5"/>
        <v>0</v>
      </c>
      <c r="Q23" s="32">
        <f t="shared" si="5"/>
        <v>0</v>
      </c>
      <c r="R23" s="32">
        <f t="shared" si="5"/>
        <v>0</v>
      </c>
      <c r="S23" s="32">
        <f t="shared" si="5"/>
        <v>0</v>
      </c>
      <c r="T23" s="32">
        <f t="shared" si="5"/>
        <v>0</v>
      </c>
      <c r="U23" s="32">
        <f t="shared" si="3"/>
        <v>-23344</v>
      </c>
      <c r="V23" s="70"/>
      <c r="W23" s="82">
        <v>-23344</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-13034</v>
      </c>
      <c r="D26" s="32">
        <f t="shared" ref="D26:T26" si="6">SUM(D22,D25)</f>
        <v>-28</v>
      </c>
      <c r="E26" s="32">
        <f t="shared" si="6"/>
        <v>-3960</v>
      </c>
      <c r="F26" s="32">
        <f t="shared" si="6"/>
        <v>-3988</v>
      </c>
      <c r="G26" s="32">
        <f t="shared" si="6"/>
        <v>-19</v>
      </c>
      <c r="H26" s="32">
        <f t="shared" si="6"/>
        <v>-17041</v>
      </c>
      <c r="I26" s="32">
        <f t="shared" si="6"/>
        <v>-9</v>
      </c>
      <c r="J26" s="32">
        <f t="shared" si="6"/>
        <v>-1534</v>
      </c>
      <c r="K26" s="32">
        <f t="shared" si="6"/>
        <v>-1543</v>
      </c>
      <c r="L26" s="32">
        <f t="shared" si="6"/>
        <v>0</v>
      </c>
      <c r="M26" s="32">
        <f t="shared" si="6"/>
        <v>0</v>
      </c>
      <c r="N26" s="32">
        <f t="shared" si="6"/>
        <v>0</v>
      </c>
      <c r="O26" s="32">
        <f t="shared" si="6"/>
        <v>0</v>
      </c>
      <c r="P26" s="32">
        <f t="shared" si="6"/>
        <v>0</v>
      </c>
      <c r="Q26" s="32">
        <f t="shared" si="6"/>
        <v>0</v>
      </c>
      <c r="R26" s="32">
        <f t="shared" si="6"/>
        <v>0</v>
      </c>
      <c r="S26" s="32">
        <f t="shared" si="6"/>
        <v>0</v>
      </c>
      <c r="T26" s="32">
        <f t="shared" si="6"/>
        <v>0</v>
      </c>
      <c r="U26" s="32">
        <f t="shared" si="3"/>
        <v>-18584</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1677</v>
      </c>
      <c r="E28" s="53">
        <f t="shared" si="7"/>
        <v>-1548</v>
      </c>
      <c r="F28" s="53">
        <f t="shared" si="7"/>
        <v>129</v>
      </c>
      <c r="G28" s="53">
        <f t="shared" si="7"/>
        <v>4293</v>
      </c>
      <c r="H28" s="53">
        <f t="shared" si="7"/>
        <v>4422</v>
      </c>
      <c r="I28" s="53">
        <f t="shared" si="7"/>
        <v>286</v>
      </c>
      <c r="J28" s="53">
        <f t="shared" si="7"/>
        <v>3519</v>
      </c>
      <c r="K28" s="53">
        <f t="shared" si="7"/>
        <v>3805</v>
      </c>
      <c r="L28" s="53">
        <f t="shared" si="7"/>
        <v>0</v>
      </c>
      <c r="M28" s="53">
        <f t="shared" si="7"/>
        <v>0</v>
      </c>
      <c r="N28" s="53">
        <f t="shared" si="7"/>
        <v>429</v>
      </c>
      <c r="O28" s="53">
        <f t="shared" si="7"/>
        <v>0</v>
      </c>
      <c r="P28" s="53">
        <f t="shared" si="7"/>
        <v>429</v>
      </c>
      <c r="Q28" s="53">
        <f t="shared" si="7"/>
        <v>0</v>
      </c>
      <c r="R28" s="53">
        <f t="shared" si="7"/>
        <v>0</v>
      </c>
      <c r="S28" s="53">
        <f t="shared" si="7"/>
        <v>0</v>
      </c>
      <c r="T28" s="53">
        <f t="shared" si="7"/>
        <v>0</v>
      </c>
      <c r="U28" s="53">
        <f t="shared" si="7"/>
        <v>8656</v>
      </c>
      <c r="V28" s="10"/>
      <c r="W28" s="36">
        <v>8656</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46</v>
      </c>
      <c r="F30" s="64">
        <f>SUM(D30:E30)</f>
        <v>46</v>
      </c>
      <c r="G30" s="13">
        <v>9</v>
      </c>
      <c r="H30" s="64">
        <f>SUM(C30,F30,G30)</f>
        <v>55</v>
      </c>
      <c r="I30" s="13">
        <v>1</v>
      </c>
      <c r="J30" s="83">
        <v>7</v>
      </c>
      <c r="K30" s="64">
        <f>SUM(I30:J30)</f>
        <v>8</v>
      </c>
      <c r="L30" s="13">
        <v>0</v>
      </c>
      <c r="M30" s="13">
        <v>0</v>
      </c>
      <c r="N30" s="62"/>
      <c r="O30" s="13">
        <v>0</v>
      </c>
      <c r="P30" s="64">
        <f>SUM(M30:O30)</f>
        <v>0</v>
      </c>
      <c r="Q30" s="62"/>
      <c r="R30" s="13">
        <v>0</v>
      </c>
      <c r="S30" s="62"/>
      <c r="T30" s="64">
        <f>SUM(Q30:S30)</f>
        <v>0</v>
      </c>
      <c r="U30" s="33">
        <f>SUM(H30,K30,L30,P30,T30)</f>
        <v>63</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-943</v>
      </c>
      <c r="D33" s="75">
        <v>2252</v>
      </c>
      <c r="E33" s="75">
        <v>8853</v>
      </c>
      <c r="F33" s="75">
        <v>11105</v>
      </c>
      <c r="G33" s="75">
        <v>2705</v>
      </c>
      <c r="H33" s="75">
        <v>12867</v>
      </c>
      <c r="I33" s="75">
        <v>232</v>
      </c>
      <c r="J33" s="75">
        <v>3181</v>
      </c>
      <c r="K33" s="75">
        <v>3413</v>
      </c>
      <c r="L33" s="75">
        <v>0</v>
      </c>
      <c r="M33" s="75">
        <v>0</v>
      </c>
      <c r="N33" s="75">
        <v>269</v>
      </c>
      <c r="O33" s="75">
        <v>0</v>
      </c>
      <c r="P33" s="75">
        <v>269</v>
      </c>
      <c r="Q33" s="75">
        <v>0</v>
      </c>
      <c r="R33" s="75">
        <v>0</v>
      </c>
      <c r="S33" s="75">
        <v>0</v>
      </c>
      <c r="T33" s="75">
        <v>0</v>
      </c>
      <c r="U33" s="75">
        <v>16549</v>
      </c>
      <c r="V33" s="10"/>
      <c r="W33" s="50"/>
      <c r="X33" s="49"/>
    </row>
    <row r="34" spans="2:24" s="11" customFormat="1" ht="15.95" customHeight="1">
      <c r="B34" s="65" t="s">
        <v>98</v>
      </c>
      <c r="C34" s="75">
        <v>943</v>
      </c>
      <c r="D34" s="75">
        <v>-124</v>
      </c>
      <c r="E34" s="75">
        <v>-3508</v>
      </c>
      <c r="F34" s="75">
        <v>-3632</v>
      </c>
      <c r="G34" s="75">
        <v>-16</v>
      </c>
      <c r="H34" s="75">
        <v>-2705</v>
      </c>
      <c r="I34" s="75">
        <v>0</v>
      </c>
      <c r="J34" s="75">
        <v>-1234</v>
      </c>
      <c r="K34" s="75">
        <v>-1234</v>
      </c>
      <c r="L34" s="75">
        <v>0</v>
      </c>
      <c r="M34" s="75">
        <v>0</v>
      </c>
      <c r="N34" s="75">
        <v>0</v>
      </c>
      <c r="O34" s="75">
        <v>0</v>
      </c>
      <c r="P34" s="75">
        <v>0</v>
      </c>
      <c r="Q34" s="75">
        <v>0</v>
      </c>
      <c r="R34" s="75">
        <v>0</v>
      </c>
      <c r="S34" s="75">
        <v>0</v>
      </c>
      <c r="T34" s="75">
        <v>0</v>
      </c>
      <c r="U34" s="75">
        <v>-3939</v>
      </c>
      <c r="V34" s="10"/>
      <c r="W34" s="50"/>
      <c r="X34" s="49"/>
    </row>
    <row r="35" spans="2:24" s="11" customFormat="1" ht="15.95" customHeight="1">
      <c r="B35" s="65" t="s">
        <v>99</v>
      </c>
      <c r="C35" s="75">
        <v>0</v>
      </c>
      <c r="D35" s="75">
        <v>2128</v>
      </c>
      <c r="E35" s="75">
        <v>5345</v>
      </c>
      <c r="F35" s="75">
        <v>7473</v>
      </c>
      <c r="G35" s="75">
        <v>2689</v>
      </c>
      <c r="H35" s="75">
        <v>10162</v>
      </c>
      <c r="I35" s="75">
        <v>232</v>
      </c>
      <c r="J35" s="75">
        <v>1947</v>
      </c>
      <c r="K35" s="75">
        <v>2179</v>
      </c>
      <c r="L35" s="75">
        <v>0</v>
      </c>
      <c r="M35" s="75">
        <v>0</v>
      </c>
      <c r="N35" s="75">
        <v>269</v>
      </c>
      <c r="O35" s="75">
        <v>0</v>
      </c>
      <c r="P35" s="75">
        <v>269</v>
      </c>
      <c r="Q35" s="75">
        <v>0</v>
      </c>
      <c r="R35" s="75">
        <v>0</v>
      </c>
      <c r="S35" s="75">
        <v>0</v>
      </c>
      <c r="T35" s="75">
        <v>0</v>
      </c>
      <c r="U35" s="75">
        <v>12610</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421</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421</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L5:L7"/>
    <mergeCell ref="I6:I7"/>
    <mergeCell ref="J6:J7"/>
    <mergeCell ref="C6:C7"/>
    <mergeCell ref="D6:F6"/>
    <mergeCell ref="G6:G7"/>
    <mergeCell ref="H6:H7"/>
    <mergeCell ref="X6:X7"/>
    <mergeCell ref="C5:H5"/>
    <mergeCell ref="I5:K5"/>
    <mergeCell ref="S6:S7"/>
    <mergeCell ref="K6:K7"/>
    <mergeCell ref="T6:T7"/>
    <mergeCell ref="M5:P5"/>
    <mergeCell ref="Q5:T5"/>
    <mergeCell ref="U5:U7"/>
    <mergeCell ref="M6:M7"/>
    <mergeCell ref="N6:N7"/>
    <mergeCell ref="O6:O7"/>
    <mergeCell ref="P6:P7"/>
    <mergeCell ref="Q6:Q7"/>
    <mergeCell ref="R6:R7"/>
    <mergeCell ref="W6:W7"/>
  </mergeCells>
  <phoneticPr fontId="8" type="noConversion"/>
  <conditionalFormatting sqref="X28 X8:X13 X19:X23">
    <cfRule type="cellIs" dxfId="389" priority="10" stopIfTrue="1" operator="notEqual">
      <formula>0</formula>
    </cfRule>
  </conditionalFormatting>
  <conditionalFormatting sqref="C3:E3">
    <cfRule type="expression" dxfId="388" priority="9">
      <formula>$E$3&lt;&gt;0</formula>
    </cfRule>
  </conditionalFormatting>
  <conditionalFormatting sqref="N49 N52">
    <cfRule type="cellIs" dxfId="387" priority="8" operator="equal">
      <formula>"FAIL"</formula>
    </cfRule>
  </conditionalFormatting>
  <conditionalFormatting sqref="X6:X7">
    <cfRule type="expression" dxfId="386" priority="7">
      <formula>SUM($X$8:$X$28)&lt;&gt;0</formula>
    </cfRule>
  </conditionalFormatting>
  <conditionalFormatting sqref="C35:U35">
    <cfRule type="expression" dxfId="385" priority="1">
      <formula>ABS((C28-C35)/C35)&gt;0.1</formula>
    </cfRule>
    <cfRule type="expression" dxfId="384" priority="4">
      <formula>ABS(C28-C35)&gt;1000</formula>
    </cfRule>
  </conditionalFormatting>
  <conditionalFormatting sqref="C34:U34">
    <cfRule type="expression" dxfId="383" priority="2">
      <formula>ABS((C26-C34)/C34)&gt;0.1</formula>
    </cfRule>
    <cfRule type="expression" dxfId="382" priority="5">
      <formula>ABS(C26-C34)&gt;1000</formula>
    </cfRule>
  </conditionalFormatting>
  <conditionalFormatting sqref="C33:U33">
    <cfRule type="expression" dxfId="381" priority="3">
      <formula>ABS((C16-C33)/C33)&gt;0.1</formula>
    </cfRule>
    <cfRule type="expression" dxfId="38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65</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0</v>
      </c>
      <c r="F8" s="64">
        <f>SUM(D8:E8)</f>
        <v>0</v>
      </c>
      <c r="G8" s="13">
        <v>0</v>
      </c>
      <c r="H8" s="64">
        <f>SUM(C8,F8,G8)</f>
        <v>0</v>
      </c>
      <c r="I8" s="13">
        <v>0</v>
      </c>
      <c r="J8" s="13">
        <v>0</v>
      </c>
      <c r="K8" s="64">
        <f>SUM(I8:J8)</f>
        <v>0</v>
      </c>
      <c r="L8" s="13">
        <v>0</v>
      </c>
      <c r="M8" s="13">
        <v>0</v>
      </c>
      <c r="N8" s="13">
        <v>0</v>
      </c>
      <c r="O8" s="13">
        <v>0</v>
      </c>
      <c r="P8" s="64">
        <f>SUM(M8:O8)</f>
        <v>0</v>
      </c>
      <c r="Q8" s="13">
        <v>0</v>
      </c>
      <c r="R8" s="13">
        <v>0</v>
      </c>
      <c r="S8" s="13">
        <v>0</v>
      </c>
      <c r="T8" s="64">
        <f>SUM(Q8:S8)</f>
        <v>0</v>
      </c>
      <c r="U8" s="33">
        <f>SUM(H8,K8,L8,P8,T8)</f>
        <v>0</v>
      </c>
      <c r="V8" s="70"/>
      <c r="W8" s="80">
        <v>0</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0</v>
      </c>
      <c r="E12" s="13">
        <v>0</v>
      </c>
      <c r="F12" s="64">
        <f>SUM(D12:E12)</f>
        <v>0</v>
      </c>
      <c r="G12" s="13">
        <v>0</v>
      </c>
      <c r="H12" s="64">
        <f>SUM(C12,F12,G12)</f>
        <v>0</v>
      </c>
      <c r="I12" s="13">
        <v>0</v>
      </c>
      <c r="J12" s="13">
        <v>0</v>
      </c>
      <c r="K12" s="64">
        <f>SUM(I12:J12)</f>
        <v>0</v>
      </c>
      <c r="L12" s="13">
        <v>0</v>
      </c>
      <c r="M12" s="13">
        <v>0</v>
      </c>
      <c r="N12" s="13">
        <v>0</v>
      </c>
      <c r="O12" s="13">
        <v>58080</v>
      </c>
      <c r="P12" s="64">
        <f>SUM(M12:O12)</f>
        <v>58080</v>
      </c>
      <c r="Q12" s="13">
        <v>0</v>
      </c>
      <c r="R12" s="13">
        <v>0</v>
      </c>
      <c r="S12" s="13">
        <v>0</v>
      </c>
      <c r="T12" s="64">
        <f>SUM(Q12:S12)</f>
        <v>0</v>
      </c>
      <c r="U12" s="33">
        <f>SUM(H12,K12,L12,P12,T12)</f>
        <v>58080</v>
      </c>
      <c r="V12" s="70"/>
      <c r="W12" s="36">
        <v>58080</v>
      </c>
      <c r="X12" s="44">
        <f t="shared" si="0"/>
        <v>0</v>
      </c>
    </row>
    <row r="13" spans="1:25" ht="15.95" customHeight="1">
      <c r="B13" s="31" t="s">
        <v>74</v>
      </c>
      <c r="C13" s="32">
        <f>C8+C9+C10+C11+C12</f>
        <v>0</v>
      </c>
      <c r="D13" s="32">
        <f t="shared" ref="D13:U13" si="1">D8+D9+D10+D11+D12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58080</v>
      </c>
      <c r="P13" s="32">
        <f t="shared" si="1"/>
        <v>58080</v>
      </c>
      <c r="Q13" s="32">
        <f t="shared" si="1"/>
        <v>0</v>
      </c>
      <c r="R13" s="32">
        <f t="shared" si="1"/>
        <v>0</v>
      </c>
      <c r="S13" s="32">
        <f t="shared" si="1"/>
        <v>0</v>
      </c>
      <c r="T13" s="32">
        <f t="shared" si="1"/>
        <v>0</v>
      </c>
      <c r="U13" s="32">
        <f t="shared" si="1"/>
        <v>58080</v>
      </c>
      <c r="V13" s="70"/>
      <c r="W13" s="81">
        <v>58080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0</v>
      </c>
      <c r="E16" s="32">
        <f t="shared" si="2"/>
        <v>0</v>
      </c>
      <c r="F16" s="32">
        <f t="shared" si="2"/>
        <v>0</v>
      </c>
      <c r="G16" s="32">
        <f t="shared" si="2"/>
        <v>0</v>
      </c>
      <c r="H16" s="32">
        <f t="shared" si="2"/>
        <v>0</v>
      </c>
      <c r="I16" s="32">
        <f t="shared" si="2"/>
        <v>0</v>
      </c>
      <c r="J16" s="32">
        <f t="shared" si="2"/>
        <v>0</v>
      </c>
      <c r="K16" s="32">
        <f t="shared" si="2"/>
        <v>0</v>
      </c>
      <c r="L16" s="32">
        <f t="shared" si="2"/>
        <v>0</v>
      </c>
      <c r="M16" s="32">
        <f t="shared" si="2"/>
        <v>0</v>
      </c>
      <c r="N16" s="32">
        <f t="shared" si="2"/>
        <v>0</v>
      </c>
      <c r="O16" s="32">
        <f t="shared" si="2"/>
        <v>38417</v>
      </c>
      <c r="P16" s="32">
        <f t="shared" si="2"/>
        <v>38417</v>
      </c>
      <c r="Q16" s="32">
        <f t="shared" si="2"/>
        <v>0</v>
      </c>
      <c r="R16" s="32">
        <f t="shared" si="2"/>
        <v>0</v>
      </c>
      <c r="S16" s="32">
        <f t="shared" si="2"/>
        <v>0</v>
      </c>
      <c r="T16" s="32">
        <f t="shared" si="2"/>
        <v>0</v>
      </c>
      <c r="U16" s="33">
        <f>SUM(H16,K16,L16,P16,T16)</f>
        <v>38417</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-19663</v>
      </c>
      <c r="P20" s="64">
        <f>SUM(M20:O20)</f>
        <v>-19663</v>
      </c>
      <c r="Q20" s="13">
        <v>0</v>
      </c>
      <c r="R20" s="13">
        <v>0</v>
      </c>
      <c r="S20" s="13">
        <v>0</v>
      </c>
      <c r="T20" s="64">
        <f>SUM(Q20:S20)</f>
        <v>0</v>
      </c>
      <c r="U20" s="33">
        <f t="shared" si="3"/>
        <v>-19663</v>
      </c>
      <c r="V20" s="69"/>
      <c r="W20" s="82">
        <v>-19663</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0</v>
      </c>
      <c r="F22" s="64">
        <f>SUM(D22:E22)</f>
        <v>0</v>
      </c>
      <c r="G22" s="13">
        <v>0</v>
      </c>
      <c r="H22" s="64">
        <f>SUM(C22,F22,G22)</f>
        <v>0</v>
      </c>
      <c r="I22" s="13">
        <v>0</v>
      </c>
      <c r="J22" s="13">
        <v>0</v>
      </c>
      <c r="K22" s="64">
        <f>SUM(I22:J22)</f>
        <v>0</v>
      </c>
      <c r="L22" s="13">
        <v>0</v>
      </c>
      <c r="M22" s="13">
        <v>0</v>
      </c>
      <c r="N22" s="13">
        <v>0</v>
      </c>
      <c r="O22" s="13">
        <v>-35364</v>
      </c>
      <c r="P22" s="64">
        <f>SUM(M22:O22)</f>
        <v>-35364</v>
      </c>
      <c r="Q22" s="13">
        <v>0</v>
      </c>
      <c r="R22" s="13">
        <v>0</v>
      </c>
      <c r="S22" s="13">
        <v>0</v>
      </c>
      <c r="T22" s="64">
        <f>SUM(Q22:S22)</f>
        <v>0</v>
      </c>
      <c r="U22" s="33">
        <f t="shared" si="3"/>
        <v>-35364</v>
      </c>
      <c r="V22" s="70"/>
      <c r="W22" s="82">
        <v>-35364</v>
      </c>
      <c r="X22" s="60">
        <f t="shared" si="4"/>
        <v>0</v>
      </c>
    </row>
    <row r="23" spans="1:25" ht="15.95" customHeight="1">
      <c r="B23" s="51" t="s">
        <v>84</v>
      </c>
      <c r="C23" s="32">
        <f t="shared" ref="C23:T23" si="5">SUM(C19:C22)</f>
        <v>0</v>
      </c>
      <c r="D23" s="32">
        <f t="shared" si="5"/>
        <v>0</v>
      </c>
      <c r="E23" s="32">
        <f t="shared" si="5"/>
        <v>0</v>
      </c>
      <c r="F23" s="32">
        <f t="shared" si="5"/>
        <v>0</v>
      </c>
      <c r="G23" s="32">
        <f t="shared" si="5"/>
        <v>0</v>
      </c>
      <c r="H23" s="32">
        <f t="shared" si="5"/>
        <v>0</v>
      </c>
      <c r="I23" s="32">
        <f t="shared" si="5"/>
        <v>0</v>
      </c>
      <c r="J23" s="32">
        <f t="shared" si="5"/>
        <v>0</v>
      </c>
      <c r="K23" s="32">
        <f t="shared" si="5"/>
        <v>0</v>
      </c>
      <c r="L23" s="32">
        <f t="shared" si="5"/>
        <v>0</v>
      </c>
      <c r="M23" s="32">
        <f t="shared" si="5"/>
        <v>0</v>
      </c>
      <c r="N23" s="32">
        <f t="shared" si="5"/>
        <v>0</v>
      </c>
      <c r="O23" s="32">
        <f t="shared" si="5"/>
        <v>-55027</v>
      </c>
      <c r="P23" s="32">
        <f t="shared" si="5"/>
        <v>-55027</v>
      </c>
      <c r="Q23" s="32">
        <f t="shared" si="5"/>
        <v>0</v>
      </c>
      <c r="R23" s="32">
        <f t="shared" si="5"/>
        <v>0</v>
      </c>
      <c r="S23" s="32">
        <f t="shared" si="5"/>
        <v>0</v>
      </c>
      <c r="T23" s="32">
        <f t="shared" si="5"/>
        <v>0</v>
      </c>
      <c r="U23" s="32">
        <f t="shared" si="3"/>
        <v>-55027</v>
      </c>
      <c r="V23" s="70"/>
      <c r="W23" s="82">
        <v>-55027</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0</v>
      </c>
      <c r="F26" s="32">
        <f t="shared" si="6"/>
        <v>0</v>
      </c>
      <c r="G26" s="32">
        <f t="shared" si="6"/>
        <v>0</v>
      </c>
      <c r="H26" s="32">
        <f t="shared" si="6"/>
        <v>0</v>
      </c>
      <c r="I26" s="32">
        <f t="shared" si="6"/>
        <v>0</v>
      </c>
      <c r="J26" s="32">
        <f t="shared" si="6"/>
        <v>0</v>
      </c>
      <c r="K26" s="32">
        <f t="shared" si="6"/>
        <v>0</v>
      </c>
      <c r="L26" s="32">
        <f t="shared" si="6"/>
        <v>0</v>
      </c>
      <c r="M26" s="32">
        <f t="shared" si="6"/>
        <v>0</v>
      </c>
      <c r="N26" s="32">
        <f t="shared" si="6"/>
        <v>0</v>
      </c>
      <c r="O26" s="32">
        <f t="shared" si="6"/>
        <v>-35364</v>
      </c>
      <c r="P26" s="32">
        <f t="shared" si="6"/>
        <v>-35364</v>
      </c>
      <c r="Q26" s="32">
        <f t="shared" si="6"/>
        <v>0</v>
      </c>
      <c r="R26" s="32">
        <f t="shared" si="6"/>
        <v>0</v>
      </c>
      <c r="S26" s="32">
        <f t="shared" si="6"/>
        <v>0</v>
      </c>
      <c r="T26" s="32">
        <f t="shared" si="6"/>
        <v>0</v>
      </c>
      <c r="U26" s="32">
        <f t="shared" si="3"/>
        <v>-35364</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0</v>
      </c>
      <c r="E28" s="53">
        <f t="shared" si="7"/>
        <v>0</v>
      </c>
      <c r="F28" s="53">
        <f t="shared" si="7"/>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3053</v>
      </c>
      <c r="P28" s="53">
        <f t="shared" si="7"/>
        <v>3053</v>
      </c>
      <c r="Q28" s="53">
        <f t="shared" si="7"/>
        <v>0</v>
      </c>
      <c r="R28" s="53">
        <f t="shared" si="7"/>
        <v>0</v>
      </c>
      <c r="S28" s="53">
        <f t="shared" si="7"/>
        <v>0</v>
      </c>
      <c r="T28" s="53">
        <f t="shared" si="7"/>
        <v>0</v>
      </c>
      <c r="U28" s="53">
        <f t="shared" si="7"/>
        <v>3053</v>
      </c>
      <c r="V28" s="10"/>
      <c r="W28" s="36">
        <v>3053</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0</v>
      </c>
      <c r="E33" s="75">
        <v>0</v>
      </c>
      <c r="F33" s="75">
        <v>0</v>
      </c>
      <c r="G33" s="75">
        <v>0</v>
      </c>
      <c r="H33" s="75">
        <v>0</v>
      </c>
      <c r="I33" s="75">
        <v>0</v>
      </c>
      <c r="J33" s="75">
        <v>0</v>
      </c>
      <c r="K33" s="75">
        <v>0</v>
      </c>
      <c r="L33" s="75">
        <v>0</v>
      </c>
      <c r="M33" s="75">
        <v>0</v>
      </c>
      <c r="N33" s="75">
        <v>0</v>
      </c>
      <c r="O33" s="75">
        <v>27367</v>
      </c>
      <c r="P33" s="75">
        <v>27367</v>
      </c>
      <c r="Q33" s="75">
        <v>0</v>
      </c>
      <c r="R33" s="75">
        <v>0</v>
      </c>
      <c r="S33" s="75">
        <v>0</v>
      </c>
      <c r="T33" s="75">
        <v>0</v>
      </c>
      <c r="U33" s="75">
        <v>27367</v>
      </c>
      <c r="V33" s="10"/>
      <c r="W33" s="50"/>
      <c r="X33" s="49"/>
    </row>
    <row r="34" spans="2:24" s="11" customFormat="1" ht="15.95" customHeight="1">
      <c r="B34" s="65" t="s">
        <v>98</v>
      </c>
      <c r="C34" s="75">
        <v>0</v>
      </c>
      <c r="D34" s="75">
        <v>0</v>
      </c>
      <c r="E34" s="75">
        <v>0</v>
      </c>
      <c r="F34" s="75">
        <v>0</v>
      </c>
      <c r="G34" s="75">
        <v>0</v>
      </c>
      <c r="H34" s="75">
        <v>0</v>
      </c>
      <c r="I34" s="75">
        <v>0</v>
      </c>
      <c r="J34" s="75">
        <v>0</v>
      </c>
      <c r="K34" s="75">
        <v>0</v>
      </c>
      <c r="L34" s="75">
        <v>0</v>
      </c>
      <c r="M34" s="75">
        <v>0</v>
      </c>
      <c r="N34" s="75">
        <v>0</v>
      </c>
      <c r="O34" s="75">
        <v>-24832</v>
      </c>
      <c r="P34" s="75">
        <v>-24832</v>
      </c>
      <c r="Q34" s="75">
        <v>0</v>
      </c>
      <c r="R34" s="75">
        <v>0</v>
      </c>
      <c r="S34" s="75">
        <v>0</v>
      </c>
      <c r="T34" s="75">
        <v>0</v>
      </c>
      <c r="U34" s="75">
        <v>-24832</v>
      </c>
      <c r="V34" s="10"/>
      <c r="W34" s="50"/>
      <c r="X34" s="49"/>
    </row>
    <row r="35" spans="2:24" s="11" customFormat="1" ht="15.95" customHeight="1">
      <c r="B35" s="65" t="s">
        <v>99</v>
      </c>
      <c r="C35" s="75">
        <v>0</v>
      </c>
      <c r="D35" s="75">
        <v>0</v>
      </c>
      <c r="E35" s="75">
        <v>0</v>
      </c>
      <c r="F35" s="75">
        <v>0</v>
      </c>
      <c r="G35" s="75">
        <v>0</v>
      </c>
      <c r="H35" s="75">
        <v>0</v>
      </c>
      <c r="I35" s="75">
        <v>0</v>
      </c>
      <c r="J35" s="75">
        <v>0</v>
      </c>
      <c r="K35" s="75">
        <v>0</v>
      </c>
      <c r="L35" s="75">
        <v>0</v>
      </c>
      <c r="M35" s="75">
        <v>0</v>
      </c>
      <c r="N35" s="75">
        <v>0</v>
      </c>
      <c r="O35" s="75">
        <v>2535</v>
      </c>
      <c r="P35" s="75">
        <v>2535</v>
      </c>
      <c r="Q35" s="75">
        <v>0</v>
      </c>
      <c r="R35" s="75">
        <v>0</v>
      </c>
      <c r="S35" s="75">
        <v>0</v>
      </c>
      <c r="T35" s="75">
        <v>0</v>
      </c>
      <c r="U35" s="75">
        <v>2535</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29" priority="10" stopIfTrue="1" operator="notEqual">
      <formula>0</formula>
    </cfRule>
  </conditionalFormatting>
  <conditionalFormatting sqref="C3:E3">
    <cfRule type="expression" dxfId="28" priority="9">
      <formula>$E$3&lt;&gt;0</formula>
    </cfRule>
  </conditionalFormatting>
  <conditionalFormatting sqref="N49 N52">
    <cfRule type="cellIs" dxfId="27" priority="8" operator="equal">
      <formula>"FAIL"</formula>
    </cfRule>
  </conditionalFormatting>
  <conditionalFormatting sqref="X6:X7">
    <cfRule type="expression" dxfId="26" priority="7">
      <formula>SUM($X$8:$X$28)&lt;&gt;0</formula>
    </cfRule>
  </conditionalFormatting>
  <conditionalFormatting sqref="C35:U35">
    <cfRule type="expression" dxfId="25" priority="1">
      <formula>ABS((C28-C35)/C35)&gt;0.1</formula>
    </cfRule>
    <cfRule type="expression" dxfId="24" priority="4">
      <formula>ABS(C28-C35)&gt;1000</formula>
    </cfRule>
  </conditionalFormatting>
  <conditionalFormatting sqref="C34:U34">
    <cfRule type="expression" dxfId="23" priority="2">
      <formula>ABS((C26-C34)/C34)&gt;0.1</formula>
    </cfRule>
    <cfRule type="expression" dxfId="22" priority="5">
      <formula>ABS(C26-C34)&gt;1000</formula>
    </cfRule>
  </conditionalFormatting>
  <conditionalFormatting sqref="C33:U33">
    <cfRule type="expression" dxfId="21" priority="3">
      <formula>ABS((C16-C33)/C33)&gt;0.1</formula>
    </cfRule>
    <cfRule type="expression" dxfId="2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66</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0</v>
      </c>
      <c r="F8" s="64">
        <f>SUM(D8:E8)</f>
        <v>0</v>
      </c>
      <c r="G8" s="13">
        <v>0</v>
      </c>
      <c r="H8" s="64">
        <f>SUM(C8,F8,G8)</f>
        <v>0</v>
      </c>
      <c r="I8" s="13">
        <v>0</v>
      </c>
      <c r="J8" s="13">
        <v>0</v>
      </c>
      <c r="K8" s="64">
        <f>SUM(I8:J8)</f>
        <v>0</v>
      </c>
      <c r="L8" s="13">
        <v>0</v>
      </c>
      <c r="M8" s="13">
        <v>0</v>
      </c>
      <c r="N8" s="13">
        <v>0</v>
      </c>
      <c r="O8" s="13">
        <v>0</v>
      </c>
      <c r="P8" s="64">
        <f>SUM(M8:O8)</f>
        <v>0</v>
      </c>
      <c r="Q8" s="13">
        <v>0</v>
      </c>
      <c r="R8" s="13">
        <v>0</v>
      </c>
      <c r="S8" s="13">
        <v>0</v>
      </c>
      <c r="T8" s="64">
        <f>SUM(Q8:S8)</f>
        <v>0</v>
      </c>
      <c r="U8" s="33">
        <f>SUM(H8,K8,L8,P8,T8)</f>
        <v>0</v>
      </c>
      <c r="V8" s="70"/>
      <c r="W8" s="80">
        <v>0</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0</v>
      </c>
      <c r="E12" s="13">
        <v>0</v>
      </c>
      <c r="F12" s="64">
        <f>SUM(D12:E12)</f>
        <v>0</v>
      </c>
      <c r="G12" s="13">
        <v>0</v>
      </c>
      <c r="H12" s="64">
        <f>SUM(C12,F12,G12)</f>
        <v>0</v>
      </c>
      <c r="I12" s="13">
        <v>0</v>
      </c>
      <c r="J12" s="13">
        <v>0</v>
      </c>
      <c r="K12" s="64">
        <f>SUM(I12:J12)</f>
        <v>0</v>
      </c>
      <c r="L12" s="13">
        <v>0</v>
      </c>
      <c r="M12" s="13">
        <v>0</v>
      </c>
      <c r="N12" s="13">
        <v>0</v>
      </c>
      <c r="O12" s="13">
        <v>1173</v>
      </c>
      <c r="P12" s="64">
        <f>SUM(M12:O12)</f>
        <v>1173</v>
      </c>
      <c r="Q12" s="13">
        <v>0</v>
      </c>
      <c r="R12" s="13">
        <v>0</v>
      </c>
      <c r="S12" s="13">
        <v>0</v>
      </c>
      <c r="T12" s="64">
        <f>SUM(Q12:S12)</f>
        <v>0</v>
      </c>
      <c r="U12" s="33">
        <f>SUM(H12,K12,L12,P12,T12)</f>
        <v>1173</v>
      </c>
      <c r="V12" s="70"/>
      <c r="W12" s="36">
        <v>1173</v>
      </c>
      <c r="X12" s="44">
        <f t="shared" si="0"/>
        <v>0</v>
      </c>
    </row>
    <row r="13" spans="1:25" ht="15.95" customHeight="1">
      <c r="B13" s="31" t="s">
        <v>74</v>
      </c>
      <c r="C13" s="32">
        <f>C8+C9+C10+C11+C12</f>
        <v>0</v>
      </c>
      <c r="D13" s="32">
        <f t="shared" ref="D13:U13" si="1">D8+D9+D10+D11+D12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1173</v>
      </c>
      <c r="P13" s="32">
        <f t="shared" si="1"/>
        <v>1173</v>
      </c>
      <c r="Q13" s="32">
        <f t="shared" si="1"/>
        <v>0</v>
      </c>
      <c r="R13" s="32">
        <f t="shared" si="1"/>
        <v>0</v>
      </c>
      <c r="S13" s="32">
        <f t="shared" si="1"/>
        <v>0</v>
      </c>
      <c r="T13" s="32">
        <f t="shared" si="1"/>
        <v>0</v>
      </c>
      <c r="U13" s="32">
        <f t="shared" si="1"/>
        <v>1173</v>
      </c>
      <c r="V13" s="70"/>
      <c r="W13" s="81">
        <v>1173</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0</v>
      </c>
      <c r="E16" s="32">
        <f t="shared" si="2"/>
        <v>0</v>
      </c>
      <c r="F16" s="32">
        <f t="shared" si="2"/>
        <v>0</v>
      </c>
      <c r="G16" s="32">
        <f t="shared" si="2"/>
        <v>0</v>
      </c>
      <c r="H16" s="32">
        <f t="shared" si="2"/>
        <v>0</v>
      </c>
      <c r="I16" s="32">
        <f t="shared" si="2"/>
        <v>0</v>
      </c>
      <c r="J16" s="32">
        <f t="shared" si="2"/>
        <v>0</v>
      </c>
      <c r="K16" s="32">
        <f t="shared" si="2"/>
        <v>0</v>
      </c>
      <c r="L16" s="32">
        <f t="shared" si="2"/>
        <v>0</v>
      </c>
      <c r="M16" s="32">
        <f t="shared" si="2"/>
        <v>0</v>
      </c>
      <c r="N16" s="32">
        <f t="shared" si="2"/>
        <v>0</v>
      </c>
      <c r="O16" s="32">
        <f t="shared" si="2"/>
        <v>887</v>
      </c>
      <c r="P16" s="32">
        <f t="shared" si="2"/>
        <v>887</v>
      </c>
      <c r="Q16" s="32">
        <f t="shared" si="2"/>
        <v>0</v>
      </c>
      <c r="R16" s="32">
        <f t="shared" si="2"/>
        <v>0</v>
      </c>
      <c r="S16" s="32">
        <f t="shared" si="2"/>
        <v>0</v>
      </c>
      <c r="T16" s="32">
        <f t="shared" si="2"/>
        <v>0</v>
      </c>
      <c r="U16" s="33">
        <f>SUM(H16,K16,L16,P16,T16)</f>
        <v>887</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-78</v>
      </c>
      <c r="P19" s="64">
        <f>SUM(M19:O19)</f>
        <v>-78</v>
      </c>
      <c r="Q19" s="13">
        <v>0</v>
      </c>
      <c r="R19" s="13">
        <v>0</v>
      </c>
      <c r="S19" s="13">
        <v>0</v>
      </c>
      <c r="T19" s="64">
        <f>SUM(Q19:S19)</f>
        <v>0</v>
      </c>
      <c r="U19" s="33">
        <f t="shared" ref="U19:U26" si="3">SUM(H19,K19,L19,P19,T19)</f>
        <v>-78</v>
      </c>
      <c r="V19" s="69"/>
      <c r="W19" s="82">
        <v>-78</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-208</v>
      </c>
      <c r="P20" s="64">
        <f>SUM(M20:O20)</f>
        <v>-208</v>
      </c>
      <c r="Q20" s="13">
        <v>0</v>
      </c>
      <c r="R20" s="13">
        <v>0</v>
      </c>
      <c r="S20" s="13">
        <v>0</v>
      </c>
      <c r="T20" s="64">
        <f>SUM(Q20:S20)</f>
        <v>0</v>
      </c>
      <c r="U20" s="33">
        <f t="shared" si="3"/>
        <v>-208</v>
      </c>
      <c r="V20" s="69"/>
      <c r="W20" s="82">
        <v>-208</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0</v>
      </c>
      <c r="F22" s="64">
        <f>SUM(D22:E22)</f>
        <v>0</v>
      </c>
      <c r="G22" s="13">
        <v>0</v>
      </c>
      <c r="H22" s="64">
        <f>SUM(C22,F22,G22)</f>
        <v>0</v>
      </c>
      <c r="I22" s="13">
        <v>0</v>
      </c>
      <c r="J22" s="13">
        <v>0</v>
      </c>
      <c r="K22" s="64">
        <f>SUM(I22:J22)</f>
        <v>0</v>
      </c>
      <c r="L22" s="13">
        <v>0</v>
      </c>
      <c r="M22" s="13">
        <v>0</v>
      </c>
      <c r="N22" s="13">
        <v>0</v>
      </c>
      <c r="O22" s="13">
        <v>-932</v>
      </c>
      <c r="P22" s="64">
        <f>SUM(M22:O22)</f>
        <v>-932</v>
      </c>
      <c r="Q22" s="13">
        <v>0</v>
      </c>
      <c r="R22" s="13">
        <v>0</v>
      </c>
      <c r="S22" s="13">
        <v>0</v>
      </c>
      <c r="T22" s="64">
        <f>SUM(Q22:S22)</f>
        <v>0</v>
      </c>
      <c r="U22" s="33">
        <f t="shared" si="3"/>
        <v>-932</v>
      </c>
      <c r="V22" s="70"/>
      <c r="W22" s="82">
        <v>-932</v>
      </c>
      <c r="X22" s="60">
        <f t="shared" si="4"/>
        <v>0</v>
      </c>
    </row>
    <row r="23" spans="1:25" ht="15.95" customHeight="1">
      <c r="B23" s="51" t="s">
        <v>84</v>
      </c>
      <c r="C23" s="32">
        <f t="shared" ref="C23:T23" si="5">SUM(C19:C22)</f>
        <v>0</v>
      </c>
      <c r="D23" s="32">
        <f t="shared" si="5"/>
        <v>0</v>
      </c>
      <c r="E23" s="32">
        <f t="shared" si="5"/>
        <v>0</v>
      </c>
      <c r="F23" s="32">
        <f t="shared" si="5"/>
        <v>0</v>
      </c>
      <c r="G23" s="32">
        <f t="shared" si="5"/>
        <v>0</v>
      </c>
      <c r="H23" s="32">
        <f t="shared" si="5"/>
        <v>0</v>
      </c>
      <c r="I23" s="32">
        <f t="shared" si="5"/>
        <v>0</v>
      </c>
      <c r="J23" s="32">
        <f t="shared" si="5"/>
        <v>0</v>
      </c>
      <c r="K23" s="32">
        <f t="shared" si="5"/>
        <v>0</v>
      </c>
      <c r="L23" s="32">
        <f t="shared" si="5"/>
        <v>0</v>
      </c>
      <c r="M23" s="32">
        <f t="shared" si="5"/>
        <v>0</v>
      </c>
      <c r="N23" s="32">
        <f t="shared" si="5"/>
        <v>0</v>
      </c>
      <c r="O23" s="32">
        <f t="shared" si="5"/>
        <v>-1218</v>
      </c>
      <c r="P23" s="32">
        <f t="shared" si="5"/>
        <v>-1218</v>
      </c>
      <c r="Q23" s="32">
        <f t="shared" si="5"/>
        <v>0</v>
      </c>
      <c r="R23" s="32">
        <f t="shared" si="5"/>
        <v>0</v>
      </c>
      <c r="S23" s="32">
        <f t="shared" si="5"/>
        <v>0</v>
      </c>
      <c r="T23" s="32">
        <f t="shared" si="5"/>
        <v>0</v>
      </c>
      <c r="U23" s="32">
        <f t="shared" si="3"/>
        <v>-1218</v>
      </c>
      <c r="V23" s="70"/>
      <c r="W23" s="82">
        <v>-1218</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0</v>
      </c>
      <c r="F26" s="32">
        <f t="shared" si="6"/>
        <v>0</v>
      </c>
      <c r="G26" s="32">
        <f t="shared" si="6"/>
        <v>0</v>
      </c>
      <c r="H26" s="32">
        <f t="shared" si="6"/>
        <v>0</v>
      </c>
      <c r="I26" s="32">
        <f t="shared" si="6"/>
        <v>0</v>
      </c>
      <c r="J26" s="32">
        <f t="shared" si="6"/>
        <v>0</v>
      </c>
      <c r="K26" s="32">
        <f t="shared" si="6"/>
        <v>0</v>
      </c>
      <c r="L26" s="32">
        <f t="shared" si="6"/>
        <v>0</v>
      </c>
      <c r="M26" s="32">
        <f t="shared" si="6"/>
        <v>0</v>
      </c>
      <c r="N26" s="32">
        <f t="shared" si="6"/>
        <v>0</v>
      </c>
      <c r="O26" s="32">
        <f t="shared" si="6"/>
        <v>-932</v>
      </c>
      <c r="P26" s="32">
        <f t="shared" si="6"/>
        <v>-932</v>
      </c>
      <c r="Q26" s="32">
        <f t="shared" si="6"/>
        <v>0</v>
      </c>
      <c r="R26" s="32">
        <f t="shared" si="6"/>
        <v>0</v>
      </c>
      <c r="S26" s="32">
        <f t="shared" si="6"/>
        <v>0</v>
      </c>
      <c r="T26" s="32">
        <f t="shared" si="6"/>
        <v>0</v>
      </c>
      <c r="U26" s="32">
        <f t="shared" si="3"/>
        <v>-932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0</v>
      </c>
      <c r="E28" s="53">
        <f t="shared" si="7"/>
        <v>0</v>
      </c>
      <c r="F28" s="53">
        <f t="shared" si="7"/>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-45</v>
      </c>
      <c r="P28" s="53">
        <f t="shared" si="7"/>
        <v>-45</v>
      </c>
      <c r="Q28" s="53">
        <f t="shared" si="7"/>
        <v>0</v>
      </c>
      <c r="R28" s="53">
        <f t="shared" si="7"/>
        <v>0</v>
      </c>
      <c r="S28" s="53">
        <f t="shared" si="7"/>
        <v>0</v>
      </c>
      <c r="T28" s="53">
        <f t="shared" si="7"/>
        <v>0</v>
      </c>
      <c r="U28" s="53">
        <f t="shared" si="7"/>
        <v>-45</v>
      </c>
      <c r="V28" s="10"/>
      <c r="W28" s="36">
        <v>-45</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107</v>
      </c>
      <c r="P30" s="64">
        <f>SUM(M30:O30)</f>
        <v>107</v>
      </c>
      <c r="Q30" s="62"/>
      <c r="R30" s="13">
        <v>0</v>
      </c>
      <c r="S30" s="62"/>
      <c r="T30" s="64">
        <f>SUM(Q30:S30)</f>
        <v>0</v>
      </c>
      <c r="U30" s="33">
        <f>SUM(H30,K30,L30,P30,T30)</f>
        <v>107</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0</v>
      </c>
      <c r="E33" s="75">
        <v>0</v>
      </c>
      <c r="F33" s="75">
        <v>0</v>
      </c>
      <c r="G33" s="75">
        <v>0</v>
      </c>
      <c r="H33" s="75">
        <v>0</v>
      </c>
      <c r="I33" s="75">
        <v>0</v>
      </c>
      <c r="J33" s="75">
        <v>0</v>
      </c>
      <c r="K33" s="75">
        <v>0</v>
      </c>
      <c r="L33" s="75">
        <v>0</v>
      </c>
      <c r="M33" s="75">
        <v>0</v>
      </c>
      <c r="N33" s="75">
        <v>0</v>
      </c>
      <c r="O33" s="75">
        <v>642</v>
      </c>
      <c r="P33" s="75">
        <v>642</v>
      </c>
      <c r="Q33" s="75">
        <v>0</v>
      </c>
      <c r="R33" s="75">
        <v>0</v>
      </c>
      <c r="S33" s="75">
        <v>0</v>
      </c>
      <c r="T33" s="75">
        <v>0</v>
      </c>
      <c r="U33" s="75">
        <v>642</v>
      </c>
      <c r="V33" s="10"/>
      <c r="W33" s="50"/>
      <c r="X33" s="49"/>
    </row>
    <row r="34" spans="2:24" s="11" customFormat="1" ht="15.95" customHeight="1">
      <c r="B34" s="65" t="s">
        <v>98</v>
      </c>
      <c r="C34" s="75">
        <v>0</v>
      </c>
      <c r="D34" s="75">
        <v>0</v>
      </c>
      <c r="E34" s="75">
        <v>0</v>
      </c>
      <c r="F34" s="75">
        <v>0</v>
      </c>
      <c r="G34" s="75">
        <v>0</v>
      </c>
      <c r="H34" s="75">
        <v>0</v>
      </c>
      <c r="I34" s="75">
        <v>0</v>
      </c>
      <c r="J34" s="75">
        <v>0</v>
      </c>
      <c r="K34" s="75">
        <v>0</v>
      </c>
      <c r="L34" s="75">
        <v>0</v>
      </c>
      <c r="M34" s="75">
        <v>0</v>
      </c>
      <c r="N34" s="75">
        <v>0</v>
      </c>
      <c r="O34" s="75">
        <v>-689</v>
      </c>
      <c r="P34" s="75">
        <v>-689</v>
      </c>
      <c r="Q34" s="75">
        <v>0</v>
      </c>
      <c r="R34" s="75">
        <v>0</v>
      </c>
      <c r="S34" s="75">
        <v>0</v>
      </c>
      <c r="T34" s="75">
        <v>0</v>
      </c>
      <c r="U34" s="75">
        <v>-689</v>
      </c>
      <c r="V34" s="10"/>
      <c r="W34" s="50"/>
      <c r="X34" s="49"/>
    </row>
    <row r="35" spans="2:24" s="11" customFormat="1" ht="15.95" customHeight="1">
      <c r="B35" s="65" t="s">
        <v>99</v>
      </c>
      <c r="C35" s="75">
        <v>0</v>
      </c>
      <c r="D35" s="75">
        <v>0</v>
      </c>
      <c r="E35" s="75">
        <v>0</v>
      </c>
      <c r="F35" s="75">
        <v>0</v>
      </c>
      <c r="G35" s="75">
        <v>0</v>
      </c>
      <c r="H35" s="75">
        <v>0</v>
      </c>
      <c r="I35" s="75">
        <v>0</v>
      </c>
      <c r="J35" s="75">
        <v>0</v>
      </c>
      <c r="K35" s="75">
        <v>0</v>
      </c>
      <c r="L35" s="75">
        <v>0</v>
      </c>
      <c r="M35" s="75">
        <v>0</v>
      </c>
      <c r="N35" s="75">
        <v>0</v>
      </c>
      <c r="O35" s="75">
        <v>-47</v>
      </c>
      <c r="P35" s="75">
        <v>-47</v>
      </c>
      <c r="Q35" s="75">
        <v>0</v>
      </c>
      <c r="R35" s="75">
        <v>0</v>
      </c>
      <c r="S35" s="75">
        <v>0</v>
      </c>
      <c r="T35" s="75">
        <v>0</v>
      </c>
      <c r="U35" s="75">
        <v>-47</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19" priority="10" stopIfTrue="1" operator="notEqual">
      <formula>0</formula>
    </cfRule>
  </conditionalFormatting>
  <conditionalFormatting sqref="C3:E3">
    <cfRule type="expression" dxfId="18" priority="9">
      <formula>$E$3&lt;&gt;0</formula>
    </cfRule>
  </conditionalFormatting>
  <conditionalFormatting sqref="N49 N52">
    <cfRule type="cellIs" dxfId="17" priority="8" operator="equal">
      <formula>"FAIL"</formula>
    </cfRule>
  </conditionalFormatting>
  <conditionalFormatting sqref="X6:X7">
    <cfRule type="expression" dxfId="16" priority="7">
      <formula>SUM($X$8:$X$28)&lt;&gt;0</formula>
    </cfRule>
  </conditionalFormatting>
  <conditionalFormatting sqref="C35:U35">
    <cfRule type="expression" dxfId="15" priority="1">
      <formula>ABS((C28-C35)/C35)&gt;0.1</formula>
    </cfRule>
    <cfRule type="expression" dxfId="14" priority="4">
      <formula>ABS(C28-C35)&gt;1000</formula>
    </cfRule>
  </conditionalFormatting>
  <conditionalFormatting sqref="C34:U34">
    <cfRule type="expression" dxfId="13" priority="2">
      <formula>ABS((C26-C34)/C34)&gt;0.1</formula>
    </cfRule>
    <cfRule type="expression" dxfId="12" priority="5">
      <formula>ABS(C26-C34)&gt;1000</formula>
    </cfRule>
  </conditionalFormatting>
  <conditionalFormatting sqref="C33:U33">
    <cfRule type="expression" dxfId="11" priority="3">
      <formula>ABS((C16-C33)/C33)&gt;0.1</formula>
    </cfRule>
    <cfRule type="expression" dxfId="1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67</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0</v>
      </c>
      <c r="F8" s="64">
        <f>SUM(D8:E8)</f>
        <v>0</v>
      </c>
      <c r="G8" s="13">
        <v>0</v>
      </c>
      <c r="H8" s="64">
        <f>SUM(C8,F8,G8)</f>
        <v>0</v>
      </c>
      <c r="I8" s="13">
        <v>0</v>
      </c>
      <c r="J8" s="13">
        <v>0</v>
      </c>
      <c r="K8" s="64">
        <f>SUM(I8:J8)</f>
        <v>0</v>
      </c>
      <c r="L8" s="13">
        <v>0</v>
      </c>
      <c r="M8" s="13">
        <v>0</v>
      </c>
      <c r="N8" s="13">
        <v>0</v>
      </c>
      <c r="O8" s="13">
        <v>0</v>
      </c>
      <c r="P8" s="64">
        <f>SUM(M8:O8)</f>
        <v>0</v>
      </c>
      <c r="Q8" s="13">
        <v>0</v>
      </c>
      <c r="R8" s="13">
        <v>0</v>
      </c>
      <c r="S8" s="13">
        <v>0</v>
      </c>
      <c r="T8" s="64">
        <f>SUM(Q8:S8)</f>
        <v>0</v>
      </c>
      <c r="U8" s="33">
        <f>SUM(H8,K8,L8,P8,T8)</f>
        <v>0</v>
      </c>
      <c r="V8" s="70"/>
      <c r="W8" s="80">
        <v>0</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0</v>
      </c>
      <c r="E12" s="13">
        <v>0</v>
      </c>
      <c r="F12" s="64">
        <f>SUM(D12:E12)</f>
        <v>0</v>
      </c>
      <c r="G12" s="13">
        <v>0</v>
      </c>
      <c r="H12" s="64">
        <f>SUM(C12,F12,G12)</f>
        <v>0</v>
      </c>
      <c r="I12" s="13">
        <v>0</v>
      </c>
      <c r="J12" s="13">
        <v>0</v>
      </c>
      <c r="K12" s="64">
        <f>SUM(I12:J12)</f>
        <v>0</v>
      </c>
      <c r="L12" s="13">
        <v>0</v>
      </c>
      <c r="M12" s="13">
        <v>0</v>
      </c>
      <c r="N12" s="13">
        <v>5</v>
      </c>
      <c r="O12" s="13">
        <v>4257</v>
      </c>
      <c r="P12" s="64">
        <f>SUM(M12:O12)</f>
        <v>4262</v>
      </c>
      <c r="Q12" s="13">
        <v>0</v>
      </c>
      <c r="R12" s="13">
        <v>0</v>
      </c>
      <c r="S12" s="13">
        <v>0</v>
      </c>
      <c r="T12" s="64">
        <f>SUM(Q12:S12)</f>
        <v>0</v>
      </c>
      <c r="U12" s="33">
        <f>SUM(H12,K12,L12,P12,T12)</f>
        <v>4262</v>
      </c>
      <c r="V12" s="70"/>
      <c r="W12" s="36">
        <v>4262</v>
      </c>
      <c r="X12" s="44">
        <f t="shared" si="0"/>
        <v>0</v>
      </c>
    </row>
    <row r="13" spans="1:25" ht="15.95" customHeight="1">
      <c r="B13" s="31" t="s">
        <v>74</v>
      </c>
      <c r="C13" s="32">
        <f>C8+C9+C10+C11+C12</f>
        <v>0</v>
      </c>
      <c r="D13" s="32">
        <f t="shared" ref="D13:U13" si="1">D8+D9+D10+D11+D12</f>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5</v>
      </c>
      <c r="O13" s="32">
        <f t="shared" si="1"/>
        <v>4257</v>
      </c>
      <c r="P13" s="32">
        <f t="shared" si="1"/>
        <v>4262</v>
      </c>
      <c r="Q13" s="32">
        <f t="shared" si="1"/>
        <v>0</v>
      </c>
      <c r="R13" s="32">
        <f t="shared" si="1"/>
        <v>0</v>
      </c>
      <c r="S13" s="32">
        <f t="shared" si="1"/>
        <v>0</v>
      </c>
      <c r="T13" s="32">
        <f t="shared" si="1"/>
        <v>0</v>
      </c>
      <c r="U13" s="32">
        <f t="shared" si="1"/>
        <v>4262</v>
      </c>
      <c r="V13" s="70"/>
      <c r="W13" s="81">
        <v>4262</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0</v>
      </c>
      <c r="E16" s="32">
        <f t="shared" si="2"/>
        <v>0</v>
      </c>
      <c r="F16" s="32">
        <f t="shared" si="2"/>
        <v>0</v>
      </c>
      <c r="G16" s="32">
        <f t="shared" si="2"/>
        <v>0</v>
      </c>
      <c r="H16" s="32">
        <f t="shared" si="2"/>
        <v>0</v>
      </c>
      <c r="I16" s="32">
        <f t="shared" si="2"/>
        <v>0</v>
      </c>
      <c r="J16" s="32">
        <f t="shared" si="2"/>
        <v>0</v>
      </c>
      <c r="K16" s="32">
        <f t="shared" si="2"/>
        <v>0</v>
      </c>
      <c r="L16" s="32">
        <f t="shared" si="2"/>
        <v>0</v>
      </c>
      <c r="M16" s="32">
        <f t="shared" si="2"/>
        <v>0</v>
      </c>
      <c r="N16" s="32">
        <f t="shared" si="2"/>
        <v>5</v>
      </c>
      <c r="O16" s="32">
        <f t="shared" si="2"/>
        <v>740</v>
      </c>
      <c r="P16" s="32">
        <f t="shared" si="2"/>
        <v>745</v>
      </c>
      <c r="Q16" s="32">
        <f t="shared" si="2"/>
        <v>0</v>
      </c>
      <c r="R16" s="32">
        <f t="shared" si="2"/>
        <v>0</v>
      </c>
      <c r="S16" s="32">
        <f t="shared" si="2"/>
        <v>0</v>
      </c>
      <c r="T16" s="32">
        <f t="shared" si="2"/>
        <v>0</v>
      </c>
      <c r="U16" s="33">
        <f>SUM(H16,K16,L16,P16,T16)</f>
        <v>745</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-3517</v>
      </c>
      <c r="P20" s="64">
        <f>SUM(M20:O20)</f>
        <v>-3517</v>
      </c>
      <c r="Q20" s="13">
        <v>0</v>
      </c>
      <c r="R20" s="13">
        <v>0</v>
      </c>
      <c r="S20" s="13">
        <v>0</v>
      </c>
      <c r="T20" s="64">
        <f>SUM(Q20:S20)</f>
        <v>0</v>
      </c>
      <c r="U20" s="33">
        <f t="shared" si="3"/>
        <v>-3517</v>
      </c>
      <c r="V20" s="69"/>
      <c r="W20" s="82">
        <v>-3517</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0</v>
      </c>
      <c r="F22" s="64">
        <f>SUM(D22:E22)</f>
        <v>0</v>
      </c>
      <c r="G22" s="13">
        <v>0</v>
      </c>
      <c r="H22" s="64">
        <f>SUM(C22,F22,G22)</f>
        <v>0</v>
      </c>
      <c r="I22" s="13">
        <v>0</v>
      </c>
      <c r="J22" s="13">
        <v>0</v>
      </c>
      <c r="K22" s="64">
        <f>SUM(I22:J22)</f>
        <v>0</v>
      </c>
      <c r="L22" s="13">
        <v>0</v>
      </c>
      <c r="M22" s="13">
        <v>-143</v>
      </c>
      <c r="N22" s="13">
        <v>0</v>
      </c>
      <c r="O22" s="13">
        <v>-470</v>
      </c>
      <c r="P22" s="64">
        <f>SUM(M22:O22)</f>
        <v>-613</v>
      </c>
      <c r="Q22" s="13">
        <v>0</v>
      </c>
      <c r="R22" s="13">
        <v>0</v>
      </c>
      <c r="S22" s="13">
        <v>0</v>
      </c>
      <c r="T22" s="64">
        <f>SUM(Q22:S22)</f>
        <v>0</v>
      </c>
      <c r="U22" s="33">
        <f t="shared" si="3"/>
        <v>-613</v>
      </c>
      <c r="V22" s="70"/>
      <c r="W22" s="82">
        <v>-613</v>
      </c>
      <c r="X22" s="60">
        <f t="shared" si="4"/>
        <v>0</v>
      </c>
    </row>
    <row r="23" spans="1:25" ht="15.95" customHeight="1">
      <c r="B23" s="51" t="s">
        <v>84</v>
      </c>
      <c r="C23" s="32">
        <f t="shared" ref="C23:T23" si="5">SUM(C19:C22)</f>
        <v>0</v>
      </c>
      <c r="D23" s="32">
        <f t="shared" si="5"/>
        <v>0</v>
      </c>
      <c r="E23" s="32">
        <f t="shared" si="5"/>
        <v>0</v>
      </c>
      <c r="F23" s="32">
        <f t="shared" si="5"/>
        <v>0</v>
      </c>
      <c r="G23" s="32">
        <f t="shared" si="5"/>
        <v>0</v>
      </c>
      <c r="H23" s="32">
        <f t="shared" si="5"/>
        <v>0</v>
      </c>
      <c r="I23" s="32">
        <f t="shared" si="5"/>
        <v>0</v>
      </c>
      <c r="J23" s="32">
        <f t="shared" si="5"/>
        <v>0</v>
      </c>
      <c r="K23" s="32">
        <f t="shared" si="5"/>
        <v>0</v>
      </c>
      <c r="L23" s="32">
        <f t="shared" si="5"/>
        <v>0</v>
      </c>
      <c r="M23" s="32">
        <f t="shared" si="5"/>
        <v>-143</v>
      </c>
      <c r="N23" s="32">
        <f t="shared" si="5"/>
        <v>0</v>
      </c>
      <c r="O23" s="32">
        <f t="shared" si="5"/>
        <v>-3987</v>
      </c>
      <c r="P23" s="32">
        <f t="shared" si="5"/>
        <v>-4130</v>
      </c>
      <c r="Q23" s="32">
        <f t="shared" si="5"/>
        <v>0</v>
      </c>
      <c r="R23" s="32">
        <f t="shared" si="5"/>
        <v>0</v>
      </c>
      <c r="S23" s="32">
        <f t="shared" si="5"/>
        <v>0</v>
      </c>
      <c r="T23" s="32">
        <f t="shared" si="5"/>
        <v>0</v>
      </c>
      <c r="U23" s="32">
        <f t="shared" si="3"/>
        <v>-4130</v>
      </c>
      <c r="V23" s="70"/>
      <c r="W23" s="82">
        <v>-4130</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0</v>
      </c>
      <c r="F26" s="32">
        <f t="shared" si="6"/>
        <v>0</v>
      </c>
      <c r="G26" s="32">
        <f t="shared" si="6"/>
        <v>0</v>
      </c>
      <c r="H26" s="32">
        <f t="shared" si="6"/>
        <v>0</v>
      </c>
      <c r="I26" s="32">
        <f t="shared" si="6"/>
        <v>0</v>
      </c>
      <c r="J26" s="32">
        <f t="shared" si="6"/>
        <v>0</v>
      </c>
      <c r="K26" s="32">
        <f t="shared" si="6"/>
        <v>0</v>
      </c>
      <c r="L26" s="32">
        <f t="shared" si="6"/>
        <v>0</v>
      </c>
      <c r="M26" s="32">
        <f t="shared" si="6"/>
        <v>-143</v>
      </c>
      <c r="N26" s="32">
        <f t="shared" si="6"/>
        <v>0</v>
      </c>
      <c r="O26" s="32">
        <f t="shared" si="6"/>
        <v>-470</v>
      </c>
      <c r="P26" s="32">
        <f t="shared" si="6"/>
        <v>-613</v>
      </c>
      <c r="Q26" s="32">
        <f t="shared" si="6"/>
        <v>0</v>
      </c>
      <c r="R26" s="32">
        <f t="shared" si="6"/>
        <v>0</v>
      </c>
      <c r="S26" s="32">
        <f t="shared" si="6"/>
        <v>0</v>
      </c>
      <c r="T26" s="32">
        <f t="shared" si="6"/>
        <v>0</v>
      </c>
      <c r="U26" s="32">
        <f t="shared" si="3"/>
        <v>-613</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0</v>
      </c>
      <c r="E28" s="53">
        <f t="shared" si="7"/>
        <v>0</v>
      </c>
      <c r="F28" s="53">
        <f t="shared" si="7"/>
        <v>0</v>
      </c>
      <c r="G28" s="53">
        <f t="shared" si="7"/>
        <v>0</v>
      </c>
      <c r="H28" s="53">
        <f t="shared" si="7"/>
        <v>0</v>
      </c>
      <c r="I28" s="53">
        <f t="shared" si="7"/>
        <v>0</v>
      </c>
      <c r="J28" s="53">
        <f t="shared" si="7"/>
        <v>0</v>
      </c>
      <c r="K28" s="53">
        <f t="shared" si="7"/>
        <v>0</v>
      </c>
      <c r="L28" s="53">
        <f t="shared" si="7"/>
        <v>0</v>
      </c>
      <c r="M28" s="53">
        <f t="shared" si="7"/>
        <v>-143</v>
      </c>
      <c r="N28" s="53">
        <f t="shared" si="7"/>
        <v>5</v>
      </c>
      <c r="O28" s="53">
        <f t="shared" si="7"/>
        <v>270</v>
      </c>
      <c r="P28" s="53">
        <f t="shared" si="7"/>
        <v>132</v>
      </c>
      <c r="Q28" s="53">
        <f t="shared" si="7"/>
        <v>0</v>
      </c>
      <c r="R28" s="53">
        <f t="shared" si="7"/>
        <v>0</v>
      </c>
      <c r="S28" s="53">
        <f t="shared" si="7"/>
        <v>0</v>
      </c>
      <c r="T28" s="53">
        <f t="shared" si="7"/>
        <v>0</v>
      </c>
      <c r="U28" s="53">
        <f t="shared" si="7"/>
        <v>132</v>
      </c>
      <c r="V28" s="10"/>
      <c r="W28" s="36">
        <v>132</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0</v>
      </c>
      <c r="E33" s="75">
        <v>0</v>
      </c>
      <c r="F33" s="75">
        <v>0</v>
      </c>
      <c r="G33" s="75">
        <v>0</v>
      </c>
      <c r="H33" s="75">
        <v>0</v>
      </c>
      <c r="I33" s="75">
        <v>0</v>
      </c>
      <c r="J33" s="75">
        <v>0</v>
      </c>
      <c r="K33" s="75">
        <v>0</v>
      </c>
      <c r="L33" s="75">
        <v>0</v>
      </c>
      <c r="M33" s="75">
        <v>0</v>
      </c>
      <c r="N33" s="75">
        <v>5</v>
      </c>
      <c r="O33" s="75">
        <v>793</v>
      </c>
      <c r="P33" s="75">
        <v>798</v>
      </c>
      <c r="Q33" s="75">
        <v>0</v>
      </c>
      <c r="R33" s="75">
        <v>0</v>
      </c>
      <c r="S33" s="75">
        <v>0</v>
      </c>
      <c r="T33" s="75">
        <v>0</v>
      </c>
      <c r="U33" s="75">
        <v>798</v>
      </c>
      <c r="V33" s="10"/>
      <c r="W33" s="50"/>
      <c r="X33" s="49"/>
    </row>
    <row r="34" spans="2:24" s="11" customFormat="1" ht="15.95" customHeight="1">
      <c r="B34" s="65" t="s">
        <v>98</v>
      </c>
      <c r="C34" s="75">
        <v>0</v>
      </c>
      <c r="D34" s="75">
        <v>0</v>
      </c>
      <c r="E34" s="75">
        <v>0</v>
      </c>
      <c r="F34" s="75">
        <v>0</v>
      </c>
      <c r="G34" s="75">
        <v>0</v>
      </c>
      <c r="H34" s="75">
        <v>0</v>
      </c>
      <c r="I34" s="75">
        <v>0</v>
      </c>
      <c r="J34" s="75">
        <v>0</v>
      </c>
      <c r="K34" s="75">
        <v>0</v>
      </c>
      <c r="L34" s="75">
        <v>0</v>
      </c>
      <c r="M34" s="75">
        <v>-139</v>
      </c>
      <c r="N34" s="75">
        <v>0</v>
      </c>
      <c r="O34" s="75">
        <v>-669</v>
      </c>
      <c r="P34" s="75">
        <v>-808</v>
      </c>
      <c r="Q34" s="75">
        <v>0</v>
      </c>
      <c r="R34" s="75">
        <v>0</v>
      </c>
      <c r="S34" s="75">
        <v>0</v>
      </c>
      <c r="T34" s="75">
        <v>0</v>
      </c>
      <c r="U34" s="75">
        <v>-808</v>
      </c>
      <c r="V34" s="10"/>
      <c r="W34" s="50"/>
      <c r="X34" s="49"/>
    </row>
    <row r="35" spans="2:24" s="11" customFormat="1" ht="15.95" customHeight="1">
      <c r="B35" s="65" t="s">
        <v>99</v>
      </c>
      <c r="C35" s="75">
        <v>0</v>
      </c>
      <c r="D35" s="75">
        <v>0</v>
      </c>
      <c r="E35" s="75">
        <v>0</v>
      </c>
      <c r="F35" s="75">
        <v>0</v>
      </c>
      <c r="G35" s="75">
        <v>0</v>
      </c>
      <c r="H35" s="75">
        <v>0</v>
      </c>
      <c r="I35" s="75">
        <v>0</v>
      </c>
      <c r="J35" s="75">
        <v>0</v>
      </c>
      <c r="K35" s="75">
        <v>0</v>
      </c>
      <c r="L35" s="75">
        <v>0</v>
      </c>
      <c r="M35" s="75">
        <v>-139</v>
      </c>
      <c r="N35" s="75">
        <v>5</v>
      </c>
      <c r="O35" s="75">
        <v>124</v>
      </c>
      <c r="P35" s="75">
        <v>-10</v>
      </c>
      <c r="Q35" s="75">
        <v>0</v>
      </c>
      <c r="R35" s="75">
        <v>0</v>
      </c>
      <c r="S35" s="75">
        <v>0</v>
      </c>
      <c r="T35" s="75">
        <v>0</v>
      </c>
      <c r="U35" s="75">
        <v>-10</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9" priority="10" stopIfTrue="1" operator="notEqual">
      <formula>0</formula>
    </cfRule>
  </conditionalFormatting>
  <conditionalFormatting sqref="C3:E3">
    <cfRule type="expression" dxfId="8" priority="9">
      <formula>$E$3&lt;&gt;0</formula>
    </cfRule>
  </conditionalFormatting>
  <conditionalFormatting sqref="N49 N52">
    <cfRule type="cellIs" dxfId="7" priority="8" operator="equal">
      <formula>"FAIL"</formula>
    </cfRule>
  </conditionalFormatting>
  <conditionalFormatting sqref="X6:X7">
    <cfRule type="expression" dxfId="6" priority="7">
      <formula>SUM($X$8:$X$28)&lt;&gt;0</formula>
    </cfRule>
  </conditionalFormatting>
  <conditionalFormatting sqref="C35:U35">
    <cfRule type="expression" dxfId="5" priority="1">
      <formula>ABS((C28-C35)/C35)&gt;0.1</formula>
    </cfRule>
    <cfRule type="expression" dxfId="4" priority="4">
      <formula>ABS(C28-C35)&gt;1000</formula>
    </cfRule>
  </conditionalFormatting>
  <conditionalFormatting sqref="C34:U34">
    <cfRule type="expression" dxfId="3" priority="2">
      <formula>ABS((C26-C34)/C34)&gt;0.1</formula>
    </cfRule>
    <cfRule type="expression" dxfId="2" priority="5">
      <formula>ABS(C26-C34)&gt;1000</formula>
    </cfRule>
  </conditionalFormatting>
  <conditionalFormatting sqref="C33:U33">
    <cfRule type="expression" dxfId="1" priority="3">
      <formula>ABS((C16-C33)/C33)&gt;0.1</formula>
    </cfRule>
    <cfRule type="expression" dxfId="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32</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0</v>
      </c>
      <c r="E8" s="13">
        <v>1553</v>
      </c>
      <c r="F8" s="64">
        <f>SUM(D8:E8)</f>
        <v>1553</v>
      </c>
      <c r="G8" s="13">
        <v>0</v>
      </c>
      <c r="H8" s="64">
        <f>SUM(C8,F8,G8)</f>
        <v>1553</v>
      </c>
      <c r="I8" s="13">
        <v>34</v>
      </c>
      <c r="J8" s="13">
        <v>0</v>
      </c>
      <c r="K8" s="64">
        <f>SUM(I8:J8)</f>
        <v>34</v>
      </c>
      <c r="L8" s="13">
        <v>24</v>
      </c>
      <c r="M8" s="13">
        <v>0</v>
      </c>
      <c r="N8" s="13">
        <v>0</v>
      </c>
      <c r="O8" s="13">
        <v>375</v>
      </c>
      <c r="P8" s="64">
        <f>SUM(M8:O8)</f>
        <v>375</v>
      </c>
      <c r="Q8" s="13">
        <v>0</v>
      </c>
      <c r="R8" s="13">
        <v>0</v>
      </c>
      <c r="S8" s="13">
        <v>0</v>
      </c>
      <c r="T8" s="64">
        <f>SUM(Q8:S8)</f>
        <v>0</v>
      </c>
      <c r="U8" s="33">
        <f>SUM(H8,K8,L8,P8,T8)</f>
        <v>1986</v>
      </c>
      <c r="V8" s="70"/>
      <c r="W8" s="80">
        <v>1986</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0</v>
      </c>
      <c r="D12" s="13">
        <v>4697</v>
      </c>
      <c r="E12" s="13">
        <v>18718</v>
      </c>
      <c r="F12" s="64">
        <f>SUM(D12:E12)</f>
        <v>23415</v>
      </c>
      <c r="G12" s="13">
        <v>2172</v>
      </c>
      <c r="H12" s="64">
        <f>SUM(C12,F12,G12)</f>
        <v>25587</v>
      </c>
      <c r="I12" s="13">
        <v>380</v>
      </c>
      <c r="J12" s="13">
        <v>1981</v>
      </c>
      <c r="K12" s="64">
        <f>SUM(I12:J12)</f>
        <v>2361</v>
      </c>
      <c r="L12" s="13">
        <v>621</v>
      </c>
      <c r="M12" s="13">
        <v>246</v>
      </c>
      <c r="N12" s="13">
        <v>4129</v>
      </c>
      <c r="O12" s="13">
        <v>5500</v>
      </c>
      <c r="P12" s="64">
        <f>SUM(M12:O12)</f>
        <v>9875</v>
      </c>
      <c r="Q12" s="13">
        <v>0</v>
      </c>
      <c r="R12" s="13">
        <v>0</v>
      </c>
      <c r="S12" s="13">
        <v>0</v>
      </c>
      <c r="T12" s="64">
        <f>SUM(Q12:S12)</f>
        <v>0</v>
      </c>
      <c r="U12" s="33">
        <f>SUM(H12,K12,L12,P12,T12)</f>
        <v>38444</v>
      </c>
      <c r="V12" s="70"/>
      <c r="W12" s="36">
        <v>38444</v>
      </c>
      <c r="X12" s="44">
        <f t="shared" si="0"/>
        <v>0</v>
      </c>
    </row>
    <row r="13" spans="1:25" ht="15.95" customHeight="1">
      <c r="B13" s="31" t="s">
        <v>74</v>
      </c>
      <c r="C13" s="32">
        <f>C8+C9+C10+C11+C12</f>
        <v>0</v>
      </c>
      <c r="D13" s="32">
        <f t="shared" ref="D13:U13" si="1">D8+D9+D10+D11+D12</f>
        <v>4697</v>
      </c>
      <c r="E13" s="32">
        <f t="shared" si="1"/>
        <v>20271</v>
      </c>
      <c r="F13" s="32">
        <f t="shared" si="1"/>
        <v>24968</v>
      </c>
      <c r="G13" s="32">
        <f t="shared" si="1"/>
        <v>2172</v>
      </c>
      <c r="H13" s="32">
        <f t="shared" si="1"/>
        <v>27140</v>
      </c>
      <c r="I13" s="32">
        <f t="shared" si="1"/>
        <v>414</v>
      </c>
      <c r="J13" s="32">
        <f t="shared" si="1"/>
        <v>1981</v>
      </c>
      <c r="K13" s="32">
        <f t="shared" si="1"/>
        <v>2395</v>
      </c>
      <c r="L13" s="32">
        <f t="shared" si="1"/>
        <v>645</v>
      </c>
      <c r="M13" s="32">
        <f t="shared" si="1"/>
        <v>246</v>
      </c>
      <c r="N13" s="32">
        <f t="shared" si="1"/>
        <v>4129</v>
      </c>
      <c r="O13" s="32">
        <f t="shared" si="1"/>
        <v>5875</v>
      </c>
      <c r="P13" s="32">
        <f t="shared" si="1"/>
        <v>10250</v>
      </c>
      <c r="Q13" s="32">
        <f t="shared" si="1"/>
        <v>0</v>
      </c>
      <c r="R13" s="32">
        <f t="shared" si="1"/>
        <v>0</v>
      </c>
      <c r="S13" s="32">
        <f t="shared" si="1"/>
        <v>0</v>
      </c>
      <c r="T13" s="32">
        <f t="shared" si="1"/>
        <v>0</v>
      </c>
      <c r="U13" s="32">
        <f t="shared" si="1"/>
        <v>40430</v>
      </c>
      <c r="V13" s="70"/>
      <c r="W13" s="81">
        <v>40430</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4697</v>
      </c>
      <c r="E16" s="32">
        <f t="shared" si="2"/>
        <v>20271</v>
      </c>
      <c r="F16" s="32">
        <f t="shared" si="2"/>
        <v>24968</v>
      </c>
      <c r="G16" s="32">
        <f t="shared" si="2"/>
        <v>2172</v>
      </c>
      <c r="H16" s="32">
        <f t="shared" si="2"/>
        <v>27140</v>
      </c>
      <c r="I16" s="32">
        <f t="shared" si="2"/>
        <v>414</v>
      </c>
      <c r="J16" s="32">
        <f t="shared" si="2"/>
        <v>1981</v>
      </c>
      <c r="K16" s="32">
        <f t="shared" si="2"/>
        <v>2395</v>
      </c>
      <c r="L16" s="32">
        <f t="shared" si="2"/>
        <v>645</v>
      </c>
      <c r="M16" s="32">
        <f t="shared" si="2"/>
        <v>246</v>
      </c>
      <c r="N16" s="32">
        <f t="shared" si="2"/>
        <v>4129</v>
      </c>
      <c r="O16" s="32">
        <f t="shared" si="2"/>
        <v>5838</v>
      </c>
      <c r="P16" s="32">
        <f t="shared" si="2"/>
        <v>10213</v>
      </c>
      <c r="Q16" s="32">
        <f t="shared" si="2"/>
        <v>0</v>
      </c>
      <c r="R16" s="32">
        <f t="shared" si="2"/>
        <v>0</v>
      </c>
      <c r="S16" s="32">
        <f t="shared" si="2"/>
        <v>0</v>
      </c>
      <c r="T16" s="32">
        <f t="shared" si="2"/>
        <v>0</v>
      </c>
      <c r="U16" s="33">
        <f>SUM(H16,K16,L16,P16,T16)</f>
        <v>40393</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-37</v>
      </c>
      <c r="P19" s="64">
        <f>SUM(M19:O19)</f>
        <v>-37</v>
      </c>
      <c r="Q19" s="13">
        <v>0</v>
      </c>
      <c r="R19" s="13">
        <v>0</v>
      </c>
      <c r="S19" s="13">
        <v>0</v>
      </c>
      <c r="T19" s="64">
        <f>SUM(Q19:S19)</f>
        <v>0</v>
      </c>
      <c r="U19" s="33">
        <f t="shared" ref="U19:U26" si="3">SUM(H19,K19,L19,P19,T19)</f>
        <v>-37</v>
      </c>
      <c r="V19" s="69"/>
      <c r="W19" s="82">
        <v>-37</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-17317</v>
      </c>
      <c r="F22" s="64">
        <f>SUM(D22:E22)</f>
        <v>-17317</v>
      </c>
      <c r="G22" s="13">
        <v>0</v>
      </c>
      <c r="H22" s="64">
        <f>SUM(C22,F22,G22)</f>
        <v>-17317</v>
      </c>
      <c r="I22" s="13">
        <v>0</v>
      </c>
      <c r="J22" s="13">
        <v>-455</v>
      </c>
      <c r="K22" s="64">
        <f>SUM(I22:J22)</f>
        <v>-455</v>
      </c>
      <c r="L22" s="13">
        <v>-466</v>
      </c>
      <c r="M22" s="13">
        <v>0</v>
      </c>
      <c r="N22" s="13">
        <v>0</v>
      </c>
      <c r="O22" s="13">
        <v>-2324</v>
      </c>
      <c r="P22" s="64">
        <f>SUM(M22:O22)</f>
        <v>-2324</v>
      </c>
      <c r="Q22" s="13">
        <v>0</v>
      </c>
      <c r="R22" s="13">
        <v>0</v>
      </c>
      <c r="S22" s="13">
        <v>0</v>
      </c>
      <c r="T22" s="64">
        <f>SUM(Q22:S22)</f>
        <v>0</v>
      </c>
      <c r="U22" s="33">
        <f t="shared" si="3"/>
        <v>-20562</v>
      </c>
      <c r="V22" s="70"/>
      <c r="W22" s="82">
        <v>-20562</v>
      </c>
      <c r="X22" s="60">
        <f t="shared" si="4"/>
        <v>0</v>
      </c>
    </row>
    <row r="23" spans="1:25" ht="15.95" customHeight="1">
      <c r="B23" s="51" t="s">
        <v>84</v>
      </c>
      <c r="C23" s="32">
        <f t="shared" ref="C23:T23" si="5">SUM(C19:C22)</f>
        <v>0</v>
      </c>
      <c r="D23" s="32">
        <f t="shared" si="5"/>
        <v>0</v>
      </c>
      <c r="E23" s="32">
        <f t="shared" si="5"/>
        <v>-17317</v>
      </c>
      <c r="F23" s="32">
        <f t="shared" si="5"/>
        <v>-17317</v>
      </c>
      <c r="G23" s="32">
        <f t="shared" si="5"/>
        <v>0</v>
      </c>
      <c r="H23" s="32">
        <f t="shared" si="5"/>
        <v>-17317</v>
      </c>
      <c r="I23" s="32">
        <f t="shared" si="5"/>
        <v>0</v>
      </c>
      <c r="J23" s="32">
        <f t="shared" si="5"/>
        <v>-455</v>
      </c>
      <c r="K23" s="32">
        <f t="shared" si="5"/>
        <v>-455</v>
      </c>
      <c r="L23" s="32">
        <f t="shared" si="5"/>
        <v>-466</v>
      </c>
      <c r="M23" s="32">
        <f t="shared" si="5"/>
        <v>0</v>
      </c>
      <c r="N23" s="32">
        <f t="shared" si="5"/>
        <v>0</v>
      </c>
      <c r="O23" s="32">
        <f t="shared" si="5"/>
        <v>-2361</v>
      </c>
      <c r="P23" s="32">
        <f t="shared" si="5"/>
        <v>-2361</v>
      </c>
      <c r="Q23" s="32">
        <f t="shared" si="5"/>
        <v>0</v>
      </c>
      <c r="R23" s="32">
        <f t="shared" si="5"/>
        <v>0</v>
      </c>
      <c r="S23" s="32">
        <f t="shared" si="5"/>
        <v>0</v>
      </c>
      <c r="T23" s="32">
        <f t="shared" si="5"/>
        <v>0</v>
      </c>
      <c r="U23" s="32">
        <f t="shared" si="3"/>
        <v>-20599</v>
      </c>
      <c r="V23" s="70"/>
      <c r="W23" s="82">
        <v>-20599</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-17317</v>
      </c>
      <c r="F26" s="32">
        <f t="shared" si="6"/>
        <v>-17317</v>
      </c>
      <c r="G26" s="32">
        <f t="shared" si="6"/>
        <v>0</v>
      </c>
      <c r="H26" s="32">
        <f t="shared" si="6"/>
        <v>-17317</v>
      </c>
      <c r="I26" s="32">
        <f t="shared" si="6"/>
        <v>0</v>
      </c>
      <c r="J26" s="32">
        <f t="shared" si="6"/>
        <v>-455</v>
      </c>
      <c r="K26" s="32">
        <f t="shared" si="6"/>
        <v>-455</v>
      </c>
      <c r="L26" s="32">
        <f t="shared" si="6"/>
        <v>-466</v>
      </c>
      <c r="M26" s="32">
        <f t="shared" si="6"/>
        <v>0</v>
      </c>
      <c r="N26" s="32">
        <f t="shared" si="6"/>
        <v>0</v>
      </c>
      <c r="O26" s="32">
        <f t="shared" si="6"/>
        <v>-2324</v>
      </c>
      <c r="P26" s="32">
        <f t="shared" si="6"/>
        <v>-2324</v>
      </c>
      <c r="Q26" s="32">
        <f t="shared" si="6"/>
        <v>0</v>
      </c>
      <c r="R26" s="32">
        <f t="shared" si="6"/>
        <v>0</v>
      </c>
      <c r="S26" s="32">
        <f t="shared" si="6"/>
        <v>0</v>
      </c>
      <c r="T26" s="32">
        <f t="shared" si="6"/>
        <v>0</v>
      </c>
      <c r="U26" s="32">
        <f t="shared" si="3"/>
        <v>-20562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4697</v>
      </c>
      <c r="E28" s="53">
        <f t="shared" si="7"/>
        <v>2954</v>
      </c>
      <c r="F28" s="53">
        <f t="shared" si="7"/>
        <v>7651</v>
      </c>
      <c r="G28" s="53">
        <f t="shared" si="7"/>
        <v>2172</v>
      </c>
      <c r="H28" s="53">
        <f t="shared" si="7"/>
        <v>9823</v>
      </c>
      <c r="I28" s="53">
        <f t="shared" si="7"/>
        <v>414</v>
      </c>
      <c r="J28" s="53">
        <f t="shared" si="7"/>
        <v>1526</v>
      </c>
      <c r="K28" s="53">
        <f t="shared" si="7"/>
        <v>1940</v>
      </c>
      <c r="L28" s="53">
        <f t="shared" si="7"/>
        <v>179</v>
      </c>
      <c r="M28" s="53">
        <f t="shared" si="7"/>
        <v>246</v>
      </c>
      <c r="N28" s="53">
        <f t="shared" si="7"/>
        <v>4129</v>
      </c>
      <c r="O28" s="53">
        <f t="shared" si="7"/>
        <v>3514</v>
      </c>
      <c r="P28" s="53">
        <f t="shared" si="7"/>
        <v>7889</v>
      </c>
      <c r="Q28" s="53">
        <f t="shared" si="7"/>
        <v>0</v>
      </c>
      <c r="R28" s="53">
        <f t="shared" si="7"/>
        <v>0</v>
      </c>
      <c r="S28" s="53">
        <f t="shared" si="7"/>
        <v>0</v>
      </c>
      <c r="T28" s="53">
        <f t="shared" si="7"/>
        <v>0</v>
      </c>
      <c r="U28" s="53">
        <f t="shared" si="7"/>
        <v>19831</v>
      </c>
      <c r="V28" s="10"/>
      <c r="W28" s="36">
        <v>19831</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7423</v>
      </c>
      <c r="E33" s="75">
        <v>24419</v>
      </c>
      <c r="F33" s="75">
        <v>31842</v>
      </c>
      <c r="G33" s="75">
        <v>2214</v>
      </c>
      <c r="H33" s="75">
        <v>34056</v>
      </c>
      <c r="I33" s="75">
        <v>408</v>
      </c>
      <c r="J33" s="75">
        <v>1913</v>
      </c>
      <c r="K33" s="75">
        <v>2321</v>
      </c>
      <c r="L33" s="75">
        <v>625</v>
      </c>
      <c r="M33" s="75">
        <v>242</v>
      </c>
      <c r="N33" s="75">
        <v>4208</v>
      </c>
      <c r="O33" s="75">
        <v>5572</v>
      </c>
      <c r="P33" s="75">
        <v>10022</v>
      </c>
      <c r="Q33" s="75">
        <v>0</v>
      </c>
      <c r="R33" s="75">
        <v>0</v>
      </c>
      <c r="S33" s="75">
        <v>0</v>
      </c>
      <c r="T33" s="75">
        <v>0</v>
      </c>
      <c r="U33" s="75">
        <v>47024</v>
      </c>
      <c r="V33" s="10"/>
      <c r="W33" s="50"/>
      <c r="X33" s="49"/>
    </row>
    <row r="34" spans="2:24" s="11" customFormat="1" ht="15.95" customHeight="1">
      <c r="B34" s="65" t="s">
        <v>98</v>
      </c>
      <c r="C34" s="75">
        <v>0</v>
      </c>
      <c r="D34" s="75">
        <v>-821</v>
      </c>
      <c r="E34" s="75">
        <v>-18167</v>
      </c>
      <c r="F34" s="75">
        <v>-18988</v>
      </c>
      <c r="G34" s="75">
        <v>0</v>
      </c>
      <c r="H34" s="75">
        <v>-18988</v>
      </c>
      <c r="I34" s="75">
        <v>0</v>
      </c>
      <c r="J34" s="75">
        <v>-366</v>
      </c>
      <c r="K34" s="75">
        <v>-366</v>
      </c>
      <c r="L34" s="75">
        <v>-443</v>
      </c>
      <c r="M34" s="75">
        <v>0</v>
      </c>
      <c r="N34" s="75">
        <v>0</v>
      </c>
      <c r="O34" s="75">
        <v>-2234</v>
      </c>
      <c r="P34" s="75">
        <v>-2234</v>
      </c>
      <c r="Q34" s="75">
        <v>0</v>
      </c>
      <c r="R34" s="75">
        <v>0</v>
      </c>
      <c r="S34" s="75">
        <v>0</v>
      </c>
      <c r="T34" s="75">
        <v>0</v>
      </c>
      <c r="U34" s="75">
        <v>-22031</v>
      </c>
      <c r="V34" s="10"/>
      <c r="W34" s="50"/>
      <c r="X34" s="49"/>
    </row>
    <row r="35" spans="2:24" s="11" customFormat="1" ht="15.95" customHeight="1">
      <c r="B35" s="65" t="s">
        <v>99</v>
      </c>
      <c r="C35" s="75">
        <v>0</v>
      </c>
      <c r="D35" s="75">
        <v>6602</v>
      </c>
      <c r="E35" s="75">
        <v>6252</v>
      </c>
      <c r="F35" s="75">
        <v>12854</v>
      </c>
      <c r="G35" s="75">
        <v>2214</v>
      </c>
      <c r="H35" s="75">
        <v>15068</v>
      </c>
      <c r="I35" s="75">
        <v>408</v>
      </c>
      <c r="J35" s="75">
        <v>1547</v>
      </c>
      <c r="K35" s="75">
        <v>1955</v>
      </c>
      <c r="L35" s="75">
        <v>182</v>
      </c>
      <c r="M35" s="75">
        <v>242</v>
      </c>
      <c r="N35" s="75">
        <v>4208</v>
      </c>
      <c r="O35" s="75">
        <v>3338</v>
      </c>
      <c r="P35" s="75">
        <v>7788</v>
      </c>
      <c r="Q35" s="75">
        <v>0</v>
      </c>
      <c r="R35" s="75">
        <v>0</v>
      </c>
      <c r="S35" s="75">
        <v>0</v>
      </c>
      <c r="T35" s="75">
        <v>0</v>
      </c>
      <c r="U35" s="75">
        <v>24993</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3381</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340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3721</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79" priority="10" stopIfTrue="1" operator="notEqual">
      <formula>0</formula>
    </cfRule>
  </conditionalFormatting>
  <conditionalFormatting sqref="C3:E3">
    <cfRule type="expression" dxfId="378" priority="9">
      <formula>$E$3&lt;&gt;0</formula>
    </cfRule>
  </conditionalFormatting>
  <conditionalFormatting sqref="N49 N52">
    <cfRule type="cellIs" dxfId="377" priority="8" operator="equal">
      <formula>"FAIL"</formula>
    </cfRule>
  </conditionalFormatting>
  <conditionalFormatting sqref="X6:X7">
    <cfRule type="expression" dxfId="376" priority="7">
      <formula>SUM($X$8:$X$28)&lt;&gt;0</formula>
    </cfRule>
  </conditionalFormatting>
  <conditionalFormatting sqref="C35:U35">
    <cfRule type="expression" dxfId="375" priority="1">
      <formula>ABS((C28-C35)/C35)&gt;0.1</formula>
    </cfRule>
    <cfRule type="expression" dxfId="374" priority="4">
      <formula>ABS(C28-C35)&gt;1000</formula>
    </cfRule>
  </conditionalFormatting>
  <conditionalFormatting sqref="C34:U34">
    <cfRule type="expression" dxfId="373" priority="2">
      <formula>ABS((C26-C34)/C34)&gt;0.1</formula>
    </cfRule>
    <cfRule type="expression" dxfId="372" priority="5">
      <formula>ABS(C26-C34)&gt;1000</formula>
    </cfRule>
  </conditionalFormatting>
  <conditionalFormatting sqref="C33:U33">
    <cfRule type="expression" dxfId="371" priority="3">
      <formula>ABS((C16-C33)/C33)&gt;0.1</formula>
    </cfRule>
    <cfRule type="expression" dxfId="37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33</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139</v>
      </c>
      <c r="D8" s="13">
        <v>31</v>
      </c>
      <c r="E8" s="13">
        <v>339</v>
      </c>
      <c r="F8" s="64">
        <f>SUM(D8:E8)</f>
        <v>370</v>
      </c>
      <c r="G8" s="13">
        <v>6</v>
      </c>
      <c r="H8" s="64">
        <f>SUM(C8,F8,G8)</f>
        <v>515</v>
      </c>
      <c r="I8" s="13">
        <v>0</v>
      </c>
      <c r="J8" s="13">
        <v>0</v>
      </c>
      <c r="K8" s="64">
        <f>SUM(I8:J8)</f>
        <v>0</v>
      </c>
      <c r="L8" s="13">
        <v>0</v>
      </c>
      <c r="M8" s="13">
        <v>0</v>
      </c>
      <c r="N8" s="13">
        <v>0</v>
      </c>
      <c r="O8" s="13">
        <v>0</v>
      </c>
      <c r="P8" s="64">
        <f>SUM(M8:O8)</f>
        <v>0</v>
      </c>
      <c r="Q8" s="13">
        <v>0</v>
      </c>
      <c r="R8" s="13">
        <v>0</v>
      </c>
      <c r="S8" s="13">
        <v>0</v>
      </c>
      <c r="T8" s="64">
        <f>SUM(Q8:S8)</f>
        <v>0</v>
      </c>
      <c r="U8" s="33">
        <f>SUM(H8,K8,L8,P8,T8)</f>
        <v>515</v>
      </c>
      <c r="V8" s="70"/>
      <c r="W8" s="80">
        <v>515</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2566</v>
      </c>
      <c r="D12" s="13">
        <v>2489</v>
      </c>
      <c r="E12" s="13">
        <v>3487</v>
      </c>
      <c r="F12" s="64">
        <f>SUM(D12:E12)</f>
        <v>5976</v>
      </c>
      <c r="G12" s="13">
        <v>954</v>
      </c>
      <c r="H12" s="64">
        <f>SUM(C12,F12,G12)</f>
        <v>9496</v>
      </c>
      <c r="I12" s="13">
        <v>0</v>
      </c>
      <c r="J12" s="13">
        <v>0</v>
      </c>
      <c r="K12" s="64">
        <f>SUM(I12:J12)</f>
        <v>0</v>
      </c>
      <c r="L12" s="13">
        <v>139</v>
      </c>
      <c r="M12" s="13">
        <v>0</v>
      </c>
      <c r="N12" s="13">
        <v>1984</v>
      </c>
      <c r="O12" s="13">
        <v>397</v>
      </c>
      <c r="P12" s="64">
        <f>SUM(M12:O12)</f>
        <v>2381</v>
      </c>
      <c r="Q12" s="13">
        <v>0</v>
      </c>
      <c r="R12" s="13">
        <v>0</v>
      </c>
      <c r="S12" s="13">
        <v>0</v>
      </c>
      <c r="T12" s="64">
        <f>SUM(Q12:S12)</f>
        <v>0</v>
      </c>
      <c r="U12" s="33">
        <f>SUM(H12,K12,L12,P12,T12)</f>
        <v>12016</v>
      </c>
      <c r="V12" s="70"/>
      <c r="W12" s="36">
        <v>12016</v>
      </c>
      <c r="X12" s="44">
        <f t="shared" si="0"/>
        <v>0</v>
      </c>
    </row>
    <row r="13" spans="1:25" ht="15.95" customHeight="1">
      <c r="B13" s="31" t="s">
        <v>74</v>
      </c>
      <c r="C13" s="32">
        <f>C8+C9+C10+C11+C12</f>
        <v>2705</v>
      </c>
      <c r="D13" s="32">
        <f t="shared" ref="D13:U13" si="1">D8+D9+D10+D11+D12</f>
        <v>2520</v>
      </c>
      <c r="E13" s="32">
        <f t="shared" si="1"/>
        <v>3826</v>
      </c>
      <c r="F13" s="32">
        <f t="shared" si="1"/>
        <v>6346</v>
      </c>
      <c r="G13" s="32">
        <f t="shared" si="1"/>
        <v>960</v>
      </c>
      <c r="H13" s="32">
        <f t="shared" si="1"/>
        <v>10011</v>
      </c>
      <c r="I13" s="32">
        <f t="shared" si="1"/>
        <v>0</v>
      </c>
      <c r="J13" s="32">
        <f t="shared" si="1"/>
        <v>0</v>
      </c>
      <c r="K13" s="32">
        <f t="shared" si="1"/>
        <v>0</v>
      </c>
      <c r="L13" s="32">
        <f t="shared" si="1"/>
        <v>139</v>
      </c>
      <c r="M13" s="32">
        <f t="shared" si="1"/>
        <v>0</v>
      </c>
      <c r="N13" s="32">
        <f t="shared" si="1"/>
        <v>1984</v>
      </c>
      <c r="O13" s="32">
        <f t="shared" si="1"/>
        <v>397</v>
      </c>
      <c r="P13" s="32">
        <f t="shared" si="1"/>
        <v>2381</v>
      </c>
      <c r="Q13" s="32">
        <f t="shared" si="1"/>
        <v>0</v>
      </c>
      <c r="R13" s="32">
        <f t="shared" si="1"/>
        <v>0</v>
      </c>
      <c r="S13" s="32">
        <f t="shared" si="1"/>
        <v>0</v>
      </c>
      <c r="T13" s="32">
        <f t="shared" si="1"/>
        <v>0</v>
      </c>
      <c r="U13" s="32">
        <f t="shared" si="1"/>
        <v>12531</v>
      </c>
      <c r="V13" s="70"/>
      <c r="W13" s="81">
        <v>12531</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2705</v>
      </c>
      <c r="D16" s="32">
        <f t="shared" ref="D16:T16" si="2">SUM(D8:D9,D12,D15)+D19+D20+D11</f>
        <v>2520</v>
      </c>
      <c r="E16" s="32">
        <f t="shared" si="2"/>
        <v>3826</v>
      </c>
      <c r="F16" s="32">
        <f t="shared" si="2"/>
        <v>6346</v>
      </c>
      <c r="G16" s="32">
        <f t="shared" si="2"/>
        <v>960</v>
      </c>
      <c r="H16" s="32">
        <f t="shared" si="2"/>
        <v>10011</v>
      </c>
      <c r="I16" s="32">
        <f t="shared" si="2"/>
        <v>0</v>
      </c>
      <c r="J16" s="32">
        <f t="shared" si="2"/>
        <v>0</v>
      </c>
      <c r="K16" s="32">
        <f t="shared" si="2"/>
        <v>0</v>
      </c>
      <c r="L16" s="32">
        <f t="shared" si="2"/>
        <v>139</v>
      </c>
      <c r="M16" s="32">
        <f t="shared" si="2"/>
        <v>0</v>
      </c>
      <c r="N16" s="32">
        <f t="shared" si="2"/>
        <v>1984</v>
      </c>
      <c r="O16" s="32">
        <f t="shared" si="2"/>
        <v>397</v>
      </c>
      <c r="P16" s="32">
        <f t="shared" si="2"/>
        <v>2381</v>
      </c>
      <c r="Q16" s="32">
        <f t="shared" si="2"/>
        <v>0</v>
      </c>
      <c r="R16" s="32">
        <f t="shared" si="2"/>
        <v>0</v>
      </c>
      <c r="S16" s="32">
        <f t="shared" si="2"/>
        <v>0</v>
      </c>
      <c r="T16" s="32">
        <f t="shared" si="2"/>
        <v>0</v>
      </c>
      <c r="U16" s="33">
        <f>SUM(H16,K16,L16,P16,T16)</f>
        <v>12531</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-1430</v>
      </c>
      <c r="F22" s="64">
        <f>SUM(D22:E22)</f>
        <v>-1430</v>
      </c>
      <c r="G22" s="13">
        <v>-1</v>
      </c>
      <c r="H22" s="64">
        <f>SUM(C22,F22,G22)</f>
        <v>-1431</v>
      </c>
      <c r="I22" s="13">
        <v>0</v>
      </c>
      <c r="J22" s="13">
        <v>0</v>
      </c>
      <c r="K22" s="64">
        <f>SUM(I22:J22)</f>
        <v>0</v>
      </c>
      <c r="L22" s="13">
        <v>-351</v>
      </c>
      <c r="M22" s="13">
        <v>0</v>
      </c>
      <c r="N22" s="13">
        <v>-159</v>
      </c>
      <c r="O22" s="13">
        <v>0</v>
      </c>
      <c r="P22" s="64">
        <f>SUM(M22:O22)</f>
        <v>-159</v>
      </c>
      <c r="Q22" s="13">
        <v>0</v>
      </c>
      <c r="R22" s="13">
        <v>0</v>
      </c>
      <c r="S22" s="13">
        <v>0</v>
      </c>
      <c r="T22" s="64">
        <f>SUM(Q22:S22)</f>
        <v>0</v>
      </c>
      <c r="U22" s="33">
        <f t="shared" si="3"/>
        <v>-1941</v>
      </c>
      <c r="V22" s="70"/>
      <c r="W22" s="82">
        <v>-1941</v>
      </c>
      <c r="X22" s="60">
        <f t="shared" si="4"/>
        <v>0</v>
      </c>
    </row>
    <row r="23" spans="1:25" ht="15.95" customHeight="1">
      <c r="B23" s="51" t="s">
        <v>84</v>
      </c>
      <c r="C23" s="32">
        <f t="shared" ref="C23:T23" si="5">SUM(C19:C22)</f>
        <v>0</v>
      </c>
      <c r="D23" s="32">
        <f t="shared" si="5"/>
        <v>0</v>
      </c>
      <c r="E23" s="32">
        <f t="shared" si="5"/>
        <v>-1430</v>
      </c>
      <c r="F23" s="32">
        <f t="shared" si="5"/>
        <v>-1430</v>
      </c>
      <c r="G23" s="32">
        <f t="shared" si="5"/>
        <v>-1</v>
      </c>
      <c r="H23" s="32">
        <f t="shared" si="5"/>
        <v>-1431</v>
      </c>
      <c r="I23" s="32">
        <f t="shared" si="5"/>
        <v>0</v>
      </c>
      <c r="J23" s="32">
        <f t="shared" si="5"/>
        <v>0</v>
      </c>
      <c r="K23" s="32">
        <f t="shared" si="5"/>
        <v>0</v>
      </c>
      <c r="L23" s="32">
        <f t="shared" si="5"/>
        <v>-351</v>
      </c>
      <c r="M23" s="32">
        <f t="shared" si="5"/>
        <v>0</v>
      </c>
      <c r="N23" s="32">
        <f t="shared" si="5"/>
        <v>-159</v>
      </c>
      <c r="O23" s="32">
        <f t="shared" si="5"/>
        <v>0</v>
      </c>
      <c r="P23" s="32">
        <f t="shared" si="5"/>
        <v>-159</v>
      </c>
      <c r="Q23" s="32">
        <f t="shared" si="5"/>
        <v>0</v>
      </c>
      <c r="R23" s="32">
        <f t="shared" si="5"/>
        <v>0</v>
      </c>
      <c r="S23" s="32">
        <f t="shared" si="5"/>
        <v>0</v>
      </c>
      <c r="T23" s="32">
        <f t="shared" si="5"/>
        <v>0</v>
      </c>
      <c r="U23" s="32">
        <f t="shared" si="3"/>
        <v>-1941</v>
      </c>
      <c r="V23" s="70"/>
      <c r="W23" s="82">
        <v>-1941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-1430</v>
      </c>
      <c r="F26" s="32">
        <f t="shared" si="6"/>
        <v>-1430</v>
      </c>
      <c r="G26" s="32">
        <f t="shared" si="6"/>
        <v>-1</v>
      </c>
      <c r="H26" s="32">
        <f t="shared" si="6"/>
        <v>-1431</v>
      </c>
      <c r="I26" s="32">
        <f t="shared" si="6"/>
        <v>0</v>
      </c>
      <c r="J26" s="32">
        <f t="shared" si="6"/>
        <v>0</v>
      </c>
      <c r="K26" s="32">
        <f t="shared" si="6"/>
        <v>0</v>
      </c>
      <c r="L26" s="32">
        <f t="shared" si="6"/>
        <v>-351</v>
      </c>
      <c r="M26" s="32">
        <f t="shared" si="6"/>
        <v>0</v>
      </c>
      <c r="N26" s="32">
        <f t="shared" si="6"/>
        <v>-159</v>
      </c>
      <c r="O26" s="32">
        <f t="shared" si="6"/>
        <v>0</v>
      </c>
      <c r="P26" s="32">
        <f t="shared" si="6"/>
        <v>-159</v>
      </c>
      <c r="Q26" s="32">
        <f t="shared" si="6"/>
        <v>0</v>
      </c>
      <c r="R26" s="32">
        <f t="shared" si="6"/>
        <v>0</v>
      </c>
      <c r="S26" s="32">
        <f t="shared" si="6"/>
        <v>0</v>
      </c>
      <c r="T26" s="32">
        <f t="shared" si="6"/>
        <v>0</v>
      </c>
      <c r="U26" s="32">
        <f t="shared" si="3"/>
        <v>-1941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2705</v>
      </c>
      <c r="D28" s="53">
        <f t="shared" ref="D28:U28" si="7">D13+D23</f>
        <v>2520</v>
      </c>
      <c r="E28" s="53">
        <f t="shared" si="7"/>
        <v>2396</v>
      </c>
      <c r="F28" s="53">
        <f t="shared" si="7"/>
        <v>4916</v>
      </c>
      <c r="G28" s="53">
        <f t="shared" si="7"/>
        <v>959</v>
      </c>
      <c r="H28" s="53">
        <f t="shared" si="7"/>
        <v>8580</v>
      </c>
      <c r="I28" s="53">
        <f t="shared" si="7"/>
        <v>0</v>
      </c>
      <c r="J28" s="53">
        <f t="shared" si="7"/>
        <v>0</v>
      </c>
      <c r="K28" s="53">
        <f t="shared" si="7"/>
        <v>0</v>
      </c>
      <c r="L28" s="53">
        <f t="shared" si="7"/>
        <v>-212</v>
      </c>
      <c r="M28" s="53">
        <f t="shared" si="7"/>
        <v>0</v>
      </c>
      <c r="N28" s="53">
        <f t="shared" si="7"/>
        <v>1825</v>
      </c>
      <c r="O28" s="53">
        <f t="shared" si="7"/>
        <v>397</v>
      </c>
      <c r="P28" s="53">
        <f t="shared" si="7"/>
        <v>2222</v>
      </c>
      <c r="Q28" s="53">
        <f t="shared" si="7"/>
        <v>0</v>
      </c>
      <c r="R28" s="53">
        <f t="shared" si="7"/>
        <v>0</v>
      </c>
      <c r="S28" s="53">
        <f t="shared" si="7"/>
        <v>0</v>
      </c>
      <c r="T28" s="53">
        <f t="shared" si="7"/>
        <v>0</v>
      </c>
      <c r="U28" s="53">
        <f t="shared" si="7"/>
        <v>10590</v>
      </c>
      <c r="V28" s="10"/>
      <c r="W28" s="36">
        <v>10590</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2370</v>
      </c>
      <c r="D33" s="75">
        <v>3742</v>
      </c>
      <c r="E33" s="75">
        <v>4199</v>
      </c>
      <c r="F33" s="75">
        <v>7941</v>
      </c>
      <c r="G33" s="75">
        <v>1034</v>
      </c>
      <c r="H33" s="75">
        <v>11345</v>
      </c>
      <c r="I33" s="75">
        <v>0</v>
      </c>
      <c r="J33" s="75">
        <v>0</v>
      </c>
      <c r="K33" s="75">
        <v>0</v>
      </c>
      <c r="L33" s="75">
        <v>159</v>
      </c>
      <c r="M33" s="75">
        <v>0</v>
      </c>
      <c r="N33" s="75">
        <v>2020</v>
      </c>
      <c r="O33" s="75">
        <v>346</v>
      </c>
      <c r="P33" s="75">
        <v>2366</v>
      </c>
      <c r="Q33" s="75">
        <v>0</v>
      </c>
      <c r="R33" s="75">
        <v>0</v>
      </c>
      <c r="S33" s="75">
        <v>0</v>
      </c>
      <c r="T33" s="75">
        <v>0</v>
      </c>
      <c r="U33" s="75">
        <v>13870</v>
      </c>
      <c r="V33" s="10"/>
      <c r="W33" s="50"/>
      <c r="X33" s="49"/>
    </row>
    <row r="34" spans="2:24" s="11" customFormat="1" ht="15.95" customHeight="1">
      <c r="B34" s="65" t="s">
        <v>98</v>
      </c>
      <c r="C34" s="75">
        <v>0</v>
      </c>
      <c r="D34" s="75">
        <v>-279</v>
      </c>
      <c r="E34" s="75">
        <v>-2132</v>
      </c>
      <c r="F34" s="75">
        <v>-2411</v>
      </c>
      <c r="G34" s="75">
        <v>0</v>
      </c>
      <c r="H34" s="75">
        <v>-2411</v>
      </c>
      <c r="I34" s="75">
        <v>0</v>
      </c>
      <c r="J34" s="75">
        <v>0</v>
      </c>
      <c r="K34" s="75">
        <v>0</v>
      </c>
      <c r="L34" s="75">
        <v>0</v>
      </c>
      <c r="M34" s="75">
        <v>0</v>
      </c>
      <c r="N34" s="75">
        <v>-228</v>
      </c>
      <c r="O34" s="75">
        <v>0</v>
      </c>
      <c r="P34" s="75">
        <v>-228</v>
      </c>
      <c r="Q34" s="75">
        <v>0</v>
      </c>
      <c r="R34" s="75">
        <v>0</v>
      </c>
      <c r="S34" s="75">
        <v>0</v>
      </c>
      <c r="T34" s="75">
        <v>0</v>
      </c>
      <c r="U34" s="75">
        <v>-2639</v>
      </c>
      <c r="V34" s="10"/>
      <c r="W34" s="50"/>
      <c r="X34" s="49"/>
    </row>
    <row r="35" spans="2:24" s="11" customFormat="1" ht="15.95" customHeight="1">
      <c r="B35" s="65" t="s">
        <v>99</v>
      </c>
      <c r="C35" s="75">
        <v>2370</v>
      </c>
      <c r="D35" s="75">
        <v>3463</v>
      </c>
      <c r="E35" s="75">
        <v>2067</v>
      </c>
      <c r="F35" s="75">
        <v>5530</v>
      </c>
      <c r="G35" s="75">
        <v>1034</v>
      </c>
      <c r="H35" s="75">
        <v>8934</v>
      </c>
      <c r="I35" s="75">
        <v>0</v>
      </c>
      <c r="J35" s="75">
        <v>0</v>
      </c>
      <c r="K35" s="75">
        <v>0</v>
      </c>
      <c r="L35" s="75">
        <v>159</v>
      </c>
      <c r="M35" s="75">
        <v>0</v>
      </c>
      <c r="N35" s="75">
        <v>1792</v>
      </c>
      <c r="O35" s="75">
        <v>346</v>
      </c>
      <c r="P35" s="75">
        <v>2138</v>
      </c>
      <c r="Q35" s="75">
        <v>0</v>
      </c>
      <c r="R35" s="75">
        <v>0</v>
      </c>
      <c r="S35" s="75">
        <v>0</v>
      </c>
      <c r="T35" s="75">
        <v>0</v>
      </c>
      <c r="U35" s="75">
        <v>11231</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1901</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1901</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69" priority="10" stopIfTrue="1" operator="notEqual">
      <formula>0</formula>
    </cfRule>
  </conditionalFormatting>
  <conditionalFormatting sqref="C3:E3">
    <cfRule type="expression" dxfId="368" priority="9">
      <formula>$E$3&lt;&gt;0</formula>
    </cfRule>
  </conditionalFormatting>
  <conditionalFormatting sqref="N49 N52">
    <cfRule type="cellIs" dxfId="367" priority="8" operator="equal">
      <formula>"FAIL"</formula>
    </cfRule>
  </conditionalFormatting>
  <conditionalFormatting sqref="X6:X7">
    <cfRule type="expression" dxfId="366" priority="7">
      <formula>SUM($X$8:$X$28)&lt;&gt;0</formula>
    </cfRule>
  </conditionalFormatting>
  <conditionalFormatting sqref="C35:U35">
    <cfRule type="expression" dxfId="365" priority="1">
      <formula>ABS((C28-C35)/C35)&gt;0.1</formula>
    </cfRule>
    <cfRule type="expression" dxfId="364" priority="4">
      <formula>ABS(C28-C35)&gt;1000</formula>
    </cfRule>
  </conditionalFormatting>
  <conditionalFormatting sqref="C34:U34">
    <cfRule type="expression" dxfId="363" priority="2">
      <formula>ABS((C26-C34)/C34)&gt;0.1</formula>
    </cfRule>
    <cfRule type="expression" dxfId="362" priority="5">
      <formula>ABS(C26-C34)&gt;1000</formula>
    </cfRule>
  </conditionalFormatting>
  <conditionalFormatting sqref="C33:U33">
    <cfRule type="expression" dxfId="361" priority="3">
      <formula>ABS((C16-C33)/C33)&gt;0.1</formula>
    </cfRule>
    <cfRule type="expression" dxfId="36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34</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1</v>
      </c>
      <c r="D8" s="13">
        <v>42</v>
      </c>
      <c r="E8" s="13">
        <v>551</v>
      </c>
      <c r="F8" s="64">
        <f>SUM(D8:E8)</f>
        <v>593</v>
      </c>
      <c r="G8" s="13">
        <v>55</v>
      </c>
      <c r="H8" s="64">
        <f>SUM(C8,F8,G8)</f>
        <v>649</v>
      </c>
      <c r="I8" s="13">
        <v>15</v>
      </c>
      <c r="J8" s="13">
        <v>78</v>
      </c>
      <c r="K8" s="64">
        <f>SUM(I8:J8)</f>
        <v>93</v>
      </c>
      <c r="L8" s="13">
        <v>60</v>
      </c>
      <c r="M8" s="13">
        <v>3</v>
      </c>
      <c r="N8" s="13">
        <v>242</v>
      </c>
      <c r="O8" s="13">
        <v>10</v>
      </c>
      <c r="P8" s="64">
        <f>SUM(M8:O8)</f>
        <v>255</v>
      </c>
      <c r="Q8" s="13">
        <v>0</v>
      </c>
      <c r="R8" s="13">
        <v>91</v>
      </c>
      <c r="S8" s="13">
        <v>0</v>
      </c>
      <c r="T8" s="64">
        <f>SUM(Q8:S8)</f>
        <v>91</v>
      </c>
      <c r="U8" s="33">
        <f>SUM(H8,K8,L8,P8,T8)</f>
        <v>1148</v>
      </c>
      <c r="V8" s="70"/>
      <c r="W8" s="80">
        <v>1148</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-17651</v>
      </c>
      <c r="F11" s="64">
        <f>SUM(D11:E11)</f>
        <v>-17651</v>
      </c>
      <c r="G11" s="13">
        <v>0</v>
      </c>
      <c r="H11" s="64">
        <f>SUM(C11,F11,G11)</f>
        <v>-17651</v>
      </c>
      <c r="I11" s="13">
        <v>0</v>
      </c>
      <c r="J11" s="13">
        <v>-61</v>
      </c>
      <c r="K11" s="64">
        <f>SUM(I11:J11)</f>
        <v>-61</v>
      </c>
      <c r="L11" s="13">
        <v>0</v>
      </c>
      <c r="M11" s="13">
        <v>0</v>
      </c>
      <c r="N11" s="13">
        <v>-5085</v>
      </c>
      <c r="O11" s="13">
        <v>0</v>
      </c>
      <c r="P11" s="64">
        <f>SUM(M11:O11)</f>
        <v>-5085</v>
      </c>
      <c r="Q11" s="13">
        <v>0</v>
      </c>
      <c r="R11" s="13">
        <v>0</v>
      </c>
      <c r="S11" s="13">
        <v>0</v>
      </c>
      <c r="T11" s="64">
        <f>SUM(Q11:S11)</f>
        <v>0</v>
      </c>
      <c r="U11" s="33">
        <f>SUM(H11,K11,L11,P11,T11)</f>
        <v>-22797</v>
      </c>
      <c r="V11" s="69"/>
      <c r="W11" s="36">
        <v>-22797</v>
      </c>
      <c r="X11" s="44">
        <f>W11-U11</f>
        <v>0</v>
      </c>
    </row>
    <row r="12" spans="1:25" ht="15.95" customHeight="1">
      <c r="A12" s="11"/>
      <c r="B12" s="47" t="s">
        <v>7</v>
      </c>
      <c r="C12" s="13">
        <v>51</v>
      </c>
      <c r="D12" s="13">
        <v>1953</v>
      </c>
      <c r="E12" s="13">
        <v>23044</v>
      </c>
      <c r="F12" s="64">
        <f>SUM(D12:E12)</f>
        <v>24997</v>
      </c>
      <c r="G12" s="13">
        <v>1197</v>
      </c>
      <c r="H12" s="64">
        <f>SUM(C12,F12,G12)</f>
        <v>26245</v>
      </c>
      <c r="I12" s="13">
        <v>155</v>
      </c>
      <c r="J12" s="13">
        <v>982</v>
      </c>
      <c r="K12" s="64">
        <f>SUM(I12:J12)</f>
        <v>1137</v>
      </c>
      <c r="L12" s="13">
        <v>774</v>
      </c>
      <c r="M12" s="13">
        <v>172</v>
      </c>
      <c r="N12" s="13">
        <v>7335</v>
      </c>
      <c r="O12" s="13">
        <v>236</v>
      </c>
      <c r="P12" s="64">
        <f>SUM(M12:O12)</f>
        <v>7743</v>
      </c>
      <c r="Q12" s="13">
        <v>0</v>
      </c>
      <c r="R12" s="13">
        <v>1617</v>
      </c>
      <c r="S12" s="13">
        <v>0</v>
      </c>
      <c r="T12" s="64">
        <f>SUM(Q12:S12)</f>
        <v>1617</v>
      </c>
      <c r="U12" s="33">
        <f>SUM(H12,K12,L12,P12,T12)</f>
        <v>37516</v>
      </c>
      <c r="V12" s="70"/>
      <c r="W12" s="36">
        <v>37516</v>
      </c>
      <c r="X12" s="44">
        <f t="shared" si="0"/>
        <v>0</v>
      </c>
    </row>
    <row r="13" spans="1:25" ht="15.95" customHeight="1">
      <c r="B13" s="31" t="s">
        <v>74</v>
      </c>
      <c r="C13" s="32">
        <f>C8+C9+C10+C11+C12</f>
        <v>52</v>
      </c>
      <c r="D13" s="32">
        <f t="shared" ref="D13:U13" si="1">D8+D9+D10+D11+D12</f>
        <v>1995</v>
      </c>
      <c r="E13" s="32">
        <f t="shared" si="1"/>
        <v>5944</v>
      </c>
      <c r="F13" s="32">
        <f t="shared" si="1"/>
        <v>7939</v>
      </c>
      <c r="G13" s="32">
        <f t="shared" si="1"/>
        <v>1252</v>
      </c>
      <c r="H13" s="32">
        <f t="shared" si="1"/>
        <v>9243</v>
      </c>
      <c r="I13" s="32">
        <f t="shared" si="1"/>
        <v>170</v>
      </c>
      <c r="J13" s="32">
        <f t="shared" si="1"/>
        <v>999</v>
      </c>
      <c r="K13" s="32">
        <f t="shared" si="1"/>
        <v>1169</v>
      </c>
      <c r="L13" s="32">
        <f t="shared" si="1"/>
        <v>834</v>
      </c>
      <c r="M13" s="32">
        <f t="shared" si="1"/>
        <v>175</v>
      </c>
      <c r="N13" s="32">
        <f t="shared" si="1"/>
        <v>2492</v>
      </c>
      <c r="O13" s="32">
        <f t="shared" si="1"/>
        <v>246</v>
      </c>
      <c r="P13" s="32">
        <f t="shared" si="1"/>
        <v>2913</v>
      </c>
      <c r="Q13" s="32">
        <f t="shared" si="1"/>
        <v>0</v>
      </c>
      <c r="R13" s="32">
        <f t="shared" si="1"/>
        <v>1708</v>
      </c>
      <c r="S13" s="32">
        <f t="shared" si="1"/>
        <v>0</v>
      </c>
      <c r="T13" s="32">
        <f t="shared" si="1"/>
        <v>1708</v>
      </c>
      <c r="U13" s="32">
        <f t="shared" si="1"/>
        <v>15867</v>
      </c>
      <c r="V13" s="70"/>
      <c r="W13" s="81">
        <v>15867</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52</v>
      </c>
      <c r="D16" s="32">
        <f t="shared" ref="D16:T16" si="2">SUM(D8:D9,D12,D15)+D19+D20+D11</f>
        <v>1995</v>
      </c>
      <c r="E16" s="32">
        <f t="shared" si="2"/>
        <v>5944</v>
      </c>
      <c r="F16" s="32">
        <f t="shared" si="2"/>
        <v>7939</v>
      </c>
      <c r="G16" s="32">
        <f t="shared" si="2"/>
        <v>1252</v>
      </c>
      <c r="H16" s="32">
        <f t="shared" si="2"/>
        <v>9243</v>
      </c>
      <c r="I16" s="32">
        <f t="shared" si="2"/>
        <v>170</v>
      </c>
      <c r="J16" s="32">
        <f t="shared" si="2"/>
        <v>999</v>
      </c>
      <c r="K16" s="32">
        <f t="shared" si="2"/>
        <v>1169</v>
      </c>
      <c r="L16" s="32">
        <f t="shared" si="2"/>
        <v>834</v>
      </c>
      <c r="M16" s="32">
        <f t="shared" si="2"/>
        <v>175</v>
      </c>
      <c r="N16" s="32">
        <f t="shared" si="2"/>
        <v>2492</v>
      </c>
      <c r="O16" s="32">
        <f t="shared" si="2"/>
        <v>246</v>
      </c>
      <c r="P16" s="32">
        <f t="shared" si="2"/>
        <v>2913</v>
      </c>
      <c r="Q16" s="32">
        <f t="shared" si="2"/>
        <v>0</v>
      </c>
      <c r="R16" s="32">
        <f t="shared" si="2"/>
        <v>1708</v>
      </c>
      <c r="S16" s="32">
        <f t="shared" si="2"/>
        <v>0</v>
      </c>
      <c r="T16" s="32">
        <f t="shared" si="2"/>
        <v>1708</v>
      </c>
      <c r="U16" s="33">
        <f>SUM(H16,K16,L16,P16,T16)</f>
        <v>15867</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-251</v>
      </c>
      <c r="F22" s="64">
        <f>SUM(D22:E22)</f>
        <v>-251</v>
      </c>
      <c r="G22" s="13">
        <v>-3</v>
      </c>
      <c r="H22" s="64">
        <f>SUM(C22,F22,G22)</f>
        <v>-254</v>
      </c>
      <c r="I22" s="13">
        <v>0</v>
      </c>
      <c r="J22" s="13">
        <v>-318</v>
      </c>
      <c r="K22" s="64">
        <f>SUM(I22:J22)</f>
        <v>-318</v>
      </c>
      <c r="L22" s="13">
        <v>-1191</v>
      </c>
      <c r="M22" s="13">
        <v>0</v>
      </c>
      <c r="N22" s="13">
        <v>-24</v>
      </c>
      <c r="O22" s="13">
        <v>-68</v>
      </c>
      <c r="P22" s="64">
        <f>SUM(M22:O22)</f>
        <v>-92</v>
      </c>
      <c r="Q22" s="13">
        <v>0</v>
      </c>
      <c r="R22" s="13">
        <v>-277</v>
      </c>
      <c r="S22" s="13">
        <v>0</v>
      </c>
      <c r="T22" s="64">
        <f>SUM(Q22:S22)</f>
        <v>-277</v>
      </c>
      <c r="U22" s="33">
        <f t="shared" si="3"/>
        <v>-2132</v>
      </c>
      <c r="V22" s="70"/>
      <c r="W22" s="82">
        <v>-2132</v>
      </c>
      <c r="X22" s="60">
        <f t="shared" si="4"/>
        <v>0</v>
      </c>
    </row>
    <row r="23" spans="1:25" ht="15.95" customHeight="1">
      <c r="B23" s="51" t="s">
        <v>84</v>
      </c>
      <c r="C23" s="32">
        <f t="shared" ref="C23:T23" si="5">SUM(C19:C22)</f>
        <v>0</v>
      </c>
      <c r="D23" s="32">
        <f t="shared" si="5"/>
        <v>0</v>
      </c>
      <c r="E23" s="32">
        <f t="shared" si="5"/>
        <v>-251</v>
      </c>
      <c r="F23" s="32">
        <f t="shared" si="5"/>
        <v>-251</v>
      </c>
      <c r="G23" s="32">
        <f t="shared" si="5"/>
        <v>-3</v>
      </c>
      <c r="H23" s="32">
        <f t="shared" si="5"/>
        <v>-254</v>
      </c>
      <c r="I23" s="32">
        <f t="shared" si="5"/>
        <v>0</v>
      </c>
      <c r="J23" s="32">
        <f t="shared" si="5"/>
        <v>-318</v>
      </c>
      <c r="K23" s="32">
        <f t="shared" si="5"/>
        <v>-318</v>
      </c>
      <c r="L23" s="32">
        <f t="shared" si="5"/>
        <v>-1191</v>
      </c>
      <c r="M23" s="32">
        <f t="shared" si="5"/>
        <v>0</v>
      </c>
      <c r="N23" s="32">
        <f t="shared" si="5"/>
        <v>-24</v>
      </c>
      <c r="O23" s="32">
        <f t="shared" si="5"/>
        <v>-68</v>
      </c>
      <c r="P23" s="32">
        <f t="shared" si="5"/>
        <v>-92</v>
      </c>
      <c r="Q23" s="32">
        <f t="shared" si="5"/>
        <v>0</v>
      </c>
      <c r="R23" s="32">
        <f t="shared" si="5"/>
        <v>-277</v>
      </c>
      <c r="S23" s="32">
        <f t="shared" si="5"/>
        <v>0</v>
      </c>
      <c r="T23" s="32">
        <f t="shared" si="5"/>
        <v>-277</v>
      </c>
      <c r="U23" s="32">
        <f t="shared" si="3"/>
        <v>-2132</v>
      </c>
      <c r="V23" s="70"/>
      <c r="W23" s="82">
        <v>-2132</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-251</v>
      </c>
      <c r="F26" s="32">
        <f t="shared" si="6"/>
        <v>-251</v>
      </c>
      <c r="G26" s="32">
        <f t="shared" si="6"/>
        <v>-3</v>
      </c>
      <c r="H26" s="32">
        <f t="shared" si="6"/>
        <v>-254</v>
      </c>
      <c r="I26" s="32">
        <f t="shared" si="6"/>
        <v>0</v>
      </c>
      <c r="J26" s="32">
        <f t="shared" si="6"/>
        <v>-318</v>
      </c>
      <c r="K26" s="32">
        <f t="shared" si="6"/>
        <v>-318</v>
      </c>
      <c r="L26" s="32">
        <f t="shared" si="6"/>
        <v>-1191</v>
      </c>
      <c r="M26" s="32">
        <f t="shared" si="6"/>
        <v>0</v>
      </c>
      <c r="N26" s="32">
        <f t="shared" si="6"/>
        <v>-24</v>
      </c>
      <c r="O26" s="32">
        <f t="shared" si="6"/>
        <v>-68</v>
      </c>
      <c r="P26" s="32">
        <f t="shared" si="6"/>
        <v>-92</v>
      </c>
      <c r="Q26" s="32">
        <f t="shared" si="6"/>
        <v>0</v>
      </c>
      <c r="R26" s="32">
        <f t="shared" si="6"/>
        <v>-277</v>
      </c>
      <c r="S26" s="32">
        <f t="shared" si="6"/>
        <v>0</v>
      </c>
      <c r="T26" s="32">
        <f t="shared" si="6"/>
        <v>-277</v>
      </c>
      <c r="U26" s="32">
        <f t="shared" si="3"/>
        <v>-2132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52</v>
      </c>
      <c r="D28" s="53">
        <f t="shared" ref="D28:U28" si="7">D13+D23</f>
        <v>1995</v>
      </c>
      <c r="E28" s="53">
        <f t="shared" si="7"/>
        <v>5693</v>
      </c>
      <c r="F28" s="53">
        <f t="shared" si="7"/>
        <v>7688</v>
      </c>
      <c r="G28" s="53">
        <f t="shared" si="7"/>
        <v>1249</v>
      </c>
      <c r="H28" s="53">
        <f t="shared" si="7"/>
        <v>8989</v>
      </c>
      <c r="I28" s="53">
        <f t="shared" si="7"/>
        <v>170</v>
      </c>
      <c r="J28" s="53">
        <f t="shared" si="7"/>
        <v>681</v>
      </c>
      <c r="K28" s="53">
        <f t="shared" si="7"/>
        <v>851</v>
      </c>
      <c r="L28" s="53">
        <f t="shared" si="7"/>
        <v>-357</v>
      </c>
      <c r="M28" s="53">
        <f t="shared" si="7"/>
        <v>175</v>
      </c>
      <c r="N28" s="53">
        <f t="shared" si="7"/>
        <v>2468</v>
      </c>
      <c r="O28" s="53">
        <f t="shared" si="7"/>
        <v>178</v>
      </c>
      <c r="P28" s="53">
        <f t="shared" si="7"/>
        <v>2821</v>
      </c>
      <c r="Q28" s="53">
        <f t="shared" si="7"/>
        <v>0</v>
      </c>
      <c r="R28" s="53">
        <f t="shared" si="7"/>
        <v>1431</v>
      </c>
      <c r="S28" s="53">
        <f t="shared" si="7"/>
        <v>0</v>
      </c>
      <c r="T28" s="53">
        <f t="shared" si="7"/>
        <v>1431</v>
      </c>
      <c r="U28" s="53">
        <f t="shared" si="7"/>
        <v>13735</v>
      </c>
      <c r="V28" s="10"/>
      <c r="W28" s="36">
        <v>13735</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64</v>
      </c>
      <c r="D33" s="75">
        <v>2819</v>
      </c>
      <c r="E33" s="75">
        <v>6409</v>
      </c>
      <c r="F33" s="75">
        <v>9228</v>
      </c>
      <c r="G33" s="75">
        <v>1362</v>
      </c>
      <c r="H33" s="75">
        <v>10654</v>
      </c>
      <c r="I33" s="75">
        <v>163</v>
      </c>
      <c r="J33" s="75">
        <v>878</v>
      </c>
      <c r="K33" s="75">
        <v>1041</v>
      </c>
      <c r="L33" s="75">
        <v>705</v>
      </c>
      <c r="M33" s="75">
        <v>178</v>
      </c>
      <c r="N33" s="75">
        <v>1835</v>
      </c>
      <c r="O33" s="75">
        <v>228</v>
      </c>
      <c r="P33" s="75">
        <v>2241</v>
      </c>
      <c r="Q33" s="75">
        <v>0</v>
      </c>
      <c r="R33" s="75">
        <v>1703</v>
      </c>
      <c r="S33" s="75">
        <v>0</v>
      </c>
      <c r="T33" s="75">
        <v>1703</v>
      </c>
      <c r="U33" s="75">
        <v>16344</v>
      </c>
      <c r="V33" s="10"/>
      <c r="W33" s="50"/>
      <c r="X33" s="49"/>
    </row>
    <row r="34" spans="2:24" s="11" customFormat="1" ht="15.95" customHeight="1">
      <c r="B34" s="65" t="s">
        <v>98</v>
      </c>
      <c r="C34" s="75">
        <v>0</v>
      </c>
      <c r="D34" s="75">
        <v>-333</v>
      </c>
      <c r="E34" s="75">
        <v>-184</v>
      </c>
      <c r="F34" s="75">
        <v>-517</v>
      </c>
      <c r="G34" s="75">
        <v>-42</v>
      </c>
      <c r="H34" s="75">
        <v>-559</v>
      </c>
      <c r="I34" s="75">
        <v>0</v>
      </c>
      <c r="J34" s="75">
        <v>-191</v>
      </c>
      <c r="K34" s="75">
        <v>-191</v>
      </c>
      <c r="L34" s="75">
        <v>-1052</v>
      </c>
      <c r="M34" s="75">
        <v>0</v>
      </c>
      <c r="N34" s="75">
        <v>-36</v>
      </c>
      <c r="O34" s="75">
        <v>-40</v>
      </c>
      <c r="P34" s="75">
        <v>-76</v>
      </c>
      <c r="Q34" s="75">
        <v>0</v>
      </c>
      <c r="R34" s="75">
        <v>-258</v>
      </c>
      <c r="S34" s="75">
        <v>0</v>
      </c>
      <c r="T34" s="75">
        <v>-258</v>
      </c>
      <c r="U34" s="75">
        <v>-2136</v>
      </c>
      <c r="V34" s="10"/>
      <c r="W34" s="50"/>
      <c r="X34" s="49"/>
    </row>
    <row r="35" spans="2:24" s="11" customFormat="1" ht="15.95" customHeight="1">
      <c r="B35" s="65" t="s">
        <v>99</v>
      </c>
      <c r="C35" s="75">
        <v>64</v>
      </c>
      <c r="D35" s="75">
        <v>2486</v>
      </c>
      <c r="E35" s="75">
        <v>6225</v>
      </c>
      <c r="F35" s="75">
        <v>8711</v>
      </c>
      <c r="G35" s="75">
        <v>1320</v>
      </c>
      <c r="H35" s="75">
        <v>10095</v>
      </c>
      <c r="I35" s="75">
        <v>163</v>
      </c>
      <c r="J35" s="75">
        <v>687</v>
      </c>
      <c r="K35" s="75">
        <v>850</v>
      </c>
      <c r="L35" s="75">
        <v>-347</v>
      </c>
      <c r="M35" s="75">
        <v>178</v>
      </c>
      <c r="N35" s="75">
        <v>1799</v>
      </c>
      <c r="O35" s="75">
        <v>188</v>
      </c>
      <c r="P35" s="75">
        <v>2165</v>
      </c>
      <c r="Q35" s="75">
        <v>0</v>
      </c>
      <c r="R35" s="75">
        <v>1445</v>
      </c>
      <c r="S35" s="75">
        <v>0</v>
      </c>
      <c r="T35" s="75">
        <v>1445</v>
      </c>
      <c r="U35" s="75">
        <v>14208</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1471</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724</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591</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2786</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59" priority="10" stopIfTrue="1" operator="notEqual">
      <formula>0</formula>
    </cfRule>
  </conditionalFormatting>
  <conditionalFormatting sqref="C3:E3">
    <cfRule type="expression" dxfId="358" priority="9">
      <formula>$E$3&lt;&gt;0</formula>
    </cfRule>
  </conditionalFormatting>
  <conditionalFormatting sqref="N49 N52">
    <cfRule type="cellIs" dxfId="357" priority="8" operator="equal">
      <formula>"FAIL"</formula>
    </cfRule>
  </conditionalFormatting>
  <conditionalFormatting sqref="X6:X7">
    <cfRule type="expression" dxfId="356" priority="7">
      <formula>SUM($X$8:$X$28)&lt;&gt;0</formula>
    </cfRule>
  </conditionalFormatting>
  <conditionalFormatting sqref="C35:U35">
    <cfRule type="expression" dxfId="355" priority="1">
      <formula>ABS((C28-C35)/C35)&gt;0.1</formula>
    </cfRule>
    <cfRule type="expression" dxfId="354" priority="4">
      <formula>ABS(C28-C35)&gt;1000</formula>
    </cfRule>
  </conditionalFormatting>
  <conditionalFormatting sqref="C34:U34">
    <cfRule type="expression" dxfId="353" priority="2">
      <formula>ABS((C26-C34)/C34)&gt;0.1</formula>
    </cfRule>
    <cfRule type="expression" dxfId="352" priority="5">
      <formula>ABS(C26-C34)&gt;1000</formula>
    </cfRule>
  </conditionalFormatting>
  <conditionalFormatting sqref="C33:U33">
    <cfRule type="expression" dxfId="351" priority="3">
      <formula>ABS((C16-C33)/C33)&gt;0.1</formula>
    </cfRule>
    <cfRule type="expression" dxfId="35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101</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0</v>
      </c>
      <c r="D8" s="13">
        <v>27</v>
      </c>
      <c r="E8" s="13">
        <v>912</v>
      </c>
      <c r="F8" s="64">
        <f>SUM(D8:E8)</f>
        <v>939</v>
      </c>
      <c r="G8" s="13">
        <v>139</v>
      </c>
      <c r="H8" s="64">
        <f>SUM(C8,F8,G8)</f>
        <v>1078</v>
      </c>
      <c r="I8" s="13">
        <v>123</v>
      </c>
      <c r="J8" s="13">
        <v>161</v>
      </c>
      <c r="K8" s="64">
        <f>SUM(I8:J8)</f>
        <v>284</v>
      </c>
      <c r="L8" s="13">
        <v>55</v>
      </c>
      <c r="M8" s="13">
        <v>0</v>
      </c>
      <c r="N8" s="13">
        <v>0</v>
      </c>
      <c r="O8" s="13">
        <v>80</v>
      </c>
      <c r="P8" s="64">
        <f>SUM(M8:O8)</f>
        <v>80</v>
      </c>
      <c r="Q8" s="13">
        <v>0</v>
      </c>
      <c r="R8" s="13">
        <v>0</v>
      </c>
      <c r="S8" s="13">
        <v>0</v>
      </c>
      <c r="T8" s="64">
        <f>SUM(Q8:S8)</f>
        <v>0</v>
      </c>
      <c r="U8" s="33">
        <f>SUM(H8,K8,L8,P8,T8)</f>
        <v>1497</v>
      </c>
      <c r="V8" s="70"/>
      <c r="W8" s="80">
        <v>1497</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-8</v>
      </c>
      <c r="E11" s="13">
        <v>-2424</v>
      </c>
      <c r="F11" s="64">
        <f>SUM(D11:E11)</f>
        <v>-2432</v>
      </c>
      <c r="G11" s="13">
        <v>-60</v>
      </c>
      <c r="H11" s="64">
        <f>SUM(C11,F11,G11)</f>
        <v>-2492</v>
      </c>
      <c r="I11" s="13">
        <v>-27</v>
      </c>
      <c r="J11" s="13">
        <v>-471</v>
      </c>
      <c r="K11" s="64">
        <f>SUM(I11:J11)</f>
        <v>-498</v>
      </c>
      <c r="L11" s="13">
        <v>-11</v>
      </c>
      <c r="M11" s="13">
        <v>0</v>
      </c>
      <c r="N11" s="13">
        <v>-10</v>
      </c>
      <c r="O11" s="13">
        <v>-18</v>
      </c>
      <c r="P11" s="64">
        <f>SUM(M11:O11)</f>
        <v>-28</v>
      </c>
      <c r="Q11" s="13">
        <v>0</v>
      </c>
      <c r="R11" s="13">
        <v>0</v>
      </c>
      <c r="S11" s="13">
        <v>0</v>
      </c>
      <c r="T11" s="64">
        <f>SUM(Q11:S11)</f>
        <v>0</v>
      </c>
      <c r="U11" s="33">
        <f>SUM(H11,K11,L11,P11,T11)</f>
        <v>-3029</v>
      </c>
      <c r="V11" s="69"/>
      <c r="W11" s="36">
        <v>-3029</v>
      </c>
      <c r="X11" s="44">
        <f>W11-U11</f>
        <v>0</v>
      </c>
    </row>
    <row r="12" spans="1:25" ht="15.95" customHeight="1">
      <c r="A12" s="11"/>
      <c r="B12" s="47" t="s">
        <v>7</v>
      </c>
      <c r="C12" s="13">
        <v>0</v>
      </c>
      <c r="D12" s="13">
        <v>2071</v>
      </c>
      <c r="E12" s="13">
        <v>12653</v>
      </c>
      <c r="F12" s="64">
        <f>SUM(D12:E12)</f>
        <v>14724</v>
      </c>
      <c r="G12" s="13">
        <v>7815</v>
      </c>
      <c r="H12" s="64">
        <f>SUM(C12,F12,G12)</f>
        <v>22539</v>
      </c>
      <c r="I12" s="13">
        <v>1183</v>
      </c>
      <c r="J12" s="13">
        <v>3601</v>
      </c>
      <c r="K12" s="64">
        <f>SUM(I12:J12)</f>
        <v>4784</v>
      </c>
      <c r="L12" s="13">
        <v>8355</v>
      </c>
      <c r="M12" s="13">
        <v>1070</v>
      </c>
      <c r="N12" s="13">
        <v>2280</v>
      </c>
      <c r="O12" s="13">
        <v>13756</v>
      </c>
      <c r="P12" s="64">
        <f>SUM(M12:O12)</f>
        <v>17106</v>
      </c>
      <c r="Q12" s="13">
        <v>0</v>
      </c>
      <c r="R12" s="13">
        <v>0</v>
      </c>
      <c r="S12" s="13">
        <v>381</v>
      </c>
      <c r="T12" s="64">
        <f>SUM(Q12:S12)</f>
        <v>381</v>
      </c>
      <c r="U12" s="33">
        <f>SUM(H12,K12,L12,P12,T12)</f>
        <v>53165</v>
      </c>
      <c r="V12" s="70"/>
      <c r="W12" s="36">
        <v>53165</v>
      </c>
      <c r="X12" s="44">
        <f t="shared" si="0"/>
        <v>0</v>
      </c>
    </row>
    <row r="13" spans="1:25" ht="15.95" customHeight="1">
      <c r="B13" s="31" t="s">
        <v>74</v>
      </c>
      <c r="C13" s="32">
        <f>C8+C9+C10+C11+C12</f>
        <v>0</v>
      </c>
      <c r="D13" s="32">
        <f t="shared" ref="D13:U13" si="1">D8+D9+D10+D11+D12</f>
        <v>2090</v>
      </c>
      <c r="E13" s="32">
        <f t="shared" si="1"/>
        <v>11141</v>
      </c>
      <c r="F13" s="32">
        <f t="shared" si="1"/>
        <v>13231</v>
      </c>
      <c r="G13" s="32">
        <f t="shared" si="1"/>
        <v>7894</v>
      </c>
      <c r="H13" s="32">
        <f t="shared" si="1"/>
        <v>21125</v>
      </c>
      <c r="I13" s="32">
        <f t="shared" si="1"/>
        <v>1279</v>
      </c>
      <c r="J13" s="32">
        <f t="shared" si="1"/>
        <v>3291</v>
      </c>
      <c r="K13" s="32">
        <f t="shared" si="1"/>
        <v>4570</v>
      </c>
      <c r="L13" s="32">
        <f t="shared" si="1"/>
        <v>8399</v>
      </c>
      <c r="M13" s="32">
        <f t="shared" si="1"/>
        <v>1070</v>
      </c>
      <c r="N13" s="32">
        <f t="shared" si="1"/>
        <v>2270</v>
      </c>
      <c r="O13" s="32">
        <f t="shared" si="1"/>
        <v>13818</v>
      </c>
      <c r="P13" s="32">
        <f t="shared" si="1"/>
        <v>17158</v>
      </c>
      <c r="Q13" s="32">
        <f t="shared" si="1"/>
        <v>0</v>
      </c>
      <c r="R13" s="32">
        <f t="shared" si="1"/>
        <v>0</v>
      </c>
      <c r="S13" s="32">
        <f t="shared" si="1"/>
        <v>381</v>
      </c>
      <c r="T13" s="32">
        <f t="shared" si="1"/>
        <v>381</v>
      </c>
      <c r="U13" s="32">
        <f t="shared" si="1"/>
        <v>51633</v>
      </c>
      <c r="V13" s="70"/>
      <c r="W13" s="81">
        <v>51633</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0</v>
      </c>
      <c r="D16" s="32">
        <f t="shared" ref="D16:T16" si="2">SUM(D8:D9,D12,D15)+D19+D20+D11</f>
        <v>2090</v>
      </c>
      <c r="E16" s="32">
        <f t="shared" si="2"/>
        <v>11141</v>
      </c>
      <c r="F16" s="32">
        <f t="shared" si="2"/>
        <v>13231</v>
      </c>
      <c r="G16" s="32">
        <f t="shared" si="2"/>
        <v>7894</v>
      </c>
      <c r="H16" s="32">
        <f t="shared" si="2"/>
        <v>21125</v>
      </c>
      <c r="I16" s="32">
        <f t="shared" si="2"/>
        <v>1279</v>
      </c>
      <c r="J16" s="32">
        <f t="shared" si="2"/>
        <v>3291</v>
      </c>
      <c r="K16" s="32">
        <f t="shared" si="2"/>
        <v>4570</v>
      </c>
      <c r="L16" s="32">
        <f t="shared" si="2"/>
        <v>8399</v>
      </c>
      <c r="M16" s="32">
        <f t="shared" si="2"/>
        <v>1070</v>
      </c>
      <c r="N16" s="32">
        <f t="shared" si="2"/>
        <v>2270</v>
      </c>
      <c r="O16" s="32">
        <f t="shared" si="2"/>
        <v>13818</v>
      </c>
      <c r="P16" s="32">
        <f t="shared" si="2"/>
        <v>17158</v>
      </c>
      <c r="Q16" s="32">
        <f t="shared" si="2"/>
        <v>0</v>
      </c>
      <c r="R16" s="32">
        <f t="shared" si="2"/>
        <v>0</v>
      </c>
      <c r="S16" s="32">
        <f t="shared" si="2"/>
        <v>381</v>
      </c>
      <c r="T16" s="32">
        <f t="shared" si="2"/>
        <v>381</v>
      </c>
      <c r="U16" s="33">
        <f>SUM(H16,K16,L16,P16,T16)</f>
        <v>51633</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0</v>
      </c>
      <c r="D22" s="13">
        <v>0</v>
      </c>
      <c r="E22" s="13">
        <v>-2164</v>
      </c>
      <c r="F22" s="64">
        <f>SUM(D22:E22)</f>
        <v>-2164</v>
      </c>
      <c r="G22" s="13">
        <v>-3143</v>
      </c>
      <c r="H22" s="64">
        <f>SUM(C22,F22,G22)</f>
        <v>-5307</v>
      </c>
      <c r="I22" s="13">
        <v>0</v>
      </c>
      <c r="J22" s="13">
        <v>-2913</v>
      </c>
      <c r="K22" s="64">
        <f>SUM(I22:J22)</f>
        <v>-2913</v>
      </c>
      <c r="L22" s="13">
        <v>-32481</v>
      </c>
      <c r="M22" s="13">
        <v>-111</v>
      </c>
      <c r="N22" s="13">
        <v>-9</v>
      </c>
      <c r="O22" s="13">
        <v>-19870</v>
      </c>
      <c r="P22" s="64">
        <f>SUM(M22:O22)</f>
        <v>-19990</v>
      </c>
      <c r="Q22" s="13">
        <v>0</v>
      </c>
      <c r="R22" s="13">
        <v>0</v>
      </c>
      <c r="S22" s="13">
        <v>0</v>
      </c>
      <c r="T22" s="64">
        <f>SUM(Q22:S22)</f>
        <v>0</v>
      </c>
      <c r="U22" s="33">
        <f t="shared" si="3"/>
        <v>-60691</v>
      </c>
      <c r="V22" s="70"/>
      <c r="W22" s="82">
        <v>-60691</v>
      </c>
      <c r="X22" s="60">
        <f t="shared" si="4"/>
        <v>0</v>
      </c>
    </row>
    <row r="23" spans="1:25" ht="15.95" customHeight="1">
      <c r="B23" s="51" t="s">
        <v>84</v>
      </c>
      <c r="C23" s="32">
        <f t="shared" ref="C23:T23" si="5">SUM(C19:C22)</f>
        <v>0</v>
      </c>
      <c r="D23" s="32">
        <f t="shared" si="5"/>
        <v>0</v>
      </c>
      <c r="E23" s="32">
        <f t="shared" si="5"/>
        <v>-2164</v>
      </c>
      <c r="F23" s="32">
        <f t="shared" si="5"/>
        <v>-2164</v>
      </c>
      <c r="G23" s="32">
        <f t="shared" si="5"/>
        <v>-3143</v>
      </c>
      <c r="H23" s="32">
        <f t="shared" si="5"/>
        <v>-5307</v>
      </c>
      <c r="I23" s="32">
        <f t="shared" si="5"/>
        <v>0</v>
      </c>
      <c r="J23" s="32">
        <f t="shared" si="5"/>
        <v>-2913</v>
      </c>
      <c r="K23" s="32">
        <f t="shared" si="5"/>
        <v>-2913</v>
      </c>
      <c r="L23" s="32">
        <f t="shared" si="5"/>
        <v>-32481</v>
      </c>
      <c r="M23" s="32">
        <f t="shared" si="5"/>
        <v>-111</v>
      </c>
      <c r="N23" s="32">
        <f t="shared" si="5"/>
        <v>-9</v>
      </c>
      <c r="O23" s="32">
        <f t="shared" si="5"/>
        <v>-19870</v>
      </c>
      <c r="P23" s="32">
        <f t="shared" si="5"/>
        <v>-19990</v>
      </c>
      <c r="Q23" s="32">
        <f t="shared" si="5"/>
        <v>0</v>
      </c>
      <c r="R23" s="32">
        <f t="shared" si="5"/>
        <v>0</v>
      </c>
      <c r="S23" s="32">
        <f t="shared" si="5"/>
        <v>0</v>
      </c>
      <c r="T23" s="32">
        <f t="shared" si="5"/>
        <v>0</v>
      </c>
      <c r="U23" s="32">
        <f t="shared" si="3"/>
        <v>-60691</v>
      </c>
      <c r="V23" s="70"/>
      <c r="W23" s="82">
        <v>-60691</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0</v>
      </c>
      <c r="D26" s="32">
        <f t="shared" ref="D26:T26" si="6">SUM(D22,D25)</f>
        <v>0</v>
      </c>
      <c r="E26" s="32">
        <f t="shared" si="6"/>
        <v>-2164</v>
      </c>
      <c r="F26" s="32">
        <f t="shared" si="6"/>
        <v>-2164</v>
      </c>
      <c r="G26" s="32">
        <f t="shared" si="6"/>
        <v>-3143</v>
      </c>
      <c r="H26" s="32">
        <f t="shared" si="6"/>
        <v>-5307</v>
      </c>
      <c r="I26" s="32">
        <f t="shared" si="6"/>
        <v>0</v>
      </c>
      <c r="J26" s="32">
        <f t="shared" si="6"/>
        <v>-2913</v>
      </c>
      <c r="K26" s="32">
        <f t="shared" si="6"/>
        <v>-2913</v>
      </c>
      <c r="L26" s="32">
        <f t="shared" si="6"/>
        <v>-32481</v>
      </c>
      <c r="M26" s="32">
        <f t="shared" si="6"/>
        <v>-111</v>
      </c>
      <c r="N26" s="32">
        <f t="shared" si="6"/>
        <v>-9</v>
      </c>
      <c r="O26" s="32">
        <f t="shared" si="6"/>
        <v>-19870</v>
      </c>
      <c r="P26" s="32">
        <f t="shared" si="6"/>
        <v>-19990</v>
      </c>
      <c r="Q26" s="32">
        <f t="shared" si="6"/>
        <v>0</v>
      </c>
      <c r="R26" s="32">
        <f t="shared" si="6"/>
        <v>0</v>
      </c>
      <c r="S26" s="32">
        <f t="shared" si="6"/>
        <v>0</v>
      </c>
      <c r="T26" s="32">
        <f t="shared" si="6"/>
        <v>0</v>
      </c>
      <c r="U26" s="32">
        <f t="shared" si="3"/>
        <v>-60691</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0</v>
      </c>
      <c r="D28" s="53">
        <f t="shared" ref="D28:U28" si="7">D13+D23</f>
        <v>2090</v>
      </c>
      <c r="E28" s="53">
        <f t="shared" si="7"/>
        <v>8977</v>
      </c>
      <c r="F28" s="53">
        <f t="shared" si="7"/>
        <v>11067</v>
      </c>
      <c r="G28" s="53">
        <f t="shared" si="7"/>
        <v>4751</v>
      </c>
      <c r="H28" s="53">
        <f t="shared" si="7"/>
        <v>15818</v>
      </c>
      <c r="I28" s="53">
        <f t="shared" si="7"/>
        <v>1279</v>
      </c>
      <c r="J28" s="53">
        <f t="shared" si="7"/>
        <v>378</v>
      </c>
      <c r="K28" s="53">
        <f t="shared" si="7"/>
        <v>1657</v>
      </c>
      <c r="L28" s="53">
        <f t="shared" si="7"/>
        <v>-24082</v>
      </c>
      <c r="M28" s="53">
        <f t="shared" si="7"/>
        <v>959</v>
      </c>
      <c r="N28" s="53">
        <f t="shared" si="7"/>
        <v>2261</v>
      </c>
      <c r="O28" s="53">
        <f t="shared" si="7"/>
        <v>-6052</v>
      </c>
      <c r="P28" s="53">
        <f t="shared" si="7"/>
        <v>-2832</v>
      </c>
      <c r="Q28" s="53">
        <f t="shared" si="7"/>
        <v>0</v>
      </c>
      <c r="R28" s="53">
        <f t="shared" si="7"/>
        <v>0</v>
      </c>
      <c r="S28" s="53">
        <f t="shared" si="7"/>
        <v>381</v>
      </c>
      <c r="T28" s="53">
        <f t="shared" si="7"/>
        <v>381</v>
      </c>
      <c r="U28" s="53">
        <f t="shared" si="7"/>
        <v>-9058</v>
      </c>
      <c r="V28" s="10"/>
      <c r="W28" s="36">
        <v>-9058</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40</v>
      </c>
      <c r="M30" s="13">
        <v>0</v>
      </c>
      <c r="N30" s="62"/>
      <c r="O30" s="13">
        <v>16</v>
      </c>
      <c r="P30" s="64">
        <f>SUM(M30:O30)</f>
        <v>16</v>
      </c>
      <c r="Q30" s="62"/>
      <c r="R30" s="13">
        <v>0</v>
      </c>
      <c r="S30" s="62"/>
      <c r="T30" s="64">
        <f>SUM(Q30:S30)</f>
        <v>0</v>
      </c>
      <c r="U30" s="33">
        <f>SUM(H30,K30,L30,P30,T30)</f>
        <v>56</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0</v>
      </c>
      <c r="D33" s="75">
        <v>2742</v>
      </c>
      <c r="E33" s="75">
        <v>18793</v>
      </c>
      <c r="F33" s="75">
        <v>21535</v>
      </c>
      <c r="G33" s="75">
        <v>7261</v>
      </c>
      <c r="H33" s="75">
        <v>28796</v>
      </c>
      <c r="I33" s="75">
        <v>1309</v>
      </c>
      <c r="J33" s="75">
        <v>3353</v>
      </c>
      <c r="K33" s="75">
        <v>4662</v>
      </c>
      <c r="L33" s="75">
        <v>8737</v>
      </c>
      <c r="M33" s="75">
        <v>1069</v>
      </c>
      <c r="N33" s="75">
        <v>2164</v>
      </c>
      <c r="O33" s="75">
        <v>11532</v>
      </c>
      <c r="P33" s="75">
        <v>14765</v>
      </c>
      <c r="Q33" s="75">
        <v>0</v>
      </c>
      <c r="R33" s="75">
        <v>0</v>
      </c>
      <c r="S33" s="75">
        <v>0</v>
      </c>
      <c r="T33" s="75">
        <v>0</v>
      </c>
      <c r="U33" s="75">
        <v>56960</v>
      </c>
      <c r="V33" s="10"/>
      <c r="W33" s="50"/>
      <c r="X33" s="49"/>
    </row>
    <row r="34" spans="2:24" s="11" customFormat="1" ht="15.95" customHeight="1">
      <c r="B34" s="65" t="s">
        <v>98</v>
      </c>
      <c r="C34" s="75">
        <v>0</v>
      </c>
      <c r="D34" s="75">
        <v>-481</v>
      </c>
      <c r="E34" s="75">
        <v>-8881</v>
      </c>
      <c r="F34" s="75">
        <v>-9362</v>
      </c>
      <c r="G34" s="75">
        <v>-2916</v>
      </c>
      <c r="H34" s="75">
        <v>-12278</v>
      </c>
      <c r="I34" s="75">
        <v>0</v>
      </c>
      <c r="J34" s="75">
        <v>-1988</v>
      </c>
      <c r="K34" s="75">
        <v>-1988</v>
      </c>
      <c r="L34" s="75">
        <v>-32556</v>
      </c>
      <c r="M34" s="75">
        <v>-119</v>
      </c>
      <c r="N34" s="75">
        <v>-301</v>
      </c>
      <c r="O34" s="75">
        <v>-3933</v>
      </c>
      <c r="P34" s="75">
        <v>-4353</v>
      </c>
      <c r="Q34" s="75">
        <v>0</v>
      </c>
      <c r="R34" s="75">
        <v>0</v>
      </c>
      <c r="S34" s="75">
        <v>0</v>
      </c>
      <c r="T34" s="75">
        <v>0</v>
      </c>
      <c r="U34" s="75">
        <v>-51175</v>
      </c>
      <c r="V34" s="10"/>
      <c r="W34" s="50"/>
      <c r="X34" s="49"/>
    </row>
    <row r="35" spans="2:24" s="11" customFormat="1" ht="15.95" customHeight="1">
      <c r="B35" s="65" t="s">
        <v>99</v>
      </c>
      <c r="C35" s="75">
        <v>0</v>
      </c>
      <c r="D35" s="75">
        <v>2261</v>
      </c>
      <c r="E35" s="75">
        <v>9912</v>
      </c>
      <c r="F35" s="75">
        <v>12173</v>
      </c>
      <c r="G35" s="75">
        <v>4345</v>
      </c>
      <c r="H35" s="75">
        <v>16518</v>
      </c>
      <c r="I35" s="75">
        <v>1309</v>
      </c>
      <c r="J35" s="75">
        <v>1365</v>
      </c>
      <c r="K35" s="75">
        <v>2674</v>
      </c>
      <c r="L35" s="75">
        <v>-23819</v>
      </c>
      <c r="M35" s="75">
        <v>950</v>
      </c>
      <c r="N35" s="75">
        <v>1863</v>
      </c>
      <c r="O35" s="75">
        <v>7599</v>
      </c>
      <c r="P35" s="75">
        <v>10412</v>
      </c>
      <c r="Q35" s="75">
        <v>0</v>
      </c>
      <c r="R35" s="75">
        <v>0</v>
      </c>
      <c r="S35" s="75">
        <v>0</v>
      </c>
      <c r="T35" s="75">
        <v>0</v>
      </c>
      <c r="U35" s="75">
        <v>5785</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2280</v>
      </c>
      <c r="O40" s="5"/>
      <c r="P40" s="3"/>
      <c r="Q40" s="3"/>
      <c r="R40" s="3"/>
      <c r="S40" s="3"/>
      <c r="T40" s="3"/>
      <c r="U40" s="3"/>
    </row>
    <row r="41" spans="2:24" ht="15.95" customHeight="1">
      <c r="B41" s="47" t="s">
        <v>26</v>
      </c>
      <c r="C41" s="62"/>
      <c r="D41" s="62"/>
      <c r="E41" s="62"/>
      <c r="F41" s="62"/>
      <c r="G41" s="62"/>
      <c r="H41" s="62"/>
      <c r="I41" s="62"/>
      <c r="J41" s="63"/>
      <c r="K41" s="63"/>
      <c r="L41" s="62"/>
      <c r="M41" s="62"/>
      <c r="N41" s="13">
        <v>0</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2280</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49" priority="10" stopIfTrue="1" operator="notEqual">
      <formula>0</formula>
    </cfRule>
  </conditionalFormatting>
  <conditionalFormatting sqref="C3:E3">
    <cfRule type="expression" dxfId="348" priority="9">
      <formula>$E$3&lt;&gt;0</formula>
    </cfRule>
  </conditionalFormatting>
  <conditionalFormatting sqref="N49 N52">
    <cfRule type="cellIs" dxfId="347" priority="8" operator="equal">
      <formula>"FAIL"</formula>
    </cfRule>
  </conditionalFormatting>
  <conditionalFormatting sqref="X6:X7">
    <cfRule type="expression" dxfId="346" priority="7">
      <formula>SUM($X$8:$X$28)&lt;&gt;0</formula>
    </cfRule>
  </conditionalFormatting>
  <conditionalFormatting sqref="C35:U35">
    <cfRule type="expression" dxfId="345" priority="1">
      <formula>ABS((C28-C35)/C35)&gt;0.1</formula>
    </cfRule>
    <cfRule type="expression" dxfId="344" priority="4">
      <formula>ABS(C28-C35)&gt;1000</formula>
    </cfRule>
  </conditionalFormatting>
  <conditionalFormatting sqref="C34:U34">
    <cfRule type="expression" dxfId="343" priority="2">
      <formula>ABS((C26-C34)/C34)&gt;0.1</formula>
    </cfRule>
    <cfRule type="expression" dxfId="342" priority="5">
      <formula>ABS(C26-C34)&gt;1000</formula>
    </cfRule>
  </conditionalFormatting>
  <conditionalFormatting sqref="C33:U33">
    <cfRule type="expression" dxfId="341" priority="3">
      <formula>ABS((C16-C33)/C33)&gt;0.1</formula>
    </cfRule>
    <cfRule type="expression" dxfId="34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8DB4E2"/>
    <pageSetUpPr fitToPage="1"/>
  </sheetPr>
  <dimension ref="A1:Y53"/>
  <sheetViews>
    <sheetView zoomScaleNormal="100" workbookViewId="0">
      <pane ySplit="7" topLeftCell="A8" activePane="bottomLeft" state="frozen"/>
      <selection activeCell="P1" sqref="P1"/>
      <selection pane="bottomLeft" activeCell="P1" sqref="P1"/>
    </sheetView>
  </sheetViews>
  <sheetFormatPr defaultColWidth="9.140625" defaultRowHeight="12.75"/>
  <cols>
    <col min="1" max="1" width="2.7109375" style="76" customWidth="1"/>
    <col min="2" max="2" width="52.140625" style="76" customWidth="1"/>
    <col min="3" max="3" width="13.28515625" style="76" customWidth="1"/>
    <col min="4" max="4" width="13.5703125" style="76" customWidth="1"/>
    <col min="5" max="5" width="13" style="76" customWidth="1"/>
    <col min="6" max="6" width="13.140625" style="76" customWidth="1"/>
    <col min="7" max="7" width="9.85546875" style="76" customWidth="1"/>
    <col min="8" max="8" width="10.7109375" style="76" customWidth="1"/>
    <col min="9" max="10" width="10.85546875" style="76" customWidth="1"/>
    <col min="11" max="11" width="13.7109375" style="76" customWidth="1"/>
    <col min="12" max="12" width="10.7109375" style="76" customWidth="1"/>
    <col min="13" max="13" width="13.28515625" style="76" customWidth="1"/>
    <col min="14" max="14" width="12.5703125" style="76" customWidth="1"/>
    <col min="15" max="15" width="12.42578125" style="76" customWidth="1"/>
    <col min="16" max="16" width="12" style="76" customWidth="1"/>
    <col min="17" max="19" width="10.42578125" style="76" customWidth="1"/>
    <col min="20" max="20" width="13.28515625" style="76" customWidth="1"/>
    <col min="21" max="21" width="11.85546875" style="76" customWidth="1"/>
    <col min="22" max="22" width="3.28515625" style="76" customWidth="1"/>
    <col min="23" max="24" width="9.85546875" style="76" customWidth="1"/>
    <col min="25" max="16384" width="9.140625" style="76"/>
  </cols>
  <sheetData>
    <row r="1" spans="1:25" ht="20.100000000000001" customHeight="1">
      <c r="B1" s="17" t="s">
        <v>10</v>
      </c>
      <c r="C1" s="84"/>
      <c r="D1" s="84"/>
      <c r="G1" s="84"/>
      <c r="H1" s="84"/>
    </row>
    <row r="2" spans="1:25" ht="20.100000000000001" customHeight="1">
      <c r="B2" s="17" t="s">
        <v>96</v>
      </c>
    </row>
    <row r="3" spans="1:25" ht="20.100000000000001" customHeight="1">
      <c r="B3" s="18" t="s">
        <v>35</v>
      </c>
      <c r="C3" s="85"/>
      <c r="D3" s="85"/>
      <c r="E3" s="73"/>
      <c r="F3" s="86"/>
      <c r="G3" s="86"/>
      <c r="H3" s="74"/>
    </row>
    <row r="4" spans="1:25" ht="12.75" customHeight="1">
      <c r="B4" s="1"/>
      <c r="U4" s="19" t="s">
        <v>71</v>
      </c>
    </row>
    <row r="5" spans="1:25" ht="15.95" customHeight="1">
      <c r="B5" s="29" t="s">
        <v>92</v>
      </c>
      <c r="C5" s="105" t="s">
        <v>11</v>
      </c>
      <c r="D5" s="105"/>
      <c r="E5" s="105"/>
      <c r="F5" s="105"/>
      <c r="G5" s="105"/>
      <c r="H5" s="105"/>
      <c r="I5" s="109" t="s">
        <v>81</v>
      </c>
      <c r="J5" s="105"/>
      <c r="K5" s="105"/>
      <c r="L5" s="109" t="s">
        <v>78</v>
      </c>
      <c r="M5" s="109" t="s">
        <v>82</v>
      </c>
      <c r="N5" s="105"/>
      <c r="O5" s="105"/>
      <c r="P5" s="105"/>
      <c r="Q5" s="105" t="s">
        <v>12</v>
      </c>
      <c r="R5" s="105"/>
      <c r="S5" s="105"/>
      <c r="T5" s="105"/>
      <c r="U5" s="103" t="s">
        <v>13</v>
      </c>
      <c r="W5" s="34"/>
      <c r="X5" s="20"/>
    </row>
    <row r="6" spans="1:25" ht="15.95" customHeight="1">
      <c r="B6" s="46" t="s">
        <v>93</v>
      </c>
      <c r="C6" s="104" t="s">
        <v>14</v>
      </c>
      <c r="D6" s="105" t="s">
        <v>15</v>
      </c>
      <c r="E6" s="105"/>
      <c r="F6" s="105"/>
      <c r="G6" s="104" t="s">
        <v>16</v>
      </c>
      <c r="H6" s="106" t="s">
        <v>17</v>
      </c>
      <c r="I6" s="107" t="s">
        <v>76</v>
      </c>
      <c r="J6" s="104" t="s">
        <v>6</v>
      </c>
      <c r="K6" s="108" t="s">
        <v>77</v>
      </c>
      <c r="L6" s="105"/>
      <c r="M6" s="104" t="s">
        <v>18</v>
      </c>
      <c r="N6" s="107" t="s">
        <v>79</v>
      </c>
      <c r="O6" s="104" t="s">
        <v>19</v>
      </c>
      <c r="P6" s="108" t="s">
        <v>80</v>
      </c>
      <c r="Q6" s="104" t="s">
        <v>20</v>
      </c>
      <c r="R6" s="104" t="s">
        <v>21</v>
      </c>
      <c r="S6" s="104" t="s">
        <v>6</v>
      </c>
      <c r="T6" s="106" t="s">
        <v>22</v>
      </c>
      <c r="U6" s="103"/>
      <c r="W6" s="99" t="s">
        <v>0</v>
      </c>
      <c r="X6" s="101" t="s">
        <v>1</v>
      </c>
    </row>
    <row r="7" spans="1:25" ht="80.25" customHeight="1">
      <c r="B7" s="25"/>
      <c r="C7" s="104"/>
      <c r="D7" s="77" t="s">
        <v>23</v>
      </c>
      <c r="E7" s="79" t="s">
        <v>75</v>
      </c>
      <c r="F7" s="78" t="s">
        <v>24</v>
      </c>
      <c r="G7" s="104"/>
      <c r="H7" s="106"/>
      <c r="I7" s="104"/>
      <c r="J7" s="104"/>
      <c r="K7" s="106"/>
      <c r="L7" s="105"/>
      <c r="M7" s="104"/>
      <c r="N7" s="104"/>
      <c r="O7" s="104"/>
      <c r="P7" s="106"/>
      <c r="Q7" s="104"/>
      <c r="R7" s="104"/>
      <c r="S7" s="104"/>
      <c r="T7" s="106"/>
      <c r="U7" s="103"/>
      <c r="V7" s="54"/>
      <c r="W7" s="100"/>
      <c r="X7" s="102"/>
      <c r="Y7" s="42"/>
    </row>
    <row r="8" spans="1:25" ht="15.95" customHeight="1">
      <c r="B8" s="47" t="s">
        <v>4</v>
      </c>
      <c r="C8" s="13">
        <v>83</v>
      </c>
      <c r="D8" s="13">
        <v>58</v>
      </c>
      <c r="E8" s="13">
        <v>155</v>
      </c>
      <c r="F8" s="64">
        <f>SUM(D8:E8)</f>
        <v>213</v>
      </c>
      <c r="G8" s="13">
        <v>44</v>
      </c>
      <c r="H8" s="64">
        <f>SUM(C8,F8,G8)</f>
        <v>340</v>
      </c>
      <c r="I8" s="13">
        <v>1</v>
      </c>
      <c r="J8" s="13">
        <v>11</v>
      </c>
      <c r="K8" s="64">
        <f>SUM(I8:J8)</f>
        <v>12</v>
      </c>
      <c r="L8" s="13">
        <v>2</v>
      </c>
      <c r="M8" s="13">
        <v>3</v>
      </c>
      <c r="N8" s="13">
        <v>21</v>
      </c>
      <c r="O8" s="13">
        <v>4</v>
      </c>
      <c r="P8" s="64">
        <f>SUM(M8:O8)</f>
        <v>28</v>
      </c>
      <c r="Q8" s="13">
        <v>0</v>
      </c>
      <c r="R8" s="13">
        <v>0</v>
      </c>
      <c r="S8" s="13">
        <v>0</v>
      </c>
      <c r="T8" s="64">
        <f>SUM(Q8:S8)</f>
        <v>0</v>
      </c>
      <c r="U8" s="33">
        <f>SUM(H8,K8,L8,P8,T8)</f>
        <v>382</v>
      </c>
      <c r="V8" s="70"/>
      <c r="W8" s="80">
        <v>382</v>
      </c>
      <c r="X8" s="59">
        <f t="shared" ref="X8:X13" si="0">W8-U8</f>
        <v>0</v>
      </c>
    </row>
    <row r="9" spans="1:25" ht="15.95" customHeight="1">
      <c r="A9" s="11"/>
      <c r="B9" s="47" t="s">
        <v>70</v>
      </c>
      <c r="C9" s="13">
        <v>0</v>
      </c>
      <c r="D9" s="13">
        <v>0</v>
      </c>
      <c r="E9" s="13">
        <v>0</v>
      </c>
      <c r="F9" s="64">
        <f>SUM(D9:E9)</f>
        <v>0</v>
      </c>
      <c r="G9" s="13">
        <v>0</v>
      </c>
      <c r="H9" s="64">
        <f>SUM(C9,F9,G9)</f>
        <v>0</v>
      </c>
      <c r="I9" s="13">
        <v>0</v>
      </c>
      <c r="J9" s="13">
        <v>0</v>
      </c>
      <c r="K9" s="64">
        <f>SUM(I9:J9)</f>
        <v>0</v>
      </c>
      <c r="L9" s="13">
        <v>0</v>
      </c>
      <c r="M9" s="13">
        <v>0</v>
      </c>
      <c r="N9" s="13">
        <v>0</v>
      </c>
      <c r="O9" s="13">
        <v>0</v>
      </c>
      <c r="P9" s="64">
        <f>SUM(M9:O9)</f>
        <v>0</v>
      </c>
      <c r="Q9" s="13">
        <v>0</v>
      </c>
      <c r="R9" s="13">
        <v>0</v>
      </c>
      <c r="S9" s="13">
        <v>0</v>
      </c>
      <c r="T9" s="64">
        <f>SUM(Q9:S9)</f>
        <v>0</v>
      </c>
      <c r="U9" s="33">
        <f>SUM(H9,K9,L9,P9,T9)</f>
        <v>0</v>
      </c>
      <c r="V9" s="70"/>
      <c r="W9" s="71"/>
      <c r="X9" s="72"/>
    </row>
    <row r="10" spans="1:25" ht="15.95" customHeight="1">
      <c r="A10" s="11"/>
      <c r="B10" s="30" t="s">
        <v>88</v>
      </c>
      <c r="C10" s="13">
        <v>0</v>
      </c>
      <c r="D10" s="13">
        <v>0</v>
      </c>
      <c r="E10" s="13">
        <v>0</v>
      </c>
      <c r="F10" s="64">
        <f>SUM(D10:E10)</f>
        <v>0</v>
      </c>
      <c r="G10" s="13">
        <v>0</v>
      </c>
      <c r="H10" s="64">
        <f>SUM(C10,F10,G10)</f>
        <v>0</v>
      </c>
      <c r="I10" s="13">
        <v>0</v>
      </c>
      <c r="J10" s="13">
        <v>0</v>
      </c>
      <c r="K10" s="64">
        <f>SUM(I10:J10)</f>
        <v>0</v>
      </c>
      <c r="L10" s="13">
        <v>0</v>
      </c>
      <c r="M10" s="13">
        <v>0</v>
      </c>
      <c r="N10" s="13">
        <v>0</v>
      </c>
      <c r="O10" s="13">
        <v>0</v>
      </c>
      <c r="P10" s="64">
        <f>SUM(M10:O10)</f>
        <v>0</v>
      </c>
      <c r="Q10" s="13">
        <v>0</v>
      </c>
      <c r="R10" s="13">
        <v>0</v>
      </c>
      <c r="S10" s="13">
        <v>0</v>
      </c>
      <c r="T10" s="64">
        <f>SUM(Q10:S10)</f>
        <v>0</v>
      </c>
      <c r="U10" s="33">
        <f>SUM(H10,K10,L10,P10,T10)</f>
        <v>0</v>
      </c>
      <c r="V10" s="70"/>
      <c r="W10" s="36">
        <v>0</v>
      </c>
      <c r="X10" s="44">
        <f t="shared" si="0"/>
        <v>0</v>
      </c>
    </row>
    <row r="11" spans="1:25" ht="15.95" customHeight="1">
      <c r="A11" s="11"/>
      <c r="B11" s="30" t="s">
        <v>85</v>
      </c>
      <c r="C11" s="13">
        <v>0</v>
      </c>
      <c r="D11" s="13">
        <v>0</v>
      </c>
      <c r="E11" s="13">
        <v>0</v>
      </c>
      <c r="F11" s="64">
        <f>SUM(D11:E11)</f>
        <v>0</v>
      </c>
      <c r="G11" s="13">
        <v>0</v>
      </c>
      <c r="H11" s="64">
        <f>SUM(C11,F11,G11)</f>
        <v>0</v>
      </c>
      <c r="I11" s="13">
        <v>0</v>
      </c>
      <c r="J11" s="13">
        <v>0</v>
      </c>
      <c r="K11" s="64">
        <f>SUM(I11:J11)</f>
        <v>0</v>
      </c>
      <c r="L11" s="13">
        <v>0</v>
      </c>
      <c r="M11" s="13">
        <v>0</v>
      </c>
      <c r="N11" s="13">
        <v>0</v>
      </c>
      <c r="O11" s="13">
        <v>0</v>
      </c>
      <c r="P11" s="64">
        <f>SUM(M11:O11)</f>
        <v>0</v>
      </c>
      <c r="Q11" s="13">
        <v>0</v>
      </c>
      <c r="R11" s="13">
        <v>0</v>
      </c>
      <c r="S11" s="13">
        <v>0</v>
      </c>
      <c r="T11" s="64">
        <f>SUM(Q11:S11)</f>
        <v>0</v>
      </c>
      <c r="U11" s="33">
        <f>SUM(H11,K11,L11,P11,T11)</f>
        <v>0</v>
      </c>
      <c r="V11" s="69"/>
      <c r="W11" s="36">
        <v>0</v>
      </c>
      <c r="X11" s="44">
        <f>W11-U11</f>
        <v>0</v>
      </c>
    </row>
    <row r="12" spans="1:25" ht="15.95" customHeight="1">
      <c r="A12" s="11"/>
      <c r="B12" s="47" t="s">
        <v>7</v>
      </c>
      <c r="C12" s="13">
        <v>147</v>
      </c>
      <c r="D12" s="13">
        <v>948</v>
      </c>
      <c r="E12" s="13">
        <v>1445</v>
      </c>
      <c r="F12" s="64">
        <f>SUM(D12:E12)</f>
        <v>2393</v>
      </c>
      <c r="G12" s="13">
        <v>726</v>
      </c>
      <c r="H12" s="64">
        <f>SUM(C12,F12,G12)</f>
        <v>3266</v>
      </c>
      <c r="I12" s="13">
        <v>27</v>
      </c>
      <c r="J12" s="13">
        <v>174</v>
      </c>
      <c r="K12" s="64">
        <f>SUM(I12:J12)</f>
        <v>201</v>
      </c>
      <c r="L12" s="13">
        <v>41</v>
      </c>
      <c r="M12" s="13">
        <v>57</v>
      </c>
      <c r="N12" s="13">
        <v>345</v>
      </c>
      <c r="O12" s="13">
        <v>67</v>
      </c>
      <c r="P12" s="64">
        <f>SUM(M12:O12)</f>
        <v>469</v>
      </c>
      <c r="Q12" s="13">
        <v>0</v>
      </c>
      <c r="R12" s="13">
        <v>0</v>
      </c>
      <c r="S12" s="13">
        <v>0</v>
      </c>
      <c r="T12" s="64">
        <f>SUM(Q12:S12)</f>
        <v>0</v>
      </c>
      <c r="U12" s="33">
        <f>SUM(H12,K12,L12,P12,T12)</f>
        <v>3977</v>
      </c>
      <c r="V12" s="70"/>
      <c r="W12" s="36">
        <v>3977</v>
      </c>
      <c r="X12" s="44">
        <f t="shared" si="0"/>
        <v>0</v>
      </c>
    </row>
    <row r="13" spans="1:25" ht="15.95" customHeight="1">
      <c r="B13" s="31" t="s">
        <v>74</v>
      </c>
      <c r="C13" s="32">
        <f>C8+C9+C10+C11+C12</f>
        <v>230</v>
      </c>
      <c r="D13" s="32">
        <f t="shared" ref="D13:U13" si="1">D8+D9+D10+D11+D12</f>
        <v>1006</v>
      </c>
      <c r="E13" s="32">
        <f t="shared" si="1"/>
        <v>1600</v>
      </c>
      <c r="F13" s="32">
        <f t="shared" si="1"/>
        <v>2606</v>
      </c>
      <c r="G13" s="32">
        <f t="shared" si="1"/>
        <v>770</v>
      </c>
      <c r="H13" s="32">
        <f t="shared" si="1"/>
        <v>3606</v>
      </c>
      <c r="I13" s="32">
        <f t="shared" si="1"/>
        <v>28</v>
      </c>
      <c r="J13" s="32">
        <f t="shared" si="1"/>
        <v>185</v>
      </c>
      <c r="K13" s="32">
        <f t="shared" si="1"/>
        <v>213</v>
      </c>
      <c r="L13" s="32">
        <f t="shared" si="1"/>
        <v>43</v>
      </c>
      <c r="M13" s="32">
        <f t="shared" si="1"/>
        <v>60</v>
      </c>
      <c r="N13" s="32">
        <f t="shared" si="1"/>
        <v>366</v>
      </c>
      <c r="O13" s="32">
        <f t="shared" si="1"/>
        <v>71</v>
      </c>
      <c r="P13" s="32">
        <f t="shared" si="1"/>
        <v>497</v>
      </c>
      <c r="Q13" s="32">
        <f t="shared" si="1"/>
        <v>0</v>
      </c>
      <c r="R13" s="32">
        <f t="shared" si="1"/>
        <v>0</v>
      </c>
      <c r="S13" s="32">
        <f t="shared" si="1"/>
        <v>0</v>
      </c>
      <c r="T13" s="32">
        <f t="shared" si="1"/>
        <v>0</v>
      </c>
      <c r="U13" s="32">
        <f t="shared" si="1"/>
        <v>4359</v>
      </c>
      <c r="V13" s="70"/>
      <c r="W13" s="81">
        <v>4359</v>
      </c>
      <c r="X13" s="45">
        <f t="shared" si="0"/>
        <v>0</v>
      </c>
    </row>
    <row r="14" spans="1:25" ht="12.75" customHeight="1">
      <c r="B14" s="6"/>
      <c r="C14" s="3"/>
      <c r="D14" s="3"/>
      <c r="E14" s="3"/>
      <c r="F14" s="5"/>
      <c r="G14" s="3"/>
      <c r="H14" s="5"/>
      <c r="I14" s="3"/>
      <c r="J14" s="3"/>
      <c r="K14" s="5"/>
      <c r="L14" s="3"/>
      <c r="M14" s="3"/>
      <c r="N14" s="3"/>
      <c r="O14" s="3"/>
      <c r="P14" s="3"/>
      <c r="Q14" s="3"/>
      <c r="R14" s="3"/>
      <c r="S14" s="3"/>
      <c r="T14" s="3"/>
      <c r="U14" s="3"/>
      <c r="W14" s="3"/>
      <c r="X14" s="3"/>
    </row>
    <row r="15" spans="1:25" ht="15.95" customHeight="1">
      <c r="B15" s="65" t="s">
        <v>89</v>
      </c>
      <c r="C15" s="75">
        <f>IF(C10&gt;-C21,C10+C21,0)</f>
        <v>0</v>
      </c>
      <c r="D15" s="75">
        <f>IF(D10&gt;-D21,D10+D21,0)</f>
        <v>0</v>
      </c>
      <c r="E15" s="75">
        <f>IF(E10&gt;-E21,E10+E21,0)</f>
        <v>0</v>
      </c>
      <c r="F15" s="64">
        <f>SUM(D15:E15)</f>
        <v>0</v>
      </c>
      <c r="G15" s="75">
        <f>IF(G10&gt;-G21,G10+G21,0)</f>
        <v>0</v>
      </c>
      <c r="H15" s="64">
        <f>SUM(C15,F15,G15)</f>
        <v>0</v>
      </c>
      <c r="I15" s="75">
        <f>IF(I10&gt;-I21,I10+I21,0)</f>
        <v>0</v>
      </c>
      <c r="J15" s="75">
        <f>IF(J10&gt;-J21,J10+J21,0)</f>
        <v>0</v>
      </c>
      <c r="K15" s="64">
        <f>SUM(I15:J15)</f>
        <v>0</v>
      </c>
      <c r="L15" s="75">
        <f>IF(L10&gt;-L21,L10+L21,0)</f>
        <v>0</v>
      </c>
      <c r="M15" s="75">
        <f>IF(M10&gt;-M21,M10+M21,0)</f>
        <v>0</v>
      </c>
      <c r="N15" s="75">
        <f>IF(N10&gt;-N21,N10+N21,0)</f>
        <v>0</v>
      </c>
      <c r="O15" s="75">
        <f>IF(O10&gt;-O21,O10+O21,0)</f>
        <v>0</v>
      </c>
      <c r="P15" s="64">
        <f>SUM(M15:O15)</f>
        <v>0</v>
      </c>
      <c r="Q15" s="75">
        <f>IF(Q10&gt;-Q21,Q10+Q21,0)</f>
        <v>0</v>
      </c>
      <c r="R15" s="75">
        <f>IF(R10&gt;-R21,R10+R21,0)</f>
        <v>0</v>
      </c>
      <c r="S15" s="75">
        <f>IF(S10&gt;-S21,S10+S21,0)</f>
        <v>0</v>
      </c>
      <c r="T15" s="64">
        <f>SUM(Q15:S15)</f>
        <v>0</v>
      </c>
      <c r="U15" s="33">
        <f>SUM(H15,K15,L15,P15,T15)</f>
        <v>0</v>
      </c>
      <c r="W15" s="3"/>
      <c r="X15" s="3"/>
    </row>
    <row r="16" spans="1:25" ht="15.95" customHeight="1">
      <c r="B16" s="31" t="s">
        <v>86</v>
      </c>
      <c r="C16" s="32">
        <f>SUM(C8:C9,C12,C15)+C19+C20+C11</f>
        <v>230</v>
      </c>
      <c r="D16" s="32">
        <f t="shared" ref="D16:T16" si="2">SUM(D8:D9,D12,D15)+D19+D20+D11</f>
        <v>1006</v>
      </c>
      <c r="E16" s="32">
        <f t="shared" si="2"/>
        <v>1600</v>
      </c>
      <c r="F16" s="32">
        <f t="shared" si="2"/>
        <v>2606</v>
      </c>
      <c r="G16" s="32">
        <f t="shared" si="2"/>
        <v>770</v>
      </c>
      <c r="H16" s="32">
        <f t="shared" si="2"/>
        <v>3606</v>
      </c>
      <c r="I16" s="32">
        <f t="shared" si="2"/>
        <v>28</v>
      </c>
      <c r="J16" s="32">
        <f t="shared" si="2"/>
        <v>185</v>
      </c>
      <c r="K16" s="32">
        <f t="shared" si="2"/>
        <v>213</v>
      </c>
      <c r="L16" s="32">
        <f t="shared" si="2"/>
        <v>43</v>
      </c>
      <c r="M16" s="32">
        <f t="shared" si="2"/>
        <v>60</v>
      </c>
      <c r="N16" s="32">
        <f t="shared" si="2"/>
        <v>366</v>
      </c>
      <c r="O16" s="32">
        <f t="shared" si="2"/>
        <v>71</v>
      </c>
      <c r="P16" s="32">
        <f t="shared" si="2"/>
        <v>497</v>
      </c>
      <c r="Q16" s="32">
        <f t="shared" si="2"/>
        <v>0</v>
      </c>
      <c r="R16" s="32">
        <f t="shared" si="2"/>
        <v>0</v>
      </c>
      <c r="S16" s="32">
        <f t="shared" si="2"/>
        <v>0</v>
      </c>
      <c r="T16" s="32">
        <f t="shared" si="2"/>
        <v>0</v>
      </c>
      <c r="U16" s="33">
        <f>SUM(H16,K16,L16,P16,T16)</f>
        <v>4359</v>
      </c>
      <c r="W16" s="3"/>
      <c r="X16" s="3"/>
    </row>
    <row r="17" spans="1:25" s="11" customFormat="1" ht="12.75" customHeight="1">
      <c r="B17" s="14"/>
      <c r="C17" s="14"/>
      <c r="D17" s="14"/>
      <c r="E17" s="14"/>
      <c r="F17" s="14"/>
      <c r="G17" s="14"/>
      <c r="H17" s="14"/>
      <c r="I17" s="14"/>
      <c r="J17" s="14"/>
      <c r="K17" s="14"/>
      <c r="L17" s="15"/>
      <c r="M17" s="26"/>
      <c r="N17" s="14"/>
      <c r="O17" s="15"/>
      <c r="P17" s="14"/>
      <c r="Q17" s="14"/>
      <c r="R17" s="38"/>
      <c r="S17" s="39"/>
      <c r="T17" s="12"/>
      <c r="U17" s="10"/>
      <c r="W17" s="10"/>
      <c r="X17" s="10"/>
    </row>
    <row r="18" spans="1:25" ht="15.95" customHeight="1">
      <c r="B18" s="16" t="s">
        <v>68</v>
      </c>
      <c r="C18" s="3"/>
      <c r="D18" s="3"/>
      <c r="E18" s="3"/>
      <c r="F18" s="3"/>
      <c r="G18" s="3"/>
      <c r="H18" s="3"/>
      <c r="I18" s="3"/>
      <c r="J18" s="3"/>
      <c r="K18" s="3"/>
      <c r="L18" s="3"/>
      <c r="M18" s="35"/>
      <c r="N18" s="35"/>
      <c r="O18" s="3"/>
      <c r="P18" s="3"/>
      <c r="Q18" s="3"/>
      <c r="R18" s="41"/>
      <c r="S18" s="41"/>
      <c r="T18" s="3"/>
      <c r="U18" s="3"/>
      <c r="W18" s="35"/>
      <c r="X18" s="35"/>
    </row>
    <row r="19" spans="1:25" ht="15.95" customHeight="1">
      <c r="A19" s="11"/>
      <c r="B19" s="48" t="s">
        <v>72</v>
      </c>
      <c r="C19" s="13">
        <v>0</v>
      </c>
      <c r="D19" s="13">
        <v>0</v>
      </c>
      <c r="E19" s="13">
        <v>0</v>
      </c>
      <c r="F19" s="64">
        <f>SUM(D19:E19)</f>
        <v>0</v>
      </c>
      <c r="G19" s="13">
        <v>0</v>
      </c>
      <c r="H19" s="64">
        <f>SUM(C19,F19,G19)</f>
        <v>0</v>
      </c>
      <c r="I19" s="13">
        <v>0</v>
      </c>
      <c r="J19" s="13">
        <v>0</v>
      </c>
      <c r="K19" s="64">
        <f>SUM(I19:J19)</f>
        <v>0</v>
      </c>
      <c r="L19" s="13">
        <v>0</v>
      </c>
      <c r="M19" s="13">
        <v>0</v>
      </c>
      <c r="N19" s="13">
        <v>0</v>
      </c>
      <c r="O19" s="13">
        <v>0</v>
      </c>
      <c r="P19" s="64">
        <f>SUM(M19:O19)</f>
        <v>0</v>
      </c>
      <c r="Q19" s="13">
        <v>0</v>
      </c>
      <c r="R19" s="13">
        <v>0</v>
      </c>
      <c r="S19" s="13">
        <v>0</v>
      </c>
      <c r="T19" s="64">
        <f>SUM(Q19:S19)</f>
        <v>0</v>
      </c>
      <c r="U19" s="33">
        <f t="shared" ref="U19:U26" si="3">SUM(H19,K19,L19,P19,T19)</f>
        <v>0</v>
      </c>
      <c r="V19" s="69"/>
      <c r="W19" s="82">
        <v>0</v>
      </c>
      <c r="X19" s="60">
        <f t="shared" ref="X19:X23" si="4">W19-U19</f>
        <v>0</v>
      </c>
    </row>
    <row r="20" spans="1:25" ht="15.95" customHeight="1">
      <c r="A20" s="11"/>
      <c r="B20" s="47" t="s">
        <v>69</v>
      </c>
      <c r="C20" s="13">
        <v>0</v>
      </c>
      <c r="D20" s="13">
        <v>0</v>
      </c>
      <c r="E20" s="13">
        <v>0</v>
      </c>
      <c r="F20" s="64">
        <f>SUM(D20:E20)</f>
        <v>0</v>
      </c>
      <c r="G20" s="13">
        <v>0</v>
      </c>
      <c r="H20" s="64">
        <f>SUM(C20,F20,G20)</f>
        <v>0</v>
      </c>
      <c r="I20" s="13">
        <v>0</v>
      </c>
      <c r="J20" s="13">
        <v>0</v>
      </c>
      <c r="K20" s="64">
        <f>SUM(I20:J20)</f>
        <v>0</v>
      </c>
      <c r="L20" s="13">
        <v>0</v>
      </c>
      <c r="M20" s="13">
        <v>0</v>
      </c>
      <c r="N20" s="13">
        <v>0</v>
      </c>
      <c r="O20" s="13">
        <v>0</v>
      </c>
      <c r="P20" s="64">
        <f>SUM(M20:O20)</f>
        <v>0</v>
      </c>
      <c r="Q20" s="13">
        <v>0</v>
      </c>
      <c r="R20" s="13">
        <v>0</v>
      </c>
      <c r="S20" s="13">
        <v>0</v>
      </c>
      <c r="T20" s="64">
        <f>SUM(Q20:S20)</f>
        <v>0</v>
      </c>
      <c r="U20" s="33">
        <f t="shared" si="3"/>
        <v>0</v>
      </c>
      <c r="V20" s="69"/>
      <c r="W20" s="82">
        <v>0</v>
      </c>
      <c r="X20" s="60">
        <f t="shared" si="4"/>
        <v>0</v>
      </c>
    </row>
    <row r="21" spans="1:25" ht="15.95" customHeight="1">
      <c r="A21" s="11"/>
      <c r="B21" s="48" t="s">
        <v>91</v>
      </c>
      <c r="C21" s="13">
        <v>0</v>
      </c>
      <c r="D21" s="13">
        <v>0</v>
      </c>
      <c r="E21" s="13">
        <v>0</v>
      </c>
      <c r="F21" s="64">
        <f>SUM(D21:E21)</f>
        <v>0</v>
      </c>
      <c r="G21" s="13">
        <v>0</v>
      </c>
      <c r="H21" s="64">
        <f>SUM(C21,F21,G21)</f>
        <v>0</v>
      </c>
      <c r="I21" s="13">
        <v>0</v>
      </c>
      <c r="J21" s="13">
        <v>0</v>
      </c>
      <c r="K21" s="64">
        <f>SUM(I21:J21)</f>
        <v>0</v>
      </c>
      <c r="L21" s="13">
        <v>0</v>
      </c>
      <c r="M21" s="13">
        <v>0</v>
      </c>
      <c r="N21" s="13">
        <v>0</v>
      </c>
      <c r="O21" s="13">
        <v>0</v>
      </c>
      <c r="P21" s="64">
        <f>SUM(M21:O21)</f>
        <v>0</v>
      </c>
      <c r="Q21" s="13">
        <v>0</v>
      </c>
      <c r="R21" s="13">
        <v>0</v>
      </c>
      <c r="S21" s="13">
        <v>0</v>
      </c>
      <c r="T21" s="64">
        <f>SUM(Q21:S21)</f>
        <v>0</v>
      </c>
      <c r="U21" s="33">
        <f t="shared" si="3"/>
        <v>0</v>
      </c>
      <c r="V21" s="69"/>
      <c r="W21" s="82">
        <v>0</v>
      </c>
      <c r="X21" s="60">
        <f t="shared" si="4"/>
        <v>0</v>
      </c>
    </row>
    <row r="22" spans="1:25" ht="15.95" customHeight="1">
      <c r="A22" s="11"/>
      <c r="B22" s="47" t="s">
        <v>8</v>
      </c>
      <c r="C22" s="13">
        <v>-37</v>
      </c>
      <c r="D22" s="13">
        <v>-557</v>
      </c>
      <c r="E22" s="13">
        <v>-553</v>
      </c>
      <c r="F22" s="64">
        <f>SUM(D22:E22)</f>
        <v>-1110</v>
      </c>
      <c r="G22" s="13">
        <v>-416</v>
      </c>
      <c r="H22" s="64">
        <f>SUM(C22,F22,G22)</f>
        <v>-1563</v>
      </c>
      <c r="I22" s="13">
        <v>0</v>
      </c>
      <c r="J22" s="13">
        <v>-89</v>
      </c>
      <c r="K22" s="64">
        <f>SUM(I22:J22)</f>
        <v>-89</v>
      </c>
      <c r="L22" s="13">
        <v>-33</v>
      </c>
      <c r="M22" s="13">
        <v>-7</v>
      </c>
      <c r="N22" s="13">
        <v>-64</v>
      </c>
      <c r="O22" s="13">
        <v>-26</v>
      </c>
      <c r="P22" s="64">
        <f>SUM(M22:O22)</f>
        <v>-97</v>
      </c>
      <c r="Q22" s="13">
        <v>0</v>
      </c>
      <c r="R22" s="13">
        <v>0</v>
      </c>
      <c r="S22" s="13">
        <v>0</v>
      </c>
      <c r="T22" s="64">
        <f>SUM(Q22:S22)</f>
        <v>0</v>
      </c>
      <c r="U22" s="33">
        <f t="shared" si="3"/>
        <v>-1782</v>
      </c>
      <c r="V22" s="70"/>
      <c r="W22" s="82">
        <v>-1782</v>
      </c>
      <c r="X22" s="60">
        <f t="shared" si="4"/>
        <v>0</v>
      </c>
    </row>
    <row r="23" spans="1:25" ht="15.95" customHeight="1">
      <c r="B23" s="51" t="s">
        <v>84</v>
      </c>
      <c r="C23" s="32">
        <f t="shared" ref="C23:T23" si="5">SUM(C19:C22)</f>
        <v>-37</v>
      </c>
      <c r="D23" s="32">
        <f t="shared" si="5"/>
        <v>-557</v>
      </c>
      <c r="E23" s="32">
        <f t="shared" si="5"/>
        <v>-553</v>
      </c>
      <c r="F23" s="32">
        <f t="shared" si="5"/>
        <v>-1110</v>
      </c>
      <c r="G23" s="32">
        <f t="shared" si="5"/>
        <v>-416</v>
      </c>
      <c r="H23" s="32">
        <f t="shared" si="5"/>
        <v>-1563</v>
      </c>
      <c r="I23" s="32">
        <f t="shared" si="5"/>
        <v>0</v>
      </c>
      <c r="J23" s="32">
        <f t="shared" si="5"/>
        <v>-89</v>
      </c>
      <c r="K23" s="32">
        <f t="shared" si="5"/>
        <v>-89</v>
      </c>
      <c r="L23" s="32">
        <f t="shared" si="5"/>
        <v>-33</v>
      </c>
      <c r="M23" s="32">
        <f t="shared" si="5"/>
        <v>-7</v>
      </c>
      <c r="N23" s="32">
        <f t="shared" si="5"/>
        <v>-64</v>
      </c>
      <c r="O23" s="32">
        <f t="shared" si="5"/>
        <v>-26</v>
      </c>
      <c r="P23" s="32">
        <f t="shared" si="5"/>
        <v>-97</v>
      </c>
      <c r="Q23" s="32">
        <f t="shared" si="5"/>
        <v>0</v>
      </c>
      <c r="R23" s="32">
        <f t="shared" si="5"/>
        <v>0</v>
      </c>
      <c r="S23" s="32">
        <f t="shared" si="5"/>
        <v>0</v>
      </c>
      <c r="T23" s="32">
        <f t="shared" si="5"/>
        <v>0</v>
      </c>
      <c r="U23" s="32">
        <f t="shared" si="3"/>
        <v>-1782</v>
      </c>
      <c r="V23" s="70"/>
      <c r="W23" s="82">
        <v>-1782</v>
      </c>
      <c r="X23" s="60">
        <f t="shared" si="4"/>
        <v>0</v>
      </c>
    </row>
    <row r="24" spans="1:25" ht="12.75" customHeight="1">
      <c r="B24" s="6"/>
      <c r="C24" s="3"/>
      <c r="D24" s="3"/>
      <c r="E24" s="3"/>
      <c r="F24" s="5"/>
      <c r="G24" s="3"/>
      <c r="H24" s="5"/>
      <c r="I24" s="3"/>
      <c r="J24" s="3"/>
      <c r="K24" s="3"/>
      <c r="L24" s="3"/>
      <c r="M24" s="3"/>
      <c r="N24" s="3"/>
      <c r="O24" s="3"/>
      <c r="P24" s="3"/>
      <c r="Q24" s="3"/>
      <c r="R24" s="3"/>
      <c r="S24" s="3"/>
      <c r="T24" s="3"/>
      <c r="U24" s="3"/>
      <c r="W24" s="3"/>
      <c r="X24" s="3"/>
    </row>
    <row r="25" spans="1:25" ht="15.95" customHeight="1">
      <c r="B25" s="65" t="s">
        <v>90</v>
      </c>
      <c r="C25" s="75">
        <f>IF(-C21&gt;C10,C21+C10,0)</f>
        <v>0</v>
      </c>
      <c r="D25" s="75">
        <f>IF(-D21&gt;D10,D21+D10,0)</f>
        <v>0</v>
      </c>
      <c r="E25" s="75">
        <f>IF(-E21&gt;E10,E21+E10,0)</f>
        <v>0</v>
      </c>
      <c r="F25" s="64">
        <f>SUM(D25:E25)</f>
        <v>0</v>
      </c>
      <c r="G25" s="75">
        <f>IF(-G21&gt;G10,G21+G10,0)</f>
        <v>0</v>
      </c>
      <c r="H25" s="64">
        <f>SUM(C25,F25,G25)</f>
        <v>0</v>
      </c>
      <c r="I25" s="75">
        <f>IF(-I21&gt;I10,I21+I10,0)</f>
        <v>0</v>
      </c>
      <c r="J25" s="75">
        <f>IF(-J21&gt;J10,J21+J10,0)</f>
        <v>0</v>
      </c>
      <c r="K25" s="64">
        <f>SUM(I25:J25)</f>
        <v>0</v>
      </c>
      <c r="L25" s="75">
        <f>IF(-L21&gt;L10,L21+L10,0)</f>
        <v>0</v>
      </c>
      <c r="M25" s="75">
        <f>IF(-M21&gt;M10,M21+M10,0)</f>
        <v>0</v>
      </c>
      <c r="N25" s="75">
        <f>IF(-N21&gt;N10,N21+N10,0)</f>
        <v>0</v>
      </c>
      <c r="O25" s="75">
        <f>IF(-O21&gt;O10,O21+O10,0)</f>
        <v>0</v>
      </c>
      <c r="P25" s="64">
        <f>SUM(M25:O25)</f>
        <v>0</v>
      </c>
      <c r="Q25" s="75">
        <f>IF(-Q21&gt;Q10,Q21+Q10,0)</f>
        <v>0</v>
      </c>
      <c r="R25" s="75">
        <f>IF(-R21&gt;R10,R21+R10,0)</f>
        <v>0</v>
      </c>
      <c r="S25" s="75">
        <f>IF(-S21&gt;S10,S21+S10,0)</f>
        <v>0</v>
      </c>
      <c r="T25" s="64">
        <f>SUM(Q25:S25)</f>
        <v>0</v>
      </c>
      <c r="U25" s="33">
        <f t="shared" si="3"/>
        <v>0</v>
      </c>
      <c r="W25" s="3"/>
      <c r="X25" s="3"/>
    </row>
    <row r="26" spans="1:25" ht="15.95" customHeight="1">
      <c r="A26" s="11"/>
      <c r="B26" s="31" t="s">
        <v>87</v>
      </c>
      <c r="C26" s="32">
        <f>SUM(C22,C25)</f>
        <v>-37</v>
      </c>
      <c r="D26" s="32">
        <f t="shared" ref="D26:T26" si="6">SUM(D22,D25)</f>
        <v>-557</v>
      </c>
      <c r="E26" s="32">
        <f t="shared" si="6"/>
        <v>-553</v>
      </c>
      <c r="F26" s="32">
        <f t="shared" si="6"/>
        <v>-1110</v>
      </c>
      <c r="G26" s="32">
        <f t="shared" si="6"/>
        <v>-416</v>
      </c>
      <c r="H26" s="32">
        <f t="shared" si="6"/>
        <v>-1563</v>
      </c>
      <c r="I26" s="32">
        <f t="shared" si="6"/>
        <v>0</v>
      </c>
      <c r="J26" s="32">
        <f t="shared" si="6"/>
        <v>-89</v>
      </c>
      <c r="K26" s="32">
        <f t="shared" si="6"/>
        <v>-89</v>
      </c>
      <c r="L26" s="32">
        <f t="shared" si="6"/>
        <v>-33</v>
      </c>
      <c r="M26" s="32">
        <f t="shared" si="6"/>
        <v>-7</v>
      </c>
      <c r="N26" s="32">
        <f t="shared" si="6"/>
        <v>-64</v>
      </c>
      <c r="O26" s="32">
        <f t="shared" si="6"/>
        <v>-26</v>
      </c>
      <c r="P26" s="32">
        <f t="shared" si="6"/>
        <v>-97</v>
      </c>
      <c r="Q26" s="32">
        <f t="shared" si="6"/>
        <v>0</v>
      </c>
      <c r="R26" s="32">
        <f t="shared" si="6"/>
        <v>0</v>
      </c>
      <c r="S26" s="32">
        <f t="shared" si="6"/>
        <v>0</v>
      </c>
      <c r="T26" s="32">
        <f t="shared" si="6"/>
        <v>0</v>
      </c>
      <c r="U26" s="32">
        <f t="shared" si="3"/>
        <v>-1782</v>
      </c>
      <c r="W26" s="3"/>
      <c r="X26" s="3"/>
    </row>
    <row r="27" spans="1:25" ht="12.75" customHeight="1">
      <c r="A27" s="11"/>
      <c r="B27" s="6"/>
      <c r="C27" s="3"/>
      <c r="D27" s="3"/>
      <c r="E27" s="3"/>
      <c r="F27" s="5"/>
      <c r="G27" s="3"/>
      <c r="H27" s="5"/>
      <c r="I27" s="3"/>
      <c r="J27" s="3"/>
      <c r="K27" s="3"/>
      <c r="L27" s="3"/>
      <c r="M27" s="3"/>
      <c r="N27" s="3"/>
      <c r="O27" s="3"/>
      <c r="P27" s="3"/>
      <c r="Q27" s="3"/>
      <c r="R27" s="3"/>
      <c r="S27" s="3"/>
      <c r="T27" s="3"/>
      <c r="U27" s="3"/>
      <c r="W27" s="35"/>
      <c r="X27" s="35"/>
    </row>
    <row r="28" spans="1:25" ht="15.95" customHeight="1">
      <c r="A28" s="11"/>
      <c r="B28" s="52" t="s">
        <v>73</v>
      </c>
      <c r="C28" s="53">
        <f>C13+C23</f>
        <v>193</v>
      </c>
      <c r="D28" s="53">
        <f t="shared" ref="D28:U28" si="7">D13+D23</f>
        <v>449</v>
      </c>
      <c r="E28" s="53">
        <f t="shared" si="7"/>
        <v>1047</v>
      </c>
      <c r="F28" s="53">
        <f t="shared" si="7"/>
        <v>1496</v>
      </c>
      <c r="G28" s="53">
        <f t="shared" si="7"/>
        <v>354</v>
      </c>
      <c r="H28" s="53">
        <f t="shared" si="7"/>
        <v>2043</v>
      </c>
      <c r="I28" s="53">
        <f t="shared" si="7"/>
        <v>28</v>
      </c>
      <c r="J28" s="53">
        <f t="shared" si="7"/>
        <v>96</v>
      </c>
      <c r="K28" s="53">
        <f t="shared" si="7"/>
        <v>124</v>
      </c>
      <c r="L28" s="53">
        <f t="shared" si="7"/>
        <v>10</v>
      </c>
      <c r="M28" s="53">
        <f t="shared" si="7"/>
        <v>53</v>
      </c>
      <c r="N28" s="53">
        <f t="shared" si="7"/>
        <v>302</v>
      </c>
      <c r="O28" s="53">
        <f t="shared" si="7"/>
        <v>45</v>
      </c>
      <c r="P28" s="53">
        <f t="shared" si="7"/>
        <v>400</v>
      </c>
      <c r="Q28" s="53">
        <f t="shared" si="7"/>
        <v>0</v>
      </c>
      <c r="R28" s="53">
        <f t="shared" si="7"/>
        <v>0</v>
      </c>
      <c r="S28" s="53">
        <f t="shared" si="7"/>
        <v>0</v>
      </c>
      <c r="T28" s="53">
        <f t="shared" si="7"/>
        <v>0</v>
      </c>
      <c r="U28" s="53">
        <f t="shared" si="7"/>
        <v>2577</v>
      </c>
      <c r="V28" s="10"/>
      <c r="W28" s="36">
        <v>2577</v>
      </c>
      <c r="X28" s="43">
        <f>W28-U28</f>
        <v>0</v>
      </c>
      <c r="Y28" s="42"/>
    </row>
    <row r="29" spans="1:25" ht="12.75" customHeight="1">
      <c r="A29" s="11"/>
      <c r="B29" s="6"/>
      <c r="C29" s="3"/>
      <c r="D29" s="3"/>
      <c r="E29" s="3"/>
      <c r="F29" s="3"/>
      <c r="G29" s="3"/>
      <c r="H29" s="3"/>
      <c r="I29" s="3"/>
      <c r="J29" s="3"/>
      <c r="K29" s="3"/>
      <c r="L29" s="3"/>
      <c r="M29" s="3"/>
      <c r="N29" s="3"/>
      <c r="O29" s="3"/>
      <c r="P29" s="3"/>
      <c r="Q29" s="3"/>
      <c r="R29" s="3"/>
      <c r="S29" s="3"/>
      <c r="T29" s="3"/>
      <c r="U29" s="3"/>
      <c r="W29" s="2"/>
      <c r="X29" s="2"/>
    </row>
    <row r="30" spans="1:25" ht="15.95" customHeight="1">
      <c r="A30" s="11"/>
      <c r="B30" s="47" t="s">
        <v>5</v>
      </c>
      <c r="C30" s="13">
        <v>0</v>
      </c>
      <c r="D30" s="13">
        <v>0</v>
      </c>
      <c r="E30" s="13">
        <v>0</v>
      </c>
      <c r="F30" s="64">
        <f>SUM(D30:E30)</f>
        <v>0</v>
      </c>
      <c r="G30" s="13">
        <v>0</v>
      </c>
      <c r="H30" s="64">
        <f>SUM(C30,F30,G30)</f>
        <v>0</v>
      </c>
      <c r="I30" s="13">
        <v>0</v>
      </c>
      <c r="J30" s="83">
        <v>0</v>
      </c>
      <c r="K30" s="64">
        <f>SUM(I30:J30)</f>
        <v>0</v>
      </c>
      <c r="L30" s="13">
        <v>0</v>
      </c>
      <c r="M30" s="13">
        <v>0</v>
      </c>
      <c r="N30" s="62"/>
      <c r="O30" s="13">
        <v>0</v>
      </c>
      <c r="P30" s="64">
        <f>SUM(M30:O30)</f>
        <v>0</v>
      </c>
      <c r="Q30" s="62"/>
      <c r="R30" s="13">
        <v>0</v>
      </c>
      <c r="S30" s="62"/>
      <c r="T30" s="64">
        <f>SUM(Q30:S30)</f>
        <v>0</v>
      </c>
      <c r="U30" s="33">
        <f>SUM(H30,K30,L30,P30,T30)</f>
        <v>0</v>
      </c>
      <c r="V30" s="3"/>
      <c r="W30" s="49"/>
      <c r="X30" s="49"/>
    </row>
    <row r="31" spans="1:25" s="11" customFormat="1" ht="12.75" customHeight="1">
      <c r="B31" s="9"/>
      <c r="C31" s="8"/>
      <c r="D31" s="8"/>
      <c r="E31" s="8"/>
      <c r="F31" s="8"/>
      <c r="G31" s="8"/>
      <c r="H31" s="8"/>
      <c r="I31" s="8"/>
      <c r="J31" s="8"/>
      <c r="K31" s="8"/>
      <c r="L31" s="10"/>
      <c r="M31" s="26"/>
      <c r="O31" s="10"/>
      <c r="S31" s="10"/>
    </row>
    <row r="32" spans="1:25" s="11" customFormat="1" ht="15.95" customHeight="1">
      <c r="B32" s="40" t="s">
        <v>94</v>
      </c>
      <c r="C32" s="8"/>
      <c r="D32" s="8"/>
      <c r="E32" s="8"/>
      <c r="F32" s="8"/>
      <c r="G32" s="8"/>
      <c r="H32" s="8"/>
      <c r="I32" s="8"/>
      <c r="J32" s="8"/>
      <c r="K32" s="8"/>
      <c r="L32" s="10"/>
      <c r="M32" s="26"/>
      <c r="O32" s="10"/>
      <c r="S32" s="10"/>
    </row>
    <row r="33" spans="2:24" s="11" customFormat="1" ht="15.95" customHeight="1">
      <c r="B33" s="65" t="s">
        <v>97</v>
      </c>
      <c r="C33" s="75">
        <v>157</v>
      </c>
      <c r="D33" s="75">
        <v>577</v>
      </c>
      <c r="E33" s="75">
        <v>993</v>
      </c>
      <c r="F33" s="75">
        <v>1570</v>
      </c>
      <c r="G33" s="75">
        <v>652</v>
      </c>
      <c r="H33" s="75">
        <v>2379</v>
      </c>
      <c r="I33" s="75">
        <v>32</v>
      </c>
      <c r="J33" s="75">
        <v>20</v>
      </c>
      <c r="K33" s="75">
        <v>52</v>
      </c>
      <c r="L33" s="75">
        <v>0</v>
      </c>
      <c r="M33" s="75">
        <v>38</v>
      </c>
      <c r="N33" s="75">
        <v>515</v>
      </c>
      <c r="O33" s="75">
        <v>108</v>
      </c>
      <c r="P33" s="75">
        <v>661</v>
      </c>
      <c r="Q33" s="75">
        <v>0</v>
      </c>
      <c r="R33" s="75">
        <v>0</v>
      </c>
      <c r="S33" s="75">
        <v>1</v>
      </c>
      <c r="T33" s="75">
        <v>1</v>
      </c>
      <c r="U33" s="75">
        <v>3093</v>
      </c>
      <c r="V33" s="10"/>
      <c r="W33" s="50"/>
      <c r="X33" s="49"/>
    </row>
    <row r="34" spans="2:24" s="11" customFormat="1" ht="15.95" customHeight="1">
      <c r="B34" s="65" t="s">
        <v>98</v>
      </c>
      <c r="C34" s="75">
        <v>0</v>
      </c>
      <c r="D34" s="75">
        <v>-124</v>
      </c>
      <c r="E34" s="75">
        <v>-141</v>
      </c>
      <c r="F34" s="75">
        <v>-265</v>
      </c>
      <c r="G34" s="75">
        <v>-113</v>
      </c>
      <c r="H34" s="75">
        <v>-378</v>
      </c>
      <c r="I34" s="75">
        <v>0</v>
      </c>
      <c r="J34" s="75">
        <v>0</v>
      </c>
      <c r="K34" s="75">
        <v>0</v>
      </c>
      <c r="L34" s="75">
        <v>0</v>
      </c>
      <c r="M34" s="75">
        <v>-17</v>
      </c>
      <c r="N34" s="75">
        <v>-217</v>
      </c>
      <c r="O34" s="75">
        <v>-4</v>
      </c>
      <c r="P34" s="75">
        <v>-238</v>
      </c>
      <c r="Q34" s="75">
        <v>0</v>
      </c>
      <c r="R34" s="75">
        <v>0</v>
      </c>
      <c r="S34" s="75">
        <v>0</v>
      </c>
      <c r="T34" s="75">
        <v>0</v>
      </c>
      <c r="U34" s="75">
        <v>-616</v>
      </c>
      <c r="V34" s="10"/>
      <c r="W34" s="50"/>
      <c r="X34" s="49"/>
    </row>
    <row r="35" spans="2:24" s="11" customFormat="1" ht="15.95" customHeight="1">
      <c r="B35" s="65" t="s">
        <v>99</v>
      </c>
      <c r="C35" s="75">
        <v>157</v>
      </c>
      <c r="D35" s="75">
        <v>453</v>
      </c>
      <c r="E35" s="75">
        <v>852</v>
      </c>
      <c r="F35" s="75">
        <v>1305</v>
      </c>
      <c r="G35" s="75">
        <v>539</v>
      </c>
      <c r="H35" s="75">
        <v>2001</v>
      </c>
      <c r="I35" s="75">
        <v>32</v>
      </c>
      <c r="J35" s="75">
        <v>20</v>
      </c>
      <c r="K35" s="75">
        <v>52</v>
      </c>
      <c r="L35" s="75">
        <v>0</v>
      </c>
      <c r="M35" s="75">
        <v>21</v>
      </c>
      <c r="N35" s="75">
        <v>298</v>
      </c>
      <c r="O35" s="75">
        <v>104</v>
      </c>
      <c r="P35" s="75">
        <v>423</v>
      </c>
      <c r="Q35" s="75">
        <v>0</v>
      </c>
      <c r="R35" s="75">
        <v>0</v>
      </c>
      <c r="S35" s="75">
        <v>1</v>
      </c>
      <c r="T35" s="75">
        <v>1</v>
      </c>
      <c r="U35" s="75">
        <v>2477</v>
      </c>
      <c r="V35" s="10"/>
      <c r="W35" s="50"/>
      <c r="X35" s="49"/>
    </row>
    <row r="36" spans="2:24" s="11" customFormat="1" ht="12.75" customHeight="1">
      <c r="B36" s="9"/>
      <c r="C36" s="61">
        <v>2</v>
      </c>
      <c r="D36" s="61">
        <v>3</v>
      </c>
      <c r="E36" s="61">
        <v>4</v>
      </c>
      <c r="F36" s="61">
        <v>5</v>
      </c>
      <c r="G36" s="61">
        <v>6</v>
      </c>
      <c r="H36" s="61">
        <v>7</v>
      </c>
      <c r="I36" s="61">
        <v>8</v>
      </c>
      <c r="J36" s="61">
        <v>9</v>
      </c>
      <c r="K36" s="61">
        <v>10</v>
      </c>
      <c r="L36" s="61">
        <v>11</v>
      </c>
      <c r="M36" s="61">
        <v>12</v>
      </c>
      <c r="N36" s="61">
        <v>13</v>
      </c>
      <c r="O36" s="61">
        <v>14</v>
      </c>
      <c r="P36" s="61">
        <v>15</v>
      </c>
      <c r="Q36" s="61">
        <v>16</v>
      </c>
      <c r="R36" s="61">
        <v>17</v>
      </c>
      <c r="S36" s="61">
        <v>18</v>
      </c>
      <c r="T36" s="61">
        <v>19</v>
      </c>
      <c r="U36" s="61">
        <v>20</v>
      </c>
      <c r="V36" s="10"/>
      <c r="W36" s="26"/>
      <c r="X36" s="27"/>
    </row>
    <row r="37" spans="2:24" ht="18" customHeight="1">
      <c r="B37" s="28" t="s">
        <v>9</v>
      </c>
      <c r="C37" s="3"/>
      <c r="D37" s="3"/>
      <c r="E37" s="3"/>
      <c r="F37" s="3"/>
      <c r="G37" s="3"/>
      <c r="H37" s="3"/>
      <c r="I37" s="3"/>
      <c r="J37" s="3"/>
      <c r="K37" s="3"/>
      <c r="L37" s="3"/>
      <c r="O37" s="3"/>
      <c r="P37" s="3"/>
      <c r="Q37" s="3"/>
      <c r="R37" s="3"/>
      <c r="S37" s="3"/>
    </row>
    <row r="38" spans="2:24" ht="6" customHeight="1">
      <c r="B38" s="28"/>
      <c r="C38" s="3"/>
      <c r="D38" s="3"/>
      <c r="E38" s="3"/>
      <c r="F38" s="3"/>
      <c r="G38" s="3"/>
      <c r="H38" s="3"/>
      <c r="I38" s="3"/>
      <c r="J38" s="3"/>
      <c r="K38" s="3"/>
      <c r="L38" s="3"/>
      <c r="O38" s="3"/>
      <c r="P38" s="3"/>
      <c r="Q38" s="3"/>
      <c r="R38" s="3"/>
      <c r="S38" s="3"/>
    </row>
    <row r="39" spans="2:24" ht="15.95" customHeight="1">
      <c r="B39" s="66" t="s">
        <v>95</v>
      </c>
      <c r="C39" s="67"/>
      <c r="D39" s="3"/>
      <c r="E39" s="3"/>
      <c r="F39" s="3"/>
      <c r="G39" s="3"/>
      <c r="H39" s="3"/>
      <c r="I39" s="3"/>
      <c r="J39" s="3"/>
      <c r="K39" s="3"/>
      <c r="L39" s="5"/>
      <c r="M39" s="68"/>
      <c r="N39" s="19" t="s">
        <v>71</v>
      </c>
      <c r="O39" s="5"/>
      <c r="P39" s="5"/>
      <c r="Q39" s="5"/>
      <c r="R39" s="5"/>
      <c r="S39" s="5"/>
    </row>
    <row r="40" spans="2:24" ht="15.95" customHeight="1">
      <c r="B40" s="47" t="s">
        <v>25</v>
      </c>
      <c r="C40" s="62"/>
      <c r="D40" s="62"/>
      <c r="E40" s="62"/>
      <c r="F40" s="62"/>
      <c r="G40" s="62"/>
      <c r="H40" s="62"/>
      <c r="I40" s="62"/>
      <c r="J40" s="63"/>
      <c r="K40" s="63"/>
      <c r="L40" s="62"/>
      <c r="M40" s="62"/>
      <c r="N40" s="13">
        <v>173</v>
      </c>
      <c r="O40" s="5"/>
      <c r="P40" s="3"/>
      <c r="Q40" s="3"/>
      <c r="R40" s="3"/>
      <c r="S40" s="3"/>
      <c r="T40" s="3"/>
      <c r="U40" s="3"/>
    </row>
    <row r="41" spans="2:24" ht="15.95" customHeight="1">
      <c r="B41" s="47" t="s">
        <v>26</v>
      </c>
      <c r="C41" s="62"/>
      <c r="D41" s="62"/>
      <c r="E41" s="62"/>
      <c r="F41" s="62"/>
      <c r="G41" s="62"/>
      <c r="H41" s="62"/>
      <c r="I41" s="62"/>
      <c r="J41" s="63"/>
      <c r="K41" s="63"/>
      <c r="L41" s="62"/>
      <c r="M41" s="62"/>
      <c r="N41" s="13">
        <v>55</v>
      </c>
      <c r="O41" s="5"/>
      <c r="P41" s="3"/>
      <c r="Q41" s="3"/>
      <c r="R41" s="3"/>
      <c r="S41" s="3"/>
      <c r="T41" s="3"/>
      <c r="U41" s="3"/>
    </row>
    <row r="42" spans="2:24" ht="15.95" customHeight="1">
      <c r="B42" s="47" t="s">
        <v>27</v>
      </c>
      <c r="C42" s="62"/>
      <c r="D42" s="62"/>
      <c r="E42" s="62"/>
      <c r="F42" s="62"/>
      <c r="G42" s="62"/>
      <c r="H42" s="62"/>
      <c r="I42" s="62"/>
      <c r="J42" s="63"/>
      <c r="K42" s="63"/>
      <c r="L42" s="62"/>
      <c r="M42" s="62"/>
      <c r="N42" s="13">
        <v>0</v>
      </c>
      <c r="O42" s="5"/>
      <c r="P42" s="3"/>
      <c r="Q42" s="3"/>
      <c r="R42" s="3"/>
      <c r="S42" s="3"/>
      <c r="T42" s="3"/>
      <c r="U42" s="3"/>
    </row>
    <row r="43" spans="2:24" ht="15.95" customHeight="1">
      <c r="B43" s="47" t="s">
        <v>21</v>
      </c>
      <c r="C43" s="62"/>
      <c r="D43" s="62"/>
      <c r="E43" s="62"/>
      <c r="F43" s="62"/>
      <c r="G43" s="62"/>
      <c r="H43" s="62"/>
      <c r="I43" s="62"/>
      <c r="J43" s="63"/>
      <c r="K43" s="63"/>
      <c r="L43" s="62"/>
      <c r="M43" s="62"/>
      <c r="N43" s="13">
        <v>0</v>
      </c>
      <c r="O43" s="5"/>
      <c r="P43" s="3"/>
      <c r="Q43" s="3"/>
      <c r="R43" s="3"/>
      <c r="S43" s="3"/>
      <c r="T43" s="3"/>
      <c r="U43" s="3"/>
    </row>
    <row r="44" spans="2:24" ht="15.95" customHeight="1">
      <c r="B44" s="47" t="s">
        <v>28</v>
      </c>
      <c r="C44" s="62"/>
      <c r="D44" s="62"/>
      <c r="E44" s="62"/>
      <c r="F44" s="62"/>
      <c r="G44" s="62"/>
      <c r="H44" s="62"/>
      <c r="I44" s="62"/>
      <c r="J44" s="63"/>
      <c r="K44" s="63"/>
      <c r="L44" s="62"/>
      <c r="M44" s="62"/>
      <c r="N44" s="13">
        <v>0</v>
      </c>
      <c r="O44" s="5"/>
      <c r="P44" s="3"/>
      <c r="Q44" s="3"/>
      <c r="R44" s="3"/>
      <c r="S44" s="3"/>
      <c r="T44" s="3"/>
      <c r="U44" s="3"/>
    </row>
    <row r="45" spans="2:24" ht="15.95" customHeight="1">
      <c r="B45" s="47" t="s">
        <v>29</v>
      </c>
      <c r="C45" s="62"/>
      <c r="D45" s="62"/>
      <c r="E45" s="62"/>
      <c r="F45" s="62"/>
      <c r="G45" s="62"/>
      <c r="H45" s="62"/>
      <c r="I45" s="62"/>
      <c r="J45" s="63"/>
      <c r="K45" s="63"/>
      <c r="L45" s="62"/>
      <c r="M45" s="62"/>
      <c r="N45" s="13">
        <v>0</v>
      </c>
      <c r="O45" s="5"/>
      <c r="P45" s="3"/>
      <c r="Q45" s="3"/>
      <c r="R45" s="3"/>
      <c r="S45" s="3"/>
      <c r="T45" s="3"/>
      <c r="U45" s="3"/>
    </row>
    <row r="46" spans="2:24" ht="15.95" customHeight="1">
      <c r="B46" s="47" t="s">
        <v>30</v>
      </c>
      <c r="C46" s="62"/>
      <c r="D46" s="62"/>
      <c r="E46" s="62"/>
      <c r="F46" s="62"/>
      <c r="G46" s="62"/>
      <c r="H46" s="62"/>
      <c r="I46" s="62"/>
      <c r="J46" s="63"/>
      <c r="K46" s="63"/>
      <c r="L46" s="62"/>
      <c r="M46" s="62"/>
      <c r="N46" s="13">
        <v>0</v>
      </c>
      <c r="O46" s="5"/>
      <c r="P46" s="3"/>
      <c r="Q46" s="3"/>
      <c r="R46" s="3"/>
      <c r="S46" s="3"/>
      <c r="T46" s="3"/>
      <c r="U46" s="3"/>
    </row>
    <row r="47" spans="2:24" ht="15.95" customHeight="1">
      <c r="B47" s="47" t="s">
        <v>6</v>
      </c>
      <c r="C47" s="62"/>
      <c r="D47" s="62"/>
      <c r="E47" s="62"/>
      <c r="F47" s="62"/>
      <c r="G47" s="62"/>
      <c r="H47" s="62"/>
      <c r="I47" s="62"/>
      <c r="J47" s="63"/>
      <c r="K47" s="63"/>
      <c r="L47" s="62"/>
      <c r="M47" s="62"/>
      <c r="N47" s="13">
        <v>0</v>
      </c>
      <c r="O47" s="5"/>
      <c r="P47" s="3"/>
      <c r="Q47" s="3"/>
      <c r="R47" s="3"/>
      <c r="S47" s="3"/>
      <c r="T47" s="3"/>
      <c r="U47" s="3"/>
    </row>
    <row r="48" spans="2:24" ht="15.95" customHeight="1">
      <c r="B48" s="51" t="s">
        <v>2</v>
      </c>
      <c r="C48" s="62"/>
      <c r="D48" s="62"/>
      <c r="E48" s="62"/>
      <c r="F48" s="62"/>
      <c r="G48" s="62"/>
      <c r="H48" s="62"/>
      <c r="I48" s="62"/>
      <c r="J48" s="63"/>
      <c r="K48" s="63"/>
      <c r="L48" s="62"/>
      <c r="M48" s="62"/>
      <c r="N48" s="32">
        <f>SUM(N40:N47)</f>
        <v>228</v>
      </c>
      <c r="O48" s="5"/>
      <c r="P48" s="3"/>
      <c r="Q48" s="3"/>
      <c r="R48" s="3"/>
      <c r="S48" s="3"/>
      <c r="T48" s="3"/>
      <c r="U48" s="3"/>
    </row>
    <row r="49" spans="2:20" s="21" customFormat="1" ht="15.95" customHeight="1">
      <c r="B49" s="37"/>
      <c r="C49" s="22"/>
      <c r="D49" s="22"/>
      <c r="E49" s="22"/>
      <c r="F49" s="22"/>
      <c r="G49" s="22"/>
      <c r="H49" s="22"/>
      <c r="I49" s="22"/>
      <c r="J49" s="22"/>
      <c r="K49" s="22"/>
      <c r="L49" s="24"/>
      <c r="M49" s="23"/>
      <c r="N49" s="58" t="str">
        <f>IF(N48&lt;=N12, "PASS", "FAIL")</f>
        <v>PASS</v>
      </c>
      <c r="O49" s="56"/>
      <c r="P49" s="24"/>
      <c r="Q49" s="24"/>
      <c r="R49" s="24"/>
      <c r="S49" s="24"/>
    </row>
    <row r="50" spans="2:20" s="21" customFormat="1" ht="20.100000000000001" customHeight="1">
      <c r="B50" s="37" t="s">
        <v>83</v>
      </c>
      <c r="C50" s="22"/>
      <c r="D50" s="22"/>
      <c r="E50" s="22"/>
      <c r="F50" s="22"/>
      <c r="G50" s="22"/>
      <c r="H50" s="22"/>
      <c r="I50" s="22"/>
      <c r="J50" s="22"/>
      <c r="K50" s="22"/>
      <c r="L50" s="24"/>
      <c r="M50" s="23"/>
      <c r="N50" s="55"/>
      <c r="O50" s="24"/>
      <c r="P50" s="24"/>
      <c r="Q50" s="24"/>
      <c r="R50" s="24"/>
      <c r="S50" s="24"/>
    </row>
    <row r="51" spans="2:20" ht="15.95" customHeight="1">
      <c r="B51" s="47" t="s">
        <v>21</v>
      </c>
      <c r="C51" s="62"/>
      <c r="D51" s="62"/>
      <c r="E51" s="62"/>
      <c r="F51" s="62"/>
      <c r="G51" s="62"/>
      <c r="H51" s="62"/>
      <c r="I51" s="62"/>
      <c r="J51" s="63"/>
      <c r="K51" s="63"/>
      <c r="L51" s="62"/>
      <c r="M51" s="62"/>
      <c r="N51" s="13">
        <v>0</v>
      </c>
      <c r="O51" s="5"/>
      <c r="P51" s="3"/>
      <c r="Q51" s="3"/>
      <c r="R51" s="3"/>
      <c r="S51" s="3"/>
      <c r="T51" s="3"/>
    </row>
    <row r="52" spans="2:20" s="21" customFormat="1" ht="15.95" customHeight="1">
      <c r="B52" s="37"/>
      <c r="C52" s="22"/>
      <c r="D52" s="22"/>
      <c r="E52" s="22"/>
      <c r="F52" s="22"/>
      <c r="G52" s="22"/>
      <c r="H52" s="22"/>
      <c r="I52" s="22"/>
      <c r="J52" s="22"/>
      <c r="K52" s="22"/>
      <c r="L52" s="24"/>
      <c r="M52" s="23"/>
      <c r="N52" s="58" t="str">
        <f>IF(N51&gt;=N43, "PASS", "FAIL")</f>
        <v>PASS</v>
      </c>
      <c r="O52" s="56"/>
      <c r="P52" s="24"/>
      <c r="Q52" s="24"/>
      <c r="R52" s="24"/>
      <c r="S52" s="24"/>
    </row>
    <row r="53" spans="2:20" ht="12.75" customHeight="1">
      <c r="C53" s="4"/>
      <c r="D53" s="4"/>
      <c r="E53" s="4"/>
      <c r="F53" s="4"/>
      <c r="G53" s="4"/>
      <c r="H53" s="4"/>
      <c r="I53" s="4"/>
      <c r="J53" s="4"/>
      <c r="K53" s="4"/>
      <c r="L53" s="7"/>
      <c r="N53" s="57"/>
      <c r="O53" s="7"/>
      <c r="P53" s="4"/>
      <c r="Q53" s="4"/>
      <c r="R53" s="4"/>
      <c r="S53" s="7"/>
    </row>
  </sheetData>
  <mergeCells count="23">
    <mergeCell ref="M5:P5"/>
    <mergeCell ref="Q5:T5"/>
    <mergeCell ref="J6:J7"/>
    <mergeCell ref="C5:H5"/>
    <mergeCell ref="I5:K5"/>
    <mergeCell ref="K6:K7"/>
    <mergeCell ref="M6:M7"/>
    <mergeCell ref="W6:W7"/>
    <mergeCell ref="X6:X7"/>
    <mergeCell ref="U5:U7"/>
    <mergeCell ref="C6:C7"/>
    <mergeCell ref="D6:F6"/>
    <mergeCell ref="G6:G7"/>
    <mergeCell ref="H6:H7"/>
    <mergeCell ref="I6:I7"/>
    <mergeCell ref="R6:R7"/>
    <mergeCell ref="S6:S7"/>
    <mergeCell ref="T6:T7"/>
    <mergeCell ref="N6:N7"/>
    <mergeCell ref="O6:O7"/>
    <mergeCell ref="P6:P7"/>
    <mergeCell ref="Q6:Q7"/>
    <mergeCell ref="L5:L7"/>
  </mergeCells>
  <conditionalFormatting sqref="X28 X8:X13 X19:X23">
    <cfRule type="cellIs" dxfId="339" priority="10" stopIfTrue="1" operator="notEqual">
      <formula>0</formula>
    </cfRule>
  </conditionalFormatting>
  <conditionalFormatting sqref="C3:E3">
    <cfRule type="expression" dxfId="338" priority="9">
      <formula>$E$3&lt;&gt;0</formula>
    </cfRule>
  </conditionalFormatting>
  <conditionalFormatting sqref="N49 N52">
    <cfRule type="cellIs" dxfId="337" priority="8" operator="equal">
      <formula>"FAIL"</formula>
    </cfRule>
  </conditionalFormatting>
  <conditionalFormatting sqref="X6:X7">
    <cfRule type="expression" dxfId="336" priority="7">
      <formula>SUM($X$8:$X$28)&lt;&gt;0</formula>
    </cfRule>
  </conditionalFormatting>
  <conditionalFormatting sqref="C35:U35">
    <cfRule type="expression" dxfId="335" priority="1">
      <formula>ABS((C28-C35)/C35)&gt;0.1</formula>
    </cfRule>
    <cfRule type="expression" dxfId="334" priority="4">
      <formula>ABS(C28-C35)&gt;1000</formula>
    </cfRule>
  </conditionalFormatting>
  <conditionalFormatting sqref="C34:U34">
    <cfRule type="expression" dxfId="333" priority="2">
      <formula>ABS((C26-C34)/C34)&gt;0.1</formula>
    </cfRule>
    <cfRule type="expression" dxfId="332" priority="5">
      <formula>ABS(C26-C34)&gt;1000</formula>
    </cfRule>
  </conditionalFormatting>
  <conditionalFormatting sqref="C33:U33">
    <cfRule type="expression" dxfId="331" priority="3">
      <formula>ABS((C16-C33)/C33)&gt;0.1</formula>
    </cfRule>
    <cfRule type="expression" dxfId="330" priority="6">
      <formula>ABS(C16-C33)&gt;1000</formula>
    </cfRule>
  </conditionalFormatting>
  <dataValidations count="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9" scale="4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A25384283</value>
    </field>
    <field name="Objective-Title">
      <value order="0">LFRs 2018-19 - Blank Return - Final - UNPROTECTED</value>
    </field>
    <field name="Objective-Description">
      <value order="0"/>
    </field>
    <field name="Objective-CreationStamp">
      <value order="0">2019-08-14T09:50:17Z</value>
    </field>
    <field name="Objective-IsApproved">
      <value order="0">false</value>
    </field>
    <field name="Objective-IsPublished">
      <value order="0">true</value>
    </field>
    <field name="Objective-DatePublished">
      <value order="0">2019-09-16T06:28:36Z</value>
    </field>
    <field name="Objective-ModificationStamp">
      <value order="0">2019-09-16T06:28:36Z</value>
    </field>
    <field name="Objective-Owner">
      <value order="0">Cuthbertson, Louise L (U417466)</value>
    </field>
    <field name="Objective-Path">
      <value order="0">Objective Global Folder:SG File Plan:Government, politics and public administration:Local government:Finance - Expenditure and grants:Research and analysis: Finance - Expenditure and grants:Statistical: Statistical returns - Local Financial Returns 2018-19 - Research and analysis: Finance - expenditure and grants: 2018-2023</value>
    </field>
    <field name="Objective-Parent">
      <value order="0">Statistical: Statistical returns - Local Financial Returns 2018-19 - Research and analysis: Finance - expenditure and grants: 2018-2023</value>
    </field>
    <field name="Objective-State">
      <value order="0">Published</value>
    </field>
    <field name="Objective-VersionId">
      <value order="0">vA37057821</value>
    </field>
    <field name="Objective-Version">
      <value order="0">6.0</value>
    </field>
    <field name="Objective-VersionNumber">
      <value order="0">6</value>
    </field>
    <field name="Objective-VersionComment">
      <value order="0"/>
    </field>
    <field name="Objective-FileNumber">
      <value order="0">POL/29456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Notes</vt:lpstr>
      <vt:lpstr>Scotland</vt:lpstr>
      <vt:lpstr>Councils</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HITRANS</vt:lpstr>
      <vt:lpstr>NESTRANS</vt:lpstr>
      <vt:lpstr>SESTRAN</vt:lpstr>
      <vt:lpstr>SWESTRANS</vt:lpstr>
      <vt:lpstr>SPT</vt:lpstr>
      <vt:lpstr>TACTRAN</vt:lpstr>
      <vt:lpstr>ZetTrans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Bruce.Golding@scotland.gsi.gov.uk;John.Valentine@scotland.gsi.gov.uk</dc:creator>
  <cp:lastModifiedBy>u417466</cp:lastModifiedBy>
  <cp:lastPrinted>2019-07-23T11:38:38Z</cp:lastPrinted>
  <dcterms:created xsi:type="dcterms:W3CDTF">2012-07-25T13:30:09Z</dcterms:created>
  <dcterms:modified xsi:type="dcterms:W3CDTF">2021-04-19T10:25:38Z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A25384283</vt:lpwstr>
  </property>
  <property fmtid="{D5CDD505-2E9C-101B-9397-08002B2CF9AE}" pid="3" name="Objective-Title">
    <vt:lpwstr>LFRs 2018-19 - Blank Return - Final - UNPROTECTED</vt:lpwstr>
  </property>
  <property fmtid="{D5CDD505-2E9C-101B-9397-08002B2CF9AE}" pid="4" name="Objective-Comment">
    <vt:lpwstr/>
  </property>
  <property fmtid="{D5CDD505-2E9C-101B-9397-08002B2CF9AE}" pid="5" name="Objective-CreationStamp">
    <vt:filetime>2019-08-14T09:51:02Z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2019-09-16T06:28:36Z</vt:filetime>
  </property>
  <property fmtid="{D5CDD505-2E9C-101B-9397-08002B2CF9AE}" pid="9" name="Objective-ModificationStamp">
    <vt:filetime>2019-09-16T06:28:36Z</vt:filetime>
  </property>
  <property fmtid="{D5CDD505-2E9C-101B-9397-08002B2CF9AE}" pid="10" name="Objective-Owner">
    <vt:lpwstr>Cuthbertson, Louise L (U417466)</vt:lpwstr>
  </property>
  <property fmtid="{D5CDD505-2E9C-101B-9397-08002B2CF9AE}" pid="11" name="Objective-Path">
    <vt:lpwstr>Objective Global Folder:SG File Plan:Government, politics and public administration:Local government:Finance - Expenditure and grants:Research and analysis: Finance - Expenditure and grants:Statistical: Statistical returns - Local Financial Returns 2018-1</vt:lpwstr>
  </property>
  <property fmtid="{D5CDD505-2E9C-101B-9397-08002B2CF9AE}" pid="12" name="Objective-Parent">
    <vt:lpwstr>Statistical: Statistical returns - Local Financial Returns 2018-19 - Research and analysis: Finance - expenditure and grants: 2018-2023</vt:lpwstr>
  </property>
  <property fmtid="{D5CDD505-2E9C-101B-9397-08002B2CF9AE}" pid="13" name="Objective-State">
    <vt:lpwstr>Published</vt:lpwstr>
  </property>
  <property fmtid="{D5CDD505-2E9C-101B-9397-08002B2CF9AE}" pid="14" name="Objective-Version">
    <vt:lpwstr>6.0</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vA37057821</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